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belen_loaiza\Desktop\Políticas y Normas\2026\PTH\Formatos\"/>
    </mc:Choice>
  </mc:AlternateContent>
  <xr:revisionPtr revIDLastSave="0" documentId="13_ncr:1_{B55D93AC-DEEB-488D-81E8-51B5051459E3}" xr6:coauthVersionLast="47" xr6:coauthVersionMax="47" xr10:uidLastSave="{00000000-0000-0000-0000-000000000000}"/>
  <workbookProtection workbookAlgorithmName="SHA-512" workbookHashValue="siZaclpVjwMg0qmUNkywlaCLJiC5FKDqa/15ANC9O8gURJryQWjy2wNDmE4ZKXvL+nUb+mcSKolsr8zYrUhfUw==" workbookSaltValue="td+qcsLTIHRnu/QZoXVuAw==" workbookSpinCount="100000" lockStructure="1"/>
  <bookViews>
    <workbookView xWindow="-120" yWindow="-120" windowWidth="20730" windowHeight="11040" tabRatio="917" xr2:uid="{00000000-000D-0000-FFFF-FFFF00000000}"/>
  </bookViews>
  <sheets>
    <sheet name="ÍNDICE 00" sheetId="47" r:id="rId1"/>
    <sheet name="PEA" sheetId="52" state="hidden" r:id="rId2"/>
    <sheet name="DIAG-03" sheetId="48" r:id="rId3"/>
    <sheet name="MATR-05" sheetId="17" r:id="rId4"/>
    <sheet name="TRLA-06" sheetId="14" state="hidden" r:id="rId5"/>
    <sheet name="TRPA-07" sheetId="36" r:id="rId6"/>
    <sheet name="HABP-9" sheetId="37" r:id="rId7"/>
    <sheet name="CONT-10" sheetId="38" r:id="rId8"/>
    <sheet name="REVCLA-11" sheetId="39" r:id="rId9"/>
    <sheet name="RECA-11.1" sheetId="54" r:id="rId10"/>
    <sheet name="SUPR-12" sheetId="40" r:id="rId11"/>
    <sheet name="CREA-13" sheetId="41" r:id="rId12"/>
    <sheet name="DESV-14" sheetId="46" r:id="rId13"/>
    <sheet name="OPTI-15" sheetId="49" r:id="rId14"/>
    <sheet name="PLAN-16" sheetId="51" r:id="rId15"/>
    <sheet name="REG. SERV-17" sheetId="53" r:id="rId16"/>
    <sheet name="Datos" sheetId="8" state="hidden" r:id="rId17"/>
  </sheets>
  <externalReferences>
    <externalReference r:id="rId18"/>
  </externalReferences>
  <definedNames>
    <definedName name="_xlnm._FilterDatabase" localSheetId="2" hidden="1">'DIAG-03'!$A$4:$AM$4</definedName>
    <definedName name="_xlnm._FilterDatabase" localSheetId="6" hidden="1">'HABP-9'!$B$10:$K$352</definedName>
    <definedName name="_xlnm._FilterDatabase" localSheetId="3" hidden="1">'MATR-05'!$F$8:$W$8</definedName>
    <definedName name="_xlnm.Print_Area" localSheetId="7">'CONT-10'!$A$1:$AL$524</definedName>
    <definedName name="_xlnm.Print_Area" localSheetId="11">'CREA-13'!$A$1:$U$521</definedName>
    <definedName name="_xlnm.Print_Area" localSheetId="12">'DESV-14'!$A$1:$BN$221</definedName>
    <definedName name="_xlnm.Print_Area" localSheetId="6">'HABP-9'!$A$1:$L$356</definedName>
    <definedName name="_xlnm.Print_Area" localSheetId="0">'ÍNDICE 00'!$A$1:$J$18</definedName>
    <definedName name="_xlnm.Print_Area" localSheetId="3">'MATR-05'!$A$1:$CE$208</definedName>
    <definedName name="_xlnm.Print_Area" localSheetId="13">'OPTI-15'!$A$1:$AB$103</definedName>
    <definedName name="_xlnm.Print_Area" localSheetId="14">'PLAN-16'!$A$1:$BT$104</definedName>
    <definedName name="_xlnm.Print_Area" localSheetId="9">'RECA-11.1'!$A$1:$W$68</definedName>
    <definedName name="_xlnm.Print_Area" localSheetId="15">'REG. SERV-17'!$A$1:$AQ$37</definedName>
    <definedName name="_xlnm.Print_Area" localSheetId="8">'REVCLA-11'!$A$1:$S$359</definedName>
    <definedName name="_xlnm.Print_Area" localSheetId="10">'SUPR-12'!$A$1:$U$160</definedName>
    <definedName name="_xlnm.Print_Area" localSheetId="4">'TRLA-06'!$B$1:$Q$158</definedName>
    <definedName name="_xlnm.Print_Area" localSheetId="5">'TRPA-07'!$A$1:$AJ$159</definedName>
    <definedName name="Coordinaciones_Generales" comment="Dependencia de las Unidades" localSheetId="12">#REF!</definedName>
    <definedName name="Coordinaciones_Generales" comment="Dependencia de las Unidades">'MATR-05'!$C$12</definedName>
    <definedName name="DIS" localSheetId="2">#REF!</definedName>
    <definedName name="DIS" localSheetId="13">#REF!</definedName>
    <definedName name="DIS" localSheetId="1">#REF!</definedName>
    <definedName name="DIS" localSheetId="14">#REF!</definedName>
    <definedName name="DIS" localSheetId="9">'[1]DESV-14'!$AN$89:$AN$90</definedName>
    <definedName name="DIS" localSheetId="15">#REF!</definedName>
    <definedName name="DIS">'DESV-14'!$AO$89:$AO$90</definedName>
    <definedName name="MODALIDAD" localSheetId="2">#REF!</definedName>
    <definedName name="MODALIDAD" localSheetId="13">#REF!</definedName>
    <definedName name="MODALIDAD" localSheetId="1">#REF!</definedName>
    <definedName name="MODALIDAD" localSheetId="14">#REF!</definedName>
    <definedName name="MODALIDAD" localSheetId="9">'[1]DESV-14'!$AN$126:$AN$130</definedName>
    <definedName name="MODALIDAD" localSheetId="15">#REF!</definedName>
    <definedName name="MODALIDAD">'DESV-14'!$AO$127:$AO$131</definedName>
    <definedName name="tipo" localSheetId="2">#REF!</definedName>
    <definedName name="tipo" localSheetId="13">#REF!</definedName>
    <definedName name="tipo" localSheetId="1">#REF!</definedName>
    <definedName name="tipo" localSheetId="14">#REF!</definedName>
    <definedName name="tipo" localSheetId="9">'[1]DESV-14'!$AN$94:$AN$98</definedName>
    <definedName name="tipo" localSheetId="15">#REF!</definedName>
    <definedName name="tipo">'DESV-14'!$AO$94:$AO$98</definedName>
  </definedNames>
  <calcPr calcId="191029"/>
</workbook>
</file>

<file path=xl/calcChain.xml><?xml version="1.0" encoding="utf-8"?>
<calcChain xmlns="http://schemas.openxmlformats.org/spreadsheetml/2006/main">
  <c r="U50" i="49" l="1"/>
  <c r="L50" i="49"/>
  <c r="F50" i="49"/>
  <c r="K58" i="51"/>
  <c r="G58" i="51"/>
  <c r="U16" i="49"/>
  <c r="L16" i="49"/>
  <c r="F16" i="49"/>
  <c r="W90" i="49"/>
  <c r="W87" i="49"/>
  <c r="W80" i="49"/>
  <c r="W77" i="49"/>
  <c r="W69" i="49"/>
  <c r="W60" i="49"/>
  <c r="L152" i="36"/>
  <c r="N152" i="36"/>
  <c r="T514" i="38"/>
  <c r="T513" i="38"/>
  <c r="K34" i="49"/>
  <c r="K35" i="49" s="1"/>
  <c r="X22" i="51" l="1"/>
  <c r="X20" i="51"/>
  <c r="P513" i="41" l="1"/>
  <c r="O513" i="41"/>
  <c r="W45" i="51"/>
  <c r="W46" i="51"/>
  <c r="W47" i="51"/>
  <c r="W48" i="51"/>
  <c r="W49" i="51"/>
  <c r="W50" i="51"/>
  <c r="W51" i="51"/>
  <c r="W52" i="51"/>
  <c r="W53" i="51"/>
  <c r="W54" i="51"/>
  <c r="W55" i="51"/>
  <c r="W56" i="51"/>
  <c r="W57" i="51"/>
  <c r="G40" i="51"/>
  <c r="I30" i="51"/>
  <c r="J30" i="51"/>
  <c r="M30" i="51"/>
  <c r="N30" i="51"/>
  <c r="Q30" i="51"/>
  <c r="R30" i="51"/>
  <c r="U30" i="51"/>
  <c r="V30" i="51"/>
  <c r="W30" i="51"/>
  <c r="X30" i="51"/>
  <c r="Y30" i="51"/>
  <c r="Z30" i="51"/>
  <c r="I31" i="51"/>
  <c r="J31" i="51"/>
  <c r="M31" i="51"/>
  <c r="N31" i="51"/>
  <c r="Q31" i="51"/>
  <c r="R31" i="51"/>
  <c r="U31" i="51"/>
  <c r="V31" i="51"/>
  <c r="W31" i="51"/>
  <c r="X31" i="51"/>
  <c r="Y31" i="51"/>
  <c r="Z31" i="51"/>
  <c r="I32" i="51"/>
  <c r="J32" i="51"/>
  <c r="M32" i="51"/>
  <c r="N32" i="51"/>
  <c r="Q32" i="51"/>
  <c r="R32" i="51"/>
  <c r="U32" i="51"/>
  <c r="V32" i="51"/>
  <c r="W32" i="51"/>
  <c r="X32" i="51"/>
  <c r="Y32" i="51"/>
  <c r="Z32" i="51"/>
  <c r="I33" i="51"/>
  <c r="J33" i="51"/>
  <c r="M33" i="51"/>
  <c r="N33" i="51"/>
  <c r="Q33" i="51"/>
  <c r="R33" i="51"/>
  <c r="U33" i="51"/>
  <c r="V33" i="51"/>
  <c r="W33" i="51"/>
  <c r="X33" i="51"/>
  <c r="Y33" i="51"/>
  <c r="Z33" i="51"/>
  <c r="I34" i="51"/>
  <c r="J34" i="51"/>
  <c r="M34" i="51"/>
  <c r="N34" i="51"/>
  <c r="Q34" i="51"/>
  <c r="R34" i="51"/>
  <c r="U34" i="51"/>
  <c r="V34" i="51"/>
  <c r="W34" i="51"/>
  <c r="X34" i="51"/>
  <c r="Y34" i="51"/>
  <c r="Z34" i="51"/>
  <c r="I35" i="51"/>
  <c r="J35" i="51"/>
  <c r="M35" i="51"/>
  <c r="N35" i="51"/>
  <c r="Q35" i="51"/>
  <c r="R35" i="51"/>
  <c r="U35" i="51"/>
  <c r="V35" i="51"/>
  <c r="W35" i="51"/>
  <c r="X35" i="51"/>
  <c r="Y35" i="51"/>
  <c r="Z35" i="51"/>
  <c r="I36" i="51"/>
  <c r="J36" i="51"/>
  <c r="M36" i="51"/>
  <c r="N36" i="51"/>
  <c r="Q36" i="51"/>
  <c r="R36" i="51"/>
  <c r="U36" i="51"/>
  <c r="V36" i="51"/>
  <c r="W36" i="51"/>
  <c r="X36" i="51"/>
  <c r="Y36" i="51"/>
  <c r="Z36" i="51"/>
  <c r="I37" i="51"/>
  <c r="J37" i="51"/>
  <c r="M37" i="51"/>
  <c r="N37" i="51"/>
  <c r="Q37" i="51"/>
  <c r="R37" i="51"/>
  <c r="U37" i="51"/>
  <c r="V37" i="51"/>
  <c r="W37" i="51"/>
  <c r="X37" i="51"/>
  <c r="Y37" i="51"/>
  <c r="Z37" i="51"/>
  <c r="I38" i="51"/>
  <c r="J38" i="51"/>
  <c r="M38" i="51"/>
  <c r="N38" i="51"/>
  <c r="Q38" i="51"/>
  <c r="R38" i="51"/>
  <c r="U38" i="51"/>
  <c r="V38" i="51"/>
  <c r="W38" i="51"/>
  <c r="X38" i="51"/>
  <c r="Y38" i="51"/>
  <c r="Z38" i="51"/>
  <c r="I39" i="51"/>
  <c r="J39" i="51"/>
  <c r="M39" i="51"/>
  <c r="N39" i="51"/>
  <c r="Q39" i="51"/>
  <c r="R39" i="51"/>
  <c r="U39" i="51"/>
  <c r="V39" i="51"/>
  <c r="W39" i="51"/>
  <c r="X39" i="51"/>
  <c r="Y39" i="51"/>
  <c r="Z39" i="51"/>
  <c r="B47" i="49"/>
  <c r="B46" i="49"/>
  <c r="B45" i="49"/>
  <c r="B44" i="49"/>
  <c r="B43" i="49"/>
  <c r="B42" i="49"/>
  <c r="B41" i="49"/>
  <c r="B40" i="49"/>
  <c r="B39" i="49"/>
  <c r="B49" i="49"/>
  <c r="B48" i="49"/>
  <c r="T516" i="38"/>
  <c r="W63" i="49" s="1"/>
  <c r="H513" i="38"/>
  <c r="J513" i="38"/>
  <c r="N513" i="38"/>
  <c r="U515" i="38" s="1"/>
  <c r="Q513" i="38"/>
  <c r="U518" i="38" s="1"/>
  <c r="Q514" i="38"/>
  <c r="T518" i="38" s="1"/>
  <c r="W67" i="49" s="1"/>
  <c r="N514" i="38"/>
  <c r="T515" i="38" s="1"/>
  <c r="J514" i="38"/>
  <c r="H514" i="38"/>
  <c r="Y513" i="38"/>
  <c r="V33" i="49" l="1"/>
  <c r="T33" i="49"/>
  <c r="T34" i="49"/>
  <c r="U517" i="38"/>
  <c r="W66" i="49" s="1"/>
  <c r="W62" i="49"/>
  <c r="V34" i="49"/>
  <c r="W68" i="49"/>
  <c r="T517" i="38"/>
  <c r="W65" i="49" s="1"/>
  <c r="W61" i="49"/>
  <c r="H34" i="49"/>
  <c r="V35" i="49" l="1"/>
  <c r="T35" i="49"/>
  <c r="T519" i="38"/>
  <c r="J13" i="41"/>
  <c r="J14" i="41"/>
  <c r="J15" i="41"/>
  <c r="J16" i="41"/>
  <c r="J17" i="41"/>
  <c r="J18" i="41"/>
  <c r="J19" i="41"/>
  <c r="J20" i="41"/>
  <c r="J21" i="41"/>
  <c r="J22" i="41"/>
  <c r="J23" i="41"/>
  <c r="J24" i="41"/>
  <c r="J25" i="41"/>
  <c r="J26" i="41"/>
  <c r="J27" i="41"/>
  <c r="J28" i="41"/>
  <c r="J29" i="41"/>
  <c r="J30" i="41"/>
  <c r="J31" i="41"/>
  <c r="J32" i="41"/>
  <c r="J33" i="41"/>
  <c r="J34" i="41"/>
  <c r="J35" i="41"/>
  <c r="J36" i="41"/>
  <c r="J37" i="41"/>
  <c r="J38" i="41"/>
  <c r="J39" i="41"/>
  <c r="J40" i="41"/>
  <c r="J41" i="41"/>
  <c r="J42" i="41"/>
  <c r="J43" i="41"/>
  <c r="J44" i="41"/>
  <c r="J45" i="41"/>
  <c r="J46" i="41"/>
  <c r="J47" i="41"/>
  <c r="J48" i="41"/>
  <c r="J49" i="41"/>
  <c r="J50" i="41"/>
  <c r="J51" i="41"/>
  <c r="J52" i="41"/>
  <c r="J53" i="41"/>
  <c r="J54" i="41"/>
  <c r="J55" i="41"/>
  <c r="J56" i="41"/>
  <c r="J57" i="41"/>
  <c r="J58" i="41"/>
  <c r="J59" i="41"/>
  <c r="J60" i="41"/>
  <c r="J61" i="41"/>
  <c r="J62" i="41"/>
  <c r="J63" i="41"/>
  <c r="J64" i="41"/>
  <c r="J65" i="41"/>
  <c r="J66" i="41"/>
  <c r="J67" i="41"/>
  <c r="J68" i="41"/>
  <c r="J69" i="41"/>
  <c r="J70" i="41"/>
  <c r="J71" i="41"/>
  <c r="J72" i="41"/>
  <c r="J73" i="41"/>
  <c r="J74" i="41"/>
  <c r="J75" i="41"/>
  <c r="J76" i="41"/>
  <c r="J77" i="41"/>
  <c r="J78" i="41"/>
  <c r="J79" i="41"/>
  <c r="J80" i="41"/>
  <c r="J81" i="41"/>
  <c r="J82" i="41"/>
  <c r="J83" i="41"/>
  <c r="J84" i="41"/>
  <c r="J85" i="41"/>
  <c r="J86" i="41"/>
  <c r="J87" i="41"/>
  <c r="J88" i="41"/>
  <c r="J89" i="41"/>
  <c r="J90" i="41"/>
  <c r="J91" i="41"/>
  <c r="J92" i="41"/>
  <c r="J93" i="41"/>
  <c r="J94" i="41"/>
  <c r="J95" i="41"/>
  <c r="J96" i="41"/>
  <c r="J97" i="41"/>
  <c r="J98" i="41"/>
  <c r="J99" i="41"/>
  <c r="J100" i="41"/>
  <c r="J101" i="41"/>
  <c r="J102" i="41"/>
  <c r="J103" i="41"/>
  <c r="J104" i="41"/>
  <c r="J105" i="41"/>
  <c r="J106" i="41"/>
  <c r="J107" i="41"/>
  <c r="J108" i="41"/>
  <c r="J109" i="41"/>
  <c r="J110" i="41"/>
  <c r="J111" i="41"/>
  <c r="J112" i="41"/>
  <c r="J113" i="41"/>
  <c r="J114" i="41"/>
  <c r="J115" i="41"/>
  <c r="J116" i="41"/>
  <c r="J117" i="41"/>
  <c r="J118" i="41"/>
  <c r="J119" i="41"/>
  <c r="J120" i="41"/>
  <c r="J121" i="41"/>
  <c r="J122" i="41"/>
  <c r="J123" i="41"/>
  <c r="J124" i="41"/>
  <c r="J125" i="41"/>
  <c r="J126" i="41"/>
  <c r="J127" i="41"/>
  <c r="J128" i="41"/>
  <c r="J129" i="41"/>
  <c r="J130" i="41"/>
  <c r="J131" i="41"/>
  <c r="J132" i="41"/>
  <c r="J133" i="41"/>
  <c r="J134" i="41"/>
  <c r="J135" i="41"/>
  <c r="J136" i="41"/>
  <c r="J137" i="41"/>
  <c r="J138" i="41"/>
  <c r="J139" i="41"/>
  <c r="J140" i="41"/>
  <c r="J141" i="41"/>
  <c r="J142" i="41"/>
  <c r="J143" i="41"/>
  <c r="J144" i="41"/>
  <c r="J145" i="41"/>
  <c r="J146" i="41"/>
  <c r="J147" i="41"/>
  <c r="J148" i="41"/>
  <c r="J149" i="41"/>
  <c r="J150" i="41"/>
  <c r="J151" i="41"/>
  <c r="J152" i="41"/>
  <c r="J153" i="41"/>
  <c r="J154" i="41"/>
  <c r="J155" i="41"/>
  <c r="J156" i="41"/>
  <c r="J157" i="41"/>
  <c r="J158" i="41"/>
  <c r="J159" i="41"/>
  <c r="J160" i="41"/>
  <c r="J161" i="41"/>
  <c r="J162" i="41"/>
  <c r="J163" i="41"/>
  <c r="J164" i="41"/>
  <c r="J165" i="41"/>
  <c r="J166" i="41"/>
  <c r="J167" i="41"/>
  <c r="J168" i="41"/>
  <c r="J169" i="41"/>
  <c r="J170" i="41"/>
  <c r="J171" i="41"/>
  <c r="J172" i="41"/>
  <c r="J173" i="41"/>
  <c r="J174" i="41"/>
  <c r="J175" i="41"/>
  <c r="J176" i="41"/>
  <c r="J177" i="41"/>
  <c r="J178" i="41"/>
  <c r="J179" i="41"/>
  <c r="J180" i="41"/>
  <c r="J181" i="41"/>
  <c r="J182" i="41"/>
  <c r="J183" i="41"/>
  <c r="J184" i="41"/>
  <c r="J185" i="41"/>
  <c r="J186" i="41"/>
  <c r="J187" i="41"/>
  <c r="J188" i="41"/>
  <c r="J189" i="41"/>
  <c r="J190" i="41"/>
  <c r="J191" i="41"/>
  <c r="J192" i="41"/>
  <c r="J193" i="41"/>
  <c r="J194" i="41"/>
  <c r="J195" i="41"/>
  <c r="J196" i="41"/>
  <c r="J197" i="41"/>
  <c r="J198" i="41"/>
  <c r="J199" i="41"/>
  <c r="J200" i="41"/>
  <c r="J201" i="41"/>
  <c r="J202" i="41"/>
  <c r="J203" i="41"/>
  <c r="J204" i="41"/>
  <c r="J205" i="41"/>
  <c r="J206" i="41"/>
  <c r="J207" i="41"/>
  <c r="J208" i="41"/>
  <c r="J209" i="41"/>
  <c r="J210" i="41"/>
  <c r="J211" i="41"/>
  <c r="J212" i="41"/>
  <c r="J213" i="41"/>
  <c r="J214" i="41"/>
  <c r="J215" i="41"/>
  <c r="J216" i="41"/>
  <c r="J217" i="41"/>
  <c r="J218" i="41"/>
  <c r="J219" i="41"/>
  <c r="J220" i="41"/>
  <c r="J221" i="41"/>
  <c r="J222" i="41"/>
  <c r="J223" i="41"/>
  <c r="J224" i="41"/>
  <c r="J225" i="41"/>
  <c r="J226" i="41"/>
  <c r="J227" i="41"/>
  <c r="J228" i="41"/>
  <c r="J229" i="41"/>
  <c r="J230" i="41"/>
  <c r="J231" i="41"/>
  <c r="J232" i="41"/>
  <c r="J233" i="41"/>
  <c r="J234" i="41"/>
  <c r="J235" i="41"/>
  <c r="J236" i="41"/>
  <c r="J237" i="41"/>
  <c r="J238" i="41"/>
  <c r="J239" i="41"/>
  <c r="J240" i="41"/>
  <c r="J241" i="41"/>
  <c r="J242" i="41"/>
  <c r="J243" i="41"/>
  <c r="J244" i="41"/>
  <c r="J245" i="41"/>
  <c r="J246" i="41"/>
  <c r="J247" i="41"/>
  <c r="J248" i="41"/>
  <c r="J249" i="41"/>
  <c r="J250" i="41"/>
  <c r="J251" i="41"/>
  <c r="J252" i="41"/>
  <c r="J253" i="41"/>
  <c r="J254" i="41"/>
  <c r="J255" i="41"/>
  <c r="J256" i="41"/>
  <c r="J257" i="41"/>
  <c r="J258" i="41"/>
  <c r="J259" i="41"/>
  <c r="J260" i="41"/>
  <c r="J261" i="41"/>
  <c r="J262" i="41"/>
  <c r="J263" i="41"/>
  <c r="J264" i="41"/>
  <c r="J265" i="41"/>
  <c r="J266" i="41"/>
  <c r="J267" i="41"/>
  <c r="J268" i="41"/>
  <c r="J269" i="41"/>
  <c r="J270" i="41"/>
  <c r="J271" i="41"/>
  <c r="J272" i="41"/>
  <c r="J273" i="41"/>
  <c r="J274" i="41"/>
  <c r="J275" i="41"/>
  <c r="J276" i="41"/>
  <c r="J277" i="41"/>
  <c r="J278" i="41"/>
  <c r="J279" i="41"/>
  <c r="J280" i="41"/>
  <c r="J281" i="41"/>
  <c r="J282" i="41"/>
  <c r="J283" i="41"/>
  <c r="J284" i="41"/>
  <c r="J285" i="41"/>
  <c r="J286" i="41"/>
  <c r="J287" i="41"/>
  <c r="J288" i="41"/>
  <c r="J289" i="41"/>
  <c r="J290" i="41"/>
  <c r="J291" i="41"/>
  <c r="J292" i="41"/>
  <c r="J293" i="41"/>
  <c r="J294" i="41"/>
  <c r="J295" i="41"/>
  <c r="J296" i="41"/>
  <c r="J297" i="41"/>
  <c r="J298" i="41"/>
  <c r="J299" i="41"/>
  <c r="J300" i="41"/>
  <c r="J301" i="41"/>
  <c r="J302" i="41"/>
  <c r="J303" i="41"/>
  <c r="J304" i="41"/>
  <c r="J305" i="41"/>
  <c r="J306" i="41"/>
  <c r="J307" i="41"/>
  <c r="J308" i="41"/>
  <c r="J309" i="41"/>
  <c r="J310" i="41"/>
  <c r="J311" i="41"/>
  <c r="J312" i="41"/>
  <c r="J313" i="41"/>
  <c r="J314" i="41"/>
  <c r="J315" i="41"/>
  <c r="J316" i="41"/>
  <c r="J317" i="41"/>
  <c r="J318" i="41"/>
  <c r="J319" i="41"/>
  <c r="J320" i="41"/>
  <c r="J321" i="41"/>
  <c r="J322" i="41"/>
  <c r="J323" i="41"/>
  <c r="J324" i="41"/>
  <c r="J325" i="41"/>
  <c r="J326" i="41"/>
  <c r="J327" i="41"/>
  <c r="J328" i="41"/>
  <c r="J329" i="41"/>
  <c r="J330" i="41"/>
  <c r="J331" i="41"/>
  <c r="J332" i="41"/>
  <c r="J333" i="41"/>
  <c r="J334" i="41"/>
  <c r="J335" i="41"/>
  <c r="J336" i="41"/>
  <c r="J337" i="41"/>
  <c r="J338" i="41"/>
  <c r="J339" i="41"/>
  <c r="J340" i="41"/>
  <c r="J341" i="41"/>
  <c r="J342" i="41"/>
  <c r="J343" i="41"/>
  <c r="J344" i="41"/>
  <c r="J345" i="41"/>
  <c r="J346" i="41"/>
  <c r="J347" i="41"/>
  <c r="J348" i="41"/>
  <c r="J349" i="41"/>
  <c r="J350" i="41"/>
  <c r="J351" i="41"/>
  <c r="J352" i="41"/>
  <c r="J353" i="41"/>
  <c r="J354" i="41"/>
  <c r="J355" i="41"/>
  <c r="J356" i="41"/>
  <c r="J357" i="41"/>
  <c r="J358" i="41"/>
  <c r="J359" i="41"/>
  <c r="J360" i="41"/>
  <c r="J361" i="41"/>
  <c r="J362" i="41"/>
  <c r="J363" i="41"/>
  <c r="J364" i="41"/>
  <c r="J365" i="41"/>
  <c r="J366" i="41"/>
  <c r="J367" i="41"/>
  <c r="J368" i="41"/>
  <c r="J369" i="41"/>
  <c r="J370" i="41"/>
  <c r="J371" i="41"/>
  <c r="J372" i="41"/>
  <c r="J373" i="41"/>
  <c r="J374" i="41"/>
  <c r="J375" i="41"/>
  <c r="J376" i="41"/>
  <c r="J377" i="41"/>
  <c r="J378" i="41"/>
  <c r="J379" i="41"/>
  <c r="J380" i="41"/>
  <c r="J381" i="41"/>
  <c r="J382" i="41"/>
  <c r="J383" i="41"/>
  <c r="J384" i="41"/>
  <c r="J385" i="41"/>
  <c r="J386" i="41"/>
  <c r="J387" i="41"/>
  <c r="J388" i="41"/>
  <c r="J389" i="41"/>
  <c r="J390" i="41"/>
  <c r="J391" i="41"/>
  <c r="J392" i="41"/>
  <c r="J393" i="41"/>
  <c r="J394" i="41"/>
  <c r="J395" i="41"/>
  <c r="J396" i="41"/>
  <c r="J397" i="41"/>
  <c r="J398" i="41"/>
  <c r="J399" i="41"/>
  <c r="J400" i="41"/>
  <c r="J401" i="41"/>
  <c r="J402" i="41"/>
  <c r="J403" i="41"/>
  <c r="J404" i="41"/>
  <c r="J405" i="41"/>
  <c r="J406" i="41"/>
  <c r="J407" i="41"/>
  <c r="J408" i="41"/>
  <c r="J409" i="41"/>
  <c r="J410" i="41"/>
  <c r="J411" i="41"/>
  <c r="J412" i="41"/>
  <c r="J413" i="41"/>
  <c r="J414" i="41"/>
  <c r="J415" i="41"/>
  <c r="J416" i="41"/>
  <c r="J417" i="41"/>
  <c r="J418" i="41"/>
  <c r="J419" i="41"/>
  <c r="J420" i="41"/>
  <c r="J421" i="41"/>
  <c r="J422" i="41"/>
  <c r="J423" i="41"/>
  <c r="J424" i="41"/>
  <c r="J425" i="41"/>
  <c r="J426" i="41"/>
  <c r="J427" i="41"/>
  <c r="J428" i="41"/>
  <c r="J429" i="41"/>
  <c r="J430" i="41"/>
  <c r="J431" i="41"/>
  <c r="J432" i="41"/>
  <c r="J433" i="41"/>
  <c r="J434" i="41"/>
  <c r="J435" i="41"/>
  <c r="J436" i="41"/>
  <c r="J437" i="41"/>
  <c r="J438" i="41"/>
  <c r="J439" i="41"/>
  <c r="J440" i="41"/>
  <c r="J441" i="41"/>
  <c r="J442" i="41"/>
  <c r="J443" i="41"/>
  <c r="J444" i="41"/>
  <c r="J445" i="41"/>
  <c r="J446" i="41"/>
  <c r="J447" i="41"/>
  <c r="J448" i="41"/>
  <c r="J449" i="41"/>
  <c r="J450" i="41"/>
  <c r="J451" i="41"/>
  <c r="J452" i="41"/>
  <c r="J453" i="41"/>
  <c r="J454" i="41"/>
  <c r="J455" i="41"/>
  <c r="J456" i="41"/>
  <c r="J457" i="41"/>
  <c r="J458" i="41"/>
  <c r="J459" i="41"/>
  <c r="J460" i="41"/>
  <c r="J461" i="41"/>
  <c r="J462" i="41"/>
  <c r="J463" i="41"/>
  <c r="J464" i="41"/>
  <c r="J465" i="41"/>
  <c r="J466" i="41"/>
  <c r="J467" i="41"/>
  <c r="J468" i="41"/>
  <c r="J469" i="41"/>
  <c r="J470" i="41"/>
  <c r="J471" i="41"/>
  <c r="J472" i="41"/>
  <c r="J473" i="41"/>
  <c r="J474" i="41"/>
  <c r="J475" i="41"/>
  <c r="J476" i="41"/>
  <c r="J477" i="41"/>
  <c r="J478" i="41"/>
  <c r="J479" i="41"/>
  <c r="J480" i="41"/>
  <c r="J481" i="41"/>
  <c r="J482" i="41"/>
  <c r="J483" i="41"/>
  <c r="J484" i="41"/>
  <c r="J485" i="41"/>
  <c r="J486" i="41"/>
  <c r="J487" i="41"/>
  <c r="J488" i="41"/>
  <c r="J489" i="41"/>
  <c r="J490" i="41"/>
  <c r="J491" i="41"/>
  <c r="J492" i="41"/>
  <c r="J493" i="41"/>
  <c r="J494" i="41"/>
  <c r="J495" i="41"/>
  <c r="J496" i="41"/>
  <c r="J497" i="41"/>
  <c r="J498" i="41"/>
  <c r="J499" i="41"/>
  <c r="J500" i="41"/>
  <c r="J501" i="41"/>
  <c r="J502" i="41"/>
  <c r="J503" i="41"/>
  <c r="J504" i="41"/>
  <c r="J505" i="41"/>
  <c r="J506" i="41"/>
  <c r="J507" i="41"/>
  <c r="J508" i="41"/>
  <c r="J509" i="41"/>
  <c r="J510" i="41"/>
  <c r="J511" i="41"/>
  <c r="J512" i="41"/>
  <c r="P515" i="41"/>
  <c r="W86" i="49" s="1"/>
  <c r="P514" i="41"/>
  <c r="W84" i="49" s="1"/>
  <c r="W82" i="49"/>
  <c r="O515" i="41"/>
  <c r="O514" i="41"/>
  <c r="J12" i="41"/>
  <c r="I14" i="54"/>
  <c r="J14" i="54"/>
  <c r="I15" i="54"/>
  <c r="J15" i="54"/>
  <c r="I16" i="54"/>
  <c r="J16" i="54"/>
  <c r="I17" i="54"/>
  <c r="J17" i="54"/>
  <c r="I18" i="54"/>
  <c r="J18" i="54"/>
  <c r="I19" i="54"/>
  <c r="J19" i="54"/>
  <c r="I20" i="54"/>
  <c r="J20" i="54"/>
  <c r="I21" i="54"/>
  <c r="J21" i="54"/>
  <c r="I22" i="54"/>
  <c r="J22" i="54"/>
  <c r="I23" i="54"/>
  <c r="J23" i="54"/>
  <c r="I24" i="54"/>
  <c r="J24" i="54"/>
  <c r="I25" i="54"/>
  <c r="J25" i="54"/>
  <c r="I26" i="54"/>
  <c r="J26" i="54"/>
  <c r="I27" i="54"/>
  <c r="J27" i="54"/>
  <c r="I28" i="54"/>
  <c r="J28" i="54"/>
  <c r="I29" i="54"/>
  <c r="J29" i="54"/>
  <c r="I30" i="54"/>
  <c r="J30" i="54"/>
  <c r="I31" i="54"/>
  <c r="J31" i="54"/>
  <c r="I32" i="54"/>
  <c r="J32" i="54"/>
  <c r="I33" i="54"/>
  <c r="J33" i="54"/>
  <c r="I34" i="54"/>
  <c r="J34" i="54"/>
  <c r="I35" i="54"/>
  <c r="J35" i="54"/>
  <c r="I36" i="54"/>
  <c r="J36" i="54"/>
  <c r="I37" i="54"/>
  <c r="J37" i="54"/>
  <c r="I38" i="54"/>
  <c r="J38" i="54"/>
  <c r="I39" i="54"/>
  <c r="J39" i="54"/>
  <c r="I40" i="54"/>
  <c r="J40" i="54"/>
  <c r="I41" i="54"/>
  <c r="J41" i="54"/>
  <c r="I42" i="54"/>
  <c r="J42" i="54"/>
  <c r="I43" i="54"/>
  <c r="J43" i="54"/>
  <c r="I44" i="54"/>
  <c r="J44" i="54"/>
  <c r="I45" i="54"/>
  <c r="J45" i="54"/>
  <c r="I46" i="54"/>
  <c r="J46" i="54"/>
  <c r="I47" i="54"/>
  <c r="J47" i="54"/>
  <c r="I48" i="54"/>
  <c r="J48" i="54"/>
  <c r="I49" i="54"/>
  <c r="J49" i="54"/>
  <c r="I50" i="54"/>
  <c r="J50" i="54"/>
  <c r="I51" i="54"/>
  <c r="J51" i="54"/>
  <c r="I52" i="54"/>
  <c r="J52" i="54"/>
  <c r="I53" i="54"/>
  <c r="J53" i="54"/>
  <c r="I54" i="54"/>
  <c r="J54" i="54"/>
  <c r="I55" i="54"/>
  <c r="J55" i="54"/>
  <c r="I56" i="54"/>
  <c r="J56" i="54"/>
  <c r="I57" i="54"/>
  <c r="J57" i="54"/>
  <c r="I58" i="54"/>
  <c r="J58" i="54"/>
  <c r="I59" i="54"/>
  <c r="J59" i="54"/>
  <c r="I60" i="54"/>
  <c r="J60" i="54"/>
  <c r="I61" i="54"/>
  <c r="J61" i="54"/>
  <c r="I62" i="54"/>
  <c r="J62" i="54"/>
  <c r="M14" i="54"/>
  <c r="N14" i="54"/>
  <c r="M15" i="54"/>
  <c r="N15" i="54"/>
  <c r="M16" i="54"/>
  <c r="N16" i="54"/>
  <c r="M17" i="54"/>
  <c r="N17" i="54"/>
  <c r="R17" i="54" s="1"/>
  <c r="M18" i="54"/>
  <c r="N18" i="54"/>
  <c r="M19" i="54"/>
  <c r="N19" i="54"/>
  <c r="O19" i="54" s="1"/>
  <c r="M20" i="54"/>
  <c r="N20" i="54"/>
  <c r="M21" i="54"/>
  <c r="N21" i="54"/>
  <c r="M22" i="54"/>
  <c r="N22" i="54"/>
  <c r="M23" i="54"/>
  <c r="N23" i="54"/>
  <c r="S23" i="54" s="1"/>
  <c r="M24" i="54"/>
  <c r="N24" i="54"/>
  <c r="M25" i="54"/>
  <c r="N25" i="54"/>
  <c r="R25" i="54" s="1"/>
  <c r="M26" i="54"/>
  <c r="N26" i="54"/>
  <c r="T26" i="54" s="1"/>
  <c r="M27" i="54"/>
  <c r="N27" i="54"/>
  <c r="M28" i="54"/>
  <c r="N28" i="54"/>
  <c r="M29" i="54"/>
  <c r="N29" i="54"/>
  <c r="R29" i="54" s="1"/>
  <c r="M30" i="54"/>
  <c r="N30" i="54"/>
  <c r="P30" i="54" s="1"/>
  <c r="M31" i="54"/>
  <c r="N31" i="54"/>
  <c r="M32" i="54"/>
  <c r="N32" i="54"/>
  <c r="R32" i="54" s="1"/>
  <c r="M33" i="54"/>
  <c r="N33" i="54"/>
  <c r="R33" i="54" s="1"/>
  <c r="M34" i="54"/>
  <c r="N34" i="54"/>
  <c r="M35" i="54"/>
  <c r="N35" i="54"/>
  <c r="T35" i="54" s="1"/>
  <c r="M36" i="54"/>
  <c r="N36" i="54"/>
  <c r="M37" i="54"/>
  <c r="N37" i="54"/>
  <c r="R37" i="54" s="1"/>
  <c r="M38" i="54"/>
  <c r="N38" i="54"/>
  <c r="R38" i="54" s="1"/>
  <c r="M39" i="54"/>
  <c r="N39" i="54"/>
  <c r="T39" i="54" s="1"/>
  <c r="M40" i="54"/>
  <c r="N40" i="54"/>
  <c r="Q40" i="54" s="1"/>
  <c r="M41" i="54"/>
  <c r="N41" i="54"/>
  <c r="R41" i="54" s="1"/>
  <c r="M42" i="54"/>
  <c r="N42" i="54"/>
  <c r="R42" i="54" s="1"/>
  <c r="M43" i="54"/>
  <c r="N43" i="54"/>
  <c r="T43" i="54" s="1"/>
  <c r="M44" i="54"/>
  <c r="N44" i="54"/>
  <c r="M45" i="54"/>
  <c r="N45" i="54"/>
  <c r="R45" i="54" s="1"/>
  <c r="M46" i="54"/>
  <c r="N46" i="54"/>
  <c r="M47" i="54"/>
  <c r="N47" i="54"/>
  <c r="O47" i="54" s="1"/>
  <c r="M48" i="54"/>
  <c r="N48" i="54"/>
  <c r="R48" i="54" s="1"/>
  <c r="M49" i="54"/>
  <c r="N49" i="54"/>
  <c r="R49" i="54" s="1"/>
  <c r="M50" i="54"/>
  <c r="N50" i="54"/>
  <c r="S50" i="54" s="1"/>
  <c r="M51" i="54"/>
  <c r="N51" i="54"/>
  <c r="O51" i="54" s="1"/>
  <c r="M52" i="54"/>
  <c r="N52" i="54"/>
  <c r="M53" i="54"/>
  <c r="N53" i="54"/>
  <c r="R53" i="54" s="1"/>
  <c r="M54" i="54"/>
  <c r="N54" i="54"/>
  <c r="M55" i="54"/>
  <c r="N55" i="54"/>
  <c r="M56" i="54"/>
  <c r="N56" i="54"/>
  <c r="Q56" i="54" s="1"/>
  <c r="M57" i="54"/>
  <c r="N57" i="54"/>
  <c r="R57" i="54" s="1"/>
  <c r="M58" i="54"/>
  <c r="N58" i="54"/>
  <c r="T58" i="54" s="1"/>
  <c r="M59" i="54"/>
  <c r="N59" i="54"/>
  <c r="T59" i="54" s="1"/>
  <c r="M60" i="54"/>
  <c r="N60" i="54"/>
  <c r="M61" i="54"/>
  <c r="N61" i="54"/>
  <c r="R61" i="54" s="1"/>
  <c r="M62" i="54"/>
  <c r="N62" i="54"/>
  <c r="T62" i="54" s="1"/>
  <c r="N13" i="54"/>
  <c r="M13" i="54"/>
  <c r="J13" i="54"/>
  <c r="I13" i="54"/>
  <c r="G4" i="54"/>
  <c r="V5" i="54"/>
  <c r="V2" i="54"/>
  <c r="M63" i="54"/>
  <c r="Q60" i="54"/>
  <c r="R56" i="54"/>
  <c r="T55" i="54"/>
  <c r="S54" i="54"/>
  <c r="Q52" i="54"/>
  <c r="R51" i="54"/>
  <c r="T47" i="54"/>
  <c r="R46" i="54"/>
  <c r="P44" i="54"/>
  <c r="Q44" i="54"/>
  <c r="T36" i="54"/>
  <c r="Q36" i="54"/>
  <c r="R34" i="54"/>
  <c r="S31" i="54"/>
  <c r="S28" i="54"/>
  <c r="Q28" i="54"/>
  <c r="T27" i="54"/>
  <c r="S27" i="54"/>
  <c r="P26" i="54"/>
  <c r="Q24" i="54"/>
  <c r="Q20" i="54"/>
  <c r="Q16" i="54"/>
  <c r="Q15" i="54"/>
  <c r="R356" i="39"/>
  <c r="W74" i="49" s="1"/>
  <c r="S58" i="54" l="1"/>
  <c r="T51" i="54"/>
  <c r="O62" i="54"/>
  <c r="O516" i="41"/>
  <c r="P516" i="41"/>
  <c r="Q32" i="54"/>
  <c r="P32" i="54"/>
  <c r="Q48" i="54"/>
  <c r="O42" i="54"/>
  <c r="Q43" i="54"/>
  <c r="R44" i="54"/>
  <c r="S52" i="54"/>
  <c r="Q42" i="54"/>
  <c r="R43" i="54"/>
  <c r="S44" i="54"/>
  <c r="O56" i="54"/>
  <c r="S42" i="54"/>
  <c r="T44" i="54"/>
  <c r="T42" i="54"/>
  <c r="P50" i="54"/>
  <c r="O24" i="54"/>
  <c r="T34" i="54"/>
  <c r="P24" i="54"/>
  <c r="Q31" i="54"/>
  <c r="R36" i="54"/>
  <c r="O44" i="54"/>
  <c r="O20" i="54"/>
  <c r="T28" i="54"/>
  <c r="R31" i="54"/>
  <c r="O38" i="54"/>
  <c r="O40" i="54"/>
  <c r="Q50" i="54"/>
  <c r="T52" i="54"/>
  <c r="P56" i="54"/>
  <c r="P62" i="54"/>
  <c r="P20" i="54"/>
  <c r="T30" i="54"/>
  <c r="T31" i="54"/>
  <c r="S32" i="54"/>
  <c r="P38" i="54"/>
  <c r="O39" i="54"/>
  <c r="P40" i="54"/>
  <c r="O48" i="54"/>
  <c r="T50" i="54"/>
  <c r="O54" i="54"/>
  <c r="O55" i="54"/>
  <c r="Q62" i="54"/>
  <c r="S19" i="54"/>
  <c r="R19" i="54"/>
  <c r="R20" i="54"/>
  <c r="O23" i="54"/>
  <c r="T32" i="54"/>
  <c r="Q38" i="54"/>
  <c r="Q39" i="54"/>
  <c r="R40" i="54"/>
  <c r="O46" i="54"/>
  <c r="P48" i="54"/>
  <c r="P54" i="54"/>
  <c r="R55" i="54"/>
  <c r="S56" i="54"/>
  <c r="O60" i="54"/>
  <c r="R62" i="54"/>
  <c r="Q23" i="54"/>
  <c r="O34" i="54"/>
  <c r="O36" i="54"/>
  <c r="S38" i="54"/>
  <c r="R39" i="54"/>
  <c r="S40" i="54"/>
  <c r="P46" i="54"/>
  <c r="Q54" i="54"/>
  <c r="T56" i="54"/>
  <c r="P60" i="54"/>
  <c r="S62" i="54"/>
  <c r="Q19" i="54"/>
  <c r="S20" i="54"/>
  <c r="T20" i="54"/>
  <c r="P22" i="54"/>
  <c r="R23" i="54"/>
  <c r="R24" i="54"/>
  <c r="O27" i="54"/>
  <c r="O28" i="54"/>
  <c r="P34" i="54"/>
  <c r="O35" i="54"/>
  <c r="P36" i="54"/>
  <c r="T38" i="54"/>
  <c r="T40" i="54"/>
  <c r="Q46" i="54"/>
  <c r="R47" i="54"/>
  <c r="S48" i="54"/>
  <c r="O52" i="54"/>
  <c r="T54" i="54"/>
  <c r="O58" i="54"/>
  <c r="O59" i="54"/>
  <c r="R60" i="54"/>
  <c r="T23" i="54"/>
  <c r="S24" i="54"/>
  <c r="Q27" i="54"/>
  <c r="P28" i="54"/>
  <c r="Q34" i="54"/>
  <c r="Q35" i="54"/>
  <c r="S46" i="54"/>
  <c r="T48" i="54"/>
  <c r="P52" i="54"/>
  <c r="P58" i="54"/>
  <c r="R59" i="54"/>
  <c r="S60" i="54"/>
  <c r="O15" i="54"/>
  <c r="R15" i="54" s="1"/>
  <c r="O16" i="54"/>
  <c r="T24" i="54"/>
  <c r="R27" i="54"/>
  <c r="R28" i="54"/>
  <c r="O31" i="54"/>
  <c r="O32" i="54"/>
  <c r="S34" i="54"/>
  <c r="R35" i="54"/>
  <c r="S36" i="54"/>
  <c r="P42" i="54"/>
  <c r="O43" i="54"/>
  <c r="T46" i="54"/>
  <c r="O50" i="54"/>
  <c r="R52" i="54"/>
  <c r="Q58" i="54"/>
  <c r="T60" i="54"/>
  <c r="Q14" i="54"/>
  <c r="S17" i="54"/>
  <c r="Q18" i="54"/>
  <c r="Q22" i="54"/>
  <c r="S25" i="54"/>
  <c r="Q26" i="54"/>
  <c r="S29" i="54"/>
  <c r="Q30" i="54"/>
  <c r="S33" i="54"/>
  <c r="S37" i="54"/>
  <c r="S41" i="54"/>
  <c r="S45" i="54"/>
  <c r="S49" i="54"/>
  <c r="S53" i="54"/>
  <c r="S57" i="54"/>
  <c r="S61" i="54"/>
  <c r="P15" i="54"/>
  <c r="T17" i="54"/>
  <c r="P19" i="54"/>
  <c r="T19" i="54" s="1"/>
  <c r="P23" i="54"/>
  <c r="T25" i="54"/>
  <c r="R26" i="54"/>
  <c r="P27" i="54"/>
  <c r="T29" i="54"/>
  <c r="R30" i="54"/>
  <c r="P31" i="54"/>
  <c r="T33" i="54"/>
  <c r="P35" i="54"/>
  <c r="T37" i="54"/>
  <c r="P39" i="54"/>
  <c r="T41" i="54"/>
  <c r="P43" i="54"/>
  <c r="T45" i="54"/>
  <c r="P47" i="54"/>
  <c r="T49" i="54"/>
  <c r="R50" i="54"/>
  <c r="P51" i="54"/>
  <c r="T53" i="54"/>
  <c r="R54" i="54"/>
  <c r="P55" i="54"/>
  <c r="T57" i="54"/>
  <c r="R58" i="54"/>
  <c r="P59" i="54"/>
  <c r="T61" i="54"/>
  <c r="S18" i="54"/>
  <c r="S22" i="54"/>
  <c r="S26" i="54"/>
  <c r="S30" i="54"/>
  <c r="Q47" i="54"/>
  <c r="Q51" i="54"/>
  <c r="Q55" i="54"/>
  <c r="Q59" i="54"/>
  <c r="O17" i="54"/>
  <c r="O21" i="54"/>
  <c r="R21" i="54" s="1"/>
  <c r="O25" i="54"/>
  <c r="O29" i="54"/>
  <c r="O33" i="54"/>
  <c r="S35" i="54"/>
  <c r="O37" i="54"/>
  <c r="S39" i="54"/>
  <c r="O41" i="54"/>
  <c r="S43" i="54"/>
  <c r="O45" i="54"/>
  <c r="S47" i="54"/>
  <c r="O49" i="54"/>
  <c r="S51" i="54"/>
  <c r="O53" i="54"/>
  <c r="S55" i="54"/>
  <c r="O57" i="54"/>
  <c r="S59" i="54"/>
  <c r="O61" i="54"/>
  <c r="P17" i="54"/>
  <c r="P25" i="54"/>
  <c r="P29" i="54"/>
  <c r="P33" i="54"/>
  <c r="P37" i="54"/>
  <c r="P41" i="54"/>
  <c r="P45" i="54"/>
  <c r="P49" i="54"/>
  <c r="P53" i="54"/>
  <c r="P57" i="54"/>
  <c r="P61" i="54"/>
  <c r="Q13" i="54"/>
  <c r="O14" i="54"/>
  <c r="P14" i="54" s="1"/>
  <c r="Q17" i="54"/>
  <c r="O18" i="54"/>
  <c r="P18" i="54" s="1"/>
  <c r="Q21" i="54"/>
  <c r="O22" i="54"/>
  <c r="R22" i="54" s="1"/>
  <c r="Q25" i="54"/>
  <c r="O26" i="54"/>
  <c r="Q29" i="54"/>
  <c r="O30" i="54"/>
  <c r="Q33" i="54"/>
  <c r="Q37" i="54"/>
  <c r="Q41" i="54"/>
  <c r="Q45" i="54"/>
  <c r="Q49" i="54"/>
  <c r="Q53" i="54"/>
  <c r="Q57" i="54"/>
  <c r="Q61" i="54"/>
  <c r="O13" i="54"/>
  <c r="R13" i="54" s="1"/>
  <c r="R16" i="54" l="1"/>
  <c r="P16" i="54"/>
  <c r="S16" i="54"/>
  <c r="T16" i="54"/>
  <c r="T22" i="54"/>
  <c r="T18" i="54"/>
  <c r="P21" i="54"/>
  <c r="T21" i="54" s="1"/>
  <c r="R18" i="54"/>
  <c r="S21" i="54"/>
  <c r="S15" i="54"/>
  <c r="T15" i="54"/>
  <c r="P13" i="54"/>
  <c r="S14" i="54"/>
  <c r="R14" i="54"/>
  <c r="T14" i="54" s="1"/>
  <c r="S13" i="54"/>
  <c r="T13" i="54" l="1"/>
  <c r="T63" i="54" s="1"/>
  <c r="V65" i="54" s="1"/>
  <c r="V64" i="54" l="1"/>
  <c r="W76" i="49" s="1"/>
  <c r="W75" i="49" s="1"/>
  <c r="W96" i="49" s="1"/>
  <c r="U516" i="38"/>
  <c r="CK13" i="17"/>
  <c r="CH13" i="17"/>
  <c r="CG13" i="17"/>
  <c r="AV13" i="17"/>
  <c r="AU13" i="17"/>
  <c r="AR13" i="17"/>
  <c r="AS13" i="17" s="1"/>
  <c r="AQ13" i="17"/>
  <c r="CX12" i="17"/>
  <c r="CV12" i="17"/>
  <c r="CT12" i="17"/>
  <c r="AL151" i="17"/>
  <c r="Y158" i="17"/>
  <c r="Y157" i="17"/>
  <c r="Y156" i="17"/>
  <c r="AE151" i="17"/>
  <c r="I185" i="17" s="1"/>
  <c r="L41" i="49" s="1"/>
  <c r="AF151" i="17"/>
  <c r="AG151" i="17"/>
  <c r="I187" i="17" s="1"/>
  <c r="L43" i="49" s="1"/>
  <c r="AH151" i="17"/>
  <c r="AI151" i="17"/>
  <c r="I189" i="17" s="1"/>
  <c r="L45" i="49" s="1"/>
  <c r="AJ151" i="17"/>
  <c r="N151" i="17"/>
  <c r="E185" i="17" s="1"/>
  <c r="F41" i="49" s="1"/>
  <c r="O151" i="17"/>
  <c r="P151" i="17"/>
  <c r="E187" i="17" s="1"/>
  <c r="F43" i="49" s="1"/>
  <c r="Q151" i="17"/>
  <c r="R151" i="17"/>
  <c r="E189" i="17" s="1"/>
  <c r="F45" i="49" s="1"/>
  <c r="S151" i="17"/>
  <c r="BL150" i="17"/>
  <c r="BM150" i="17" s="1"/>
  <c r="BK150" i="17"/>
  <c r="BL149" i="17"/>
  <c r="BM149" i="17" s="1"/>
  <c r="BK149" i="17"/>
  <c r="BL148" i="17"/>
  <c r="BM148" i="17" s="1"/>
  <c r="BK148" i="17"/>
  <c r="BL147" i="17"/>
  <c r="BM147" i="17" s="1"/>
  <c r="BK147" i="17"/>
  <c r="BL146" i="17"/>
  <c r="BM146" i="17" s="1"/>
  <c r="BK146" i="17"/>
  <c r="BL145" i="17"/>
  <c r="BM145" i="17" s="1"/>
  <c r="BK145" i="17"/>
  <c r="BL144" i="17"/>
  <c r="BM144" i="17" s="1"/>
  <c r="BK144" i="17"/>
  <c r="BL143" i="17"/>
  <c r="BM143" i="17" s="1"/>
  <c r="BK143" i="17"/>
  <c r="BL142" i="17"/>
  <c r="BM142" i="17" s="1"/>
  <c r="BK142" i="17"/>
  <c r="BL141" i="17"/>
  <c r="BM141" i="17" s="1"/>
  <c r="BK141" i="17"/>
  <c r="BL140" i="17"/>
  <c r="BM140" i="17" s="1"/>
  <c r="BK140" i="17"/>
  <c r="BL139" i="17"/>
  <c r="BM139" i="17" s="1"/>
  <c r="BK139" i="17"/>
  <c r="BL138" i="17"/>
  <c r="BM138" i="17" s="1"/>
  <c r="BK138" i="17"/>
  <c r="BL137" i="17"/>
  <c r="BM137" i="17" s="1"/>
  <c r="BK137" i="17"/>
  <c r="BL136" i="17"/>
  <c r="BM136" i="17" s="1"/>
  <c r="BK136" i="17"/>
  <c r="BL135" i="17"/>
  <c r="BM135" i="17" s="1"/>
  <c r="BK135" i="17"/>
  <c r="BL134" i="17"/>
  <c r="BM134" i="17" s="1"/>
  <c r="BK134" i="17"/>
  <c r="BL133" i="17"/>
  <c r="BM133" i="17" s="1"/>
  <c r="BK133" i="17"/>
  <c r="BL132" i="17"/>
  <c r="BM132" i="17" s="1"/>
  <c r="BK132" i="17"/>
  <c r="BL131" i="17"/>
  <c r="BM131" i="17" s="1"/>
  <c r="BK131" i="17"/>
  <c r="BL130" i="17"/>
  <c r="BM130" i="17" s="1"/>
  <c r="BK130" i="17"/>
  <c r="BL129" i="17"/>
  <c r="BM129" i="17" s="1"/>
  <c r="BK129" i="17"/>
  <c r="BL128" i="17"/>
  <c r="BM128" i="17" s="1"/>
  <c r="BK128" i="17"/>
  <c r="BL127" i="17"/>
  <c r="BM127" i="17" s="1"/>
  <c r="BK127" i="17"/>
  <c r="BL126" i="17"/>
  <c r="BM126" i="17" s="1"/>
  <c r="BK126" i="17"/>
  <c r="BL125" i="17"/>
  <c r="BM125" i="17" s="1"/>
  <c r="BK125" i="17"/>
  <c r="BL124" i="17"/>
  <c r="BM124" i="17" s="1"/>
  <c r="BK124" i="17"/>
  <c r="BL123" i="17"/>
  <c r="BM123" i="17" s="1"/>
  <c r="BK123" i="17"/>
  <c r="BL122" i="17"/>
  <c r="BM122" i="17" s="1"/>
  <c r="BK122" i="17"/>
  <c r="BL121" i="17"/>
  <c r="BM121" i="17" s="1"/>
  <c r="BK121" i="17"/>
  <c r="BL120" i="17"/>
  <c r="BM120" i="17" s="1"/>
  <c r="BK120" i="17"/>
  <c r="BL119" i="17"/>
  <c r="BM119" i="17" s="1"/>
  <c r="BK119" i="17"/>
  <c r="BL118" i="17"/>
  <c r="BM118" i="17" s="1"/>
  <c r="BK118" i="17"/>
  <c r="BL117" i="17"/>
  <c r="BM117" i="17" s="1"/>
  <c r="BK117" i="17"/>
  <c r="BL116" i="17"/>
  <c r="BM116" i="17" s="1"/>
  <c r="BK116" i="17"/>
  <c r="BL115" i="17"/>
  <c r="BM115" i="17" s="1"/>
  <c r="BK115" i="17"/>
  <c r="BL114" i="17"/>
  <c r="BM114" i="17" s="1"/>
  <c r="BK114" i="17"/>
  <c r="BL113" i="17"/>
  <c r="BM113" i="17" s="1"/>
  <c r="BK113" i="17"/>
  <c r="BL112" i="17"/>
  <c r="BM112" i="17" s="1"/>
  <c r="BK112" i="17"/>
  <c r="BL111" i="17"/>
  <c r="BM111" i="17" s="1"/>
  <c r="BK111" i="17"/>
  <c r="BL110" i="17"/>
  <c r="BM110" i="17" s="1"/>
  <c r="BK110" i="17"/>
  <c r="BL109" i="17"/>
  <c r="BM109" i="17" s="1"/>
  <c r="BK109" i="17"/>
  <c r="BL108" i="17"/>
  <c r="BM108" i="17" s="1"/>
  <c r="BK108" i="17"/>
  <c r="BL107" i="17"/>
  <c r="BM107" i="17" s="1"/>
  <c r="BK107" i="17"/>
  <c r="BL106" i="17"/>
  <c r="BM106" i="17" s="1"/>
  <c r="BK106" i="17"/>
  <c r="BL105" i="17"/>
  <c r="BM105" i="17" s="1"/>
  <c r="BK105" i="17"/>
  <c r="BL104" i="17"/>
  <c r="BM104" i="17" s="1"/>
  <c r="BK104" i="17"/>
  <c r="BL103" i="17"/>
  <c r="BM103" i="17" s="1"/>
  <c r="BK103" i="17"/>
  <c r="BL102" i="17"/>
  <c r="BM102" i="17" s="1"/>
  <c r="BK102" i="17"/>
  <c r="BL101" i="17"/>
  <c r="BM101" i="17" s="1"/>
  <c r="BK101" i="17"/>
  <c r="BL100" i="17"/>
  <c r="BM100" i="17" s="1"/>
  <c r="BK100" i="17"/>
  <c r="BL99" i="17"/>
  <c r="BM99" i="17" s="1"/>
  <c r="BK99" i="17"/>
  <c r="BL98" i="17"/>
  <c r="BM98" i="17" s="1"/>
  <c r="BK98" i="17"/>
  <c r="BL97" i="17"/>
  <c r="BM97" i="17" s="1"/>
  <c r="BK97" i="17"/>
  <c r="BL96" i="17"/>
  <c r="BM96" i="17" s="1"/>
  <c r="BK96" i="17"/>
  <c r="BL95" i="17"/>
  <c r="BM95" i="17" s="1"/>
  <c r="BK95" i="17"/>
  <c r="BL94" i="17"/>
  <c r="BM94" i="17" s="1"/>
  <c r="BK94" i="17"/>
  <c r="BL93" i="17"/>
  <c r="BM93" i="17" s="1"/>
  <c r="BK93" i="17"/>
  <c r="BL92" i="17"/>
  <c r="BM92" i="17" s="1"/>
  <c r="BK92" i="17"/>
  <c r="BL91" i="17"/>
  <c r="BM91" i="17" s="1"/>
  <c r="BK91" i="17"/>
  <c r="BL90" i="17"/>
  <c r="BM90" i="17" s="1"/>
  <c r="BK90" i="17"/>
  <c r="BL89" i="17"/>
  <c r="BM89" i="17" s="1"/>
  <c r="BK89" i="17"/>
  <c r="BL88" i="17"/>
  <c r="BM88" i="17" s="1"/>
  <c r="BK88" i="17"/>
  <c r="BL87" i="17"/>
  <c r="BM87" i="17" s="1"/>
  <c r="BK87" i="17"/>
  <c r="BL86" i="17"/>
  <c r="BM86" i="17" s="1"/>
  <c r="BK86" i="17"/>
  <c r="BL85" i="17"/>
  <c r="BM85" i="17" s="1"/>
  <c r="BK85" i="17"/>
  <c r="BL84" i="17"/>
  <c r="BM84" i="17" s="1"/>
  <c r="BK84" i="17"/>
  <c r="BL83" i="17"/>
  <c r="BM83" i="17" s="1"/>
  <c r="BK83" i="17"/>
  <c r="BL82" i="17"/>
  <c r="BM82" i="17" s="1"/>
  <c r="BK82" i="17"/>
  <c r="BL81" i="17"/>
  <c r="BM81" i="17" s="1"/>
  <c r="BK81" i="17"/>
  <c r="BL80" i="17"/>
  <c r="BM80" i="17" s="1"/>
  <c r="BK80" i="17"/>
  <c r="BL79" i="17"/>
  <c r="BM79" i="17" s="1"/>
  <c r="BK79" i="17"/>
  <c r="BL78" i="17"/>
  <c r="BM78" i="17" s="1"/>
  <c r="BK78" i="17"/>
  <c r="BL77" i="17"/>
  <c r="BM77" i="17" s="1"/>
  <c r="BK77" i="17"/>
  <c r="BL76" i="17"/>
  <c r="BM76" i="17" s="1"/>
  <c r="BK76" i="17"/>
  <c r="BL75" i="17"/>
  <c r="BM75" i="17" s="1"/>
  <c r="BK75" i="17"/>
  <c r="BL74" i="17"/>
  <c r="BM74" i="17" s="1"/>
  <c r="BK74" i="17"/>
  <c r="BL73" i="17"/>
  <c r="BM73" i="17" s="1"/>
  <c r="BK73" i="17"/>
  <c r="BL72" i="17"/>
  <c r="BM72" i="17" s="1"/>
  <c r="BK72" i="17"/>
  <c r="BL71" i="17"/>
  <c r="BM71" i="17" s="1"/>
  <c r="BK71" i="17"/>
  <c r="BL70" i="17"/>
  <c r="BM70" i="17" s="1"/>
  <c r="BK70" i="17"/>
  <c r="BL69" i="17"/>
  <c r="BM69" i="17" s="1"/>
  <c r="BK69" i="17"/>
  <c r="BL68" i="17"/>
  <c r="BM68" i="17" s="1"/>
  <c r="BK68" i="17"/>
  <c r="BL67" i="17"/>
  <c r="BM67" i="17" s="1"/>
  <c r="BK67" i="17"/>
  <c r="BL66" i="17"/>
  <c r="BM66" i="17" s="1"/>
  <c r="BK66" i="17"/>
  <c r="BL65" i="17"/>
  <c r="BM65" i="17" s="1"/>
  <c r="BK65" i="17"/>
  <c r="BL64" i="17"/>
  <c r="BM64" i="17" s="1"/>
  <c r="BK64" i="17"/>
  <c r="BL63" i="17"/>
  <c r="BM63" i="17" s="1"/>
  <c r="BK63" i="17"/>
  <c r="BL62" i="17"/>
  <c r="BM62" i="17" s="1"/>
  <c r="BK62" i="17"/>
  <c r="BL61" i="17"/>
  <c r="BM61" i="17" s="1"/>
  <c r="BK61" i="17"/>
  <c r="BM60" i="17"/>
  <c r="BL60" i="17"/>
  <c r="BK60" i="17"/>
  <c r="BL59" i="17"/>
  <c r="BM59" i="17" s="1"/>
  <c r="BK59" i="17"/>
  <c r="BL58" i="17"/>
  <c r="BM58" i="17" s="1"/>
  <c r="BK58" i="17"/>
  <c r="BL57" i="17"/>
  <c r="BM57" i="17" s="1"/>
  <c r="BK57" i="17"/>
  <c r="BL56" i="17"/>
  <c r="BM56" i="17" s="1"/>
  <c r="BK56" i="17"/>
  <c r="BL55" i="17"/>
  <c r="BM55" i="17" s="1"/>
  <c r="BK55" i="17"/>
  <c r="BL54" i="17"/>
  <c r="BM54" i="17" s="1"/>
  <c r="BK54" i="17"/>
  <c r="BL53" i="17"/>
  <c r="BM53" i="17" s="1"/>
  <c r="BK53" i="17"/>
  <c r="BL52" i="17"/>
  <c r="BM52" i="17" s="1"/>
  <c r="BK52" i="17"/>
  <c r="BL51" i="17"/>
  <c r="BM51" i="17" s="1"/>
  <c r="BK51" i="17"/>
  <c r="BL50" i="17"/>
  <c r="BM50" i="17" s="1"/>
  <c r="BK50" i="17"/>
  <c r="BL49" i="17"/>
  <c r="BM49" i="17" s="1"/>
  <c r="BK49" i="17"/>
  <c r="BL48" i="17"/>
  <c r="BM48" i="17" s="1"/>
  <c r="BK48" i="17"/>
  <c r="BL47" i="17"/>
  <c r="BM47" i="17" s="1"/>
  <c r="BK47" i="17"/>
  <c r="BL46" i="17"/>
  <c r="BM46" i="17" s="1"/>
  <c r="BK46" i="17"/>
  <c r="BL45" i="17"/>
  <c r="BM45" i="17" s="1"/>
  <c r="BK45" i="17"/>
  <c r="BL44" i="17"/>
  <c r="BM44" i="17" s="1"/>
  <c r="BK44" i="17"/>
  <c r="BL43" i="17"/>
  <c r="BM43" i="17" s="1"/>
  <c r="BK43" i="17"/>
  <c r="BL42" i="17"/>
  <c r="BM42" i="17" s="1"/>
  <c r="BK42" i="17"/>
  <c r="BL41" i="17"/>
  <c r="BM41" i="17" s="1"/>
  <c r="BK41" i="17"/>
  <c r="BL40" i="17"/>
  <c r="BM40" i="17" s="1"/>
  <c r="BK40" i="17"/>
  <c r="BL39" i="17"/>
  <c r="BM39" i="17" s="1"/>
  <c r="BK39" i="17"/>
  <c r="BL38" i="17"/>
  <c r="BM38" i="17" s="1"/>
  <c r="BK38" i="17"/>
  <c r="BL37" i="17"/>
  <c r="BM37" i="17" s="1"/>
  <c r="BK37" i="17"/>
  <c r="BL36" i="17"/>
  <c r="BM36" i="17" s="1"/>
  <c r="BK36" i="17"/>
  <c r="BL35" i="17"/>
  <c r="BM35" i="17" s="1"/>
  <c r="BK35" i="17"/>
  <c r="BL34" i="17"/>
  <c r="BM34" i="17" s="1"/>
  <c r="BK34" i="17"/>
  <c r="BL33" i="17"/>
  <c r="BM33" i="17" s="1"/>
  <c r="BK33" i="17"/>
  <c r="BL32" i="17"/>
  <c r="BM32" i="17" s="1"/>
  <c r="BK32" i="17"/>
  <c r="BL31" i="17"/>
  <c r="BM31" i="17" s="1"/>
  <c r="BK31" i="17"/>
  <c r="BL30" i="17"/>
  <c r="BM30" i="17" s="1"/>
  <c r="BK30" i="17"/>
  <c r="BL29" i="17"/>
  <c r="BM29" i="17" s="1"/>
  <c r="BK29" i="17"/>
  <c r="BL28" i="17"/>
  <c r="BM28" i="17" s="1"/>
  <c r="BK28" i="17"/>
  <c r="BL27" i="17"/>
  <c r="BM27" i="17" s="1"/>
  <c r="BK27" i="17"/>
  <c r="BL26" i="17"/>
  <c r="BM26" i="17" s="1"/>
  <c r="BK26" i="17"/>
  <c r="BL25" i="17"/>
  <c r="BM25" i="17" s="1"/>
  <c r="BK25" i="17"/>
  <c r="BL24" i="17"/>
  <c r="BM24" i="17" s="1"/>
  <c r="BK24" i="17"/>
  <c r="BL23" i="17"/>
  <c r="BM23" i="17" s="1"/>
  <c r="BK23" i="17"/>
  <c r="BL22" i="17"/>
  <c r="BM22" i="17" s="1"/>
  <c r="BK22" i="17"/>
  <c r="BL21" i="17"/>
  <c r="BM21" i="17" s="1"/>
  <c r="BK21" i="17"/>
  <c r="BL20" i="17"/>
  <c r="BM20" i="17" s="1"/>
  <c r="BK20" i="17"/>
  <c r="BL19" i="17"/>
  <c r="BM19" i="17" s="1"/>
  <c r="BK19" i="17"/>
  <c r="BL18" i="17"/>
  <c r="BM18" i="17" s="1"/>
  <c r="BK18" i="17"/>
  <c r="BL17" i="17"/>
  <c r="BM17" i="17" s="1"/>
  <c r="BK17" i="17"/>
  <c r="BL16" i="17"/>
  <c r="BM16" i="17" s="1"/>
  <c r="BK16" i="17"/>
  <c r="BL15" i="17"/>
  <c r="BM15" i="17" s="1"/>
  <c r="BK15" i="17"/>
  <c r="BL14" i="17"/>
  <c r="BM14" i="17" s="1"/>
  <c r="BK14" i="17"/>
  <c r="BL13" i="17"/>
  <c r="BM13" i="17" s="1"/>
  <c r="BK13" i="17"/>
  <c r="BO13" i="17"/>
  <c r="BP13" i="17"/>
  <c r="BQ13" i="17" s="1"/>
  <c r="BO14" i="17"/>
  <c r="BP14" i="17"/>
  <c r="BQ14" i="17" s="1"/>
  <c r="BO15" i="17"/>
  <c r="BP15" i="17"/>
  <c r="BQ15" i="17" s="1"/>
  <c r="BO16" i="17"/>
  <c r="BP16" i="17"/>
  <c r="BQ16" i="17" s="1"/>
  <c r="BO17" i="17"/>
  <c r="BP17" i="17"/>
  <c r="BQ17" i="17" s="1"/>
  <c r="BO18" i="17"/>
  <c r="BP18" i="17"/>
  <c r="BQ18" i="17" s="1"/>
  <c r="BO19" i="17"/>
  <c r="BP19" i="17"/>
  <c r="BQ19" i="17" s="1"/>
  <c r="BO20" i="17"/>
  <c r="BP20" i="17"/>
  <c r="BQ20" i="17" s="1"/>
  <c r="BO21" i="17"/>
  <c r="BP21" i="17"/>
  <c r="BQ21" i="17" s="1"/>
  <c r="BO22" i="17"/>
  <c r="BP22" i="17"/>
  <c r="BQ22" i="17" s="1"/>
  <c r="BO23" i="17"/>
  <c r="BP23" i="17"/>
  <c r="BQ23" i="17" s="1"/>
  <c r="BO24" i="17"/>
  <c r="BP24" i="17"/>
  <c r="BQ24" i="17" s="1"/>
  <c r="BO25" i="17"/>
  <c r="BP25" i="17"/>
  <c r="BQ25" i="17" s="1"/>
  <c r="BO26" i="17"/>
  <c r="BP26" i="17"/>
  <c r="BQ26" i="17" s="1"/>
  <c r="BO27" i="17"/>
  <c r="BP27" i="17"/>
  <c r="BQ27" i="17" s="1"/>
  <c r="BO28" i="17"/>
  <c r="BP28" i="17"/>
  <c r="BQ28" i="17" s="1"/>
  <c r="BO29" i="17"/>
  <c r="BP29" i="17"/>
  <c r="BQ29" i="17" s="1"/>
  <c r="BO30" i="17"/>
  <c r="BP30" i="17"/>
  <c r="BQ30" i="17" s="1"/>
  <c r="BO31" i="17"/>
  <c r="BP31" i="17"/>
  <c r="BQ31" i="17" s="1"/>
  <c r="BO32" i="17"/>
  <c r="BP32" i="17"/>
  <c r="BQ32" i="17" s="1"/>
  <c r="BO33" i="17"/>
  <c r="BP33" i="17"/>
  <c r="BQ33" i="17" s="1"/>
  <c r="BO34" i="17"/>
  <c r="BP34" i="17"/>
  <c r="BQ34" i="17" s="1"/>
  <c r="BO35" i="17"/>
  <c r="BP35" i="17"/>
  <c r="BQ35" i="17" s="1"/>
  <c r="BO36" i="17"/>
  <c r="BP36" i="17"/>
  <c r="BQ36" i="17" s="1"/>
  <c r="BO37" i="17"/>
  <c r="BP37" i="17"/>
  <c r="BQ37" i="17" s="1"/>
  <c r="BO38" i="17"/>
  <c r="BP38" i="17"/>
  <c r="BQ38" i="17" s="1"/>
  <c r="BO39" i="17"/>
  <c r="BP39" i="17"/>
  <c r="BQ39" i="17" s="1"/>
  <c r="BO40" i="17"/>
  <c r="BP40" i="17"/>
  <c r="BQ40" i="17" s="1"/>
  <c r="BO41" i="17"/>
  <c r="BP41" i="17"/>
  <c r="BQ41" i="17" s="1"/>
  <c r="BO42" i="17"/>
  <c r="BP42" i="17"/>
  <c r="BQ42" i="17" s="1"/>
  <c r="BO43" i="17"/>
  <c r="BP43" i="17"/>
  <c r="BQ43" i="17" s="1"/>
  <c r="BO44" i="17"/>
  <c r="BP44" i="17"/>
  <c r="BQ44" i="17" s="1"/>
  <c r="BO45" i="17"/>
  <c r="BP45" i="17"/>
  <c r="BQ45" i="17" s="1"/>
  <c r="BO46" i="17"/>
  <c r="BP46" i="17"/>
  <c r="BQ46" i="17" s="1"/>
  <c r="BO47" i="17"/>
  <c r="BP47" i="17"/>
  <c r="BQ47" i="17" s="1"/>
  <c r="BO48" i="17"/>
  <c r="BP48" i="17"/>
  <c r="BQ48" i="17" s="1"/>
  <c r="BO49" i="17"/>
  <c r="BP49" i="17"/>
  <c r="BQ49" i="17" s="1"/>
  <c r="BO50" i="17"/>
  <c r="BP50" i="17"/>
  <c r="BQ50" i="17" s="1"/>
  <c r="BO51" i="17"/>
  <c r="BP51" i="17"/>
  <c r="BQ51" i="17" s="1"/>
  <c r="BO52" i="17"/>
  <c r="BP52" i="17"/>
  <c r="BQ52" i="17" s="1"/>
  <c r="BO53" i="17"/>
  <c r="BP53" i="17"/>
  <c r="BQ53" i="17" s="1"/>
  <c r="BO54" i="17"/>
  <c r="BP54" i="17"/>
  <c r="BQ54" i="17" s="1"/>
  <c r="BO55" i="17"/>
  <c r="BP55" i="17"/>
  <c r="BQ55" i="17" s="1"/>
  <c r="BO56" i="17"/>
  <c r="BP56" i="17"/>
  <c r="BQ56" i="17" s="1"/>
  <c r="BO57" i="17"/>
  <c r="BP57" i="17"/>
  <c r="BQ57" i="17" s="1"/>
  <c r="BO58" i="17"/>
  <c r="BP58" i="17"/>
  <c r="BQ58" i="17" s="1"/>
  <c r="BO59" i="17"/>
  <c r="BP59" i="17"/>
  <c r="BQ59" i="17" s="1"/>
  <c r="BO60" i="17"/>
  <c r="BP60" i="17"/>
  <c r="BQ60" i="17" s="1"/>
  <c r="BO61" i="17"/>
  <c r="BP61" i="17"/>
  <c r="BQ61" i="17" s="1"/>
  <c r="BO62" i="17"/>
  <c r="BP62" i="17"/>
  <c r="BQ62" i="17" s="1"/>
  <c r="BO63" i="17"/>
  <c r="BP63" i="17"/>
  <c r="BQ63" i="17" s="1"/>
  <c r="BO64" i="17"/>
  <c r="BP64" i="17"/>
  <c r="BQ64" i="17" s="1"/>
  <c r="BO65" i="17"/>
  <c r="BP65" i="17"/>
  <c r="BQ65" i="17" s="1"/>
  <c r="BO66" i="17"/>
  <c r="BP66" i="17"/>
  <c r="BQ66" i="17" s="1"/>
  <c r="BO67" i="17"/>
  <c r="BP67" i="17"/>
  <c r="BQ67" i="17" s="1"/>
  <c r="BO68" i="17"/>
  <c r="BP68" i="17"/>
  <c r="BQ68" i="17" s="1"/>
  <c r="BO69" i="17"/>
  <c r="BP69" i="17"/>
  <c r="BQ69" i="17" s="1"/>
  <c r="BO70" i="17"/>
  <c r="BP70" i="17"/>
  <c r="BQ70" i="17" s="1"/>
  <c r="BO71" i="17"/>
  <c r="BP71" i="17"/>
  <c r="BQ71" i="17" s="1"/>
  <c r="BO72" i="17"/>
  <c r="BP72" i="17"/>
  <c r="BQ72" i="17" s="1"/>
  <c r="BO73" i="17"/>
  <c r="BP73" i="17"/>
  <c r="BQ73" i="17" s="1"/>
  <c r="BO74" i="17"/>
  <c r="BP74" i="17"/>
  <c r="BQ74" i="17" s="1"/>
  <c r="BO75" i="17"/>
  <c r="BP75" i="17"/>
  <c r="BQ75" i="17" s="1"/>
  <c r="BO76" i="17"/>
  <c r="BP76" i="17"/>
  <c r="BQ76" i="17" s="1"/>
  <c r="BO77" i="17"/>
  <c r="BP77" i="17"/>
  <c r="BQ77" i="17" s="1"/>
  <c r="BO78" i="17"/>
  <c r="BP78" i="17"/>
  <c r="BQ78" i="17" s="1"/>
  <c r="BO79" i="17"/>
  <c r="BP79" i="17"/>
  <c r="BQ79" i="17" s="1"/>
  <c r="BO80" i="17"/>
  <c r="BP80" i="17"/>
  <c r="BQ80" i="17" s="1"/>
  <c r="BO81" i="17"/>
  <c r="BP81" i="17"/>
  <c r="BQ81" i="17" s="1"/>
  <c r="BO82" i="17"/>
  <c r="BP82" i="17"/>
  <c r="BQ82" i="17" s="1"/>
  <c r="BO83" i="17"/>
  <c r="BP83" i="17"/>
  <c r="BQ83" i="17" s="1"/>
  <c r="BO84" i="17"/>
  <c r="BP84" i="17"/>
  <c r="BQ84" i="17" s="1"/>
  <c r="BO85" i="17"/>
  <c r="BP85" i="17"/>
  <c r="BQ85" i="17" s="1"/>
  <c r="BO86" i="17"/>
  <c r="BP86" i="17"/>
  <c r="BQ86" i="17" s="1"/>
  <c r="BO87" i="17"/>
  <c r="BP87" i="17"/>
  <c r="BQ87" i="17" s="1"/>
  <c r="BO88" i="17"/>
  <c r="BP88" i="17"/>
  <c r="BQ88" i="17" s="1"/>
  <c r="BO89" i="17"/>
  <c r="BP89" i="17"/>
  <c r="BQ89" i="17" s="1"/>
  <c r="BO90" i="17"/>
  <c r="BP90" i="17"/>
  <c r="BQ90" i="17" s="1"/>
  <c r="BO91" i="17"/>
  <c r="BP91" i="17"/>
  <c r="BQ91" i="17" s="1"/>
  <c r="BO92" i="17"/>
  <c r="BP92" i="17"/>
  <c r="BQ92" i="17" s="1"/>
  <c r="BO93" i="17"/>
  <c r="BP93" i="17"/>
  <c r="BQ93" i="17" s="1"/>
  <c r="BO94" i="17"/>
  <c r="BP94" i="17"/>
  <c r="BQ94" i="17" s="1"/>
  <c r="BO95" i="17"/>
  <c r="BP95" i="17"/>
  <c r="BQ95" i="17" s="1"/>
  <c r="BO96" i="17"/>
  <c r="BP96" i="17"/>
  <c r="BQ96" i="17" s="1"/>
  <c r="BO97" i="17"/>
  <c r="BP97" i="17"/>
  <c r="BQ97" i="17" s="1"/>
  <c r="BO98" i="17"/>
  <c r="BP98" i="17"/>
  <c r="BQ98" i="17" s="1"/>
  <c r="BO99" i="17"/>
  <c r="BP99" i="17"/>
  <c r="BQ99" i="17" s="1"/>
  <c r="BO100" i="17"/>
  <c r="BP100" i="17"/>
  <c r="BQ100" i="17" s="1"/>
  <c r="BO101" i="17"/>
  <c r="BP101" i="17"/>
  <c r="BQ101" i="17" s="1"/>
  <c r="BO102" i="17"/>
  <c r="BP102" i="17"/>
  <c r="BQ102" i="17" s="1"/>
  <c r="BO103" i="17"/>
  <c r="BP103" i="17"/>
  <c r="BQ103" i="17" s="1"/>
  <c r="BO104" i="17"/>
  <c r="BP104" i="17"/>
  <c r="BQ104" i="17" s="1"/>
  <c r="BO105" i="17"/>
  <c r="BP105" i="17"/>
  <c r="BQ105" i="17" s="1"/>
  <c r="BO106" i="17"/>
  <c r="BP106" i="17"/>
  <c r="BQ106" i="17" s="1"/>
  <c r="BO107" i="17"/>
  <c r="BP107" i="17"/>
  <c r="BQ107" i="17" s="1"/>
  <c r="BO108" i="17"/>
  <c r="BP108" i="17"/>
  <c r="BQ108" i="17" s="1"/>
  <c r="BO109" i="17"/>
  <c r="BP109" i="17"/>
  <c r="BQ109" i="17" s="1"/>
  <c r="BO110" i="17"/>
  <c r="BP110" i="17"/>
  <c r="BQ110" i="17" s="1"/>
  <c r="BO111" i="17"/>
  <c r="BP111" i="17"/>
  <c r="BQ111" i="17" s="1"/>
  <c r="BO112" i="17"/>
  <c r="BP112" i="17"/>
  <c r="BQ112" i="17" s="1"/>
  <c r="BO113" i="17"/>
  <c r="BP113" i="17"/>
  <c r="BQ113" i="17" s="1"/>
  <c r="BO114" i="17"/>
  <c r="BP114" i="17"/>
  <c r="BQ114" i="17" s="1"/>
  <c r="BO115" i="17"/>
  <c r="BP115" i="17"/>
  <c r="BQ115" i="17" s="1"/>
  <c r="BO116" i="17"/>
  <c r="BP116" i="17"/>
  <c r="BQ116" i="17" s="1"/>
  <c r="BO117" i="17"/>
  <c r="BP117" i="17"/>
  <c r="BQ117" i="17" s="1"/>
  <c r="BO118" i="17"/>
  <c r="BP118" i="17"/>
  <c r="BQ118" i="17" s="1"/>
  <c r="BO119" i="17"/>
  <c r="BP119" i="17"/>
  <c r="BQ119" i="17" s="1"/>
  <c r="BO120" i="17"/>
  <c r="BP120" i="17"/>
  <c r="BQ120" i="17" s="1"/>
  <c r="BO121" i="17"/>
  <c r="BP121" i="17"/>
  <c r="BQ121" i="17" s="1"/>
  <c r="BO122" i="17"/>
  <c r="BP122" i="17"/>
  <c r="BQ122" i="17" s="1"/>
  <c r="BO123" i="17"/>
  <c r="BP123" i="17"/>
  <c r="BQ123" i="17" s="1"/>
  <c r="BO124" i="17"/>
  <c r="BP124" i="17"/>
  <c r="BQ124" i="17" s="1"/>
  <c r="BO125" i="17"/>
  <c r="BP125" i="17"/>
  <c r="BQ125" i="17" s="1"/>
  <c r="BO126" i="17"/>
  <c r="BP126" i="17"/>
  <c r="BQ126" i="17" s="1"/>
  <c r="BO127" i="17"/>
  <c r="BP127" i="17"/>
  <c r="BQ127" i="17" s="1"/>
  <c r="BO128" i="17"/>
  <c r="BP128" i="17"/>
  <c r="BQ128" i="17" s="1"/>
  <c r="BO129" i="17"/>
  <c r="BP129" i="17"/>
  <c r="BQ129" i="17" s="1"/>
  <c r="BO130" i="17"/>
  <c r="BP130" i="17"/>
  <c r="BQ130" i="17" s="1"/>
  <c r="BO131" i="17"/>
  <c r="BP131" i="17"/>
  <c r="BQ131" i="17" s="1"/>
  <c r="BO132" i="17"/>
  <c r="BP132" i="17"/>
  <c r="BQ132" i="17" s="1"/>
  <c r="BO133" i="17"/>
  <c r="BP133" i="17"/>
  <c r="BQ133" i="17" s="1"/>
  <c r="BO134" i="17"/>
  <c r="BP134" i="17"/>
  <c r="BQ134" i="17" s="1"/>
  <c r="BO135" i="17"/>
  <c r="BP135" i="17"/>
  <c r="BQ135" i="17" s="1"/>
  <c r="BO136" i="17"/>
  <c r="BP136" i="17"/>
  <c r="BQ136" i="17" s="1"/>
  <c r="BO137" i="17"/>
  <c r="BP137" i="17"/>
  <c r="BQ137" i="17" s="1"/>
  <c r="BO138" i="17"/>
  <c r="BP138" i="17"/>
  <c r="BQ138" i="17" s="1"/>
  <c r="BO139" i="17"/>
  <c r="BP139" i="17"/>
  <c r="BQ139" i="17" s="1"/>
  <c r="BO140" i="17"/>
  <c r="BP140" i="17"/>
  <c r="BQ140" i="17" s="1"/>
  <c r="BO141" i="17"/>
  <c r="BP141" i="17"/>
  <c r="BQ141" i="17" s="1"/>
  <c r="BO142" i="17"/>
  <c r="BP142" i="17"/>
  <c r="BQ142" i="17" s="1"/>
  <c r="BO143" i="17"/>
  <c r="BP143" i="17"/>
  <c r="BQ143" i="17" s="1"/>
  <c r="BO144" i="17"/>
  <c r="BP144" i="17"/>
  <c r="BQ144" i="17" s="1"/>
  <c r="BO145" i="17"/>
  <c r="BP145" i="17"/>
  <c r="BQ145" i="17" s="1"/>
  <c r="BO146" i="17"/>
  <c r="BP146" i="17"/>
  <c r="BQ146" i="17" s="1"/>
  <c r="BO147" i="17"/>
  <c r="BP147" i="17"/>
  <c r="BQ147" i="17" s="1"/>
  <c r="BO148" i="17"/>
  <c r="BP148" i="17"/>
  <c r="BQ148" i="17" s="1"/>
  <c r="BO149" i="17"/>
  <c r="BP149" i="17"/>
  <c r="BQ149" i="17" s="1"/>
  <c r="BO150" i="17"/>
  <c r="BP150" i="17"/>
  <c r="BQ150" i="17" s="1"/>
  <c r="BD150" i="17"/>
  <c r="BE150" i="17" s="1"/>
  <c r="BC150" i="17"/>
  <c r="BD149" i="17"/>
  <c r="BE149" i="17" s="1"/>
  <c r="BC149" i="17"/>
  <c r="BD148" i="17"/>
  <c r="BE148" i="17" s="1"/>
  <c r="BC148" i="17"/>
  <c r="BD147" i="17"/>
  <c r="BE147" i="17" s="1"/>
  <c r="BC147" i="17"/>
  <c r="BD146" i="17"/>
  <c r="BE146" i="17" s="1"/>
  <c r="BC146" i="17"/>
  <c r="BD145" i="17"/>
  <c r="BE145" i="17" s="1"/>
  <c r="BC145" i="17"/>
  <c r="BD144" i="17"/>
  <c r="BE144" i="17" s="1"/>
  <c r="BC144" i="17"/>
  <c r="BD143" i="17"/>
  <c r="BE143" i="17" s="1"/>
  <c r="BC143" i="17"/>
  <c r="BD142" i="17"/>
  <c r="BE142" i="17" s="1"/>
  <c r="BC142" i="17"/>
  <c r="BD141" i="17"/>
  <c r="BE141" i="17" s="1"/>
  <c r="BC141" i="17"/>
  <c r="BD140" i="17"/>
  <c r="BE140" i="17" s="1"/>
  <c r="BC140" i="17"/>
  <c r="BD139" i="17"/>
  <c r="BE139" i="17" s="1"/>
  <c r="BC139" i="17"/>
  <c r="BD138" i="17"/>
  <c r="BE138" i="17" s="1"/>
  <c r="BC138" i="17"/>
  <c r="BD137" i="17"/>
  <c r="BE137" i="17" s="1"/>
  <c r="BC137" i="17"/>
  <c r="BD136" i="17"/>
  <c r="BE136" i="17" s="1"/>
  <c r="BC136" i="17"/>
  <c r="BD135" i="17"/>
  <c r="BE135" i="17" s="1"/>
  <c r="BC135" i="17"/>
  <c r="BD134" i="17"/>
  <c r="BE134" i="17" s="1"/>
  <c r="BC134" i="17"/>
  <c r="BD133" i="17"/>
  <c r="BE133" i="17" s="1"/>
  <c r="BC133" i="17"/>
  <c r="BD132" i="17"/>
  <c r="BE132" i="17" s="1"/>
  <c r="BC132" i="17"/>
  <c r="BD131" i="17"/>
  <c r="BE131" i="17" s="1"/>
  <c r="BC131" i="17"/>
  <c r="BD130" i="17"/>
  <c r="BE130" i="17" s="1"/>
  <c r="BC130" i="17"/>
  <c r="BD129" i="17"/>
  <c r="BE129" i="17" s="1"/>
  <c r="BC129" i="17"/>
  <c r="BD128" i="17"/>
  <c r="BE128" i="17" s="1"/>
  <c r="BC128" i="17"/>
  <c r="BD127" i="17"/>
  <c r="BE127" i="17" s="1"/>
  <c r="BC127" i="17"/>
  <c r="BD126" i="17"/>
  <c r="BE126" i="17" s="1"/>
  <c r="BC126" i="17"/>
  <c r="BD125" i="17"/>
  <c r="BE125" i="17" s="1"/>
  <c r="BC125" i="17"/>
  <c r="BD124" i="17"/>
  <c r="BE124" i="17" s="1"/>
  <c r="BC124" i="17"/>
  <c r="BD123" i="17"/>
  <c r="BE123" i="17" s="1"/>
  <c r="BC123" i="17"/>
  <c r="BD122" i="17"/>
  <c r="BE122" i="17" s="1"/>
  <c r="BC122" i="17"/>
  <c r="BD121" i="17"/>
  <c r="BE121" i="17" s="1"/>
  <c r="BC121" i="17"/>
  <c r="BD120" i="17"/>
  <c r="BE120" i="17" s="1"/>
  <c r="BC120" i="17"/>
  <c r="BD119" i="17"/>
  <c r="BE119" i="17" s="1"/>
  <c r="BC119" i="17"/>
  <c r="BD118" i="17"/>
  <c r="BE118" i="17" s="1"/>
  <c r="BC118" i="17"/>
  <c r="BD117" i="17"/>
  <c r="BE117" i="17" s="1"/>
  <c r="BC117" i="17"/>
  <c r="BD116" i="17"/>
  <c r="BE116" i="17" s="1"/>
  <c r="BC116" i="17"/>
  <c r="BD115" i="17"/>
  <c r="BE115" i="17" s="1"/>
  <c r="BC115" i="17"/>
  <c r="BD114" i="17"/>
  <c r="BE114" i="17" s="1"/>
  <c r="BC114" i="17"/>
  <c r="BD113" i="17"/>
  <c r="BE113" i="17" s="1"/>
  <c r="BC113" i="17"/>
  <c r="BD112" i="17"/>
  <c r="BE112" i="17" s="1"/>
  <c r="BC112" i="17"/>
  <c r="BD111" i="17"/>
  <c r="BE111" i="17" s="1"/>
  <c r="BC111" i="17"/>
  <c r="BD110" i="17"/>
  <c r="BE110" i="17" s="1"/>
  <c r="BC110" i="17"/>
  <c r="BD109" i="17"/>
  <c r="BE109" i="17" s="1"/>
  <c r="BC109" i="17"/>
  <c r="BD108" i="17"/>
  <c r="BE108" i="17" s="1"/>
  <c r="BC108" i="17"/>
  <c r="BD107" i="17"/>
  <c r="BE107" i="17" s="1"/>
  <c r="BC107" i="17"/>
  <c r="BD106" i="17"/>
  <c r="BE106" i="17" s="1"/>
  <c r="BC106" i="17"/>
  <c r="BD105" i="17"/>
  <c r="BE105" i="17" s="1"/>
  <c r="BC105" i="17"/>
  <c r="BD104" i="17"/>
  <c r="BE104" i="17" s="1"/>
  <c r="BC104" i="17"/>
  <c r="BD103" i="17"/>
  <c r="BE103" i="17" s="1"/>
  <c r="BC103" i="17"/>
  <c r="BD102" i="17"/>
  <c r="BE102" i="17" s="1"/>
  <c r="BC102" i="17"/>
  <c r="BD101" i="17"/>
  <c r="BE101" i="17" s="1"/>
  <c r="BC101" i="17"/>
  <c r="BD100" i="17"/>
  <c r="BE100" i="17" s="1"/>
  <c r="BC100" i="17"/>
  <c r="BD99" i="17"/>
  <c r="BE99" i="17" s="1"/>
  <c r="BC99" i="17"/>
  <c r="BD98" i="17"/>
  <c r="BE98" i="17" s="1"/>
  <c r="BC98" i="17"/>
  <c r="BD97" i="17"/>
  <c r="BE97" i="17" s="1"/>
  <c r="BC97" i="17"/>
  <c r="BD96" i="17"/>
  <c r="BE96" i="17" s="1"/>
  <c r="BC96" i="17"/>
  <c r="BD95" i="17"/>
  <c r="BE95" i="17" s="1"/>
  <c r="BC95" i="17"/>
  <c r="BD94" i="17"/>
  <c r="BE94" i="17" s="1"/>
  <c r="BC94" i="17"/>
  <c r="BD93" i="17"/>
  <c r="BE93" i="17" s="1"/>
  <c r="BC93" i="17"/>
  <c r="BD92" i="17"/>
  <c r="BE92" i="17" s="1"/>
  <c r="BC92" i="17"/>
  <c r="BD91" i="17"/>
  <c r="BE91" i="17" s="1"/>
  <c r="BC91" i="17"/>
  <c r="BD90" i="17"/>
  <c r="BE90" i="17" s="1"/>
  <c r="BC90" i="17"/>
  <c r="BD89" i="17"/>
  <c r="BE89" i="17" s="1"/>
  <c r="BC89" i="17"/>
  <c r="BD88" i="17"/>
  <c r="BE88" i="17" s="1"/>
  <c r="BC88" i="17"/>
  <c r="BD87" i="17"/>
  <c r="BE87" i="17" s="1"/>
  <c r="BC87" i="17"/>
  <c r="BD86" i="17"/>
  <c r="BE86" i="17" s="1"/>
  <c r="BC86" i="17"/>
  <c r="BD85" i="17"/>
  <c r="BE85" i="17" s="1"/>
  <c r="BC85" i="17"/>
  <c r="BD84" i="17"/>
  <c r="BE84" i="17" s="1"/>
  <c r="BC84" i="17"/>
  <c r="BD83" i="17"/>
  <c r="BE83" i="17" s="1"/>
  <c r="BC83" i="17"/>
  <c r="BD82" i="17"/>
  <c r="BE82" i="17" s="1"/>
  <c r="BC82" i="17"/>
  <c r="BD81" i="17"/>
  <c r="BE81" i="17" s="1"/>
  <c r="BC81" i="17"/>
  <c r="BD80" i="17"/>
  <c r="BE80" i="17" s="1"/>
  <c r="BC80" i="17"/>
  <c r="BD79" i="17"/>
  <c r="BE79" i="17" s="1"/>
  <c r="BC79" i="17"/>
  <c r="BD78" i="17"/>
  <c r="BE78" i="17" s="1"/>
  <c r="BC78" i="17"/>
  <c r="BD77" i="17"/>
  <c r="BE77" i="17" s="1"/>
  <c r="BC77" i="17"/>
  <c r="BD76" i="17"/>
  <c r="BE76" i="17" s="1"/>
  <c r="BC76" i="17"/>
  <c r="BD75" i="17"/>
  <c r="BE75" i="17" s="1"/>
  <c r="BC75" i="17"/>
  <c r="BD74" i="17"/>
  <c r="BE74" i="17" s="1"/>
  <c r="BC74" i="17"/>
  <c r="BD73" i="17"/>
  <c r="BE73" i="17" s="1"/>
  <c r="BC73" i="17"/>
  <c r="BD72" i="17"/>
  <c r="BE72" i="17" s="1"/>
  <c r="BC72" i="17"/>
  <c r="BD71" i="17"/>
  <c r="BE71" i="17" s="1"/>
  <c r="BC71" i="17"/>
  <c r="BD70" i="17"/>
  <c r="BE70" i="17" s="1"/>
  <c r="BC70" i="17"/>
  <c r="BD69" i="17"/>
  <c r="BE69" i="17" s="1"/>
  <c r="BC69" i="17"/>
  <c r="BD68" i="17"/>
  <c r="BE68" i="17" s="1"/>
  <c r="BC68" i="17"/>
  <c r="BD67" i="17"/>
  <c r="BE67" i="17" s="1"/>
  <c r="BC67" i="17"/>
  <c r="BD66" i="17"/>
  <c r="BE66" i="17" s="1"/>
  <c r="BC66" i="17"/>
  <c r="BD65" i="17"/>
  <c r="BE65" i="17" s="1"/>
  <c r="BC65" i="17"/>
  <c r="BD64" i="17"/>
  <c r="BE64" i="17" s="1"/>
  <c r="BC64" i="17"/>
  <c r="BD63" i="17"/>
  <c r="BE63" i="17" s="1"/>
  <c r="BC63" i="17"/>
  <c r="BD62" i="17"/>
  <c r="BE62" i="17" s="1"/>
  <c r="BC62" i="17"/>
  <c r="BD61" i="17"/>
  <c r="BE61" i="17" s="1"/>
  <c r="BC61" i="17"/>
  <c r="BD60" i="17"/>
  <c r="BE60" i="17" s="1"/>
  <c r="BC60" i="17"/>
  <c r="BD59" i="17"/>
  <c r="BE59" i="17" s="1"/>
  <c r="BC59" i="17"/>
  <c r="BD58" i="17"/>
  <c r="BE58" i="17" s="1"/>
  <c r="BC58" i="17"/>
  <c r="BD57" i="17"/>
  <c r="BE57" i="17" s="1"/>
  <c r="BC57" i="17"/>
  <c r="BD56" i="17"/>
  <c r="BE56" i="17" s="1"/>
  <c r="BC56" i="17"/>
  <c r="BD55" i="17"/>
  <c r="BE55" i="17" s="1"/>
  <c r="BC55" i="17"/>
  <c r="BD54" i="17"/>
  <c r="BE54" i="17" s="1"/>
  <c r="BC54" i="17"/>
  <c r="BD53" i="17"/>
  <c r="BE53" i="17" s="1"/>
  <c r="BC53" i="17"/>
  <c r="BD52" i="17"/>
  <c r="BE52" i="17" s="1"/>
  <c r="BC52" i="17"/>
  <c r="BD51" i="17"/>
  <c r="BE51" i="17" s="1"/>
  <c r="BC51" i="17"/>
  <c r="BD50" i="17"/>
  <c r="BE50" i="17" s="1"/>
  <c r="BC50" i="17"/>
  <c r="BD49" i="17"/>
  <c r="BE49" i="17" s="1"/>
  <c r="BC49" i="17"/>
  <c r="BD48" i="17"/>
  <c r="BE48" i="17" s="1"/>
  <c r="BC48" i="17"/>
  <c r="BD47" i="17"/>
  <c r="BE47" i="17" s="1"/>
  <c r="BC47" i="17"/>
  <c r="BD46" i="17"/>
  <c r="BE46" i="17" s="1"/>
  <c r="BC46" i="17"/>
  <c r="BD45" i="17"/>
  <c r="BE45" i="17" s="1"/>
  <c r="BC45" i="17"/>
  <c r="BD44" i="17"/>
  <c r="BE44" i="17" s="1"/>
  <c r="BC44" i="17"/>
  <c r="BD43" i="17"/>
  <c r="BE43" i="17" s="1"/>
  <c r="BC43" i="17"/>
  <c r="BD42" i="17"/>
  <c r="BE42" i="17" s="1"/>
  <c r="BC42" i="17"/>
  <c r="BD41" i="17"/>
  <c r="BE41" i="17" s="1"/>
  <c r="BC41" i="17"/>
  <c r="BD40" i="17"/>
  <c r="BE40" i="17" s="1"/>
  <c r="BC40" i="17"/>
  <c r="BD39" i="17"/>
  <c r="BE39" i="17" s="1"/>
  <c r="BC39" i="17"/>
  <c r="BD38" i="17"/>
  <c r="BE38" i="17" s="1"/>
  <c r="BC38" i="17"/>
  <c r="BD37" i="17"/>
  <c r="BE37" i="17" s="1"/>
  <c r="BC37" i="17"/>
  <c r="BD36" i="17"/>
  <c r="BE36" i="17" s="1"/>
  <c r="BC36" i="17"/>
  <c r="BD35" i="17"/>
  <c r="BE35" i="17" s="1"/>
  <c r="BC35" i="17"/>
  <c r="BD34" i="17"/>
  <c r="BE34" i="17" s="1"/>
  <c r="BC34" i="17"/>
  <c r="BD33" i="17"/>
  <c r="BE33" i="17" s="1"/>
  <c r="BC33" i="17"/>
  <c r="BD32" i="17"/>
  <c r="BE32" i="17" s="1"/>
  <c r="BC32" i="17"/>
  <c r="BD31" i="17"/>
  <c r="BE31" i="17" s="1"/>
  <c r="BC31" i="17"/>
  <c r="BD30" i="17"/>
  <c r="BE30" i="17" s="1"/>
  <c r="BC30" i="17"/>
  <c r="BD29" i="17"/>
  <c r="BE29" i="17" s="1"/>
  <c r="BC29" i="17"/>
  <c r="BD28" i="17"/>
  <c r="BE28" i="17" s="1"/>
  <c r="BC28" i="17"/>
  <c r="BD27" i="17"/>
  <c r="BE27" i="17" s="1"/>
  <c r="BC27" i="17"/>
  <c r="BD26" i="17"/>
  <c r="BE26" i="17" s="1"/>
  <c r="BC26" i="17"/>
  <c r="BD25" i="17"/>
  <c r="BE25" i="17" s="1"/>
  <c r="BC25" i="17"/>
  <c r="BD24" i="17"/>
  <c r="BE24" i="17" s="1"/>
  <c r="BC24" i="17"/>
  <c r="BD23" i="17"/>
  <c r="BE23" i="17" s="1"/>
  <c r="BC23" i="17"/>
  <c r="BD22" i="17"/>
  <c r="BE22" i="17" s="1"/>
  <c r="BC22" i="17"/>
  <c r="BD21" i="17"/>
  <c r="BE21" i="17" s="1"/>
  <c r="BC21" i="17"/>
  <c r="BD20" i="17"/>
  <c r="BE20" i="17" s="1"/>
  <c r="BC20" i="17"/>
  <c r="BD19" i="17"/>
  <c r="BE19" i="17" s="1"/>
  <c r="BC19" i="17"/>
  <c r="BD18" i="17"/>
  <c r="BE18" i="17" s="1"/>
  <c r="BC18" i="17"/>
  <c r="BD17" i="17"/>
  <c r="BE17" i="17" s="1"/>
  <c r="BC17" i="17"/>
  <c r="BD16" i="17"/>
  <c r="BE16" i="17" s="1"/>
  <c r="BC16" i="17"/>
  <c r="BD15" i="17"/>
  <c r="BE15" i="17" s="1"/>
  <c r="BC15" i="17"/>
  <c r="BD14" i="17"/>
  <c r="BE14" i="17" s="1"/>
  <c r="BC14" i="17"/>
  <c r="BD13" i="17"/>
  <c r="BE13" i="17" s="1"/>
  <c r="BC13" i="17"/>
  <c r="AV150" i="17"/>
  <c r="AW150" i="17" s="1"/>
  <c r="AU150" i="17"/>
  <c r="AV149" i="17"/>
  <c r="AW149" i="17" s="1"/>
  <c r="AU149" i="17"/>
  <c r="AV148" i="17"/>
  <c r="AW148" i="17" s="1"/>
  <c r="AU148" i="17"/>
  <c r="AV147" i="17"/>
  <c r="AW147" i="17" s="1"/>
  <c r="AU147" i="17"/>
  <c r="AV146" i="17"/>
  <c r="AW146" i="17" s="1"/>
  <c r="AU146" i="17"/>
  <c r="AV145" i="17"/>
  <c r="AW145" i="17" s="1"/>
  <c r="AU145" i="17"/>
  <c r="AV144" i="17"/>
  <c r="AW144" i="17" s="1"/>
  <c r="AU144" i="17"/>
  <c r="AV143" i="17"/>
  <c r="AW143" i="17" s="1"/>
  <c r="AU143" i="17"/>
  <c r="AV142" i="17"/>
  <c r="AW142" i="17" s="1"/>
  <c r="AU142" i="17"/>
  <c r="AV141" i="17"/>
  <c r="AW141" i="17" s="1"/>
  <c r="AU141" i="17"/>
  <c r="AV140" i="17"/>
  <c r="AW140" i="17" s="1"/>
  <c r="AU140" i="17"/>
  <c r="AV139" i="17"/>
  <c r="AW139" i="17" s="1"/>
  <c r="AU139" i="17"/>
  <c r="AV138" i="17"/>
  <c r="AW138" i="17" s="1"/>
  <c r="AU138" i="17"/>
  <c r="AV137" i="17"/>
  <c r="AW137" i="17" s="1"/>
  <c r="AU137" i="17"/>
  <c r="AV136" i="17"/>
  <c r="AW136" i="17" s="1"/>
  <c r="AU136" i="17"/>
  <c r="AV135" i="17"/>
  <c r="AW135" i="17" s="1"/>
  <c r="AU135" i="17"/>
  <c r="AV134" i="17"/>
  <c r="AW134" i="17" s="1"/>
  <c r="AU134" i="17"/>
  <c r="AV133" i="17"/>
  <c r="AW133" i="17" s="1"/>
  <c r="AU133" i="17"/>
  <c r="AV132" i="17"/>
  <c r="AW132" i="17" s="1"/>
  <c r="AU132" i="17"/>
  <c r="AV131" i="17"/>
  <c r="AW131" i="17" s="1"/>
  <c r="AU131" i="17"/>
  <c r="AV130" i="17"/>
  <c r="AW130" i="17" s="1"/>
  <c r="AU130" i="17"/>
  <c r="AV129" i="17"/>
  <c r="AW129" i="17" s="1"/>
  <c r="AU129" i="17"/>
  <c r="AV128" i="17"/>
  <c r="AW128" i="17" s="1"/>
  <c r="AU128" i="17"/>
  <c r="AV127" i="17"/>
  <c r="AW127" i="17" s="1"/>
  <c r="AU127" i="17"/>
  <c r="AV126" i="17"/>
  <c r="AW126" i="17" s="1"/>
  <c r="AU126" i="17"/>
  <c r="AV125" i="17"/>
  <c r="AW125" i="17" s="1"/>
  <c r="AU125" i="17"/>
  <c r="AV124" i="17"/>
  <c r="AW124" i="17" s="1"/>
  <c r="AU124" i="17"/>
  <c r="AV123" i="17"/>
  <c r="AW123" i="17" s="1"/>
  <c r="AU123" i="17"/>
  <c r="AV122" i="17"/>
  <c r="AW122" i="17" s="1"/>
  <c r="AU122" i="17"/>
  <c r="AV121" i="17"/>
  <c r="AW121" i="17" s="1"/>
  <c r="AU121" i="17"/>
  <c r="AV120" i="17"/>
  <c r="AW120" i="17" s="1"/>
  <c r="AU120" i="17"/>
  <c r="AV119" i="17"/>
  <c r="AW119" i="17" s="1"/>
  <c r="AU119" i="17"/>
  <c r="AV118" i="17"/>
  <c r="AW118" i="17" s="1"/>
  <c r="AU118" i="17"/>
  <c r="AV117" i="17"/>
  <c r="AW117" i="17" s="1"/>
  <c r="AU117" i="17"/>
  <c r="AV116" i="17"/>
  <c r="AW116" i="17" s="1"/>
  <c r="AU116" i="17"/>
  <c r="AV115" i="17"/>
  <c r="AW115" i="17" s="1"/>
  <c r="AU115" i="17"/>
  <c r="AV114" i="17"/>
  <c r="AW114" i="17" s="1"/>
  <c r="AU114" i="17"/>
  <c r="AV113" i="17"/>
  <c r="AW113" i="17" s="1"/>
  <c r="AU113" i="17"/>
  <c r="AV112" i="17"/>
  <c r="AW112" i="17" s="1"/>
  <c r="AU112" i="17"/>
  <c r="AV111" i="17"/>
  <c r="AW111" i="17" s="1"/>
  <c r="AU111" i="17"/>
  <c r="AV110" i="17"/>
  <c r="AW110" i="17" s="1"/>
  <c r="AU110" i="17"/>
  <c r="AV109" i="17"/>
  <c r="AW109" i="17" s="1"/>
  <c r="AU109" i="17"/>
  <c r="AV108" i="17"/>
  <c r="AW108" i="17" s="1"/>
  <c r="AU108" i="17"/>
  <c r="AV107" i="17"/>
  <c r="AW107" i="17" s="1"/>
  <c r="AU107" i="17"/>
  <c r="AV106" i="17"/>
  <c r="AW106" i="17" s="1"/>
  <c r="AU106" i="17"/>
  <c r="AV105" i="17"/>
  <c r="AW105" i="17" s="1"/>
  <c r="AU105" i="17"/>
  <c r="AV104" i="17"/>
  <c r="AW104" i="17" s="1"/>
  <c r="AU104" i="17"/>
  <c r="AV103" i="17"/>
  <c r="AW103" i="17" s="1"/>
  <c r="AU103" i="17"/>
  <c r="AV102" i="17"/>
  <c r="AW102" i="17" s="1"/>
  <c r="AU102" i="17"/>
  <c r="AV101" i="17"/>
  <c r="AW101" i="17" s="1"/>
  <c r="AU101" i="17"/>
  <c r="AV100" i="17"/>
  <c r="AW100" i="17" s="1"/>
  <c r="AU100" i="17"/>
  <c r="AV99" i="17"/>
  <c r="AW99" i="17" s="1"/>
  <c r="AU99" i="17"/>
  <c r="AV98" i="17"/>
  <c r="AW98" i="17" s="1"/>
  <c r="AU98" i="17"/>
  <c r="AV97" i="17"/>
  <c r="AW97" i="17" s="1"/>
  <c r="AU97" i="17"/>
  <c r="AV96" i="17"/>
  <c r="AW96" i="17" s="1"/>
  <c r="AU96" i="17"/>
  <c r="AV95" i="17"/>
  <c r="AW95" i="17" s="1"/>
  <c r="AU95" i="17"/>
  <c r="AV94" i="17"/>
  <c r="AW94" i="17" s="1"/>
  <c r="AU94" i="17"/>
  <c r="AV93" i="17"/>
  <c r="AW93" i="17" s="1"/>
  <c r="AU93" i="17"/>
  <c r="AV92" i="17"/>
  <c r="AW92" i="17" s="1"/>
  <c r="AU92" i="17"/>
  <c r="AV91" i="17"/>
  <c r="AW91" i="17" s="1"/>
  <c r="AU91" i="17"/>
  <c r="AV90" i="17"/>
  <c r="AW90" i="17" s="1"/>
  <c r="AU90" i="17"/>
  <c r="AV89" i="17"/>
  <c r="AW89" i="17" s="1"/>
  <c r="AU89" i="17"/>
  <c r="AV88" i="17"/>
  <c r="AW88" i="17" s="1"/>
  <c r="AU88" i="17"/>
  <c r="AV87" i="17"/>
  <c r="AW87" i="17" s="1"/>
  <c r="AU87" i="17"/>
  <c r="AV86" i="17"/>
  <c r="AW86" i="17" s="1"/>
  <c r="AU86" i="17"/>
  <c r="AV85" i="17"/>
  <c r="AW85" i="17" s="1"/>
  <c r="AU85" i="17"/>
  <c r="AV84" i="17"/>
  <c r="AW84" i="17" s="1"/>
  <c r="AU84" i="17"/>
  <c r="AV83" i="17"/>
  <c r="AW83" i="17" s="1"/>
  <c r="AU83" i="17"/>
  <c r="AV82" i="17"/>
  <c r="AW82" i="17" s="1"/>
  <c r="AU82" i="17"/>
  <c r="AV81" i="17"/>
  <c r="AW81" i="17" s="1"/>
  <c r="AU81" i="17"/>
  <c r="AV80" i="17"/>
  <c r="AW80" i="17" s="1"/>
  <c r="AU80" i="17"/>
  <c r="AV79" i="17"/>
  <c r="AW79" i="17" s="1"/>
  <c r="AU79" i="17"/>
  <c r="AV78" i="17"/>
  <c r="AW78" i="17" s="1"/>
  <c r="AU78" i="17"/>
  <c r="AV77" i="17"/>
  <c r="AW77" i="17" s="1"/>
  <c r="AU77" i="17"/>
  <c r="AV76" i="17"/>
  <c r="AW76" i="17" s="1"/>
  <c r="AU76" i="17"/>
  <c r="AV75" i="17"/>
  <c r="AW75" i="17" s="1"/>
  <c r="AU75" i="17"/>
  <c r="AV74" i="17"/>
  <c r="AW74" i="17" s="1"/>
  <c r="AU74" i="17"/>
  <c r="AV73" i="17"/>
  <c r="AW73" i="17" s="1"/>
  <c r="AU73" i="17"/>
  <c r="AV72" i="17"/>
  <c r="AW72" i="17" s="1"/>
  <c r="AU72" i="17"/>
  <c r="AV71" i="17"/>
  <c r="AW71" i="17" s="1"/>
  <c r="AU71" i="17"/>
  <c r="AV70" i="17"/>
  <c r="AW70" i="17" s="1"/>
  <c r="AU70" i="17"/>
  <c r="AV69" i="17"/>
  <c r="AW69" i="17" s="1"/>
  <c r="AU69" i="17"/>
  <c r="AV68" i="17"/>
  <c r="AW68" i="17" s="1"/>
  <c r="AU68" i="17"/>
  <c r="AV67" i="17"/>
  <c r="AW67" i="17" s="1"/>
  <c r="AU67" i="17"/>
  <c r="AV66" i="17"/>
  <c r="AW66" i="17" s="1"/>
  <c r="AU66" i="17"/>
  <c r="AV65" i="17"/>
  <c r="AW65" i="17" s="1"/>
  <c r="AU65" i="17"/>
  <c r="AV64" i="17"/>
  <c r="AW64" i="17" s="1"/>
  <c r="AU64" i="17"/>
  <c r="AV63" i="17"/>
  <c r="AW63" i="17" s="1"/>
  <c r="AU63" i="17"/>
  <c r="AV62" i="17"/>
  <c r="AW62" i="17" s="1"/>
  <c r="AU62" i="17"/>
  <c r="AV61" i="17"/>
  <c r="AW61" i="17" s="1"/>
  <c r="AU61" i="17"/>
  <c r="AV60" i="17"/>
  <c r="AW60" i="17" s="1"/>
  <c r="AU60" i="17"/>
  <c r="AV59" i="17"/>
  <c r="AW59" i="17" s="1"/>
  <c r="AU59" i="17"/>
  <c r="AV58" i="17"/>
  <c r="AW58" i="17" s="1"/>
  <c r="AU58" i="17"/>
  <c r="AV57" i="17"/>
  <c r="AW57" i="17" s="1"/>
  <c r="AU57" i="17"/>
  <c r="AV56" i="17"/>
  <c r="AW56" i="17" s="1"/>
  <c r="AU56" i="17"/>
  <c r="AV55" i="17"/>
  <c r="AW55" i="17" s="1"/>
  <c r="AU55" i="17"/>
  <c r="AV54" i="17"/>
  <c r="AW54" i="17" s="1"/>
  <c r="AU54" i="17"/>
  <c r="AV53" i="17"/>
  <c r="AW53" i="17" s="1"/>
  <c r="AU53" i="17"/>
  <c r="AV52" i="17"/>
  <c r="AW52" i="17" s="1"/>
  <c r="AU52" i="17"/>
  <c r="AV51" i="17"/>
  <c r="AW51" i="17" s="1"/>
  <c r="AU51" i="17"/>
  <c r="AV50" i="17"/>
  <c r="AW50" i="17" s="1"/>
  <c r="AU50" i="17"/>
  <c r="AV49" i="17"/>
  <c r="AW49" i="17" s="1"/>
  <c r="AU49" i="17"/>
  <c r="AV48" i="17"/>
  <c r="AW48" i="17" s="1"/>
  <c r="AU48" i="17"/>
  <c r="AV47" i="17"/>
  <c r="AW47" i="17" s="1"/>
  <c r="AU47" i="17"/>
  <c r="AV46" i="17"/>
  <c r="AW46" i="17" s="1"/>
  <c r="AU46" i="17"/>
  <c r="AV45" i="17"/>
  <c r="AW45" i="17" s="1"/>
  <c r="AU45" i="17"/>
  <c r="AV44" i="17"/>
  <c r="AW44" i="17" s="1"/>
  <c r="AU44" i="17"/>
  <c r="AV43" i="17"/>
  <c r="AW43" i="17" s="1"/>
  <c r="AU43" i="17"/>
  <c r="AV42" i="17"/>
  <c r="AW42" i="17" s="1"/>
  <c r="AU42" i="17"/>
  <c r="AV41" i="17"/>
  <c r="AW41" i="17" s="1"/>
  <c r="AU41" i="17"/>
  <c r="AV40" i="17"/>
  <c r="AW40" i="17" s="1"/>
  <c r="AU40" i="17"/>
  <c r="AV39" i="17"/>
  <c r="AW39" i="17" s="1"/>
  <c r="AU39" i="17"/>
  <c r="AV38" i="17"/>
  <c r="AW38" i="17" s="1"/>
  <c r="AU38" i="17"/>
  <c r="AV37" i="17"/>
  <c r="AW37" i="17" s="1"/>
  <c r="AU37" i="17"/>
  <c r="AV36" i="17"/>
  <c r="AW36" i="17" s="1"/>
  <c r="AU36" i="17"/>
  <c r="AV35" i="17"/>
  <c r="AW35" i="17" s="1"/>
  <c r="AU35" i="17"/>
  <c r="AV34" i="17"/>
  <c r="AW34" i="17" s="1"/>
  <c r="AU34" i="17"/>
  <c r="AV33" i="17"/>
  <c r="AW33" i="17" s="1"/>
  <c r="AU33" i="17"/>
  <c r="AV32" i="17"/>
  <c r="AW32" i="17" s="1"/>
  <c r="AU32" i="17"/>
  <c r="AV31" i="17"/>
  <c r="AW31" i="17" s="1"/>
  <c r="AU31" i="17"/>
  <c r="AV30" i="17"/>
  <c r="AW30" i="17" s="1"/>
  <c r="AU30" i="17"/>
  <c r="AV29" i="17"/>
  <c r="AW29" i="17" s="1"/>
  <c r="AU29" i="17"/>
  <c r="AV28" i="17"/>
  <c r="AW28" i="17" s="1"/>
  <c r="AU28" i="17"/>
  <c r="AV27" i="17"/>
  <c r="AW27" i="17" s="1"/>
  <c r="AU27" i="17"/>
  <c r="AV26" i="17"/>
  <c r="AW26" i="17" s="1"/>
  <c r="AU26" i="17"/>
  <c r="AV25" i="17"/>
  <c r="AW25" i="17" s="1"/>
  <c r="AU25" i="17"/>
  <c r="AV24" i="17"/>
  <c r="AW24" i="17" s="1"/>
  <c r="AU24" i="17"/>
  <c r="AV23" i="17"/>
  <c r="AW23" i="17" s="1"/>
  <c r="AU23" i="17"/>
  <c r="AV22" i="17"/>
  <c r="AW22" i="17" s="1"/>
  <c r="AU22" i="17"/>
  <c r="AV21" i="17"/>
  <c r="AW21" i="17" s="1"/>
  <c r="AU21" i="17"/>
  <c r="AV20" i="17"/>
  <c r="AW20" i="17" s="1"/>
  <c r="AU20" i="17"/>
  <c r="AV19" i="17"/>
  <c r="AW19" i="17" s="1"/>
  <c r="AU19" i="17"/>
  <c r="AV18" i="17"/>
  <c r="AW18" i="17" s="1"/>
  <c r="AU18" i="17"/>
  <c r="AV17" i="17"/>
  <c r="AW17" i="17" s="1"/>
  <c r="AU17" i="17"/>
  <c r="AV16" i="17"/>
  <c r="AW16" i="17" s="1"/>
  <c r="AU16" i="17"/>
  <c r="AV15" i="17"/>
  <c r="AW15" i="17" s="1"/>
  <c r="AU15" i="17"/>
  <c r="AV14" i="17"/>
  <c r="AW14" i="17" s="1"/>
  <c r="AU14" i="17"/>
  <c r="AW13" i="17"/>
  <c r="X45" i="49" l="1"/>
  <c r="U45" i="49"/>
  <c r="U43" i="49"/>
  <c r="X43" i="49"/>
  <c r="X41" i="49"/>
  <c r="U41" i="49"/>
  <c r="W64" i="49"/>
  <c r="U519" i="38"/>
  <c r="CX13" i="17"/>
  <c r="CX14" i="17"/>
  <c r="CX15" i="17"/>
  <c r="CX16" i="17"/>
  <c r="CV13" i="17"/>
  <c r="CV14" i="17"/>
  <c r="CV15" i="17"/>
  <c r="CV16" i="17"/>
  <c r="CT13" i="17"/>
  <c r="CT14" i="17"/>
  <c r="CT15" i="17"/>
  <c r="CT16" i="17"/>
  <c r="P189" i="17"/>
  <c r="P187" i="17"/>
  <c r="P185" i="17"/>
  <c r="M187" i="17"/>
  <c r="M185" i="17"/>
  <c r="M189" i="17"/>
  <c r="S155" i="17"/>
  <c r="Y155" i="17"/>
  <c r="BS32" i="51"/>
  <c r="N23" i="49"/>
  <c r="N22" i="49"/>
  <c r="CX18" i="17" l="1"/>
  <c r="BD159" i="17" s="1"/>
  <c r="CV19" i="17"/>
  <c r="BG157" i="17" s="1"/>
  <c r="CX19" i="17"/>
  <c r="BG159" i="17" s="1"/>
  <c r="CT19" i="17"/>
  <c r="BG155" i="17" s="1"/>
  <c r="CT18" i="17"/>
  <c r="BD155" i="17" s="1"/>
  <c r="CV18" i="17"/>
  <c r="BD157" i="17" s="1"/>
  <c r="N25" i="49"/>
  <c r="G35" i="49"/>
  <c r="K13" i="41" l="1"/>
  <c r="N13" i="41" s="1"/>
  <c r="K16" i="41"/>
  <c r="M17" i="41"/>
  <c r="M19" i="41"/>
  <c r="M20" i="41"/>
  <c r="M21" i="41"/>
  <c r="M22" i="41"/>
  <c r="K25" i="41"/>
  <c r="L25" i="41" s="1"/>
  <c r="K27" i="41"/>
  <c r="K28" i="41"/>
  <c r="K29" i="41"/>
  <c r="K31" i="41"/>
  <c r="O31" i="41" s="1"/>
  <c r="O33" i="41"/>
  <c r="L34" i="41"/>
  <c r="M35" i="41"/>
  <c r="M36" i="41"/>
  <c r="N37" i="41"/>
  <c r="N39" i="41"/>
  <c r="K41" i="41"/>
  <c r="M42" i="41"/>
  <c r="M43" i="41"/>
  <c r="M45" i="41"/>
  <c r="N46" i="41"/>
  <c r="M47" i="41"/>
  <c r="M49" i="41"/>
  <c r="L50" i="41"/>
  <c r="M51" i="41"/>
  <c r="M52" i="41"/>
  <c r="L54" i="41"/>
  <c r="K55" i="41"/>
  <c r="K57" i="41"/>
  <c r="K59" i="41"/>
  <c r="M61" i="41"/>
  <c r="M62" i="41"/>
  <c r="M63" i="41"/>
  <c r="K64" i="41"/>
  <c r="O65" i="41"/>
  <c r="P65" i="41"/>
  <c r="M67" i="41"/>
  <c r="K69" i="41"/>
  <c r="M70" i="41"/>
  <c r="N71" i="41"/>
  <c r="N72" i="41"/>
  <c r="L73" i="41"/>
  <c r="P74" i="41"/>
  <c r="N76" i="41"/>
  <c r="O79" i="41"/>
  <c r="L81" i="41"/>
  <c r="K82" i="41"/>
  <c r="L83" i="41"/>
  <c r="M85" i="41"/>
  <c r="K86" i="41"/>
  <c r="M88" i="41"/>
  <c r="M89" i="41"/>
  <c r="O90" i="41"/>
  <c r="P91" i="41"/>
  <c r="O95" i="41"/>
  <c r="K96" i="41"/>
  <c r="N98" i="41"/>
  <c r="N99" i="41"/>
  <c r="L100" i="41"/>
  <c r="M102" i="41"/>
  <c r="N103" i="41"/>
  <c r="M104" i="41"/>
  <c r="N105" i="41"/>
  <c r="P107" i="41"/>
  <c r="M108" i="41"/>
  <c r="N110" i="41"/>
  <c r="M111" i="41"/>
  <c r="M112" i="41"/>
  <c r="L113" i="41"/>
  <c r="K114" i="41"/>
  <c r="L115" i="41"/>
  <c r="N116" i="41"/>
  <c r="N117" i="41"/>
  <c r="K118" i="41"/>
  <c r="P119" i="41"/>
  <c r="M120" i="41"/>
  <c r="M121" i="41"/>
  <c r="O122" i="41"/>
  <c r="P123" i="41"/>
  <c r="M124" i="41"/>
  <c r="O127" i="41"/>
  <c r="K128" i="41"/>
  <c r="O130" i="41"/>
  <c r="M132" i="41"/>
  <c r="P133" i="41"/>
  <c r="K136" i="41"/>
  <c r="N138" i="41"/>
  <c r="K139" i="41"/>
  <c r="N140" i="41"/>
  <c r="N142" i="41"/>
  <c r="P143" i="41"/>
  <c r="M144" i="41"/>
  <c r="L145" i="41"/>
  <c r="K146" i="41"/>
  <c r="L147" i="41"/>
  <c r="L148" i="41"/>
  <c r="L149" i="41"/>
  <c r="K150" i="41"/>
  <c r="M152" i="41"/>
  <c r="M153" i="41"/>
  <c r="M154" i="41"/>
  <c r="P155" i="41"/>
  <c r="O156" i="41"/>
  <c r="P159" i="41"/>
  <c r="K160" i="41"/>
  <c r="K162" i="41"/>
  <c r="L163" i="41"/>
  <c r="N164" i="41"/>
  <c r="K166" i="41"/>
  <c r="P167" i="41"/>
  <c r="M168" i="41"/>
  <c r="N169" i="41"/>
  <c r="M172" i="41"/>
  <c r="N173" i="41"/>
  <c r="M175" i="41"/>
  <c r="L176" i="41"/>
  <c r="L177" i="41"/>
  <c r="K178" i="41"/>
  <c r="L179" i="41"/>
  <c r="M180" i="41"/>
  <c r="M181" i="41"/>
  <c r="P182" i="41"/>
  <c r="N183" i="41"/>
  <c r="L185" i="41"/>
  <c r="O187" i="41"/>
  <c r="M188" i="41"/>
  <c r="L189" i="41"/>
  <c r="M190" i="41"/>
  <c r="O192" i="41"/>
  <c r="O193" i="41"/>
  <c r="M194" i="41"/>
  <c r="M195" i="41"/>
  <c r="M196" i="41"/>
  <c r="N197" i="41"/>
  <c r="K197" i="41"/>
  <c r="P198" i="41"/>
  <c r="M199" i="41"/>
  <c r="O200" i="41"/>
  <c r="L201" i="41"/>
  <c r="P202" i="41"/>
  <c r="L205" i="41"/>
  <c r="K207" i="41"/>
  <c r="O208" i="41"/>
  <c r="P209" i="41"/>
  <c r="K211" i="41"/>
  <c r="O212" i="41"/>
  <c r="O213" i="41"/>
  <c r="P214" i="41"/>
  <c r="M216" i="41"/>
  <c r="L217" i="41"/>
  <c r="P218" i="41"/>
  <c r="O219" i="41"/>
  <c r="L220" i="41"/>
  <c r="L221" i="41"/>
  <c r="L222" i="41"/>
  <c r="K223" i="41"/>
  <c r="O224" i="41"/>
  <c r="L225" i="41"/>
  <c r="M226" i="41"/>
  <c r="M227" i="41"/>
  <c r="N229" i="41"/>
  <c r="M231" i="41"/>
  <c r="O232" i="41"/>
  <c r="O235" i="41"/>
  <c r="L236" i="41"/>
  <c r="L238" i="41"/>
  <c r="K239" i="41"/>
  <c r="O241" i="41"/>
  <c r="L242" i="41"/>
  <c r="M243" i="41"/>
  <c r="M244" i="41"/>
  <c r="N245" i="41"/>
  <c r="P246" i="41"/>
  <c r="N247" i="41"/>
  <c r="K248" i="41"/>
  <c r="L249" i="41"/>
  <c r="O251" i="41"/>
  <c r="M254" i="41"/>
  <c r="K255" i="41"/>
  <c r="O256" i="41"/>
  <c r="K257" i="41"/>
  <c r="K259" i="41"/>
  <c r="O260" i="41"/>
  <c r="O261" i="41"/>
  <c r="P262" i="41"/>
  <c r="M263" i="41"/>
  <c r="M265" i="41"/>
  <c r="O268" i="41"/>
  <c r="M269" i="41"/>
  <c r="O272" i="41"/>
  <c r="K273" i="41"/>
  <c r="L274" i="41"/>
  <c r="O275" i="41"/>
  <c r="M276" i="41"/>
  <c r="M277" i="41"/>
  <c r="P278" i="41"/>
  <c r="K279" i="41"/>
  <c r="M281" i="41"/>
  <c r="O283" i="41"/>
  <c r="N284" i="41"/>
  <c r="N285" i="41"/>
  <c r="L286" i="41"/>
  <c r="K287" i="41"/>
  <c r="O288" i="41"/>
  <c r="N289" i="41"/>
  <c r="L290" i="41"/>
  <c r="K291" i="41"/>
  <c r="K293" i="41"/>
  <c r="O295" i="41"/>
  <c r="O296" i="41"/>
  <c r="L297" i="41"/>
  <c r="O299" i="41"/>
  <c r="L300" i="41"/>
  <c r="P302" i="41"/>
  <c r="O303" i="41"/>
  <c r="M305" i="41"/>
  <c r="L306" i="41"/>
  <c r="M307" i="41"/>
  <c r="M308" i="41"/>
  <c r="L309" i="41"/>
  <c r="P310" i="41"/>
  <c r="O312" i="41"/>
  <c r="K313" i="41"/>
  <c r="O315" i="41"/>
  <c r="O316" i="41"/>
  <c r="M318" i="41"/>
  <c r="O319" i="41"/>
  <c r="O320" i="41"/>
  <c r="M321" i="41"/>
  <c r="L322" i="41"/>
  <c r="O323" i="41"/>
  <c r="N325" i="41"/>
  <c r="P326" i="41"/>
  <c r="M327" i="41"/>
  <c r="P328" i="41"/>
  <c r="P329" i="41"/>
  <c r="L330" i="41"/>
  <c r="L332" i="41"/>
  <c r="P334" i="41"/>
  <c r="K335" i="41"/>
  <c r="O336" i="41"/>
  <c r="K337" i="41"/>
  <c r="L338" i="41"/>
  <c r="O339" i="41"/>
  <c r="O340" i="41"/>
  <c r="M341" i="41"/>
  <c r="P342" i="41"/>
  <c r="M343" i="41"/>
  <c r="L344" i="41"/>
  <c r="N345" i="41"/>
  <c r="L346" i="41"/>
  <c r="O347" i="41"/>
  <c r="L348" i="41"/>
  <c r="N349" i="41"/>
  <c r="P350" i="41"/>
  <c r="K351" i="41"/>
  <c r="O352" i="41"/>
  <c r="L353" i="41"/>
  <c r="N354" i="41"/>
  <c r="O355" i="41"/>
  <c r="M356" i="41"/>
  <c r="M357" i="41"/>
  <c r="N359" i="41"/>
  <c r="M360" i="41"/>
  <c r="L361" i="41"/>
  <c r="L362" i="41"/>
  <c r="O363" i="41"/>
  <c r="M364" i="41"/>
  <c r="P365" i="41"/>
  <c r="K367" i="41"/>
  <c r="M369" i="41"/>
  <c r="L370" i="41"/>
  <c r="K371" i="41"/>
  <c r="L372" i="41"/>
  <c r="M373" i="41"/>
  <c r="K374" i="41"/>
  <c r="N375" i="41"/>
  <c r="L376" i="41"/>
  <c r="M377" i="41"/>
  <c r="O378" i="41"/>
  <c r="N379" i="41"/>
  <c r="L380" i="41"/>
  <c r="M381" i="41"/>
  <c r="K382" i="41"/>
  <c r="N383" i="41"/>
  <c r="L384" i="41"/>
  <c r="M385" i="41"/>
  <c r="K386" i="41"/>
  <c r="L388" i="41"/>
  <c r="M389" i="41"/>
  <c r="K390" i="41"/>
  <c r="N391" i="41"/>
  <c r="L392" i="41"/>
  <c r="M393" i="41"/>
  <c r="K394" i="41"/>
  <c r="N395" i="41"/>
  <c r="L396" i="41"/>
  <c r="M397" i="41"/>
  <c r="K398" i="41"/>
  <c r="N399" i="41"/>
  <c r="L400" i="41"/>
  <c r="M401" i="41"/>
  <c r="K402" i="41"/>
  <c r="L404" i="41"/>
  <c r="M405" i="41"/>
  <c r="K406" i="41"/>
  <c r="N407" i="41"/>
  <c r="L408" i="41"/>
  <c r="M409" i="41"/>
  <c r="K410" i="41"/>
  <c r="N411" i="41"/>
  <c r="L412" i="41"/>
  <c r="M413" i="41"/>
  <c r="K414" i="41"/>
  <c r="N415" i="41"/>
  <c r="L416" i="41"/>
  <c r="M417" i="41"/>
  <c r="M418" i="41"/>
  <c r="L420" i="41"/>
  <c r="M421" i="41"/>
  <c r="K422" i="41"/>
  <c r="N423" i="41"/>
  <c r="L424" i="41"/>
  <c r="M425" i="41"/>
  <c r="K426" i="41"/>
  <c r="N427" i="41"/>
  <c r="L428" i="41"/>
  <c r="M429" i="41"/>
  <c r="O430" i="41"/>
  <c r="N431" i="41"/>
  <c r="L432" i="41"/>
  <c r="M433" i="41"/>
  <c r="K434" i="41"/>
  <c r="L436" i="41"/>
  <c r="M437" i="41"/>
  <c r="K438" i="41"/>
  <c r="N439" i="41"/>
  <c r="L440" i="41"/>
  <c r="M441" i="41"/>
  <c r="O442" i="41"/>
  <c r="N443" i="41"/>
  <c r="L444" i="41"/>
  <c r="M445" i="41"/>
  <c r="K446" i="41"/>
  <c r="N447" i="41"/>
  <c r="L448" i="41"/>
  <c r="M449" i="41"/>
  <c r="K450" i="41"/>
  <c r="L452" i="41"/>
  <c r="M453" i="41"/>
  <c r="K454" i="41"/>
  <c r="N455" i="41"/>
  <c r="L456" i="41"/>
  <c r="M457" i="41"/>
  <c r="K458" i="41"/>
  <c r="N459" i="41"/>
  <c r="M461" i="41"/>
  <c r="K462" i="41"/>
  <c r="M463" i="41"/>
  <c r="M465" i="41"/>
  <c r="P466" i="41"/>
  <c r="M467" i="41"/>
  <c r="M469" i="41"/>
  <c r="K470" i="41"/>
  <c r="N471" i="41"/>
  <c r="M473" i="41"/>
  <c r="K474" i="41"/>
  <c r="M475" i="41"/>
  <c r="M477" i="41"/>
  <c r="K478" i="41"/>
  <c r="M479" i="41"/>
  <c r="M481" i="41"/>
  <c r="N482" i="41"/>
  <c r="M483" i="41"/>
  <c r="M485" i="41"/>
  <c r="K486" i="41"/>
  <c r="M487" i="41"/>
  <c r="M489" i="41"/>
  <c r="K490" i="41"/>
  <c r="M491" i="41"/>
  <c r="M493" i="41"/>
  <c r="K494" i="41"/>
  <c r="M495" i="41"/>
  <c r="M497" i="41"/>
  <c r="L498" i="41"/>
  <c r="M499" i="41"/>
  <c r="M501" i="41"/>
  <c r="K502" i="41"/>
  <c r="M503" i="41"/>
  <c r="M505" i="41"/>
  <c r="K506" i="41"/>
  <c r="M507" i="41"/>
  <c r="M509" i="41"/>
  <c r="K510" i="41"/>
  <c r="M511" i="41"/>
  <c r="K12" i="41"/>
  <c r="P42" i="41" l="1"/>
  <c r="P33" i="41"/>
  <c r="L365" i="41"/>
  <c r="P318" i="41"/>
  <c r="L226" i="41"/>
  <c r="O197" i="41"/>
  <c r="O365" i="41"/>
  <c r="N85" i="41"/>
  <c r="O207" i="41"/>
  <c r="N489" i="41"/>
  <c r="L197" i="41"/>
  <c r="N370" i="41"/>
  <c r="O384" i="41"/>
  <c r="K307" i="41"/>
  <c r="M490" i="41"/>
  <c r="O436" i="41"/>
  <c r="L462" i="41"/>
  <c r="L418" i="41"/>
  <c r="O417" i="41"/>
  <c r="O371" i="41"/>
  <c r="P473" i="41"/>
  <c r="O466" i="41"/>
  <c r="N430" i="41"/>
  <c r="N306" i="41"/>
  <c r="P281" i="41"/>
  <c r="L485" i="41"/>
  <c r="O457" i="41"/>
  <c r="L369" i="41"/>
  <c r="K309" i="41"/>
  <c r="L281" i="41"/>
  <c r="M274" i="41"/>
  <c r="N486" i="41"/>
  <c r="M466" i="41"/>
  <c r="N453" i="41"/>
  <c r="P418" i="41"/>
  <c r="P348" i="41"/>
  <c r="P286" i="41"/>
  <c r="N274" i="41"/>
  <c r="L261" i="41"/>
  <c r="L254" i="41"/>
  <c r="M193" i="41"/>
  <c r="L124" i="41"/>
  <c r="M183" i="41"/>
  <c r="N501" i="41"/>
  <c r="M494" i="41"/>
  <c r="P409" i="41"/>
  <c r="O289" i="41"/>
  <c r="K183" i="41"/>
  <c r="O381" i="41"/>
  <c r="O349" i="41"/>
  <c r="O308" i="41"/>
  <c r="K303" i="41"/>
  <c r="P276" i="41"/>
  <c r="O199" i="41"/>
  <c r="N112" i="41"/>
  <c r="N487" i="41"/>
  <c r="O440" i="41"/>
  <c r="P434" i="41"/>
  <c r="K408" i="41"/>
  <c r="N401" i="41"/>
  <c r="P394" i="41"/>
  <c r="K349" i="41"/>
  <c r="K327" i="41"/>
  <c r="M211" i="41"/>
  <c r="K205" i="41"/>
  <c r="L104" i="41"/>
  <c r="P458" i="41"/>
  <c r="P462" i="41"/>
  <c r="M458" i="41"/>
  <c r="O485" i="41"/>
  <c r="M462" i="41"/>
  <c r="L458" i="41"/>
  <c r="O416" i="41"/>
  <c r="O393" i="41"/>
  <c r="N369" i="41"/>
  <c r="P306" i="41"/>
  <c r="M302" i="41"/>
  <c r="L277" i="41"/>
  <c r="P148" i="41"/>
  <c r="P478" i="41"/>
  <c r="N409" i="41"/>
  <c r="O195" i="41"/>
  <c r="O152" i="41"/>
  <c r="O356" i="41"/>
  <c r="N478" i="41"/>
  <c r="N418" i="41"/>
  <c r="K409" i="41"/>
  <c r="K356" i="41"/>
  <c r="M222" i="41"/>
  <c r="K216" i="41"/>
  <c r="K195" i="41"/>
  <c r="L152" i="41"/>
  <c r="K104" i="41"/>
  <c r="O505" i="41"/>
  <c r="M482" i="41"/>
  <c r="K448" i="41"/>
  <c r="K430" i="41"/>
  <c r="N412" i="41"/>
  <c r="O408" i="41"/>
  <c r="M382" i="41"/>
  <c r="O376" i="41"/>
  <c r="N313" i="41"/>
  <c r="L284" i="41"/>
  <c r="O279" i="41"/>
  <c r="P274" i="41"/>
  <c r="L269" i="41"/>
  <c r="N241" i="41"/>
  <c r="N226" i="41"/>
  <c r="N136" i="41"/>
  <c r="L107" i="41"/>
  <c r="N65" i="41"/>
  <c r="N51" i="41"/>
  <c r="K107" i="41"/>
  <c r="L65" i="41"/>
  <c r="L501" i="41"/>
  <c r="M474" i="41"/>
  <c r="N470" i="41"/>
  <c r="K466" i="41"/>
  <c r="N425" i="41"/>
  <c r="N410" i="41"/>
  <c r="N394" i="41"/>
  <c r="M286" i="41"/>
  <c r="P238" i="41"/>
  <c r="P149" i="41"/>
  <c r="P136" i="41"/>
  <c r="K120" i="41"/>
  <c r="P104" i="41"/>
  <c r="N100" i="41"/>
  <c r="N33" i="41"/>
  <c r="P489" i="41"/>
  <c r="O482" i="41"/>
  <c r="L430" i="41"/>
  <c r="L425" i="41"/>
  <c r="M410" i="41"/>
  <c r="M398" i="41"/>
  <c r="L394" i="41"/>
  <c r="N364" i="41"/>
  <c r="K325" i="41"/>
  <c r="K319" i="41"/>
  <c r="P309" i="41"/>
  <c r="P257" i="41"/>
  <c r="O255" i="41"/>
  <c r="K245" i="41"/>
  <c r="P241" i="41"/>
  <c r="M238" i="41"/>
  <c r="N221" i="41"/>
  <c r="P216" i="41"/>
  <c r="O211" i="41"/>
  <c r="L202" i="41"/>
  <c r="N185" i="41"/>
  <c r="P172" i="41"/>
  <c r="P160" i="41"/>
  <c r="P152" i="41"/>
  <c r="O136" i="41"/>
  <c r="N124" i="41"/>
  <c r="O104" i="41"/>
  <c r="P85" i="41"/>
  <c r="M65" i="41"/>
  <c r="O51" i="41"/>
  <c r="P46" i="41"/>
  <c r="P41" i="41"/>
  <c r="L33" i="41"/>
  <c r="O257" i="41"/>
  <c r="O160" i="41"/>
  <c r="O41" i="41"/>
  <c r="L489" i="41"/>
  <c r="L482" i="41"/>
  <c r="L478" i="41"/>
  <c r="N473" i="41"/>
  <c r="N450" i="41"/>
  <c r="N406" i="41"/>
  <c r="N386" i="41"/>
  <c r="N357" i="41"/>
  <c r="M313" i="41"/>
  <c r="K295" i="41"/>
  <c r="K289" i="41"/>
  <c r="O285" i="41"/>
  <c r="O276" i="41"/>
  <c r="N257" i="41"/>
  <c r="P254" i="41"/>
  <c r="P249" i="41"/>
  <c r="P244" i="41"/>
  <c r="M241" i="41"/>
  <c r="L229" i="41"/>
  <c r="O220" i="41"/>
  <c r="P201" i="41"/>
  <c r="M197" i="41"/>
  <c r="L164" i="41"/>
  <c r="N160" i="41"/>
  <c r="N152" i="41"/>
  <c r="K148" i="41"/>
  <c r="M136" i="41"/>
  <c r="K124" i="41"/>
  <c r="O45" i="41"/>
  <c r="N41" i="41"/>
  <c r="M498" i="41"/>
  <c r="K489" i="41"/>
  <c r="K482" i="41"/>
  <c r="K473" i="41"/>
  <c r="M450" i="41"/>
  <c r="M406" i="41"/>
  <c r="K396" i="41"/>
  <c r="M386" i="41"/>
  <c r="P370" i="41"/>
  <c r="K357" i="41"/>
  <c r="O353" i="41"/>
  <c r="O327" i="41"/>
  <c r="M323" i="41"/>
  <c r="L313" i="41"/>
  <c r="P308" i="41"/>
  <c r="K305" i="41"/>
  <c r="K276" i="41"/>
  <c r="M257" i="41"/>
  <c r="O244" i="41"/>
  <c r="L241" i="41"/>
  <c r="O223" i="41"/>
  <c r="O188" i="41"/>
  <c r="M160" i="41"/>
  <c r="M41" i="41"/>
  <c r="N437" i="41"/>
  <c r="O400" i="41"/>
  <c r="O259" i="41"/>
  <c r="L257" i="41"/>
  <c r="O209" i="41"/>
  <c r="L160" i="41"/>
  <c r="O154" i="41"/>
  <c r="P127" i="41"/>
  <c r="O88" i="41"/>
  <c r="L41" i="41"/>
  <c r="O497" i="41"/>
  <c r="N466" i="41"/>
  <c r="N462" i="41"/>
  <c r="N458" i="41"/>
  <c r="L437" i="41"/>
  <c r="O405" i="41"/>
  <c r="N400" i="41"/>
  <c r="N385" i="41"/>
  <c r="M365" i="41"/>
  <c r="M361" i="41"/>
  <c r="P356" i="41"/>
  <c r="K340" i="41"/>
  <c r="N316" i="41"/>
  <c r="M275" i="41"/>
  <c r="M259" i="41"/>
  <c r="K243" i="41"/>
  <c r="P222" i="41"/>
  <c r="M213" i="41"/>
  <c r="M209" i="41"/>
  <c r="P168" i="41"/>
  <c r="N162" i="41"/>
  <c r="N154" i="41"/>
  <c r="L116" i="41"/>
  <c r="P105" i="41"/>
  <c r="O501" i="41"/>
  <c r="K498" i="41"/>
  <c r="L494" i="41"/>
  <c r="O489" i="41"/>
  <c r="P482" i="41"/>
  <c r="N474" i="41"/>
  <c r="M471" i="41"/>
  <c r="O448" i="41"/>
  <c r="O445" i="41"/>
  <c r="N441" i="41"/>
  <c r="O437" i="41"/>
  <c r="M434" i="41"/>
  <c r="M430" i="41"/>
  <c r="O425" i="41"/>
  <c r="N420" i="41"/>
  <c r="N417" i="41"/>
  <c r="O412" i="41"/>
  <c r="O409" i="41"/>
  <c r="P406" i="41"/>
  <c r="N398" i="41"/>
  <c r="O396" i="41"/>
  <c r="O388" i="41"/>
  <c r="K385" i="41"/>
  <c r="L382" i="41"/>
  <c r="N377" i="41"/>
  <c r="N372" i="41"/>
  <c r="N365" i="41"/>
  <c r="K364" i="41"/>
  <c r="K361" i="41"/>
  <c r="L357" i="41"/>
  <c r="M354" i="41"/>
  <c r="L345" i="41"/>
  <c r="L334" i="41"/>
  <c r="O300" i="41"/>
  <c r="P296" i="41"/>
  <c r="K277" i="41"/>
  <c r="K275" i="41"/>
  <c r="K269" i="41"/>
  <c r="K247" i="41"/>
  <c r="O239" i="41"/>
  <c r="O216" i="41"/>
  <c r="L213" i="41"/>
  <c r="N209" i="41"/>
  <c r="M205" i="41"/>
  <c r="L193" i="41"/>
  <c r="P188" i="41"/>
  <c r="O180" i="41"/>
  <c r="N175" i="41"/>
  <c r="M164" i="41"/>
  <c r="N149" i="41"/>
  <c r="N132" i="41"/>
  <c r="K122" i="41"/>
  <c r="M110" i="41"/>
  <c r="M100" i="41"/>
  <c r="N88" i="41"/>
  <c r="O63" i="41"/>
  <c r="M54" i="41"/>
  <c r="O49" i="41"/>
  <c r="M33" i="41"/>
  <c r="O263" i="41"/>
  <c r="P260" i="41"/>
  <c r="N63" i="41"/>
  <c r="N49" i="41"/>
  <c r="L406" i="41"/>
  <c r="P397" i="41"/>
  <c r="K384" i="41"/>
  <c r="K365" i="41"/>
  <c r="M359" i="41"/>
  <c r="N343" i="41"/>
  <c r="K323" i="41"/>
  <c r="O309" i="41"/>
  <c r="K308" i="41"/>
  <c r="M306" i="41"/>
  <c r="P277" i="41"/>
  <c r="P269" i="41"/>
  <c r="P245" i="41"/>
  <c r="K244" i="41"/>
  <c r="O148" i="41"/>
  <c r="L136" i="41"/>
  <c r="P120" i="41"/>
  <c r="P108" i="41"/>
  <c r="M69" i="41"/>
  <c r="P52" i="41"/>
  <c r="O35" i="41"/>
  <c r="O469" i="41"/>
  <c r="P449" i="41"/>
  <c r="N446" i="41"/>
  <c r="P442" i="41"/>
  <c r="O397" i="41"/>
  <c r="N309" i="41"/>
  <c r="O277" i="41"/>
  <c r="O269" i="41"/>
  <c r="P261" i="41"/>
  <c r="O245" i="41"/>
  <c r="P196" i="41"/>
  <c r="N148" i="41"/>
  <c r="P144" i="41"/>
  <c r="O120" i="41"/>
  <c r="O108" i="41"/>
  <c r="N79" i="41"/>
  <c r="O61" i="41"/>
  <c r="M57" i="41"/>
  <c r="N52" i="41"/>
  <c r="P50" i="41"/>
  <c r="N469" i="41"/>
  <c r="N449" i="41"/>
  <c r="M446" i="41"/>
  <c r="N442" i="41"/>
  <c r="P430" i="41"/>
  <c r="N397" i="41"/>
  <c r="P364" i="41"/>
  <c r="O361" i="41"/>
  <c r="P322" i="41"/>
  <c r="M309" i="41"/>
  <c r="O307" i="41"/>
  <c r="P305" i="41"/>
  <c r="O287" i="41"/>
  <c r="N277" i="41"/>
  <c r="N269" i="41"/>
  <c r="N261" i="41"/>
  <c r="M245" i="41"/>
  <c r="O243" i="41"/>
  <c r="P213" i="41"/>
  <c r="O196" i="41"/>
  <c r="P193" i="41"/>
  <c r="M176" i="41"/>
  <c r="N172" i="41"/>
  <c r="O166" i="41"/>
  <c r="M148" i="41"/>
  <c r="N144" i="41"/>
  <c r="M128" i="41"/>
  <c r="N120" i="41"/>
  <c r="P116" i="41"/>
  <c r="L108" i="41"/>
  <c r="M96" i="41"/>
  <c r="M79" i="41"/>
  <c r="N73" i="41"/>
  <c r="P64" i="41"/>
  <c r="N61" i="41"/>
  <c r="L52" i="41"/>
  <c r="N50" i="41"/>
  <c r="O39" i="41"/>
  <c r="O498" i="41"/>
  <c r="N494" i="41"/>
  <c r="L469" i="41"/>
  <c r="O452" i="41"/>
  <c r="K449" i="41"/>
  <c r="L446" i="41"/>
  <c r="L442" i="41"/>
  <c r="N438" i="41"/>
  <c r="K397" i="41"/>
  <c r="M394" i="41"/>
  <c r="N389" i="41"/>
  <c r="P385" i="41"/>
  <c r="N382" i="41"/>
  <c r="N378" i="41"/>
  <c r="O364" i="41"/>
  <c r="N361" i="41"/>
  <c r="P357" i="41"/>
  <c r="O351" i="41"/>
  <c r="L341" i="41"/>
  <c r="N329" i="41"/>
  <c r="P325" i="41"/>
  <c r="M322" i="41"/>
  <c r="N305" i="41"/>
  <c r="N297" i="41"/>
  <c r="O273" i="41"/>
  <c r="N265" i="41"/>
  <c r="M261" i="41"/>
  <c r="L245" i="41"/>
  <c r="O236" i="41"/>
  <c r="P229" i="41"/>
  <c r="P225" i="41"/>
  <c r="P221" i="41"/>
  <c r="N213" i="41"/>
  <c r="P197" i="41"/>
  <c r="K196" i="41"/>
  <c r="N193" i="41"/>
  <c r="P189" i="41"/>
  <c r="O185" i="41"/>
  <c r="P181" i="41"/>
  <c r="K176" i="41"/>
  <c r="L144" i="41"/>
  <c r="L120" i="41"/>
  <c r="M116" i="41"/>
  <c r="O111" i="41"/>
  <c r="K108" i="41"/>
  <c r="K79" i="41"/>
  <c r="M73" i="41"/>
  <c r="O64" i="41"/>
  <c r="L61" i="41"/>
  <c r="K52" i="41"/>
  <c r="M333" i="41"/>
  <c r="K333" i="41"/>
  <c r="N301" i="41"/>
  <c r="O301" i="41"/>
  <c r="L258" i="41"/>
  <c r="M258" i="41"/>
  <c r="K84" i="41"/>
  <c r="L84" i="41"/>
  <c r="M84" i="41"/>
  <c r="N84" i="41"/>
  <c r="O84" i="41"/>
  <c r="P84" i="41"/>
  <c r="N505" i="41"/>
  <c r="P498" i="41"/>
  <c r="N497" i="41"/>
  <c r="N483" i="41"/>
  <c r="M478" i="41"/>
  <c r="L466" i="41"/>
  <c r="O453" i="41"/>
  <c r="N448" i="41"/>
  <c r="M442" i="41"/>
  <c r="L434" i="41"/>
  <c r="O428" i="41"/>
  <c r="P421" i="41"/>
  <c r="K420" i="41"/>
  <c r="K418" i="41"/>
  <c r="L409" i="41"/>
  <c r="L397" i="41"/>
  <c r="O389" i="41"/>
  <c r="N384" i="41"/>
  <c r="M378" i="41"/>
  <c r="O372" i="41"/>
  <c r="P366" i="41"/>
  <c r="M366" i="41"/>
  <c r="K359" i="41"/>
  <c r="P354" i="41"/>
  <c r="O348" i="41"/>
  <c r="P345" i="41"/>
  <c r="P337" i="41"/>
  <c r="M334" i="41"/>
  <c r="O332" i="41"/>
  <c r="M329" i="41"/>
  <c r="N293" i="41"/>
  <c r="M284" i="41"/>
  <c r="O284" i="41"/>
  <c r="N273" i="41"/>
  <c r="N78" i="41"/>
  <c r="P78" i="41"/>
  <c r="M38" i="41"/>
  <c r="P38" i="41"/>
  <c r="M204" i="41"/>
  <c r="K204" i="41"/>
  <c r="N204" i="41"/>
  <c r="O204" i="41"/>
  <c r="L505" i="41"/>
  <c r="O481" i="41"/>
  <c r="O424" i="41"/>
  <c r="O421" i="41"/>
  <c r="P390" i="41"/>
  <c r="L378" i="41"/>
  <c r="N348" i="41"/>
  <c r="O345" i="41"/>
  <c r="N337" i="41"/>
  <c r="N332" i="41"/>
  <c r="L329" i="41"/>
  <c r="P312" i="41"/>
  <c r="K297" i="41"/>
  <c r="M297" i="41"/>
  <c r="L273" i="41"/>
  <c r="M260" i="41"/>
  <c r="K260" i="41"/>
  <c r="M210" i="41"/>
  <c r="P210" i="41"/>
  <c r="P454" i="41"/>
  <c r="K505" i="41"/>
  <c r="N498" i="41"/>
  <c r="N481" i="41"/>
  <c r="O473" i="41"/>
  <c r="N467" i="41"/>
  <c r="O454" i="41"/>
  <c r="O449" i="41"/>
  <c r="K442" i="41"/>
  <c r="N436" i="41"/>
  <c r="O433" i="41"/>
  <c r="N424" i="41"/>
  <c r="N421" i="41"/>
  <c r="O413" i="41"/>
  <c r="O401" i="41"/>
  <c r="O390" i="41"/>
  <c r="O385" i="41"/>
  <c r="K378" i="41"/>
  <c r="M345" i="41"/>
  <c r="K329" i="41"/>
  <c r="M316" i="41"/>
  <c r="L316" i="41"/>
  <c r="O305" i="41"/>
  <c r="M300" i="41"/>
  <c r="N300" i="41"/>
  <c r="P234" i="41"/>
  <c r="L234" i="41"/>
  <c r="M92" i="41"/>
  <c r="K92" i="41"/>
  <c r="L92" i="41"/>
  <c r="N92" i="41"/>
  <c r="O92" i="41"/>
  <c r="P92" i="41"/>
  <c r="M317" i="41"/>
  <c r="L317" i="41"/>
  <c r="O465" i="41"/>
  <c r="N390" i="41"/>
  <c r="M348" i="41"/>
  <c r="K348" i="41"/>
  <c r="P338" i="41"/>
  <c r="M337" i="41"/>
  <c r="O337" i="41"/>
  <c r="P333" i="41"/>
  <c r="M273" i="41"/>
  <c r="P273" i="41"/>
  <c r="L233" i="41"/>
  <c r="N233" i="41"/>
  <c r="P233" i="41"/>
  <c r="K167" i="41"/>
  <c r="N167" i="41"/>
  <c r="O167" i="41"/>
  <c r="P151" i="41"/>
  <c r="K151" i="41"/>
  <c r="K140" i="41"/>
  <c r="L140" i="41"/>
  <c r="M140" i="41"/>
  <c r="O140" i="41"/>
  <c r="P140" i="41"/>
  <c r="O80" i="41"/>
  <c r="K80" i="41"/>
  <c r="L80" i="41"/>
  <c r="P80" i="41"/>
  <c r="M58" i="41"/>
  <c r="N58" i="41"/>
  <c r="P58" i="41"/>
  <c r="K48" i="41"/>
  <c r="L48" i="41"/>
  <c r="O48" i="41"/>
  <c r="P48" i="41"/>
  <c r="O280" i="41"/>
  <c r="P280" i="41"/>
  <c r="P510" i="41"/>
  <c r="N506" i="41"/>
  <c r="N454" i="41"/>
  <c r="L421" i="41"/>
  <c r="N413" i="41"/>
  <c r="N510" i="41"/>
  <c r="M506" i="41"/>
  <c r="P494" i="41"/>
  <c r="N490" i="41"/>
  <c r="N485" i="41"/>
  <c r="L473" i="41"/>
  <c r="N465" i="41"/>
  <c r="M454" i="41"/>
  <c r="L449" i="41"/>
  <c r="P446" i="41"/>
  <c r="O441" i="41"/>
  <c r="K421" i="41"/>
  <c r="O418" i="41"/>
  <c r="L413" i="41"/>
  <c r="N408" i="41"/>
  <c r="L401" i="41"/>
  <c r="N396" i="41"/>
  <c r="M390" i="41"/>
  <c r="L385" i="41"/>
  <c r="P382" i="41"/>
  <c r="O377" i="41"/>
  <c r="O373" i="41"/>
  <c r="M371" i="41"/>
  <c r="K369" i="41"/>
  <c r="P369" i="41"/>
  <c r="O357" i="41"/>
  <c r="M349" i="41"/>
  <c r="K345" i="41"/>
  <c r="O341" i="41"/>
  <c r="N338" i="41"/>
  <c r="O333" i="41"/>
  <c r="N322" i="41"/>
  <c r="L318" i="41"/>
  <c r="L305" i="41"/>
  <c r="L302" i="41"/>
  <c r="P290" i="41"/>
  <c r="K285" i="41"/>
  <c r="M106" i="41"/>
  <c r="N106" i="41"/>
  <c r="O106" i="41"/>
  <c r="M97" i="41"/>
  <c r="P97" i="41"/>
  <c r="L270" i="41"/>
  <c r="M270" i="41"/>
  <c r="M510" i="41"/>
  <c r="L454" i="41"/>
  <c r="O429" i="41"/>
  <c r="N422" i="41"/>
  <c r="L390" i="41"/>
  <c r="P378" i="41"/>
  <c r="N373" i="41"/>
  <c r="M355" i="41"/>
  <c r="M338" i="41"/>
  <c r="O335" i="41"/>
  <c r="N333" i="41"/>
  <c r="O328" i="41"/>
  <c r="L328" i="41"/>
  <c r="N290" i="41"/>
  <c r="K271" i="41"/>
  <c r="O271" i="41"/>
  <c r="K265" i="41"/>
  <c r="L265" i="41"/>
  <c r="P265" i="41"/>
  <c r="P258" i="41"/>
  <c r="M232" i="41"/>
  <c r="K232" i="41"/>
  <c r="P232" i="41"/>
  <c r="M212" i="41"/>
  <c r="K212" i="41"/>
  <c r="P212" i="41"/>
  <c r="K189" i="41"/>
  <c r="M189" i="41"/>
  <c r="N189" i="41"/>
  <c r="O189" i="41"/>
  <c r="P171" i="41"/>
  <c r="L171" i="41"/>
  <c r="O135" i="41"/>
  <c r="P135" i="41"/>
  <c r="K324" i="41"/>
  <c r="O324" i="41"/>
  <c r="N503" i="41"/>
  <c r="L510" i="41"/>
  <c r="P505" i="41"/>
  <c r="N499" i="41"/>
  <c r="N434" i="41"/>
  <c r="N429" i="41"/>
  <c r="M422" i="41"/>
  <c r="O420" i="41"/>
  <c r="L373" i="41"/>
  <c r="O367" i="41"/>
  <c r="O359" i="41"/>
  <c r="K355" i="41"/>
  <c r="P346" i="41"/>
  <c r="O344" i="41"/>
  <c r="L333" i="41"/>
  <c r="O329" i="41"/>
  <c r="M325" i="41"/>
  <c r="O325" i="41"/>
  <c r="O317" i="41"/>
  <c r="K301" i="41"/>
  <c r="P297" i="41"/>
  <c r="M290" i="41"/>
  <c r="K281" i="41"/>
  <c r="N281" i="41"/>
  <c r="P270" i="41"/>
  <c r="N258" i="41"/>
  <c r="P204" i="41"/>
  <c r="M200" i="41"/>
  <c r="K200" i="41"/>
  <c r="P200" i="41"/>
  <c r="M170" i="41"/>
  <c r="K170" i="41"/>
  <c r="N170" i="41"/>
  <c r="O170" i="41"/>
  <c r="M165" i="41"/>
  <c r="N165" i="41"/>
  <c r="K263" i="41"/>
  <c r="K261" i="41"/>
  <c r="K241" i="41"/>
  <c r="N225" i="41"/>
  <c r="K213" i="41"/>
  <c r="L209" i="41"/>
  <c r="P205" i="41"/>
  <c r="N201" i="41"/>
  <c r="K193" i="41"/>
  <c r="N188" i="41"/>
  <c r="M185" i="41"/>
  <c r="L173" i="41"/>
  <c r="N168" i="41"/>
  <c r="P139" i="41"/>
  <c r="P128" i="41"/>
  <c r="K127" i="41"/>
  <c r="K116" i="41"/>
  <c r="P96" i="41"/>
  <c r="L88" i="41"/>
  <c r="P69" i="41"/>
  <c r="K65" i="41"/>
  <c r="K61" i="41"/>
  <c r="P57" i="41"/>
  <c r="N55" i="41"/>
  <c r="O52" i="41"/>
  <c r="L49" i="41"/>
  <c r="O47" i="41"/>
  <c r="N45" i="41"/>
  <c r="N42" i="41"/>
  <c r="K33" i="41"/>
  <c r="M242" i="41"/>
  <c r="L218" i="41"/>
  <c r="K209" i="41"/>
  <c r="O205" i="41"/>
  <c r="K188" i="41"/>
  <c r="K185" i="41"/>
  <c r="P175" i="41"/>
  <c r="L168" i="41"/>
  <c r="O163" i="41"/>
  <c r="L139" i="41"/>
  <c r="L133" i="41"/>
  <c r="O128" i="41"/>
  <c r="P117" i="41"/>
  <c r="P103" i="41"/>
  <c r="O96" i="41"/>
  <c r="K88" i="41"/>
  <c r="O72" i="41"/>
  <c r="O69" i="41"/>
  <c r="N62" i="41"/>
  <c r="O57" i="41"/>
  <c r="K49" i="41"/>
  <c r="N47" i="41"/>
  <c r="L45" i="41"/>
  <c r="P36" i="41"/>
  <c r="K17" i="41"/>
  <c r="N17" i="41" s="1"/>
  <c r="P226" i="41"/>
  <c r="N205" i="41"/>
  <c r="O175" i="41"/>
  <c r="N128" i="41"/>
  <c r="P111" i="41"/>
  <c r="O103" i="41"/>
  <c r="O99" i="41"/>
  <c r="N96" i="41"/>
  <c r="N69" i="41"/>
  <c r="N57" i="41"/>
  <c r="K45" i="41"/>
  <c r="O36" i="41"/>
  <c r="N36" i="41"/>
  <c r="P313" i="41"/>
  <c r="O183" i="41"/>
  <c r="N181" i="41"/>
  <c r="O176" i="41"/>
  <c r="L175" i="41"/>
  <c r="L172" i="41"/>
  <c r="P169" i="41"/>
  <c r="P164" i="41"/>
  <c r="K154" i="41"/>
  <c r="K152" i="41"/>
  <c r="M149" i="41"/>
  <c r="O138" i="41"/>
  <c r="L128" i="41"/>
  <c r="P124" i="41"/>
  <c r="O116" i="41"/>
  <c r="L111" i="41"/>
  <c r="N108" i="41"/>
  <c r="N104" i="41"/>
  <c r="O102" i="41"/>
  <c r="O98" i="41"/>
  <c r="L96" i="41"/>
  <c r="O71" i="41"/>
  <c r="L69" i="41"/>
  <c r="P61" i="41"/>
  <c r="L57" i="41"/>
  <c r="L36" i="41"/>
  <c r="L181" i="41"/>
  <c r="N176" i="41"/>
  <c r="K175" i="41"/>
  <c r="M169" i="41"/>
  <c r="O124" i="41"/>
  <c r="K119" i="41"/>
  <c r="K111" i="41"/>
  <c r="P88" i="41"/>
  <c r="P49" i="41"/>
  <c r="K36" i="41"/>
  <c r="P45" i="41"/>
  <c r="M25" i="41"/>
  <c r="M27" i="41"/>
  <c r="O493" i="41"/>
  <c r="O461" i="41"/>
  <c r="N402" i="41"/>
  <c r="O321" i="41"/>
  <c r="P250" i="41"/>
  <c r="L250" i="41"/>
  <c r="N131" i="41"/>
  <c r="L131" i="41"/>
  <c r="O131" i="41"/>
  <c r="N511" i="41"/>
  <c r="O510" i="41"/>
  <c r="N509" i="41"/>
  <c r="P506" i="41"/>
  <c r="L506" i="41"/>
  <c r="M502" i="41"/>
  <c r="P501" i="41"/>
  <c r="K501" i="41"/>
  <c r="L497" i="41"/>
  <c r="N495" i="41"/>
  <c r="O494" i="41"/>
  <c r="N493" i="41"/>
  <c r="P490" i="41"/>
  <c r="L490" i="41"/>
  <c r="M486" i="41"/>
  <c r="P485" i="41"/>
  <c r="K485" i="41"/>
  <c r="L481" i="41"/>
  <c r="N479" i="41"/>
  <c r="O478" i="41"/>
  <c r="N477" i="41"/>
  <c r="P474" i="41"/>
  <c r="L474" i="41"/>
  <c r="M470" i="41"/>
  <c r="P469" i="41"/>
  <c r="K469" i="41"/>
  <c r="L465" i="41"/>
  <c r="N463" i="41"/>
  <c r="O462" i="41"/>
  <c r="N461" i="41"/>
  <c r="O458" i="41"/>
  <c r="N457" i="41"/>
  <c r="O456" i="41"/>
  <c r="L453" i="41"/>
  <c r="N452" i="41"/>
  <c r="P450" i="41"/>
  <c r="L450" i="41"/>
  <c r="O446" i="41"/>
  <c r="N445" i="41"/>
  <c r="O444" i="41"/>
  <c r="L441" i="41"/>
  <c r="N440" i="41"/>
  <c r="M438" i="41"/>
  <c r="P437" i="41"/>
  <c r="K437" i="41"/>
  <c r="K436" i="41"/>
  <c r="O434" i="41"/>
  <c r="N433" i="41"/>
  <c r="O432" i="41"/>
  <c r="L429" i="41"/>
  <c r="N428" i="41"/>
  <c r="M426" i="41"/>
  <c r="P425" i="41"/>
  <c r="K425" i="41"/>
  <c r="K424" i="41"/>
  <c r="P422" i="41"/>
  <c r="L422" i="41"/>
  <c r="L417" i="41"/>
  <c r="N416" i="41"/>
  <c r="M414" i="41"/>
  <c r="P413" i="41"/>
  <c r="K413" i="41"/>
  <c r="K412" i="41"/>
  <c r="P410" i="41"/>
  <c r="L410" i="41"/>
  <c r="O406" i="41"/>
  <c r="N405" i="41"/>
  <c r="O404" i="41"/>
  <c r="M402" i="41"/>
  <c r="P401" i="41"/>
  <c r="K401" i="41"/>
  <c r="K400" i="41"/>
  <c r="P398" i="41"/>
  <c r="L398" i="41"/>
  <c r="O394" i="41"/>
  <c r="N393" i="41"/>
  <c r="O392" i="41"/>
  <c r="L389" i="41"/>
  <c r="N388" i="41"/>
  <c r="P386" i="41"/>
  <c r="L386" i="41"/>
  <c r="O382" i="41"/>
  <c r="N381" i="41"/>
  <c r="O380" i="41"/>
  <c r="L377" i="41"/>
  <c r="N376" i="41"/>
  <c r="M374" i="41"/>
  <c r="P373" i="41"/>
  <c r="K373" i="41"/>
  <c r="K372" i="41"/>
  <c r="M370" i="41"/>
  <c r="O369" i="41"/>
  <c r="L366" i="41"/>
  <c r="L364" i="41"/>
  <c r="P361" i="41"/>
  <c r="O360" i="41"/>
  <c r="L354" i="41"/>
  <c r="N353" i="41"/>
  <c r="L349" i="41"/>
  <c r="P349" i="41"/>
  <c r="K343" i="41"/>
  <c r="P341" i="41"/>
  <c r="K341" i="41"/>
  <c r="M340" i="41"/>
  <c r="P340" i="41"/>
  <c r="L337" i="41"/>
  <c r="M332" i="41"/>
  <c r="K332" i="41"/>
  <c r="P332" i="41"/>
  <c r="N327" i="41"/>
  <c r="L325" i="41"/>
  <c r="N321" i="41"/>
  <c r="P317" i="41"/>
  <c r="K317" i="41"/>
  <c r="L314" i="41"/>
  <c r="P314" i="41"/>
  <c r="M312" i="41"/>
  <c r="K312" i="41"/>
  <c r="L312" i="41"/>
  <c r="M295" i="41"/>
  <c r="N295" i="41"/>
  <c r="M279" i="41"/>
  <c r="N279" i="41"/>
  <c r="L266" i="41"/>
  <c r="P266" i="41"/>
  <c r="M252" i="41"/>
  <c r="K252" i="41"/>
  <c r="P252" i="41"/>
  <c r="L252" i="41"/>
  <c r="N252" i="41"/>
  <c r="O252" i="41"/>
  <c r="K237" i="41"/>
  <c r="O237" i="41"/>
  <c r="M237" i="41"/>
  <c r="L237" i="41"/>
  <c r="N237" i="41"/>
  <c r="P237" i="41"/>
  <c r="O509" i="41"/>
  <c r="N502" i="41"/>
  <c r="N426" i="41"/>
  <c r="N414" i="41"/>
  <c r="N374" i="41"/>
  <c r="P360" i="41"/>
  <c r="M311" i="41"/>
  <c r="N311" i="41"/>
  <c r="M292" i="41"/>
  <c r="O292" i="41"/>
  <c r="P292" i="41"/>
  <c r="M264" i="41"/>
  <c r="K264" i="41"/>
  <c r="L264" i="41"/>
  <c r="O264" i="41"/>
  <c r="M253" i="41"/>
  <c r="K253" i="41"/>
  <c r="P253" i="41"/>
  <c r="L253" i="41"/>
  <c r="N253" i="41"/>
  <c r="K215" i="41"/>
  <c r="N215" i="41"/>
  <c r="M215" i="41"/>
  <c r="O215" i="41"/>
  <c r="L509" i="41"/>
  <c r="N507" i="41"/>
  <c r="O506" i="41"/>
  <c r="P502" i="41"/>
  <c r="L502" i="41"/>
  <c r="P497" i="41"/>
  <c r="K497" i="41"/>
  <c r="L493" i="41"/>
  <c r="N491" i="41"/>
  <c r="O490" i="41"/>
  <c r="P486" i="41"/>
  <c r="L486" i="41"/>
  <c r="P481" i="41"/>
  <c r="K481" i="41"/>
  <c r="L477" i="41"/>
  <c r="N475" i="41"/>
  <c r="O474" i="41"/>
  <c r="P470" i="41"/>
  <c r="L470" i="41"/>
  <c r="P465" i="41"/>
  <c r="K465" i="41"/>
  <c r="L461" i="41"/>
  <c r="L457" i="41"/>
  <c r="N456" i="41"/>
  <c r="P453" i="41"/>
  <c r="K453" i="41"/>
  <c r="K452" i="41"/>
  <c r="O450" i="41"/>
  <c r="L445" i="41"/>
  <c r="N444" i="41"/>
  <c r="P441" i="41"/>
  <c r="K441" i="41"/>
  <c r="K440" i="41"/>
  <c r="P438" i="41"/>
  <c r="L438" i="41"/>
  <c r="L433" i="41"/>
  <c r="N432" i="41"/>
  <c r="P429" i="41"/>
  <c r="K429" i="41"/>
  <c r="K428" i="41"/>
  <c r="P426" i="41"/>
  <c r="L426" i="41"/>
  <c r="O422" i="41"/>
  <c r="P417" i="41"/>
  <c r="K417" i="41"/>
  <c r="K416" i="41"/>
  <c r="P414" i="41"/>
  <c r="L414" i="41"/>
  <c r="O410" i="41"/>
  <c r="L405" i="41"/>
  <c r="N404" i="41"/>
  <c r="P402" i="41"/>
  <c r="L402" i="41"/>
  <c r="O398" i="41"/>
  <c r="L393" i="41"/>
  <c r="N392" i="41"/>
  <c r="P389" i="41"/>
  <c r="K389" i="41"/>
  <c r="K388" i="41"/>
  <c r="O386" i="41"/>
  <c r="L381" i="41"/>
  <c r="N380" i="41"/>
  <c r="P377" i="41"/>
  <c r="K377" i="41"/>
  <c r="K376" i="41"/>
  <c r="P374" i="41"/>
  <c r="L374" i="41"/>
  <c r="P362" i="41"/>
  <c r="L360" i="41"/>
  <c r="M353" i="41"/>
  <c r="M350" i="41"/>
  <c r="M344" i="41"/>
  <c r="K344" i="41"/>
  <c r="M339" i="41"/>
  <c r="M324" i="41"/>
  <c r="P324" i="41"/>
  <c r="L321" i="41"/>
  <c r="O311" i="41"/>
  <c r="L298" i="41"/>
  <c r="P298" i="41"/>
  <c r="M296" i="41"/>
  <c r="K296" i="41"/>
  <c r="L296" i="41"/>
  <c r="L293" i="41"/>
  <c r="P293" i="41"/>
  <c r="M293" i="41"/>
  <c r="M291" i="41"/>
  <c r="O291" i="41"/>
  <c r="L282" i="41"/>
  <c r="P282" i="41"/>
  <c r="M280" i="41"/>
  <c r="K280" i="41"/>
  <c r="L280" i="41"/>
  <c r="M228" i="41"/>
  <c r="K228" i="41"/>
  <c r="P228" i="41"/>
  <c r="O228" i="41"/>
  <c r="P206" i="41"/>
  <c r="L206" i="41"/>
  <c r="M206" i="41"/>
  <c r="M184" i="41"/>
  <c r="K184" i="41"/>
  <c r="L184" i="41"/>
  <c r="O184" i="41"/>
  <c r="P184" i="41"/>
  <c r="M174" i="41"/>
  <c r="N174" i="41"/>
  <c r="O477" i="41"/>
  <c r="N12" i="41"/>
  <c r="P509" i="41"/>
  <c r="K509" i="41"/>
  <c r="O502" i="41"/>
  <c r="P493" i="41"/>
  <c r="K493" i="41"/>
  <c r="O486" i="41"/>
  <c r="P477" i="41"/>
  <c r="K477" i="41"/>
  <c r="O470" i="41"/>
  <c r="P461" i="41"/>
  <c r="K461" i="41"/>
  <c r="P457" i="41"/>
  <c r="K457" i="41"/>
  <c r="K456" i="41"/>
  <c r="P445" i="41"/>
  <c r="K445" i="41"/>
  <c r="K444" i="41"/>
  <c r="O438" i="41"/>
  <c r="P433" i="41"/>
  <c r="K433" i="41"/>
  <c r="K432" i="41"/>
  <c r="O426" i="41"/>
  <c r="O414" i="41"/>
  <c r="P405" i="41"/>
  <c r="K405" i="41"/>
  <c r="K404" i="41"/>
  <c r="O402" i="41"/>
  <c r="P393" i="41"/>
  <c r="K393" i="41"/>
  <c r="K392" i="41"/>
  <c r="P381" i="41"/>
  <c r="K381" i="41"/>
  <c r="K380" i="41"/>
  <c r="O374" i="41"/>
  <c r="K360" i="41"/>
  <c r="P353" i="41"/>
  <c r="K353" i="41"/>
  <c r="L350" i="41"/>
  <c r="P344" i="41"/>
  <c r="O343" i="41"/>
  <c r="N341" i="41"/>
  <c r="K339" i="41"/>
  <c r="P330" i="41"/>
  <c r="M328" i="41"/>
  <c r="K328" i="41"/>
  <c r="P321" i="41"/>
  <c r="K321" i="41"/>
  <c r="N317" i="41"/>
  <c r="K311" i="41"/>
  <c r="L301" i="41"/>
  <c r="P301" i="41"/>
  <c r="M301" i="41"/>
  <c r="O293" i="41"/>
  <c r="K292" i="41"/>
  <c r="L289" i="41"/>
  <c r="P289" i="41"/>
  <c r="M289" i="41"/>
  <c r="L285" i="41"/>
  <c r="P285" i="41"/>
  <c r="M285" i="41"/>
  <c r="M268" i="41"/>
  <c r="K268" i="41"/>
  <c r="P268" i="41"/>
  <c r="L268" i="41"/>
  <c r="N268" i="41"/>
  <c r="P264" i="41"/>
  <c r="O253" i="41"/>
  <c r="K191" i="41"/>
  <c r="O191" i="41"/>
  <c r="K249" i="41"/>
  <c r="O249" i="41"/>
  <c r="M248" i="41"/>
  <c r="L248" i="41"/>
  <c r="K231" i="41"/>
  <c r="N231" i="41"/>
  <c r="M217" i="41"/>
  <c r="K217" i="41"/>
  <c r="O217" i="41"/>
  <c r="N194" i="41"/>
  <c r="L194" i="41"/>
  <c r="L186" i="41"/>
  <c r="P186" i="41"/>
  <c r="M143" i="41"/>
  <c r="N143" i="41"/>
  <c r="K143" i="41"/>
  <c r="L143" i="41"/>
  <c r="O143" i="41"/>
  <c r="N137" i="41"/>
  <c r="M137" i="41"/>
  <c r="P137" i="41"/>
  <c r="N101" i="41"/>
  <c r="L101" i="41"/>
  <c r="M101" i="41"/>
  <c r="P101" i="41"/>
  <c r="M53" i="41"/>
  <c r="K53" i="41"/>
  <c r="O53" i="41"/>
  <c r="L53" i="41"/>
  <c r="P53" i="41"/>
  <c r="N53" i="41"/>
  <c r="P316" i="41"/>
  <c r="K316" i="41"/>
  <c r="O313" i="41"/>
  <c r="P300" i="41"/>
  <c r="K300" i="41"/>
  <c r="O297" i="41"/>
  <c r="P284" i="41"/>
  <c r="K284" i="41"/>
  <c r="O281" i="41"/>
  <c r="O265" i="41"/>
  <c r="N263" i="41"/>
  <c r="N249" i="41"/>
  <c r="P248" i="41"/>
  <c r="O247" i="41"/>
  <c r="P242" i="41"/>
  <c r="M233" i="41"/>
  <c r="K233" i="41"/>
  <c r="O233" i="41"/>
  <c r="K229" i="41"/>
  <c r="O229" i="41"/>
  <c r="M229" i="41"/>
  <c r="K227" i="41"/>
  <c r="O227" i="41"/>
  <c r="M220" i="41"/>
  <c r="N220" i="41"/>
  <c r="K220" i="41"/>
  <c r="P220" i="41"/>
  <c r="P217" i="41"/>
  <c r="K199" i="41"/>
  <c r="N199" i="41"/>
  <c r="P190" i="41"/>
  <c r="L190" i="41"/>
  <c r="L161" i="41"/>
  <c r="M161" i="41"/>
  <c r="P161" i="41"/>
  <c r="M129" i="41"/>
  <c r="L129" i="41"/>
  <c r="P129" i="41"/>
  <c r="M68" i="41"/>
  <c r="N68" i="41"/>
  <c r="K68" i="41"/>
  <c r="P68" i="41"/>
  <c r="L68" i="41"/>
  <c r="O68" i="41"/>
  <c r="M249" i="41"/>
  <c r="O248" i="41"/>
  <c r="M247" i="41"/>
  <c r="N242" i="41"/>
  <c r="M236" i="41"/>
  <c r="N236" i="41"/>
  <c r="K236" i="41"/>
  <c r="P236" i="41"/>
  <c r="O231" i="41"/>
  <c r="K225" i="41"/>
  <c r="O225" i="41"/>
  <c r="M225" i="41"/>
  <c r="K221" i="41"/>
  <c r="O221" i="41"/>
  <c r="M221" i="41"/>
  <c r="N217" i="41"/>
  <c r="N210" i="41"/>
  <c r="L210" i="41"/>
  <c r="M201" i="41"/>
  <c r="K201" i="41"/>
  <c r="O201" i="41"/>
  <c r="P194" i="41"/>
  <c r="M159" i="41"/>
  <c r="L159" i="41"/>
  <c r="K159" i="41"/>
  <c r="N159" i="41"/>
  <c r="O159" i="41"/>
  <c r="M156" i="41"/>
  <c r="K156" i="41"/>
  <c r="P156" i="41"/>
  <c r="L156" i="41"/>
  <c r="N156" i="41"/>
  <c r="L141" i="41"/>
  <c r="N141" i="41"/>
  <c r="M134" i="41"/>
  <c r="K134" i="41"/>
  <c r="O134" i="41"/>
  <c r="M77" i="41"/>
  <c r="K77" i="41"/>
  <c r="O77" i="41"/>
  <c r="L77" i="41"/>
  <c r="P77" i="41"/>
  <c r="N77" i="41"/>
  <c r="L232" i="41"/>
  <c r="L216" i="41"/>
  <c r="L204" i="41"/>
  <c r="L200" i="41"/>
  <c r="L188" i="41"/>
  <c r="P185" i="41"/>
  <c r="O181" i="41"/>
  <c r="K181" i="41"/>
  <c r="K180" i="41"/>
  <c r="P176" i="41"/>
  <c r="O172" i="41"/>
  <c r="K172" i="41"/>
  <c r="K171" i="41"/>
  <c r="O168" i="41"/>
  <c r="K168" i="41"/>
  <c r="M166" i="41"/>
  <c r="L165" i="41"/>
  <c r="N163" i="41"/>
  <c r="M142" i="41"/>
  <c r="N90" i="41"/>
  <c r="K90" i="41"/>
  <c r="M90" i="41"/>
  <c r="N74" i="41"/>
  <c r="L74" i="41"/>
  <c r="M74" i="41"/>
  <c r="M138" i="41"/>
  <c r="K138" i="41"/>
  <c r="N135" i="41"/>
  <c r="K135" i="41"/>
  <c r="L132" i="41"/>
  <c r="P132" i="41"/>
  <c r="K132" i="41"/>
  <c r="O132" i="41"/>
  <c r="N130" i="41"/>
  <c r="K130" i="41"/>
  <c r="M117" i="41"/>
  <c r="L117" i="41"/>
  <c r="L112" i="41"/>
  <c r="P112" i="41"/>
  <c r="K112" i="41"/>
  <c r="O112" i="41"/>
  <c r="N109" i="41"/>
  <c r="L109" i="41"/>
  <c r="M95" i="41"/>
  <c r="N95" i="41"/>
  <c r="K95" i="41"/>
  <c r="P95" i="41"/>
  <c r="L95" i="41"/>
  <c r="K87" i="41"/>
  <c r="P87" i="41"/>
  <c r="N44" i="41"/>
  <c r="O44" i="41"/>
  <c r="P180" i="41"/>
  <c r="P165" i="41"/>
  <c r="K164" i="41"/>
  <c r="O164" i="41"/>
  <c r="O162" i="41"/>
  <c r="K144" i="41"/>
  <c r="O144" i="41"/>
  <c r="N133" i="41"/>
  <c r="M133" i="41"/>
  <c r="M127" i="41"/>
  <c r="N127" i="41"/>
  <c r="L127" i="41"/>
  <c r="N122" i="41"/>
  <c r="M122" i="41"/>
  <c r="K60" i="41"/>
  <c r="N60" i="41"/>
  <c r="M37" i="41"/>
  <c r="K37" i="41"/>
  <c r="O37" i="41"/>
  <c r="L37" i="41"/>
  <c r="P37" i="41"/>
  <c r="N111" i="41"/>
  <c r="K106" i="41"/>
  <c r="M105" i="41"/>
  <c r="K103" i="41"/>
  <c r="K102" i="41"/>
  <c r="O100" i="41"/>
  <c r="K100" i="41"/>
  <c r="L99" i="41"/>
  <c r="K98" i="41"/>
  <c r="L97" i="41"/>
  <c r="L85" i="41"/>
  <c r="O73" i="41"/>
  <c r="K73" i="41"/>
  <c r="K63" i="41"/>
  <c r="L58" i="41"/>
  <c r="K47" i="41"/>
  <c r="L42" i="41"/>
  <c r="M29" i="41"/>
  <c r="O13" i="41"/>
  <c r="M13" i="41"/>
  <c r="P100" i="41"/>
  <c r="P73" i="41"/>
  <c r="O17" i="41"/>
  <c r="O25" i="41"/>
  <c r="L16" i="41"/>
  <c r="L17" i="41"/>
  <c r="L13" i="41"/>
  <c r="N31" i="41"/>
  <c r="M31" i="41"/>
  <c r="N29" i="41"/>
  <c r="L29" i="41"/>
  <c r="O29" i="41"/>
  <c r="P29" i="41" s="1"/>
  <c r="N28" i="41"/>
  <c r="M26" i="41"/>
  <c r="N25" i="41"/>
  <c r="K21" i="41"/>
  <c r="N21" i="41" s="1"/>
  <c r="P17" i="41"/>
  <c r="K20" i="41"/>
  <c r="O20" i="41" s="1"/>
  <c r="O16" i="41"/>
  <c r="M15" i="41"/>
  <c r="K15" i="41"/>
  <c r="N15" i="41" s="1"/>
  <c r="L12" i="41"/>
  <c r="M12" i="41"/>
  <c r="O12" i="41"/>
  <c r="L508" i="41"/>
  <c r="P508" i="41"/>
  <c r="M508" i="41"/>
  <c r="L504" i="41"/>
  <c r="P504" i="41"/>
  <c r="M504" i="41"/>
  <c r="L500" i="41"/>
  <c r="P500" i="41"/>
  <c r="M500" i="41"/>
  <c r="L496" i="41"/>
  <c r="P496" i="41"/>
  <c r="M496" i="41"/>
  <c r="L492" i="41"/>
  <c r="P492" i="41"/>
  <c r="M492" i="41"/>
  <c r="L488" i="41"/>
  <c r="P488" i="41"/>
  <c r="M488" i="41"/>
  <c r="L484" i="41"/>
  <c r="P484" i="41"/>
  <c r="M484" i="41"/>
  <c r="L480" i="41"/>
  <c r="P480" i="41"/>
  <c r="M480" i="41"/>
  <c r="L476" i="41"/>
  <c r="P476" i="41"/>
  <c r="M476" i="41"/>
  <c r="L472" i="41"/>
  <c r="P472" i="41"/>
  <c r="M472" i="41"/>
  <c r="L468" i="41"/>
  <c r="P468" i="41"/>
  <c r="M468" i="41"/>
  <c r="L464" i="41"/>
  <c r="P464" i="41"/>
  <c r="M464" i="41"/>
  <c r="L460" i="41"/>
  <c r="P460" i="41"/>
  <c r="M460" i="41"/>
  <c r="K451" i="41"/>
  <c r="O451" i="41"/>
  <c r="L451" i="41"/>
  <c r="P451" i="41"/>
  <c r="M451" i="41"/>
  <c r="K435" i="41"/>
  <c r="O435" i="41"/>
  <c r="L435" i="41"/>
  <c r="P435" i="41"/>
  <c r="M435" i="41"/>
  <c r="K419" i="41"/>
  <c r="O419" i="41"/>
  <c r="L419" i="41"/>
  <c r="P419" i="41"/>
  <c r="M419" i="41"/>
  <c r="K403" i="41"/>
  <c r="O403" i="41"/>
  <c r="L403" i="41"/>
  <c r="P403" i="41"/>
  <c r="M403" i="41"/>
  <c r="K387" i="41"/>
  <c r="O387" i="41"/>
  <c r="L387" i="41"/>
  <c r="P387" i="41"/>
  <c r="M387" i="41"/>
  <c r="M368" i="41"/>
  <c r="K368" i="41"/>
  <c r="P368" i="41"/>
  <c r="L368" i="41"/>
  <c r="N368" i="41"/>
  <c r="K358" i="41"/>
  <c r="O358" i="41"/>
  <c r="L358" i="41"/>
  <c r="M358" i="41"/>
  <c r="N358" i="41"/>
  <c r="L331" i="41"/>
  <c r="P331" i="41"/>
  <c r="K331" i="41"/>
  <c r="M331" i="41"/>
  <c r="N331" i="41"/>
  <c r="M304" i="41"/>
  <c r="K304" i="41"/>
  <c r="P304" i="41"/>
  <c r="L304" i="41"/>
  <c r="N304" i="41"/>
  <c r="K294" i="41"/>
  <c r="O294" i="41"/>
  <c r="L294" i="41"/>
  <c r="M294" i="41"/>
  <c r="N294" i="41"/>
  <c r="L267" i="41"/>
  <c r="P267" i="41"/>
  <c r="K267" i="41"/>
  <c r="M267" i="41"/>
  <c r="N267" i="41"/>
  <c r="M240" i="41"/>
  <c r="K240" i="41"/>
  <c r="P240" i="41"/>
  <c r="L240" i="41"/>
  <c r="N240" i="41"/>
  <c r="K230" i="41"/>
  <c r="O230" i="41"/>
  <c r="L230" i="41"/>
  <c r="M230" i="41"/>
  <c r="N230" i="41"/>
  <c r="L203" i="41"/>
  <c r="P203" i="41"/>
  <c r="K203" i="41"/>
  <c r="M203" i="41"/>
  <c r="N203" i="41"/>
  <c r="K14" i="41"/>
  <c r="O14" i="41" s="1"/>
  <c r="M14" i="41"/>
  <c r="N14" i="41"/>
  <c r="O508" i="41"/>
  <c r="O504" i="41"/>
  <c r="O500" i="41"/>
  <c r="O496" i="41"/>
  <c r="O492" i="41"/>
  <c r="O488" i="41"/>
  <c r="O484" i="41"/>
  <c r="O480" i="41"/>
  <c r="O476" i="41"/>
  <c r="O472" i="41"/>
  <c r="O468" i="41"/>
  <c r="O464" i="41"/>
  <c r="O460" i="41"/>
  <c r="K455" i="41"/>
  <c r="O455" i="41"/>
  <c r="L455" i="41"/>
  <c r="P455" i="41"/>
  <c r="M455" i="41"/>
  <c r="K439" i="41"/>
  <c r="O439" i="41"/>
  <c r="L439" i="41"/>
  <c r="P439" i="41"/>
  <c r="M439" i="41"/>
  <c r="K423" i="41"/>
  <c r="O423" i="41"/>
  <c r="L423" i="41"/>
  <c r="P423" i="41"/>
  <c r="M423" i="41"/>
  <c r="K407" i="41"/>
  <c r="O407" i="41"/>
  <c r="L407" i="41"/>
  <c r="P407" i="41"/>
  <c r="M407" i="41"/>
  <c r="K391" i="41"/>
  <c r="O391" i="41"/>
  <c r="L391" i="41"/>
  <c r="P391" i="41"/>
  <c r="M391" i="41"/>
  <c r="K375" i="41"/>
  <c r="O375" i="41"/>
  <c r="L375" i="41"/>
  <c r="P375" i="41"/>
  <c r="M375" i="41"/>
  <c r="M352" i="41"/>
  <c r="K352" i="41"/>
  <c r="P352" i="41"/>
  <c r="L352" i="41"/>
  <c r="N352" i="41"/>
  <c r="K342" i="41"/>
  <c r="O342" i="41"/>
  <c r="L342" i="41"/>
  <c r="M342" i="41"/>
  <c r="N342" i="41"/>
  <c r="L315" i="41"/>
  <c r="P315" i="41"/>
  <c r="K315" i="41"/>
  <c r="M315" i="41"/>
  <c r="N315" i="41"/>
  <c r="M288" i="41"/>
  <c r="K288" i="41"/>
  <c r="P288" i="41"/>
  <c r="L288" i="41"/>
  <c r="N288" i="41"/>
  <c r="K278" i="41"/>
  <c r="O278" i="41"/>
  <c r="L278" i="41"/>
  <c r="M278" i="41"/>
  <c r="N278" i="41"/>
  <c r="L251" i="41"/>
  <c r="P251" i="41"/>
  <c r="K251" i="41"/>
  <c r="M251" i="41"/>
  <c r="N251" i="41"/>
  <c r="M224" i="41"/>
  <c r="K224" i="41"/>
  <c r="P224" i="41"/>
  <c r="L224" i="41"/>
  <c r="N224" i="41"/>
  <c r="K214" i="41"/>
  <c r="O214" i="41"/>
  <c r="L214" i="41"/>
  <c r="M214" i="41"/>
  <c r="N214" i="41"/>
  <c r="L187" i="41"/>
  <c r="P187" i="41"/>
  <c r="K187" i="41"/>
  <c r="M187" i="41"/>
  <c r="N187" i="41"/>
  <c r="L158" i="41"/>
  <c r="P158" i="41"/>
  <c r="K158" i="41"/>
  <c r="M158" i="41"/>
  <c r="N158" i="41"/>
  <c r="O158" i="41"/>
  <c r="L126" i="41"/>
  <c r="P126" i="41"/>
  <c r="K126" i="41"/>
  <c r="M126" i="41"/>
  <c r="N126" i="41"/>
  <c r="O126" i="41"/>
  <c r="L94" i="41"/>
  <c r="P94" i="41"/>
  <c r="K94" i="41"/>
  <c r="M94" i="41"/>
  <c r="N94" i="41"/>
  <c r="O94" i="41"/>
  <c r="K30" i="41"/>
  <c r="O30" i="41" s="1"/>
  <c r="M30" i="41"/>
  <c r="N508" i="41"/>
  <c r="N504" i="41"/>
  <c r="N500" i="41"/>
  <c r="N496" i="41"/>
  <c r="N492" i="41"/>
  <c r="N488" i="41"/>
  <c r="N484" i="41"/>
  <c r="N480" i="41"/>
  <c r="N476" i="41"/>
  <c r="N472" i="41"/>
  <c r="N468" i="41"/>
  <c r="N464" i="41"/>
  <c r="N460" i="41"/>
  <c r="K459" i="41"/>
  <c r="O459" i="41"/>
  <c r="L459" i="41"/>
  <c r="P459" i="41"/>
  <c r="M459" i="41"/>
  <c r="K443" i="41"/>
  <c r="O443" i="41"/>
  <c r="L443" i="41"/>
  <c r="P443" i="41"/>
  <c r="M443" i="41"/>
  <c r="K427" i="41"/>
  <c r="O427" i="41"/>
  <c r="L427" i="41"/>
  <c r="P427" i="41"/>
  <c r="M427" i="41"/>
  <c r="K411" i="41"/>
  <c r="O411" i="41"/>
  <c r="L411" i="41"/>
  <c r="P411" i="41"/>
  <c r="M411" i="41"/>
  <c r="K395" i="41"/>
  <c r="O395" i="41"/>
  <c r="L395" i="41"/>
  <c r="P395" i="41"/>
  <c r="M395" i="41"/>
  <c r="K379" i="41"/>
  <c r="O379" i="41"/>
  <c r="L379" i="41"/>
  <c r="P379" i="41"/>
  <c r="M379" i="41"/>
  <c r="L363" i="41"/>
  <c r="P363" i="41"/>
  <c r="K363" i="41"/>
  <c r="M363" i="41"/>
  <c r="N363" i="41"/>
  <c r="M336" i="41"/>
  <c r="K336" i="41"/>
  <c r="P336" i="41"/>
  <c r="L336" i="41"/>
  <c r="N336" i="41"/>
  <c r="K326" i="41"/>
  <c r="O326" i="41"/>
  <c r="L326" i="41"/>
  <c r="M326" i="41"/>
  <c r="N326" i="41"/>
  <c r="L299" i="41"/>
  <c r="P299" i="41"/>
  <c r="K299" i="41"/>
  <c r="M299" i="41"/>
  <c r="N299" i="41"/>
  <c r="M272" i="41"/>
  <c r="K272" i="41"/>
  <c r="P272" i="41"/>
  <c r="L272" i="41"/>
  <c r="N272" i="41"/>
  <c r="K262" i="41"/>
  <c r="O262" i="41"/>
  <c r="L262" i="41"/>
  <c r="M262" i="41"/>
  <c r="N262" i="41"/>
  <c r="L235" i="41"/>
  <c r="P235" i="41"/>
  <c r="K235" i="41"/>
  <c r="M235" i="41"/>
  <c r="N235" i="41"/>
  <c r="M208" i="41"/>
  <c r="K208" i="41"/>
  <c r="P208" i="41"/>
  <c r="L208" i="41"/>
  <c r="N208" i="41"/>
  <c r="K198" i="41"/>
  <c r="O198" i="41"/>
  <c r="L198" i="41"/>
  <c r="M198" i="41"/>
  <c r="N198" i="41"/>
  <c r="K157" i="41"/>
  <c r="O157" i="41"/>
  <c r="M157" i="41"/>
  <c r="L157" i="41"/>
  <c r="N157" i="41"/>
  <c r="P157" i="41"/>
  <c r="K125" i="41"/>
  <c r="O125" i="41"/>
  <c r="M125" i="41"/>
  <c r="L125" i="41"/>
  <c r="N125" i="41"/>
  <c r="P125" i="41"/>
  <c r="K93" i="41"/>
  <c r="O93" i="41"/>
  <c r="M93" i="41"/>
  <c r="L93" i="41"/>
  <c r="N93" i="41"/>
  <c r="P93" i="41"/>
  <c r="M23" i="41"/>
  <c r="K23" i="41"/>
  <c r="O23" i="41" s="1"/>
  <c r="N23" i="41"/>
  <c r="K511" i="41"/>
  <c r="O511" i="41"/>
  <c r="L511" i="41"/>
  <c r="P511" i="41"/>
  <c r="P517" i="41" s="1"/>
  <c r="K508" i="41"/>
  <c r="K507" i="41"/>
  <c r="O507" i="41"/>
  <c r="L507" i="41"/>
  <c r="P507" i="41"/>
  <c r="K504" i="41"/>
  <c r="K503" i="41"/>
  <c r="O503" i="41"/>
  <c r="L503" i="41"/>
  <c r="P503" i="41"/>
  <c r="K500" i="41"/>
  <c r="K499" i="41"/>
  <c r="O499" i="41"/>
  <c r="L499" i="41"/>
  <c r="P499" i="41"/>
  <c r="K496" i="41"/>
  <c r="K495" i="41"/>
  <c r="O495" i="41"/>
  <c r="L495" i="41"/>
  <c r="P495" i="41"/>
  <c r="K492" i="41"/>
  <c r="K491" i="41"/>
  <c r="O491" i="41"/>
  <c r="L491" i="41"/>
  <c r="P491" i="41"/>
  <c r="K488" i="41"/>
  <c r="K487" i="41"/>
  <c r="O487" i="41"/>
  <c r="L487" i="41"/>
  <c r="P487" i="41"/>
  <c r="K484" i="41"/>
  <c r="K483" i="41"/>
  <c r="O483" i="41"/>
  <c r="L483" i="41"/>
  <c r="P483" i="41"/>
  <c r="K480" i="41"/>
  <c r="K479" i="41"/>
  <c r="O479" i="41"/>
  <c r="L479" i="41"/>
  <c r="P479" i="41"/>
  <c r="K476" i="41"/>
  <c r="K475" i="41"/>
  <c r="O475" i="41"/>
  <c r="L475" i="41"/>
  <c r="P475" i="41"/>
  <c r="K472" i="41"/>
  <c r="K471" i="41"/>
  <c r="O471" i="41"/>
  <c r="L471" i="41"/>
  <c r="P471" i="41"/>
  <c r="K468" i="41"/>
  <c r="K467" i="41"/>
  <c r="O467" i="41"/>
  <c r="L467" i="41"/>
  <c r="P467" i="41"/>
  <c r="K464" i="41"/>
  <c r="K463" i="41"/>
  <c r="O463" i="41"/>
  <c r="L463" i="41"/>
  <c r="P463" i="41"/>
  <c r="K460" i="41"/>
  <c r="N451" i="41"/>
  <c r="K447" i="41"/>
  <c r="O447" i="41"/>
  <c r="L447" i="41"/>
  <c r="P447" i="41"/>
  <c r="M447" i="41"/>
  <c r="N435" i="41"/>
  <c r="K431" i="41"/>
  <c r="O431" i="41"/>
  <c r="L431" i="41"/>
  <c r="P431" i="41"/>
  <c r="M431" i="41"/>
  <c r="N419" i="41"/>
  <c r="K415" i="41"/>
  <c r="O415" i="41"/>
  <c r="L415" i="41"/>
  <c r="P415" i="41"/>
  <c r="M415" i="41"/>
  <c r="N403" i="41"/>
  <c r="K399" i="41"/>
  <c r="O399" i="41"/>
  <c r="L399" i="41"/>
  <c r="P399" i="41"/>
  <c r="M399" i="41"/>
  <c r="N387" i="41"/>
  <c r="K383" i="41"/>
  <c r="O383" i="41"/>
  <c r="L383" i="41"/>
  <c r="P383" i="41"/>
  <c r="M383" i="41"/>
  <c r="O368" i="41"/>
  <c r="P358" i="41"/>
  <c r="L347" i="41"/>
  <c r="P347" i="41"/>
  <c r="K347" i="41"/>
  <c r="M347" i="41"/>
  <c r="N347" i="41"/>
  <c r="O331" i="41"/>
  <c r="M320" i="41"/>
  <c r="K320" i="41"/>
  <c r="P320" i="41"/>
  <c r="L320" i="41"/>
  <c r="N320" i="41"/>
  <c r="K310" i="41"/>
  <c r="O310" i="41"/>
  <c r="L310" i="41"/>
  <c r="M310" i="41"/>
  <c r="N310" i="41"/>
  <c r="O304" i="41"/>
  <c r="P294" i="41"/>
  <c r="L283" i="41"/>
  <c r="P283" i="41"/>
  <c r="K283" i="41"/>
  <c r="M283" i="41"/>
  <c r="N283" i="41"/>
  <c r="O267" i="41"/>
  <c r="M256" i="41"/>
  <c r="K256" i="41"/>
  <c r="P256" i="41"/>
  <c r="L256" i="41"/>
  <c r="N256" i="41"/>
  <c r="K246" i="41"/>
  <c r="O246" i="41"/>
  <c r="L246" i="41"/>
  <c r="M246" i="41"/>
  <c r="N246" i="41"/>
  <c r="O240" i="41"/>
  <c r="P230" i="41"/>
  <c r="L219" i="41"/>
  <c r="P219" i="41"/>
  <c r="K219" i="41"/>
  <c r="M219" i="41"/>
  <c r="N219" i="41"/>
  <c r="O203" i="41"/>
  <c r="M192" i="41"/>
  <c r="K192" i="41"/>
  <c r="P192" i="41"/>
  <c r="L192" i="41"/>
  <c r="N192" i="41"/>
  <c r="K182" i="41"/>
  <c r="O182" i="41"/>
  <c r="L182" i="41"/>
  <c r="M182" i="41"/>
  <c r="N182" i="41"/>
  <c r="M155" i="41"/>
  <c r="N155" i="41"/>
  <c r="K155" i="41"/>
  <c r="L155" i="41"/>
  <c r="O155" i="41"/>
  <c r="M123" i="41"/>
  <c r="N123" i="41"/>
  <c r="K123" i="41"/>
  <c r="L123" i="41"/>
  <c r="O123" i="41"/>
  <c r="M91" i="41"/>
  <c r="N91" i="41"/>
  <c r="K91" i="41"/>
  <c r="L91" i="41"/>
  <c r="O91" i="41"/>
  <c r="L75" i="41"/>
  <c r="P75" i="41"/>
  <c r="N75" i="41"/>
  <c r="K75" i="41"/>
  <c r="M75" i="41"/>
  <c r="O75" i="41"/>
  <c r="K66" i="41"/>
  <c r="O66" i="41"/>
  <c r="M66" i="41"/>
  <c r="N66" i="41"/>
  <c r="L66" i="41"/>
  <c r="P66" i="41"/>
  <c r="M56" i="41"/>
  <c r="K56" i="41"/>
  <c r="P56" i="41"/>
  <c r="O56" i="41"/>
  <c r="L56" i="41"/>
  <c r="N56" i="41"/>
  <c r="M40" i="41"/>
  <c r="K40" i="41"/>
  <c r="P40" i="41"/>
  <c r="L40" i="41"/>
  <c r="N40" i="41"/>
  <c r="O40" i="41"/>
  <c r="M32" i="41"/>
  <c r="N32" i="41"/>
  <c r="L32" i="41"/>
  <c r="K32" i="41"/>
  <c r="O32" i="41"/>
  <c r="P32" i="41"/>
  <c r="L367" i="41"/>
  <c r="P367" i="41"/>
  <c r="K362" i="41"/>
  <c r="O362" i="41"/>
  <c r="L351" i="41"/>
  <c r="P351" i="41"/>
  <c r="K346" i="41"/>
  <c r="O346" i="41"/>
  <c r="L335" i="41"/>
  <c r="P335" i="41"/>
  <c r="K330" i="41"/>
  <c r="O330" i="41"/>
  <c r="L319" i="41"/>
  <c r="P319" i="41"/>
  <c r="K314" i="41"/>
  <c r="O314" i="41"/>
  <c r="L303" i="41"/>
  <c r="P303" i="41"/>
  <c r="K298" i="41"/>
  <c r="O298" i="41"/>
  <c r="L287" i="41"/>
  <c r="P287" i="41"/>
  <c r="K282" i="41"/>
  <c r="O282" i="41"/>
  <c r="L271" i="41"/>
  <c r="P271" i="41"/>
  <c r="K266" i="41"/>
  <c r="O266" i="41"/>
  <c r="L255" i="41"/>
  <c r="P255" i="41"/>
  <c r="K250" i="41"/>
  <c r="O250" i="41"/>
  <c r="L239" i="41"/>
  <c r="P239" i="41"/>
  <c r="K234" i="41"/>
  <c r="O234" i="41"/>
  <c r="L223" i="41"/>
  <c r="P223" i="41"/>
  <c r="K218" i="41"/>
  <c r="O218" i="41"/>
  <c r="L207" i="41"/>
  <c r="P207" i="41"/>
  <c r="K202" i="41"/>
  <c r="O202" i="41"/>
  <c r="L191" i="41"/>
  <c r="P191" i="41"/>
  <c r="K186" i="41"/>
  <c r="O186" i="41"/>
  <c r="M179" i="41"/>
  <c r="K179" i="41"/>
  <c r="P179" i="41"/>
  <c r="L178" i="41"/>
  <c r="P178" i="41"/>
  <c r="M178" i="41"/>
  <c r="K177" i="41"/>
  <c r="O177" i="41"/>
  <c r="N177" i="41"/>
  <c r="K153" i="41"/>
  <c r="O153" i="41"/>
  <c r="L153" i="41"/>
  <c r="M151" i="41"/>
  <c r="L151" i="41"/>
  <c r="L150" i="41"/>
  <c r="P150" i="41"/>
  <c r="N150" i="41"/>
  <c r="M147" i="41"/>
  <c r="K147" i="41"/>
  <c r="P147" i="41"/>
  <c r="L146" i="41"/>
  <c r="P146" i="41"/>
  <c r="M146" i="41"/>
  <c r="K145" i="41"/>
  <c r="O145" i="41"/>
  <c r="N145" i="41"/>
  <c r="K121" i="41"/>
  <c r="O121" i="41"/>
  <c r="L121" i="41"/>
  <c r="M119" i="41"/>
  <c r="L119" i="41"/>
  <c r="L118" i="41"/>
  <c r="P118" i="41"/>
  <c r="N118" i="41"/>
  <c r="M115" i="41"/>
  <c r="K115" i="41"/>
  <c r="P115" i="41"/>
  <c r="L114" i="41"/>
  <c r="P114" i="41"/>
  <c r="M114" i="41"/>
  <c r="K113" i="41"/>
  <c r="O113" i="41"/>
  <c r="N113" i="41"/>
  <c r="K89" i="41"/>
  <c r="O89" i="41"/>
  <c r="L89" i="41"/>
  <c r="M87" i="41"/>
  <c r="L87" i="41"/>
  <c r="L86" i="41"/>
  <c r="P86" i="41"/>
  <c r="N86" i="41"/>
  <c r="M83" i="41"/>
  <c r="K83" i="41"/>
  <c r="P83" i="41"/>
  <c r="L82" i="41"/>
  <c r="P82" i="41"/>
  <c r="M82" i="41"/>
  <c r="K81" i="41"/>
  <c r="O81" i="41"/>
  <c r="N81" i="41"/>
  <c r="M76" i="41"/>
  <c r="L76" i="41"/>
  <c r="K76" i="41"/>
  <c r="K70" i="41"/>
  <c r="O70" i="41"/>
  <c r="N70" i="41"/>
  <c r="L70" i="41"/>
  <c r="L67" i="41"/>
  <c r="P67" i="41"/>
  <c r="K67" i="41"/>
  <c r="N67" i="41"/>
  <c r="L59" i="41"/>
  <c r="P59" i="41"/>
  <c r="N59" i="41"/>
  <c r="O59" i="41"/>
  <c r="L43" i="41"/>
  <c r="P43" i="41"/>
  <c r="N43" i="41"/>
  <c r="K43" i="41"/>
  <c r="K34" i="41"/>
  <c r="O34" i="41"/>
  <c r="M34" i="41"/>
  <c r="N34" i="41"/>
  <c r="M24" i="41"/>
  <c r="K24" i="41"/>
  <c r="L24" i="41" s="1"/>
  <c r="M456" i="41"/>
  <c r="M452" i="41"/>
  <c r="M448" i="41"/>
  <c r="M444" i="41"/>
  <c r="M440" i="41"/>
  <c r="M436" i="41"/>
  <c r="M432" i="41"/>
  <c r="M428" i="41"/>
  <c r="M424" i="41"/>
  <c r="M420" i="41"/>
  <c r="M416" i="41"/>
  <c r="M412" i="41"/>
  <c r="M408" i="41"/>
  <c r="M404" i="41"/>
  <c r="M400" i="41"/>
  <c r="M396" i="41"/>
  <c r="M392" i="41"/>
  <c r="M388" i="41"/>
  <c r="M384" i="41"/>
  <c r="M380" i="41"/>
  <c r="M376" i="41"/>
  <c r="M372" i="41"/>
  <c r="L371" i="41"/>
  <c r="P371" i="41"/>
  <c r="N367" i="41"/>
  <c r="K366" i="41"/>
  <c r="O366" i="41"/>
  <c r="N362" i="41"/>
  <c r="N356" i="41"/>
  <c r="L355" i="41"/>
  <c r="P355" i="41"/>
  <c r="N351" i="41"/>
  <c r="K350" i="41"/>
  <c r="O350" i="41"/>
  <c r="N346" i="41"/>
  <c r="N340" i="41"/>
  <c r="L339" i="41"/>
  <c r="P339" i="41"/>
  <c r="N335" i="41"/>
  <c r="K334" i="41"/>
  <c r="O334" i="41"/>
  <c r="N330" i="41"/>
  <c r="N324" i="41"/>
  <c r="L323" i="41"/>
  <c r="P323" i="41"/>
  <c r="N319" i="41"/>
  <c r="K318" i="41"/>
  <c r="O318" i="41"/>
  <c r="N314" i="41"/>
  <c r="N308" i="41"/>
  <c r="L307" i="41"/>
  <c r="P307" i="41"/>
  <c r="N303" i="41"/>
  <c r="K302" i="41"/>
  <c r="O302" i="41"/>
  <c r="N298" i="41"/>
  <c r="N292" i="41"/>
  <c r="L291" i="41"/>
  <c r="P291" i="41"/>
  <c r="N287" i="41"/>
  <c r="K286" i="41"/>
  <c r="O286" i="41"/>
  <c r="N282" i="41"/>
  <c r="N276" i="41"/>
  <c r="L275" i="41"/>
  <c r="P275" i="41"/>
  <c r="N271" i="41"/>
  <c r="K270" i="41"/>
  <c r="O270" i="41"/>
  <c r="N266" i="41"/>
  <c r="N260" i="41"/>
  <c r="L259" i="41"/>
  <c r="P259" i="41"/>
  <c r="N255" i="41"/>
  <c r="K254" i="41"/>
  <c r="O254" i="41"/>
  <c r="N250" i="41"/>
  <c r="N244" i="41"/>
  <c r="L243" i="41"/>
  <c r="P243" i="41"/>
  <c r="N239" i="41"/>
  <c r="K238" i="41"/>
  <c r="O238" i="41"/>
  <c r="N234" i="41"/>
  <c r="N228" i="41"/>
  <c r="L227" i="41"/>
  <c r="P227" i="41"/>
  <c r="N223" i="41"/>
  <c r="K222" i="41"/>
  <c r="O222" i="41"/>
  <c r="N218" i="41"/>
  <c r="N212" i="41"/>
  <c r="L211" i="41"/>
  <c r="P211" i="41"/>
  <c r="N207" i="41"/>
  <c r="K206" i="41"/>
  <c r="O206" i="41"/>
  <c r="N202" i="41"/>
  <c r="N196" i="41"/>
  <c r="L195" i="41"/>
  <c r="P195" i="41"/>
  <c r="N191" i="41"/>
  <c r="K190" i="41"/>
  <c r="O190" i="41"/>
  <c r="N186" i="41"/>
  <c r="N180" i="41"/>
  <c r="O179" i="41"/>
  <c r="O178" i="41"/>
  <c r="P177" i="41"/>
  <c r="L174" i="41"/>
  <c r="P174" i="41"/>
  <c r="K174" i="41"/>
  <c r="K173" i="41"/>
  <c r="O173" i="41"/>
  <c r="M173" i="41"/>
  <c r="M171" i="41"/>
  <c r="N171" i="41"/>
  <c r="P153" i="41"/>
  <c r="O151" i="41"/>
  <c r="O150" i="41"/>
  <c r="O147" i="41"/>
  <c r="O146" i="41"/>
  <c r="P145" i="41"/>
  <c r="L142" i="41"/>
  <c r="P142" i="41"/>
  <c r="K142" i="41"/>
  <c r="K141" i="41"/>
  <c r="O141" i="41"/>
  <c r="M141" i="41"/>
  <c r="M139" i="41"/>
  <c r="N139" i="41"/>
  <c r="P121" i="41"/>
  <c r="O119" i="41"/>
  <c r="O118" i="41"/>
  <c r="O115" i="41"/>
  <c r="O114" i="41"/>
  <c r="P113" i="41"/>
  <c r="L110" i="41"/>
  <c r="P110" i="41"/>
  <c r="K110" i="41"/>
  <c r="K109" i="41"/>
  <c r="O109" i="41"/>
  <c r="M109" i="41"/>
  <c r="M107" i="41"/>
  <c r="N107" i="41"/>
  <c r="P89" i="41"/>
  <c r="O87" i="41"/>
  <c r="O86" i="41"/>
  <c r="O83" i="41"/>
  <c r="O82" i="41"/>
  <c r="P81" i="41"/>
  <c r="K78" i="41"/>
  <c r="O78" i="41"/>
  <c r="L78" i="41"/>
  <c r="M78" i="41"/>
  <c r="P76" i="41"/>
  <c r="L71" i="41"/>
  <c r="P71" i="41"/>
  <c r="M71" i="41"/>
  <c r="K71" i="41"/>
  <c r="M60" i="41"/>
  <c r="L60" i="41"/>
  <c r="O60" i="41"/>
  <c r="K54" i="41"/>
  <c r="O54" i="41"/>
  <c r="N54" i="41"/>
  <c r="P54" i="41"/>
  <c r="M44" i="41"/>
  <c r="L44" i="41"/>
  <c r="K44" i="41"/>
  <c r="K38" i="41"/>
  <c r="O38" i="41"/>
  <c r="N38" i="41"/>
  <c r="L38" i="41"/>
  <c r="L35" i="41"/>
  <c r="P35" i="41"/>
  <c r="K35" i="41"/>
  <c r="N35" i="41"/>
  <c r="L27" i="41"/>
  <c r="N27" i="41"/>
  <c r="O27" i="41"/>
  <c r="P456" i="41"/>
  <c r="P452" i="41"/>
  <c r="P448" i="41"/>
  <c r="P444" i="41"/>
  <c r="P440" i="41"/>
  <c r="P436" i="41"/>
  <c r="P432" i="41"/>
  <c r="P428" i="41"/>
  <c r="P424" i="41"/>
  <c r="P420" i="41"/>
  <c r="P416" i="41"/>
  <c r="P412" i="41"/>
  <c r="P408" i="41"/>
  <c r="P404" i="41"/>
  <c r="P400" i="41"/>
  <c r="P396" i="41"/>
  <c r="P392" i="41"/>
  <c r="P388" i="41"/>
  <c r="P384" i="41"/>
  <c r="P380" i="41"/>
  <c r="P376" i="41"/>
  <c r="P372" i="41"/>
  <c r="N371" i="41"/>
  <c r="K370" i="41"/>
  <c r="O370" i="41"/>
  <c r="M367" i="41"/>
  <c r="N366" i="41"/>
  <c r="M362" i="41"/>
  <c r="N360" i="41"/>
  <c r="L359" i="41"/>
  <c r="P359" i="41"/>
  <c r="L356" i="41"/>
  <c r="N355" i="41"/>
  <c r="K354" i="41"/>
  <c r="O354" i="41"/>
  <c r="M351" i="41"/>
  <c r="N350" i="41"/>
  <c r="M346" i="41"/>
  <c r="N344" i="41"/>
  <c r="L343" i="41"/>
  <c r="P343" i="41"/>
  <c r="L340" i="41"/>
  <c r="N339" i="41"/>
  <c r="K338" i="41"/>
  <c r="O338" i="41"/>
  <c r="M335" i="41"/>
  <c r="N334" i="41"/>
  <c r="M330" i="41"/>
  <c r="N328" i="41"/>
  <c r="L327" i="41"/>
  <c r="P327" i="41"/>
  <c r="L324" i="41"/>
  <c r="N323" i="41"/>
  <c r="K322" i="41"/>
  <c r="O322" i="41"/>
  <c r="M319" i="41"/>
  <c r="N318" i="41"/>
  <c r="M314" i="41"/>
  <c r="N312" i="41"/>
  <c r="L311" i="41"/>
  <c r="P311" i="41"/>
  <c r="L308" i="41"/>
  <c r="N307" i="41"/>
  <c r="K306" i="41"/>
  <c r="O306" i="41"/>
  <c r="M303" i="41"/>
  <c r="N302" i="41"/>
  <c r="M298" i="41"/>
  <c r="N296" i="41"/>
  <c r="L295" i="41"/>
  <c r="P295" i="41"/>
  <c r="L292" i="41"/>
  <c r="N291" i="41"/>
  <c r="K290" i="41"/>
  <c r="O290" i="41"/>
  <c r="M287" i="41"/>
  <c r="N286" i="41"/>
  <c r="M282" i="41"/>
  <c r="N280" i="41"/>
  <c r="L279" i="41"/>
  <c r="P279" i="41"/>
  <c r="L276" i="41"/>
  <c r="N275" i="41"/>
  <c r="K274" i="41"/>
  <c r="O274" i="41"/>
  <c r="M271" i="41"/>
  <c r="N270" i="41"/>
  <c r="M266" i="41"/>
  <c r="N264" i="41"/>
  <c r="L263" i="41"/>
  <c r="P263" i="41"/>
  <c r="L260" i="41"/>
  <c r="N259" i="41"/>
  <c r="K258" i="41"/>
  <c r="O258" i="41"/>
  <c r="M255" i="41"/>
  <c r="N254" i="41"/>
  <c r="M250" i="41"/>
  <c r="N248" i="41"/>
  <c r="L247" i="41"/>
  <c r="P247" i="41"/>
  <c r="L244" i="41"/>
  <c r="N243" i="41"/>
  <c r="K242" i="41"/>
  <c r="O242" i="41"/>
  <c r="M239" i="41"/>
  <c r="N238" i="41"/>
  <c r="M234" i="41"/>
  <c r="N232" i="41"/>
  <c r="L231" i="41"/>
  <c r="P231" i="41"/>
  <c r="L228" i="41"/>
  <c r="N227" i="41"/>
  <c r="K226" i="41"/>
  <c r="O226" i="41"/>
  <c r="M223" i="41"/>
  <c r="N222" i="41"/>
  <c r="M218" i="41"/>
  <c r="N216" i="41"/>
  <c r="L215" i="41"/>
  <c r="P215" i="41"/>
  <c r="L212" i="41"/>
  <c r="N211" i="41"/>
  <c r="K210" i="41"/>
  <c r="O210" i="41"/>
  <c r="M207" i="41"/>
  <c r="N206" i="41"/>
  <c r="M202" i="41"/>
  <c r="N200" i="41"/>
  <c r="L199" i="41"/>
  <c r="P199" i="41"/>
  <c r="L196" i="41"/>
  <c r="N195" i="41"/>
  <c r="K194" i="41"/>
  <c r="O194" i="41"/>
  <c r="M191" i="41"/>
  <c r="N190" i="41"/>
  <c r="M186" i="41"/>
  <c r="N184" i="41"/>
  <c r="L183" i="41"/>
  <c r="P183" i="41"/>
  <c r="L180" i="41"/>
  <c r="N179" i="41"/>
  <c r="N178" i="41"/>
  <c r="M177" i="41"/>
  <c r="O174" i="41"/>
  <c r="P173" i="41"/>
  <c r="O171" i="41"/>
  <c r="K169" i="41"/>
  <c r="O169" i="41"/>
  <c r="L169" i="41"/>
  <c r="M167" i="41"/>
  <c r="L167" i="41"/>
  <c r="L166" i="41"/>
  <c r="P166" i="41"/>
  <c r="N166" i="41"/>
  <c r="M163" i="41"/>
  <c r="K163" i="41"/>
  <c r="P163" i="41"/>
  <c r="L162" i="41"/>
  <c r="P162" i="41"/>
  <c r="M162" i="41"/>
  <c r="K161" i="41"/>
  <c r="O161" i="41"/>
  <c r="N161" i="41"/>
  <c r="N153" i="41"/>
  <c r="N151" i="41"/>
  <c r="M150" i="41"/>
  <c r="N147" i="41"/>
  <c r="N146" i="41"/>
  <c r="M145" i="41"/>
  <c r="O142" i="41"/>
  <c r="P141" i="41"/>
  <c r="O139" i="41"/>
  <c r="K137" i="41"/>
  <c r="O137" i="41"/>
  <c r="L137" i="41"/>
  <c r="M135" i="41"/>
  <c r="L135" i="41"/>
  <c r="L134" i="41"/>
  <c r="P134" i="41"/>
  <c r="N134" i="41"/>
  <c r="M131" i="41"/>
  <c r="K131" i="41"/>
  <c r="P131" i="41"/>
  <c r="L130" i="41"/>
  <c r="P130" i="41"/>
  <c r="M130" i="41"/>
  <c r="K129" i="41"/>
  <c r="O129" i="41"/>
  <c r="N129" i="41"/>
  <c r="N121" i="41"/>
  <c r="N119" i="41"/>
  <c r="M118" i="41"/>
  <c r="N115" i="41"/>
  <c r="N114" i="41"/>
  <c r="M113" i="41"/>
  <c r="O110" i="41"/>
  <c r="P109" i="41"/>
  <c r="O107" i="41"/>
  <c r="K105" i="41"/>
  <c r="O105" i="41"/>
  <c r="L105" i="41"/>
  <c r="M103" i="41"/>
  <c r="L103" i="41"/>
  <c r="L102" i="41"/>
  <c r="P102" i="41"/>
  <c r="N102" i="41"/>
  <c r="M99" i="41"/>
  <c r="K99" i="41"/>
  <c r="P99" i="41"/>
  <c r="L98" i="41"/>
  <c r="P98" i="41"/>
  <c r="M98" i="41"/>
  <c r="K97" i="41"/>
  <c r="O97" i="41"/>
  <c r="N97" i="41"/>
  <c r="N89" i="41"/>
  <c r="N87" i="41"/>
  <c r="M86" i="41"/>
  <c r="N83" i="41"/>
  <c r="N82" i="41"/>
  <c r="M81" i="41"/>
  <c r="O76" i="41"/>
  <c r="M72" i="41"/>
  <c r="K72" i="41"/>
  <c r="P72" i="41"/>
  <c r="L72" i="41"/>
  <c r="P70" i="41"/>
  <c r="O67" i="41"/>
  <c r="M64" i="41"/>
  <c r="N64" i="41"/>
  <c r="L64" i="41"/>
  <c r="K62" i="41"/>
  <c r="O62" i="41"/>
  <c r="L62" i="41"/>
  <c r="P62" i="41"/>
  <c r="P60" i="41"/>
  <c r="M59" i="41"/>
  <c r="L55" i="41"/>
  <c r="P55" i="41"/>
  <c r="M55" i="41"/>
  <c r="O55" i="41"/>
  <c r="K46" i="41"/>
  <c r="O46" i="41"/>
  <c r="L46" i="41"/>
  <c r="M46" i="41"/>
  <c r="P44" i="41"/>
  <c r="O43" i="41"/>
  <c r="L39" i="41"/>
  <c r="P39" i="41"/>
  <c r="M39" i="41"/>
  <c r="K39" i="41"/>
  <c r="P34" i="41"/>
  <c r="M28" i="41"/>
  <c r="L28" i="41"/>
  <c r="P28" i="41" s="1"/>
  <c r="O28" i="41"/>
  <c r="K22" i="41"/>
  <c r="L22" i="41" s="1"/>
  <c r="N22" i="41"/>
  <c r="L170" i="41"/>
  <c r="P170" i="41"/>
  <c r="K165" i="41"/>
  <c r="O165" i="41"/>
  <c r="L154" i="41"/>
  <c r="P154" i="41"/>
  <c r="K149" i="41"/>
  <c r="O149" i="41"/>
  <c r="L138" i="41"/>
  <c r="P138" i="41"/>
  <c r="K133" i="41"/>
  <c r="O133" i="41"/>
  <c r="L122" i="41"/>
  <c r="P122" i="41"/>
  <c r="K117" i="41"/>
  <c r="O117" i="41"/>
  <c r="L106" i="41"/>
  <c r="P106" i="41"/>
  <c r="K101" i="41"/>
  <c r="O101" i="41"/>
  <c r="L90" i="41"/>
  <c r="P90" i="41"/>
  <c r="K85" i="41"/>
  <c r="O85" i="41"/>
  <c r="M80" i="41"/>
  <c r="N80" i="41"/>
  <c r="L51" i="41"/>
  <c r="P51" i="41"/>
  <c r="K51" i="41"/>
  <c r="K50" i="41"/>
  <c r="O50" i="41"/>
  <c r="M50" i="41"/>
  <c r="M48" i="41"/>
  <c r="N48" i="41"/>
  <c r="K19" i="41"/>
  <c r="N19" i="41" s="1"/>
  <c r="K18" i="41"/>
  <c r="N18" i="41" s="1"/>
  <c r="O18" i="41"/>
  <c r="M18" i="41"/>
  <c r="M16" i="41"/>
  <c r="N16" i="41"/>
  <c r="L79" i="41"/>
  <c r="P79" i="41"/>
  <c r="K74" i="41"/>
  <c r="O74" i="41"/>
  <c r="L63" i="41"/>
  <c r="P63" i="41"/>
  <c r="K58" i="41"/>
  <c r="O58" i="41"/>
  <c r="L47" i="41"/>
  <c r="P47" i="41"/>
  <c r="K42" i="41"/>
  <c r="O42" i="41"/>
  <c r="L31" i="41"/>
  <c r="K26" i="41"/>
  <c r="N26" i="41" s="1"/>
  <c r="O26" i="41"/>
  <c r="L34" i="49"/>
  <c r="L35" i="49" s="1"/>
  <c r="O517" i="41" l="1"/>
  <c r="P16" i="41"/>
  <c r="P12" i="41"/>
  <c r="P25" i="41"/>
  <c r="P13" i="41"/>
  <c r="P31" i="41"/>
  <c r="P27" i="41"/>
  <c r="O15" i="41"/>
  <c r="L19" i="41"/>
  <c r="O22" i="41"/>
  <c r="P22" i="41" s="1"/>
  <c r="L30" i="41"/>
  <c r="P30" i="41" s="1"/>
  <c r="N30" i="41"/>
  <c r="L21" i="41"/>
  <c r="P21" i="41" s="1"/>
  <c r="L23" i="41"/>
  <c r="P23" i="41" s="1"/>
  <c r="O21" i="41"/>
  <c r="O19" i="41"/>
  <c r="P19" i="41"/>
  <c r="N24" i="41"/>
  <c r="O24" i="41"/>
  <c r="L20" i="41"/>
  <c r="N20" i="41"/>
  <c r="L26" i="41"/>
  <c r="P26" i="41" s="1"/>
  <c r="L18" i="41"/>
  <c r="P18" i="41" s="1"/>
  <c r="L14" i="41"/>
  <c r="P14" i="41" s="1"/>
  <c r="L15" i="41"/>
  <c r="P15" i="41" s="1"/>
  <c r="P20" i="41" l="1"/>
  <c r="P24" i="41"/>
  <c r="K126" i="46" l="1"/>
  <c r="I126" i="46"/>
  <c r="M126" i="46"/>
  <c r="AN126" i="46"/>
  <c r="AW126" i="46"/>
  <c r="AI126" i="46"/>
  <c r="V126" i="46"/>
  <c r="X126" i="46"/>
  <c r="Q126" i="46"/>
  <c r="T126" i="46"/>
  <c r="O126" i="46"/>
  <c r="O512" i="41"/>
  <c r="M512" i="41"/>
  <c r="K512" i="41"/>
  <c r="I512" i="41"/>
  <c r="G512" i="41"/>
  <c r="Y34" i="49" s="1"/>
  <c r="O24" i="49" s="1"/>
  <c r="E512" i="41"/>
  <c r="Y33" i="49" s="1"/>
  <c r="O23" i="49" s="1"/>
  <c r="S153" i="40"/>
  <c r="L151" i="40"/>
  <c r="X34" i="49" s="1"/>
  <c r="J151" i="40"/>
  <c r="X33" i="49" s="1"/>
  <c r="Y35" i="49" l="1"/>
  <c r="AN127" i="46"/>
  <c r="Z33" i="49"/>
  <c r="X35" i="49"/>
  <c r="AN131" i="46"/>
  <c r="AN128" i="46"/>
  <c r="AN130" i="46"/>
  <c r="AN129" i="46"/>
  <c r="Z34" i="49"/>
  <c r="S152" i="40"/>
  <c r="Z35" i="49" l="1"/>
  <c r="AN132" i="46"/>
  <c r="N151" i="36"/>
  <c r="N46" i="52" s="1"/>
  <c r="P154" i="36"/>
  <c r="F33" i="49" s="1"/>
  <c r="L151" i="36"/>
  <c r="R34" i="49" s="1"/>
  <c r="J151" i="36"/>
  <c r="R33" i="49" s="1"/>
  <c r="H151" i="36"/>
  <c r="P34" i="49" s="1"/>
  <c r="F151" i="36"/>
  <c r="P33" i="49" s="1"/>
  <c r="F152" i="36"/>
  <c r="J152" i="36"/>
  <c r="O33" i="49" s="1"/>
  <c r="H152" i="36"/>
  <c r="N34" i="49" s="1"/>
  <c r="P35" i="49" l="1"/>
  <c r="F35" i="49"/>
  <c r="L45" i="52"/>
  <c r="L47" i="52"/>
  <c r="O34" i="49"/>
  <c r="M46" i="52"/>
  <c r="L46" i="52"/>
  <c r="M45" i="52"/>
  <c r="L44" i="52"/>
  <c r="N33" i="49"/>
  <c r="M47" i="52"/>
  <c r="P155" i="36"/>
  <c r="P156" i="36"/>
  <c r="J34" i="49" s="1"/>
  <c r="J35" i="49" s="1"/>
  <c r="M44" i="52"/>
  <c r="N44" i="52"/>
  <c r="P153" i="36"/>
  <c r="H35" i="49" l="1"/>
  <c r="N35" i="49"/>
  <c r="AC15" i="53"/>
  <c r="AC16" i="53"/>
  <c r="AC17" i="53"/>
  <c r="AC18" i="53"/>
  <c r="AC19" i="53"/>
  <c r="AC20" i="53"/>
  <c r="AC21" i="53"/>
  <c r="AC22" i="53"/>
  <c r="AC23" i="53"/>
  <c r="AC24" i="53"/>
  <c r="AC25" i="53"/>
  <c r="AC26" i="53"/>
  <c r="AC27" i="53"/>
  <c r="AC28" i="53"/>
  <c r="AC29" i="53"/>
  <c r="AC30" i="53"/>
  <c r="AC31" i="53"/>
  <c r="AC32" i="53"/>
  <c r="AC14" i="53"/>
  <c r="Z33" i="53"/>
  <c r="AC5" i="53"/>
  <c r="G4" i="53"/>
  <c r="AC2" i="53"/>
  <c r="D151" i="36"/>
  <c r="C151" i="36"/>
  <c r="J10" i="53" l="1"/>
  <c r="Y514" i="38"/>
  <c r="F10" i="53" l="1"/>
  <c r="O10" i="53" s="1"/>
  <c r="P157" i="36" l="1"/>
  <c r="E11" i="52"/>
  <c r="E9" i="52"/>
  <c r="E7" i="52"/>
  <c r="Y161" i="52"/>
  <c r="V161" i="52"/>
  <c r="AA161" i="52" s="1"/>
  <c r="BB151" i="52"/>
  <c r="BA151" i="52"/>
  <c r="AX151" i="52"/>
  <c r="AV151" i="52"/>
  <c r="M18" i="52"/>
  <c r="I18" i="52"/>
  <c r="BJ14" i="52"/>
  <c r="BI14" i="52"/>
  <c r="AW14" i="52"/>
  <c r="AW151" i="52" s="1"/>
  <c r="BI13" i="52"/>
  <c r="AZ13" i="52"/>
  <c r="AZ151" i="52" s="1"/>
  <c r="AR13" i="52"/>
  <c r="S156" i="40"/>
  <c r="S58" i="51"/>
  <c r="O58" i="51"/>
  <c r="W44" i="51"/>
  <c r="Y192" i="17" l="1"/>
  <c r="F23" i="49"/>
  <c r="J12" i="52"/>
  <c r="J16" i="52" s="1"/>
  <c r="F24" i="49"/>
  <c r="Y190" i="17"/>
  <c r="F22" i="49"/>
  <c r="O22" i="49" s="1"/>
  <c r="Y193" i="17"/>
  <c r="F7" i="52"/>
  <c r="E13" i="52" s="1"/>
  <c r="J6" i="52" s="1"/>
  <c r="J11" i="52"/>
  <c r="Y194" i="17" l="1"/>
  <c r="Y198" i="17" s="1"/>
  <c r="P22" i="49"/>
  <c r="O25" i="49" s="1"/>
  <c r="J13" i="52"/>
  <c r="G22" i="49"/>
  <c r="F25" i="49" s="1"/>
  <c r="I11" i="52"/>
  <c r="J7" i="52"/>
  <c r="I12" i="52" s="1"/>
  <c r="O6" i="52" l="1"/>
  <c r="AB190" i="17"/>
  <c r="H22" i="49"/>
  <c r="AB193" i="17"/>
  <c r="H24" i="49"/>
  <c r="I17" i="52"/>
  <c r="L24" i="49" s="1"/>
  <c r="I13" i="52"/>
  <c r="I16" i="52"/>
  <c r="J18" i="52"/>
  <c r="J17" i="52"/>
  <c r="J8" i="52"/>
  <c r="AB194" i="17" l="1"/>
  <c r="H25" i="49"/>
  <c r="J24" i="49"/>
  <c r="E32" i="52"/>
  <c r="AI192" i="17" s="1"/>
  <c r="B32" i="52"/>
  <c r="AF192" i="17" s="1"/>
  <c r="J19" i="52"/>
  <c r="G16" i="51" l="1"/>
  <c r="T40" i="51"/>
  <c r="S40" i="51"/>
  <c r="P40" i="51"/>
  <c r="O40" i="51"/>
  <c r="L40" i="51"/>
  <c r="K40" i="51"/>
  <c r="H40" i="51"/>
  <c r="T23" i="51"/>
  <c r="R23" i="51"/>
  <c r="P23" i="51"/>
  <c r="N23" i="51"/>
  <c r="L23" i="51"/>
  <c r="J23" i="51"/>
  <c r="H23" i="51"/>
  <c r="F23" i="51"/>
  <c r="Z15" i="51"/>
  <c r="Z14" i="51"/>
  <c r="Z13" i="51"/>
  <c r="Y15" i="51"/>
  <c r="Y14" i="51"/>
  <c r="Y13" i="51"/>
  <c r="X15" i="51"/>
  <c r="X14" i="51"/>
  <c r="X13" i="51"/>
  <c r="W15" i="51"/>
  <c r="W14" i="51"/>
  <c r="W13" i="51"/>
  <c r="V15" i="51"/>
  <c r="V14" i="51"/>
  <c r="V13" i="51"/>
  <c r="U15" i="51"/>
  <c r="U14" i="51"/>
  <c r="U13" i="51"/>
  <c r="T16" i="51"/>
  <c r="S16" i="51"/>
  <c r="R15" i="51"/>
  <c r="R14" i="51"/>
  <c r="R13" i="51"/>
  <c r="Q15" i="51"/>
  <c r="Q14" i="51"/>
  <c r="Q13" i="51"/>
  <c r="P16" i="51"/>
  <c r="O16" i="51"/>
  <c r="N15" i="51"/>
  <c r="N14" i="51"/>
  <c r="N13" i="51"/>
  <c r="M15" i="51"/>
  <c r="M14" i="51"/>
  <c r="M13" i="51"/>
  <c r="L16" i="51"/>
  <c r="K16" i="51"/>
  <c r="J15" i="51"/>
  <c r="J14" i="51"/>
  <c r="J13" i="51"/>
  <c r="I15" i="51"/>
  <c r="I14" i="51"/>
  <c r="I13" i="51"/>
  <c r="H16" i="51"/>
  <c r="J16" i="51" s="1"/>
  <c r="N16" i="51" l="1"/>
  <c r="R40" i="51"/>
  <c r="V40" i="51"/>
  <c r="M40" i="51"/>
  <c r="N40" i="51"/>
  <c r="Z40" i="51"/>
  <c r="I16" i="51"/>
  <c r="V16" i="51"/>
  <c r="R16" i="51"/>
  <c r="W16" i="51"/>
  <c r="X16" i="51"/>
  <c r="Z16" i="51"/>
  <c r="I40" i="51"/>
  <c r="Q40" i="51"/>
  <c r="Y40" i="51"/>
  <c r="M16" i="51"/>
  <c r="Q16" i="51"/>
  <c r="J40" i="51"/>
  <c r="U16" i="51"/>
  <c r="Y16" i="51"/>
  <c r="U40" i="51"/>
  <c r="K4" i="51"/>
  <c r="A1" i="48"/>
  <c r="X5" i="51"/>
  <c r="X2" i="51"/>
  <c r="AB17" i="51"/>
  <c r="AK17" i="51"/>
  <c r="AT17" i="51"/>
  <c r="BC17" i="51"/>
  <c r="BL17" i="51"/>
  <c r="AC18" i="51"/>
  <c r="AG18" i="51"/>
  <c r="AH16" i="51" s="1"/>
  <c r="AL18" i="51"/>
  <c r="AP18" i="51"/>
  <c r="AQ16" i="51" s="1"/>
  <c r="AU18" i="51"/>
  <c r="AY18" i="51"/>
  <c r="AZ16" i="51" s="1"/>
  <c r="BD18" i="51"/>
  <c r="BG24" i="51" s="1"/>
  <c r="BH18" i="51"/>
  <c r="BI16" i="51" s="1"/>
  <c r="AC19" i="51"/>
  <c r="AL19" i="51"/>
  <c r="AO24" i="51" s="1"/>
  <c r="AU19" i="51"/>
  <c r="BD19" i="51"/>
  <c r="V20" i="51"/>
  <c r="BM18" i="51" s="1"/>
  <c r="BQ18" i="51"/>
  <c r="BR16" i="51" s="1"/>
  <c r="AC20" i="51"/>
  <c r="AF25" i="51" s="1"/>
  <c r="AG20" i="51"/>
  <c r="AI25" i="51" s="1"/>
  <c r="AJ29" i="51" s="1"/>
  <c r="AL20" i="51"/>
  <c r="AO25" i="51" s="1"/>
  <c r="AP29" i="51" s="1"/>
  <c r="AP20" i="51"/>
  <c r="AR25" i="51" s="1"/>
  <c r="AU20" i="51"/>
  <c r="AX25" i="51" s="1"/>
  <c r="AY20" i="51"/>
  <c r="BA25" i="51" s="1"/>
  <c r="BD20" i="51"/>
  <c r="BG25" i="51" s="1"/>
  <c r="BF25" i="51" s="1"/>
  <c r="BG30" i="51" s="1"/>
  <c r="BH20" i="51"/>
  <c r="BJ25" i="51" s="1"/>
  <c r="V21" i="51"/>
  <c r="BM19" i="51" s="1"/>
  <c r="BD21" i="51"/>
  <c r="V22" i="51"/>
  <c r="BM20" i="51" s="1"/>
  <c r="BP25" i="51" s="1"/>
  <c r="BQ20" i="51"/>
  <c r="BS25" i="51" s="1"/>
  <c r="I29" i="51"/>
  <c r="J29" i="51"/>
  <c r="M29" i="51"/>
  <c r="N29" i="51"/>
  <c r="Q29" i="51"/>
  <c r="R29" i="51"/>
  <c r="U29" i="51"/>
  <c r="V29" i="51"/>
  <c r="W29" i="51"/>
  <c r="X29" i="51"/>
  <c r="Y29" i="51"/>
  <c r="Z29" i="51"/>
  <c r="AF32" i="51"/>
  <c r="AI32" i="51"/>
  <c r="AO32" i="51"/>
  <c r="AR32" i="51"/>
  <c r="AX32" i="51"/>
  <c r="BA32" i="51"/>
  <c r="BG32" i="51"/>
  <c r="BJ32" i="51"/>
  <c r="BP32" i="51"/>
  <c r="W43" i="51"/>
  <c r="W58" i="51" s="1"/>
  <c r="AR24" i="51" l="1"/>
  <c r="AR26" i="51" s="1"/>
  <c r="BJ24" i="51"/>
  <c r="BI24" i="51" s="1"/>
  <c r="BI26" i="51" s="1"/>
  <c r="AP21" i="51"/>
  <c r="AR19" i="51" s="1"/>
  <c r="AQ24" i="51" s="1"/>
  <c r="BH29" i="51"/>
  <c r="AX24" i="51"/>
  <c r="AY29" i="51"/>
  <c r="AX26" i="51"/>
  <c r="AF24" i="51"/>
  <c r="AF26" i="51" s="1"/>
  <c r="AG21" i="51"/>
  <c r="AI19" i="51" s="1"/>
  <c r="AG29" i="51"/>
  <c r="AC16" i="51"/>
  <c r="AS29" i="51"/>
  <c r="S22" i="51"/>
  <c r="BG29" i="51"/>
  <c r="R25" i="51"/>
  <c r="BI25" i="51"/>
  <c r="BK29" i="51"/>
  <c r="BB29" i="51"/>
  <c r="BJ26" i="51"/>
  <c r="BH21" i="51"/>
  <c r="BD16" i="51"/>
  <c r="BG26" i="51"/>
  <c r="BG19" i="51"/>
  <c r="BG20" i="51" s="1"/>
  <c r="BH30" i="51" s="1"/>
  <c r="AY21" i="51"/>
  <c r="BA19" i="51" s="1"/>
  <c r="AU21" i="51"/>
  <c r="AX19" i="51" s="1"/>
  <c r="AW24" i="51" s="1"/>
  <c r="AW26" i="51" s="1"/>
  <c r="AL16" i="51"/>
  <c r="AU16" i="51"/>
  <c r="X40" i="51"/>
  <c r="AC21" i="51"/>
  <c r="AF19" i="51" s="1"/>
  <c r="W40" i="51"/>
  <c r="BQ29" i="51"/>
  <c r="U20" i="51"/>
  <c r="BT29" i="51"/>
  <c r="BQ21" i="51"/>
  <c r="BM16" i="51"/>
  <c r="BM21" i="51"/>
  <c r="BP24" i="51"/>
  <c r="AO26" i="51"/>
  <c r="BF24" i="51"/>
  <c r="BF26" i="51" s="1"/>
  <c r="AL21" i="51"/>
  <c r="BS24" i="51"/>
  <c r="BA24" i="51"/>
  <c r="AI24" i="51"/>
  <c r="AR20" i="51" l="1"/>
  <c r="AQ25" i="51" s="1"/>
  <c r="M22" i="51" s="1"/>
  <c r="BJ29" i="51"/>
  <c r="BJ30" i="51"/>
  <c r="T25" i="51" s="1"/>
  <c r="M20" i="51"/>
  <c r="AQ26" i="51"/>
  <c r="U22" i="51"/>
  <c r="U23" i="51" s="1"/>
  <c r="BH32" i="51"/>
  <c r="BG21" i="51"/>
  <c r="BA20" i="51"/>
  <c r="BB30" i="51" s="1"/>
  <c r="AE24" i="51"/>
  <c r="AF20" i="51"/>
  <c r="AG30" i="51" s="1"/>
  <c r="BJ19" i="51"/>
  <c r="BJ20" i="51" s="1"/>
  <c r="BA26" i="51"/>
  <c r="AZ24" i="51"/>
  <c r="AZ26" i="51" s="1"/>
  <c r="O20" i="51"/>
  <c r="AO19" i="51"/>
  <c r="AI20" i="51"/>
  <c r="AH25" i="51" s="1"/>
  <c r="AI30" i="51" s="1"/>
  <c r="BP19" i="51"/>
  <c r="BP20" i="51" s="1"/>
  <c r="BO25" i="51" s="1"/>
  <c r="BS19" i="51"/>
  <c r="BS20" i="51" s="1"/>
  <c r="BR25" i="51" s="1"/>
  <c r="R24" i="51"/>
  <c r="BH34" i="51"/>
  <c r="BS26" i="51"/>
  <c r="X23" i="51" s="1"/>
  <c r="S20" i="51"/>
  <c r="S23" i="51" s="1"/>
  <c r="AI26" i="51"/>
  <c r="AH24" i="51"/>
  <c r="BP26" i="51"/>
  <c r="V23" i="51" s="1"/>
  <c r="AX20" i="51"/>
  <c r="AW25" i="51" s="1"/>
  <c r="AR30" i="51" l="1"/>
  <c r="L25" i="51" s="1"/>
  <c r="AR29" i="51"/>
  <c r="AR21" i="51"/>
  <c r="AS32" i="51"/>
  <c r="AS30" i="51"/>
  <c r="L24" i="51" s="1"/>
  <c r="M23" i="51"/>
  <c r="Y22" i="51"/>
  <c r="Z22" i="51" s="1"/>
  <c r="AH26" i="51"/>
  <c r="BS30" i="51"/>
  <c r="X25" i="51" s="1"/>
  <c r="W22" i="51"/>
  <c r="BP30" i="51"/>
  <c r="V25" i="51" s="1"/>
  <c r="G20" i="51"/>
  <c r="BA21" i="51"/>
  <c r="AZ25" i="51"/>
  <c r="BB32" i="51"/>
  <c r="O22" i="51"/>
  <c r="O23" i="51" s="1"/>
  <c r="AX30" i="51"/>
  <c r="N25" i="51" s="1"/>
  <c r="AX29" i="51"/>
  <c r="AO20" i="51"/>
  <c r="AN25" i="51" s="1"/>
  <c r="AO30" i="51" s="1"/>
  <c r="AN24" i="51"/>
  <c r="AG32" i="51"/>
  <c r="BO24" i="51"/>
  <c r="BR24" i="51"/>
  <c r="BS29" i="51"/>
  <c r="I22" i="51"/>
  <c r="H25" i="51"/>
  <c r="AI29" i="51"/>
  <c r="BP29" i="51"/>
  <c r="AF21" i="51"/>
  <c r="AE25" i="51"/>
  <c r="AF30" i="51" s="1"/>
  <c r="BK30" i="51"/>
  <c r="BK32" i="51"/>
  <c r="BJ21" i="51"/>
  <c r="BQ32" i="51"/>
  <c r="BQ30" i="51"/>
  <c r="I20" i="51"/>
  <c r="BP21" i="51"/>
  <c r="AG34" i="51"/>
  <c r="F24" i="51"/>
  <c r="BT32" i="51"/>
  <c r="BT30" i="51"/>
  <c r="Q20" i="51"/>
  <c r="AY30" i="51"/>
  <c r="AY32" i="51"/>
  <c r="P24" i="51"/>
  <c r="BB34" i="51"/>
  <c r="BS21" i="51"/>
  <c r="AJ30" i="51"/>
  <c r="AJ32" i="51"/>
  <c r="AI21" i="51"/>
  <c r="AX21" i="51"/>
  <c r="AS34" i="51" l="1"/>
  <c r="BA30" i="51"/>
  <c r="Q22" i="51"/>
  <c r="Q23" i="51" s="1"/>
  <c r="Y20" i="51"/>
  <c r="Z20" i="51" s="1"/>
  <c r="AN26" i="51"/>
  <c r="I23" i="51"/>
  <c r="BR26" i="51"/>
  <c r="Y23" i="51" s="1"/>
  <c r="W20" i="51"/>
  <c r="BO26" i="51"/>
  <c r="W23" i="51" s="1"/>
  <c r="AE26" i="51"/>
  <c r="AO21" i="51"/>
  <c r="AP32" i="51"/>
  <c r="AP30" i="51"/>
  <c r="AP34" i="51" s="1"/>
  <c r="BA29" i="51"/>
  <c r="P25" i="51"/>
  <c r="K22" i="51"/>
  <c r="AO29" i="51"/>
  <c r="J25" i="51"/>
  <c r="K20" i="51"/>
  <c r="F25" i="51"/>
  <c r="G22" i="51"/>
  <c r="G23" i="51" s="1"/>
  <c r="AF29" i="51"/>
  <c r="T24" i="51"/>
  <c r="BK34" i="51"/>
  <c r="H24" i="51"/>
  <c r="AJ34" i="51"/>
  <c r="BQ34" i="51"/>
  <c r="V24" i="51"/>
  <c r="N24" i="51"/>
  <c r="AY34" i="51"/>
  <c r="X24" i="51"/>
  <c r="BT34" i="51"/>
  <c r="K23" i="51" l="1"/>
  <c r="J24" i="51"/>
  <c r="Z23" i="51"/>
  <c r="Y5" i="49" l="1"/>
  <c r="Y2" i="49"/>
  <c r="AN12" i="46"/>
  <c r="W89" i="49"/>
  <c r="W88" i="49"/>
  <c r="S154" i="40" l="1"/>
  <c r="T5" i="38"/>
  <c r="T2" i="38"/>
  <c r="H4" i="38"/>
  <c r="H4" i="36"/>
  <c r="P5" i="36"/>
  <c r="P2" i="36"/>
  <c r="W59" i="49"/>
  <c r="W57" i="49"/>
  <c r="W56" i="49"/>
  <c r="W55" i="49"/>
  <c r="BB161" i="48"/>
  <c r="AY161" i="48"/>
  <c r="CE151" i="48"/>
  <c r="CD151" i="48"/>
  <c r="CA151" i="48"/>
  <c r="BY151" i="48"/>
  <c r="CM14" i="48"/>
  <c r="CL14" i="48"/>
  <c r="BZ14" i="48"/>
  <c r="BZ151" i="48" s="1"/>
  <c r="CL13" i="48"/>
  <c r="CC13" i="48"/>
  <c r="CC151" i="48" s="1"/>
  <c r="BU13" i="48"/>
  <c r="BD161" i="48" l="1"/>
  <c r="O7" i="52" l="1"/>
  <c r="N12" i="52" s="1"/>
  <c r="O8" i="52" l="1"/>
  <c r="N6" i="52" s="1"/>
  <c r="N11" i="52"/>
  <c r="N16" i="52"/>
  <c r="M11" i="52" l="1"/>
  <c r="R22" i="49" s="1"/>
  <c r="N13" i="52"/>
  <c r="N7" i="52"/>
  <c r="M12" i="52" l="1"/>
  <c r="R24" i="49" s="1"/>
  <c r="R25" i="49" s="1"/>
  <c r="N17" i="52"/>
  <c r="U24" i="49" s="1"/>
  <c r="N18" i="52"/>
  <c r="N8" i="52"/>
  <c r="W95" i="49"/>
  <c r="W94" i="49"/>
  <c r="W93" i="49"/>
  <c r="W92" i="49"/>
  <c r="W91" i="49"/>
  <c r="M13" i="52" l="1"/>
  <c r="M16" i="52"/>
  <c r="M17" i="52"/>
  <c r="V24" i="49" s="1"/>
  <c r="N19" i="52"/>
  <c r="R355" i="39"/>
  <c r="W73" i="49" s="1"/>
  <c r="R354" i="39"/>
  <c r="W72" i="49" s="1"/>
  <c r="R353" i="39"/>
  <c r="W71" i="49" s="1"/>
  <c r="R352" i="39"/>
  <c r="W70" i="49" s="1"/>
  <c r="AN13" i="46" l="1"/>
  <c r="AN14" i="46"/>
  <c r="AN15" i="46"/>
  <c r="AN16" i="46"/>
  <c r="AN17" i="46"/>
  <c r="AN18" i="46"/>
  <c r="AN19" i="46"/>
  <c r="AN20" i="46"/>
  <c r="AN21" i="46"/>
  <c r="AN22" i="46"/>
  <c r="AN23" i="46"/>
  <c r="AN24" i="46"/>
  <c r="AN25" i="46"/>
  <c r="AN26" i="46"/>
  <c r="AN27" i="46"/>
  <c r="AN28" i="46"/>
  <c r="AN29" i="46"/>
  <c r="AN30" i="46"/>
  <c r="AN31" i="46"/>
  <c r="AN32" i="46"/>
  <c r="AN33" i="46"/>
  <c r="AN34" i="46"/>
  <c r="AN35" i="46"/>
  <c r="AN36" i="46"/>
  <c r="AN37" i="46"/>
  <c r="AN38" i="46"/>
  <c r="AN39" i="46"/>
  <c r="AN40" i="46"/>
  <c r="AN41" i="46"/>
  <c r="AN42" i="46"/>
  <c r="AN43" i="46"/>
  <c r="AN44" i="46"/>
  <c r="AN45" i="46"/>
  <c r="AN46" i="46"/>
  <c r="AN47" i="46"/>
  <c r="AN48" i="46"/>
  <c r="AN49" i="46"/>
  <c r="AN50" i="46"/>
  <c r="AN51" i="46"/>
  <c r="AN52" i="46"/>
  <c r="AN53" i="46"/>
  <c r="AN54" i="46"/>
  <c r="AN55" i="46"/>
  <c r="AN56" i="46"/>
  <c r="AN57" i="46"/>
  <c r="AN58" i="46"/>
  <c r="AN59" i="46"/>
  <c r="AN60" i="46"/>
  <c r="AN61" i="46"/>
  <c r="AN62" i="46"/>
  <c r="AN63" i="46"/>
  <c r="AN64" i="46"/>
  <c r="AN65" i="46"/>
  <c r="AN66" i="46"/>
  <c r="AN67" i="46"/>
  <c r="AN68" i="46"/>
  <c r="AN69" i="46"/>
  <c r="AN70" i="46"/>
  <c r="AN71" i="46"/>
  <c r="AN72" i="46"/>
  <c r="AN73" i="46"/>
  <c r="AN74" i="46"/>
  <c r="AN75" i="46"/>
  <c r="AN76" i="46"/>
  <c r="AN77" i="46"/>
  <c r="AN78" i="46"/>
  <c r="AN79" i="46"/>
  <c r="AN80" i="46"/>
  <c r="AN81" i="46"/>
  <c r="AN82" i="46"/>
  <c r="AN83" i="46"/>
  <c r="AN84" i="46"/>
  <c r="AN85" i="46"/>
  <c r="AN86" i="46"/>
  <c r="AN87" i="46"/>
  <c r="AN88" i="46"/>
  <c r="AN89" i="46"/>
  <c r="AN90" i="46"/>
  <c r="AN91" i="46"/>
  <c r="AN92" i="46"/>
  <c r="AN93" i="46"/>
  <c r="AN94" i="46"/>
  <c r="AN95" i="46"/>
  <c r="AN96" i="46"/>
  <c r="AN97" i="46"/>
  <c r="AN98" i="46"/>
  <c r="AN99" i="46"/>
  <c r="AN100" i="46"/>
  <c r="AN101" i="46"/>
  <c r="AN102" i="46"/>
  <c r="AN103" i="46"/>
  <c r="AN104" i="46"/>
  <c r="AN105" i="46"/>
  <c r="AN106" i="46"/>
  <c r="AN107" i="46"/>
  <c r="AN108" i="46"/>
  <c r="AN109" i="46"/>
  <c r="AN110" i="46"/>
  <c r="AN111" i="46"/>
  <c r="AN112" i="46"/>
  <c r="AN113" i="46"/>
  <c r="AN114" i="46"/>
  <c r="AN115" i="46"/>
  <c r="AN116" i="46"/>
  <c r="AN117" i="46"/>
  <c r="AN118" i="46"/>
  <c r="AN119" i="46"/>
  <c r="AN120" i="46"/>
  <c r="AN121" i="46"/>
  <c r="AN122" i="46"/>
  <c r="AN123" i="46"/>
  <c r="AN124" i="46"/>
  <c r="AN125" i="46"/>
  <c r="X172" i="17" l="1"/>
  <c r="H4" i="46" l="1"/>
  <c r="AM2" i="46"/>
  <c r="AM5" i="46"/>
  <c r="H4" i="41"/>
  <c r="T5" i="41"/>
  <c r="T2" i="41"/>
  <c r="H4" i="40"/>
  <c r="S5" i="40"/>
  <c r="S2" i="40"/>
  <c r="G4" i="39" l="1"/>
  <c r="R5" i="39"/>
  <c r="R2" i="39"/>
  <c r="F4" i="37" l="1"/>
  <c r="K5" i="37"/>
  <c r="K2" i="37"/>
  <c r="K4" i="17"/>
  <c r="AJ5" i="17"/>
  <c r="AJ2" i="17"/>
  <c r="AF12" i="46" l="1"/>
  <c r="W81" i="49"/>
  <c r="X13" i="17"/>
  <c r="R12" i="46" l="1"/>
  <c r="S12" i="46" s="1"/>
  <c r="R13" i="46" l="1"/>
  <c r="S13" i="46" s="1"/>
  <c r="R14" i="46"/>
  <c r="S14" i="46" s="1"/>
  <c r="R15" i="46"/>
  <c r="S15" i="46" s="1"/>
  <c r="R16" i="46"/>
  <c r="S16" i="46" s="1"/>
  <c r="R17" i="46"/>
  <c r="S17" i="46" s="1"/>
  <c r="R18" i="46"/>
  <c r="S18" i="46" s="1"/>
  <c r="R19" i="46"/>
  <c r="S19" i="46" s="1"/>
  <c r="R20" i="46"/>
  <c r="S20" i="46" s="1"/>
  <c r="R21" i="46"/>
  <c r="S21" i="46" s="1"/>
  <c r="R22" i="46"/>
  <c r="S22" i="46" s="1"/>
  <c r="R23" i="46"/>
  <c r="S23" i="46" s="1"/>
  <c r="R24" i="46"/>
  <c r="S24" i="46" s="1"/>
  <c r="R25" i="46"/>
  <c r="S25" i="46" s="1"/>
  <c r="R26" i="46"/>
  <c r="S26" i="46" s="1"/>
  <c r="R27" i="46"/>
  <c r="S27" i="46" s="1"/>
  <c r="R28" i="46"/>
  <c r="S28" i="46" s="1"/>
  <c r="R29" i="46"/>
  <c r="S29" i="46" s="1"/>
  <c r="R30" i="46"/>
  <c r="S30" i="46" s="1"/>
  <c r="R31" i="46"/>
  <c r="S31" i="46" s="1"/>
  <c r="R32" i="46"/>
  <c r="S32" i="46" s="1"/>
  <c r="R33" i="46"/>
  <c r="S33" i="46" s="1"/>
  <c r="R34" i="46"/>
  <c r="S34" i="46" s="1"/>
  <c r="R35" i="46"/>
  <c r="S35" i="46" s="1"/>
  <c r="R36" i="46"/>
  <c r="S36" i="46" s="1"/>
  <c r="R37" i="46"/>
  <c r="S37" i="46" s="1"/>
  <c r="R38" i="46"/>
  <c r="S38" i="46" s="1"/>
  <c r="R39" i="46"/>
  <c r="S39" i="46" s="1"/>
  <c r="R40" i="46"/>
  <c r="S40" i="46" s="1"/>
  <c r="R41" i="46"/>
  <c r="S41" i="46" s="1"/>
  <c r="R42" i="46"/>
  <c r="S42" i="46" s="1"/>
  <c r="R43" i="46"/>
  <c r="S43" i="46" s="1"/>
  <c r="R44" i="46"/>
  <c r="S44" i="46" s="1"/>
  <c r="R45" i="46"/>
  <c r="S45" i="46" s="1"/>
  <c r="R46" i="46"/>
  <c r="S46" i="46" s="1"/>
  <c r="R47" i="46"/>
  <c r="S47" i="46" s="1"/>
  <c r="R48" i="46"/>
  <c r="S48" i="46" s="1"/>
  <c r="R49" i="46"/>
  <c r="S49" i="46" s="1"/>
  <c r="R50" i="46"/>
  <c r="S50" i="46" s="1"/>
  <c r="R51" i="46"/>
  <c r="S51" i="46" s="1"/>
  <c r="R52" i="46"/>
  <c r="S52" i="46" s="1"/>
  <c r="R53" i="46"/>
  <c r="S53" i="46" s="1"/>
  <c r="R54" i="46"/>
  <c r="S54" i="46" s="1"/>
  <c r="R55" i="46"/>
  <c r="S55" i="46" s="1"/>
  <c r="R56" i="46"/>
  <c r="S56" i="46" s="1"/>
  <c r="R57" i="46"/>
  <c r="S57" i="46" s="1"/>
  <c r="R58" i="46"/>
  <c r="S58" i="46" s="1"/>
  <c r="R59" i="46"/>
  <c r="S59" i="46" s="1"/>
  <c r="R60" i="46"/>
  <c r="S60" i="46" s="1"/>
  <c r="R61" i="46"/>
  <c r="S61" i="46" s="1"/>
  <c r="R62" i="46"/>
  <c r="S62" i="46" s="1"/>
  <c r="R63" i="46"/>
  <c r="S63" i="46" s="1"/>
  <c r="R64" i="46"/>
  <c r="S64" i="46" s="1"/>
  <c r="R65" i="46"/>
  <c r="S65" i="46" s="1"/>
  <c r="R66" i="46"/>
  <c r="S66" i="46" s="1"/>
  <c r="R67" i="46"/>
  <c r="S67" i="46" s="1"/>
  <c r="R68" i="46"/>
  <c r="S68" i="46" s="1"/>
  <c r="R69" i="46"/>
  <c r="S69" i="46" s="1"/>
  <c r="R70" i="46"/>
  <c r="S70" i="46" s="1"/>
  <c r="R71" i="46"/>
  <c r="S71" i="46" s="1"/>
  <c r="R72" i="46"/>
  <c r="S72" i="46" s="1"/>
  <c r="R73" i="46"/>
  <c r="S73" i="46" s="1"/>
  <c r="R74" i="46"/>
  <c r="S74" i="46" s="1"/>
  <c r="R75" i="46"/>
  <c r="S75" i="46" s="1"/>
  <c r="R76" i="46"/>
  <c r="S76" i="46" s="1"/>
  <c r="R77" i="46"/>
  <c r="S77" i="46" s="1"/>
  <c r="R78" i="46"/>
  <c r="S78" i="46" s="1"/>
  <c r="R79" i="46"/>
  <c r="S79" i="46" s="1"/>
  <c r="R80" i="46"/>
  <c r="S80" i="46" s="1"/>
  <c r="R81" i="46"/>
  <c r="S81" i="46" s="1"/>
  <c r="R82" i="46"/>
  <c r="S82" i="46" s="1"/>
  <c r="R83" i="46"/>
  <c r="S83" i="46" s="1"/>
  <c r="R84" i="46"/>
  <c r="S84" i="46" s="1"/>
  <c r="R85" i="46"/>
  <c r="S85" i="46" s="1"/>
  <c r="R86" i="46"/>
  <c r="S86" i="46" s="1"/>
  <c r="R87" i="46"/>
  <c r="S87" i="46" s="1"/>
  <c r="R88" i="46"/>
  <c r="S88" i="46" s="1"/>
  <c r="R89" i="46"/>
  <c r="S89" i="46" s="1"/>
  <c r="R90" i="46"/>
  <c r="S90" i="46" s="1"/>
  <c r="R91" i="46"/>
  <c r="S91" i="46" s="1"/>
  <c r="R92" i="46"/>
  <c r="S92" i="46" s="1"/>
  <c r="R93" i="46"/>
  <c r="S93" i="46" s="1"/>
  <c r="R94" i="46"/>
  <c r="S94" i="46" s="1"/>
  <c r="R95" i="46"/>
  <c r="S95" i="46" s="1"/>
  <c r="R96" i="46"/>
  <c r="S96" i="46" s="1"/>
  <c r="R97" i="46"/>
  <c r="S97" i="46" s="1"/>
  <c r="R98" i="46"/>
  <c r="S98" i="46" s="1"/>
  <c r="R99" i="46"/>
  <c r="S99" i="46" s="1"/>
  <c r="R100" i="46"/>
  <c r="S100" i="46" s="1"/>
  <c r="R101" i="46"/>
  <c r="S101" i="46" s="1"/>
  <c r="R102" i="46"/>
  <c r="S102" i="46" s="1"/>
  <c r="R103" i="46"/>
  <c r="S103" i="46" s="1"/>
  <c r="R104" i="46"/>
  <c r="S104" i="46" s="1"/>
  <c r="R105" i="46"/>
  <c r="S105" i="46" s="1"/>
  <c r="R106" i="46"/>
  <c r="S106" i="46" s="1"/>
  <c r="R107" i="46"/>
  <c r="S107" i="46" s="1"/>
  <c r="R108" i="46"/>
  <c r="S108" i="46" s="1"/>
  <c r="R109" i="46"/>
  <c r="S109" i="46" s="1"/>
  <c r="R110" i="46"/>
  <c r="S110" i="46" s="1"/>
  <c r="R111" i="46"/>
  <c r="S111" i="46" s="1"/>
  <c r="R112" i="46"/>
  <c r="S112" i="46" s="1"/>
  <c r="R113" i="46"/>
  <c r="S113" i="46" s="1"/>
  <c r="R114" i="46"/>
  <c r="S114" i="46" s="1"/>
  <c r="R115" i="46"/>
  <c r="S115" i="46" s="1"/>
  <c r="R116" i="46"/>
  <c r="S116" i="46" s="1"/>
  <c r="R117" i="46"/>
  <c r="S117" i="46" s="1"/>
  <c r="R118" i="46"/>
  <c r="S118" i="46" s="1"/>
  <c r="R119" i="46"/>
  <c r="S119" i="46" s="1"/>
  <c r="R120" i="46"/>
  <c r="S120" i="46" s="1"/>
  <c r="R121" i="46"/>
  <c r="S121" i="46" s="1"/>
  <c r="R122" i="46"/>
  <c r="S122" i="46" s="1"/>
  <c r="R123" i="46"/>
  <c r="S123" i="46" s="1"/>
  <c r="R124" i="46"/>
  <c r="S124" i="46" s="1"/>
  <c r="R125" i="46"/>
  <c r="S125" i="46" s="1"/>
  <c r="V12" i="46" l="1"/>
  <c r="G13" i="46"/>
  <c r="G14" i="46"/>
  <c r="G15" i="46"/>
  <c r="G16" i="46"/>
  <c r="G17" i="46"/>
  <c r="G18" i="46"/>
  <c r="G19" i="46"/>
  <c r="G20" i="46"/>
  <c r="G21" i="46"/>
  <c r="G22" i="46"/>
  <c r="G23" i="46"/>
  <c r="G24" i="46"/>
  <c r="G25" i="46"/>
  <c r="G26" i="46"/>
  <c r="G27" i="46"/>
  <c r="G28" i="46"/>
  <c r="G29" i="46"/>
  <c r="G30" i="46"/>
  <c r="G31" i="46"/>
  <c r="G32" i="46"/>
  <c r="G33" i="46"/>
  <c r="G34" i="46"/>
  <c r="G35" i="46"/>
  <c r="G36" i="46"/>
  <c r="G37" i="46"/>
  <c r="G38" i="46"/>
  <c r="G39" i="46"/>
  <c r="G40" i="46"/>
  <c r="G41" i="46"/>
  <c r="G42" i="46"/>
  <c r="G43" i="46"/>
  <c r="G44" i="46"/>
  <c r="G45" i="46"/>
  <c r="G46" i="46"/>
  <c r="G47" i="46"/>
  <c r="G48" i="46"/>
  <c r="G49" i="46"/>
  <c r="G50" i="46"/>
  <c r="G51" i="46"/>
  <c r="G52" i="46"/>
  <c r="G53" i="46"/>
  <c r="G54" i="46"/>
  <c r="G55" i="46"/>
  <c r="G56" i="46"/>
  <c r="G57" i="46"/>
  <c r="G58" i="46"/>
  <c r="G59" i="46"/>
  <c r="G60" i="46"/>
  <c r="G61" i="46"/>
  <c r="G62" i="46"/>
  <c r="G63" i="46"/>
  <c r="G64" i="46"/>
  <c r="G65" i="46"/>
  <c r="G66" i="46"/>
  <c r="G67" i="46"/>
  <c r="G68" i="46"/>
  <c r="G69" i="46"/>
  <c r="G70" i="46"/>
  <c r="G71" i="46"/>
  <c r="G72" i="46"/>
  <c r="G73" i="46"/>
  <c r="G74" i="46"/>
  <c r="G75" i="46"/>
  <c r="G76" i="46"/>
  <c r="G77" i="46"/>
  <c r="G78" i="46"/>
  <c r="G79" i="46"/>
  <c r="G80" i="46"/>
  <c r="G81" i="46"/>
  <c r="G82" i="46"/>
  <c r="G83" i="46"/>
  <c r="G84" i="46"/>
  <c r="G85" i="46"/>
  <c r="G86" i="46"/>
  <c r="G87" i="46"/>
  <c r="G88" i="46"/>
  <c r="G89" i="46"/>
  <c r="G90" i="46"/>
  <c r="G91" i="46"/>
  <c r="G92" i="46"/>
  <c r="G93" i="46"/>
  <c r="G94" i="46"/>
  <c r="G95" i="46"/>
  <c r="G96" i="46"/>
  <c r="G97" i="46"/>
  <c r="G98" i="46"/>
  <c r="G99" i="46"/>
  <c r="G100" i="46"/>
  <c r="G101" i="46"/>
  <c r="G102" i="46"/>
  <c r="G103" i="46"/>
  <c r="G104" i="46"/>
  <c r="G105" i="46"/>
  <c r="G106" i="46"/>
  <c r="G107" i="46"/>
  <c r="G108" i="46"/>
  <c r="G109" i="46"/>
  <c r="G110" i="46"/>
  <c r="G111" i="46"/>
  <c r="G112" i="46"/>
  <c r="G113" i="46"/>
  <c r="G114" i="46"/>
  <c r="G115" i="46"/>
  <c r="G116" i="46"/>
  <c r="G117" i="46"/>
  <c r="G118" i="46"/>
  <c r="G119" i="46"/>
  <c r="G120" i="46"/>
  <c r="G121" i="46"/>
  <c r="G122" i="46"/>
  <c r="G123" i="46"/>
  <c r="G124" i="46"/>
  <c r="G125" i="46"/>
  <c r="G12" i="46"/>
  <c r="Z12" i="46" l="1"/>
  <c r="W85" i="49"/>
  <c r="K350" i="37" l="1"/>
  <c r="W78" i="49" s="1"/>
  <c r="K351" i="37"/>
  <c r="W79" i="49" s="1"/>
  <c r="W83" i="49"/>
  <c r="K352" i="37" l="1"/>
  <c r="P351" i="39"/>
  <c r="CK15" i="17" l="1"/>
  <c r="CK16" i="17"/>
  <c r="CK17" i="17"/>
  <c r="CK18" i="17"/>
  <c r="CK19" i="17"/>
  <c r="CK20" i="17"/>
  <c r="CK21" i="17"/>
  <c r="CK22" i="17"/>
  <c r="CK23" i="17"/>
  <c r="CK24" i="17"/>
  <c r="CK25" i="17"/>
  <c r="CK26" i="17"/>
  <c r="CK27" i="17"/>
  <c r="CK28" i="17"/>
  <c r="CK29" i="17"/>
  <c r="CK30" i="17"/>
  <c r="CK31" i="17"/>
  <c r="CK32" i="17"/>
  <c r="CK33" i="17"/>
  <c r="CK34" i="17"/>
  <c r="CK35" i="17"/>
  <c r="CK36" i="17"/>
  <c r="CK37" i="17"/>
  <c r="CK38" i="17"/>
  <c r="CK39" i="17"/>
  <c r="CK40" i="17"/>
  <c r="CK41" i="17"/>
  <c r="CK42" i="17"/>
  <c r="CK43" i="17"/>
  <c r="CK44" i="17"/>
  <c r="CK45" i="17"/>
  <c r="CK46" i="17"/>
  <c r="CK47" i="17"/>
  <c r="CK48" i="17"/>
  <c r="CK49" i="17"/>
  <c r="CK50" i="17"/>
  <c r="CK51" i="17"/>
  <c r="CK52" i="17"/>
  <c r="CK53" i="17"/>
  <c r="CK54" i="17"/>
  <c r="CK55" i="17"/>
  <c r="CK56" i="17"/>
  <c r="CK57" i="17"/>
  <c r="CK58" i="17"/>
  <c r="CK59" i="17"/>
  <c r="CK60" i="17"/>
  <c r="CK61" i="17"/>
  <c r="CK62" i="17"/>
  <c r="CK63" i="17"/>
  <c r="CK64" i="17"/>
  <c r="CK65" i="17"/>
  <c r="CK66" i="17"/>
  <c r="CK67" i="17"/>
  <c r="CK68" i="17"/>
  <c r="CK69" i="17"/>
  <c r="CK70" i="17"/>
  <c r="CK71" i="17"/>
  <c r="CK72" i="17"/>
  <c r="CK73" i="17"/>
  <c r="CK74" i="17"/>
  <c r="CK75" i="17"/>
  <c r="CK76" i="17"/>
  <c r="CK77" i="17"/>
  <c r="CK78" i="17"/>
  <c r="CK79" i="17"/>
  <c r="CK80" i="17"/>
  <c r="CK81" i="17"/>
  <c r="CK82" i="17"/>
  <c r="CK83" i="17"/>
  <c r="CK84" i="17"/>
  <c r="CK85" i="17"/>
  <c r="CK86" i="17"/>
  <c r="CK87" i="17"/>
  <c r="CK88" i="17"/>
  <c r="CK89" i="17"/>
  <c r="CK90" i="17"/>
  <c r="CK91" i="17"/>
  <c r="CK92" i="17"/>
  <c r="CK93" i="17"/>
  <c r="CK94" i="17"/>
  <c r="CK95" i="17"/>
  <c r="CK96" i="17"/>
  <c r="CK97" i="17"/>
  <c r="CK98" i="17"/>
  <c r="CK99" i="17"/>
  <c r="CK100" i="17"/>
  <c r="CK101" i="17"/>
  <c r="CK102" i="17"/>
  <c r="CK103" i="17"/>
  <c r="CK104" i="17"/>
  <c r="CK105" i="17"/>
  <c r="CK106" i="17"/>
  <c r="CK107" i="17"/>
  <c r="CK108" i="17"/>
  <c r="CK109" i="17"/>
  <c r="CK110" i="17"/>
  <c r="CK111" i="17"/>
  <c r="CK112" i="17"/>
  <c r="CK113" i="17"/>
  <c r="CK114" i="17"/>
  <c r="CK115" i="17"/>
  <c r="CK116" i="17"/>
  <c r="CK117" i="17"/>
  <c r="CK118" i="17"/>
  <c r="CK119" i="17"/>
  <c r="CK120" i="17"/>
  <c r="CK121" i="17"/>
  <c r="CK122" i="17"/>
  <c r="CK123" i="17"/>
  <c r="CK124" i="17"/>
  <c r="CK125" i="17"/>
  <c r="CK126" i="17"/>
  <c r="CK127" i="17"/>
  <c r="CK128" i="17"/>
  <c r="CK129" i="17"/>
  <c r="CK130" i="17"/>
  <c r="CK131" i="17"/>
  <c r="CK132" i="17"/>
  <c r="CK133" i="17"/>
  <c r="CK134" i="17"/>
  <c r="CK135" i="17"/>
  <c r="CK136" i="17"/>
  <c r="CK137" i="17"/>
  <c r="CK138" i="17"/>
  <c r="CK139" i="17"/>
  <c r="CK140" i="17"/>
  <c r="CK141" i="17"/>
  <c r="CK142" i="17"/>
  <c r="CK143" i="17"/>
  <c r="CK144" i="17"/>
  <c r="CK145" i="17"/>
  <c r="CK146" i="17"/>
  <c r="CK147" i="17"/>
  <c r="CK148" i="17"/>
  <c r="CK149" i="17"/>
  <c r="CK150" i="17"/>
  <c r="CH14" i="17"/>
  <c r="V13" i="46"/>
  <c r="Z13" i="46" s="1"/>
  <c r="V14" i="46"/>
  <c r="Z14" i="46" s="1"/>
  <c r="V15" i="46"/>
  <c r="Z15" i="46" s="1"/>
  <c r="V16" i="46"/>
  <c r="Z16" i="46" s="1"/>
  <c r="V17" i="46"/>
  <c r="Z17" i="46" s="1"/>
  <c r="V18" i="46"/>
  <c r="Z18" i="46" s="1"/>
  <c r="V19" i="46"/>
  <c r="Z19" i="46" s="1"/>
  <c r="V20" i="46"/>
  <c r="Z20" i="46" s="1"/>
  <c r="V21" i="46"/>
  <c r="Z21" i="46" s="1"/>
  <c r="V22" i="46"/>
  <c r="Z22" i="46" s="1"/>
  <c r="V23" i="46"/>
  <c r="Z23" i="46" s="1"/>
  <c r="V24" i="46"/>
  <c r="Z24" i="46" s="1"/>
  <c r="V25" i="46"/>
  <c r="Z25" i="46" s="1"/>
  <c r="V26" i="46"/>
  <c r="Z26" i="46" s="1"/>
  <c r="V27" i="46"/>
  <c r="Z27" i="46" s="1"/>
  <c r="V28" i="46"/>
  <c r="Z28" i="46" s="1"/>
  <c r="V29" i="46"/>
  <c r="Z29" i="46" s="1"/>
  <c r="V30" i="46"/>
  <c r="Z30" i="46" s="1"/>
  <c r="V31" i="46"/>
  <c r="Z31" i="46" s="1"/>
  <c r="V32" i="46"/>
  <c r="Z32" i="46" s="1"/>
  <c r="V33" i="46"/>
  <c r="Z33" i="46" s="1"/>
  <c r="V34" i="46"/>
  <c r="Z34" i="46" s="1"/>
  <c r="V35" i="46"/>
  <c r="Z35" i="46" s="1"/>
  <c r="V36" i="46"/>
  <c r="Z36" i="46" s="1"/>
  <c r="V37" i="46"/>
  <c r="Z37" i="46" s="1"/>
  <c r="V38" i="46"/>
  <c r="Z38" i="46" s="1"/>
  <c r="V39" i="46"/>
  <c r="Z39" i="46" s="1"/>
  <c r="V40" i="46"/>
  <c r="Z40" i="46" s="1"/>
  <c r="V41" i="46"/>
  <c r="Z41" i="46" s="1"/>
  <c r="V42" i="46"/>
  <c r="Z42" i="46" s="1"/>
  <c r="V43" i="46"/>
  <c r="Z43" i="46" s="1"/>
  <c r="V44" i="46"/>
  <c r="Z44" i="46" s="1"/>
  <c r="V45" i="46"/>
  <c r="Z45" i="46" s="1"/>
  <c r="V46" i="46"/>
  <c r="Z46" i="46" s="1"/>
  <c r="V47" i="46"/>
  <c r="Z47" i="46" s="1"/>
  <c r="V48" i="46"/>
  <c r="Z48" i="46" s="1"/>
  <c r="V49" i="46"/>
  <c r="Z49" i="46" s="1"/>
  <c r="V50" i="46"/>
  <c r="Z50" i="46" s="1"/>
  <c r="V51" i="46"/>
  <c r="Z51" i="46" s="1"/>
  <c r="V52" i="46"/>
  <c r="Z52" i="46" s="1"/>
  <c r="V53" i="46"/>
  <c r="Z53" i="46" s="1"/>
  <c r="V54" i="46"/>
  <c r="Z54" i="46" s="1"/>
  <c r="V55" i="46"/>
  <c r="Z55" i="46" s="1"/>
  <c r="V56" i="46"/>
  <c r="Z56" i="46" s="1"/>
  <c r="V57" i="46"/>
  <c r="Z57" i="46" s="1"/>
  <c r="V58" i="46"/>
  <c r="Z58" i="46" s="1"/>
  <c r="V59" i="46"/>
  <c r="Z59" i="46" s="1"/>
  <c r="V60" i="46"/>
  <c r="Z60" i="46" s="1"/>
  <c r="V61" i="46"/>
  <c r="Z61" i="46" s="1"/>
  <c r="V62" i="46"/>
  <c r="Z62" i="46" s="1"/>
  <c r="V63" i="46"/>
  <c r="Z63" i="46" s="1"/>
  <c r="V64" i="46"/>
  <c r="Z64" i="46" s="1"/>
  <c r="V65" i="46"/>
  <c r="Z65" i="46" s="1"/>
  <c r="V66" i="46"/>
  <c r="Z66" i="46" s="1"/>
  <c r="V67" i="46"/>
  <c r="Z67" i="46" s="1"/>
  <c r="V68" i="46"/>
  <c r="Z68" i="46" s="1"/>
  <c r="V69" i="46"/>
  <c r="Z69" i="46" s="1"/>
  <c r="V70" i="46"/>
  <c r="Z70" i="46" s="1"/>
  <c r="V71" i="46"/>
  <c r="Z71" i="46" s="1"/>
  <c r="V72" i="46"/>
  <c r="Z72" i="46" s="1"/>
  <c r="V73" i="46"/>
  <c r="Z73" i="46" s="1"/>
  <c r="V74" i="46"/>
  <c r="Z74" i="46" s="1"/>
  <c r="V75" i="46"/>
  <c r="Z75" i="46" s="1"/>
  <c r="V76" i="46"/>
  <c r="Z76" i="46" s="1"/>
  <c r="V77" i="46"/>
  <c r="Z77" i="46" s="1"/>
  <c r="V78" i="46"/>
  <c r="Z78" i="46" s="1"/>
  <c r="V79" i="46"/>
  <c r="Z79" i="46" s="1"/>
  <c r="V80" i="46"/>
  <c r="Z80" i="46" s="1"/>
  <c r="V81" i="46"/>
  <c r="Z81" i="46" s="1"/>
  <c r="V82" i="46"/>
  <c r="Z82" i="46" s="1"/>
  <c r="V83" i="46"/>
  <c r="Z83" i="46" s="1"/>
  <c r="V84" i="46"/>
  <c r="Z84" i="46" s="1"/>
  <c r="V85" i="46"/>
  <c r="Z85" i="46" s="1"/>
  <c r="V86" i="46"/>
  <c r="Z86" i="46" s="1"/>
  <c r="V87" i="46"/>
  <c r="Z87" i="46" s="1"/>
  <c r="V88" i="46"/>
  <c r="Z88" i="46" s="1"/>
  <c r="V89" i="46"/>
  <c r="Z89" i="46" s="1"/>
  <c r="V90" i="46"/>
  <c r="Z90" i="46" s="1"/>
  <c r="V91" i="46"/>
  <c r="Z91" i="46" s="1"/>
  <c r="V92" i="46"/>
  <c r="Z92" i="46" s="1"/>
  <c r="V93" i="46"/>
  <c r="Z93" i="46" s="1"/>
  <c r="V94" i="46"/>
  <c r="Z94" i="46" s="1"/>
  <c r="V95" i="46"/>
  <c r="Z95" i="46" s="1"/>
  <c r="V96" i="46"/>
  <c r="Z96" i="46" s="1"/>
  <c r="V97" i="46"/>
  <c r="Z97" i="46" s="1"/>
  <c r="V98" i="46"/>
  <c r="Z98" i="46" s="1"/>
  <c r="V99" i="46"/>
  <c r="Z99" i="46" s="1"/>
  <c r="V100" i="46"/>
  <c r="Z100" i="46" s="1"/>
  <c r="V101" i="46"/>
  <c r="Z101" i="46" s="1"/>
  <c r="V102" i="46"/>
  <c r="Z102" i="46" s="1"/>
  <c r="V103" i="46"/>
  <c r="Z103" i="46" s="1"/>
  <c r="V104" i="46"/>
  <c r="Z104" i="46" s="1"/>
  <c r="V105" i="46"/>
  <c r="Z105" i="46" s="1"/>
  <c r="V106" i="46"/>
  <c r="Z106" i="46" s="1"/>
  <c r="V107" i="46"/>
  <c r="Z107" i="46" s="1"/>
  <c r="V108" i="46"/>
  <c r="Z108" i="46" s="1"/>
  <c r="V109" i="46"/>
  <c r="Z109" i="46" s="1"/>
  <c r="V110" i="46"/>
  <c r="Z110" i="46" s="1"/>
  <c r="V111" i="46"/>
  <c r="Z111" i="46" s="1"/>
  <c r="V112" i="46"/>
  <c r="Z112" i="46" s="1"/>
  <c r="V113" i="46"/>
  <c r="Z113" i="46" s="1"/>
  <c r="V114" i="46"/>
  <c r="Z114" i="46" s="1"/>
  <c r="V115" i="46"/>
  <c r="Z115" i="46" s="1"/>
  <c r="V116" i="46"/>
  <c r="Z116" i="46" s="1"/>
  <c r="V117" i="46"/>
  <c r="Z117" i="46" s="1"/>
  <c r="V118" i="46"/>
  <c r="Z118" i="46" s="1"/>
  <c r="V119" i="46"/>
  <c r="Z119" i="46" s="1"/>
  <c r="V120" i="46"/>
  <c r="Z120" i="46" s="1"/>
  <c r="V121" i="46"/>
  <c r="Z121" i="46" s="1"/>
  <c r="V122" i="46"/>
  <c r="Z122" i="46" s="1"/>
  <c r="V123" i="46"/>
  <c r="Z123" i="46" s="1"/>
  <c r="V124" i="46"/>
  <c r="Z124" i="46" s="1"/>
  <c r="V125" i="46"/>
  <c r="Z125" i="46" s="1"/>
  <c r="AC13" i="17" l="1"/>
  <c r="AP13" i="17" s="1"/>
  <c r="AC14" i="17"/>
  <c r="X14" i="17" l="1"/>
  <c r="Y14" i="17"/>
  <c r="CK14" i="17" s="1"/>
  <c r="CK151" i="17" s="1"/>
  <c r="AC183" i="17" s="1"/>
  <c r="L13" i="49" s="1"/>
  <c r="Z14" i="17"/>
  <c r="AA14" i="17"/>
  <c r="AB14" i="17"/>
  <c r="X15" i="17"/>
  <c r="Y15" i="17"/>
  <c r="Z15" i="17"/>
  <c r="AA15" i="17"/>
  <c r="AB15" i="17"/>
  <c r="Y13" i="17"/>
  <c r="Z13" i="17"/>
  <c r="AA13" i="17"/>
  <c r="AB13" i="17"/>
  <c r="Q351" i="39" l="1"/>
  <c r="I351" i="39"/>
  <c r="R357" i="39" l="1"/>
  <c r="AQ13" i="46" l="1"/>
  <c r="AQ14" i="46"/>
  <c r="AQ15" i="46"/>
  <c r="AQ16" i="46"/>
  <c r="AQ17" i="46"/>
  <c r="AQ18" i="46"/>
  <c r="AQ19" i="46"/>
  <c r="AQ20" i="46"/>
  <c r="AQ21" i="46"/>
  <c r="AQ22" i="46"/>
  <c r="AF125" i="46" l="1"/>
  <c r="AF124" i="46"/>
  <c r="AF123" i="46"/>
  <c r="AF122" i="46"/>
  <c r="AF121" i="46"/>
  <c r="AF120" i="46"/>
  <c r="AF119" i="46"/>
  <c r="AF118" i="46"/>
  <c r="AF117" i="46"/>
  <c r="AF116" i="46"/>
  <c r="AF115" i="46"/>
  <c r="AF114" i="46"/>
  <c r="AF113" i="46"/>
  <c r="AF112" i="46"/>
  <c r="AF111" i="46"/>
  <c r="AF110" i="46"/>
  <c r="AF109" i="46"/>
  <c r="AF108" i="46"/>
  <c r="AF107" i="46"/>
  <c r="AF106" i="46"/>
  <c r="AF105" i="46"/>
  <c r="AF104" i="46"/>
  <c r="AF103" i="46"/>
  <c r="AF102" i="46"/>
  <c r="AF101" i="46"/>
  <c r="AF100" i="46"/>
  <c r="AF99" i="46"/>
  <c r="AF98" i="46"/>
  <c r="AF97" i="46"/>
  <c r="AF96" i="46"/>
  <c r="AF95" i="46"/>
  <c r="AF94" i="46"/>
  <c r="AF93" i="46"/>
  <c r="AF92" i="46"/>
  <c r="AF91" i="46"/>
  <c r="AF90" i="46"/>
  <c r="AF89" i="46"/>
  <c r="AF88" i="46"/>
  <c r="AF87" i="46"/>
  <c r="AF86" i="46"/>
  <c r="AF85" i="46"/>
  <c r="AF84" i="46"/>
  <c r="AF83" i="46"/>
  <c r="AF82" i="46"/>
  <c r="AF81" i="46"/>
  <c r="AF80" i="46"/>
  <c r="AF79" i="46"/>
  <c r="AF78" i="46"/>
  <c r="AF77" i="46"/>
  <c r="AF76" i="46"/>
  <c r="AF75" i="46"/>
  <c r="AF74" i="46"/>
  <c r="AF73" i="46"/>
  <c r="AF72" i="46"/>
  <c r="AF71" i="46"/>
  <c r="AF70" i="46"/>
  <c r="AF69" i="46"/>
  <c r="AF68" i="46"/>
  <c r="AF67" i="46"/>
  <c r="AF66" i="46"/>
  <c r="AF65" i="46"/>
  <c r="AF64" i="46"/>
  <c r="AF63" i="46"/>
  <c r="AF62" i="46"/>
  <c r="AF61" i="46"/>
  <c r="AF60" i="46"/>
  <c r="AF59" i="46"/>
  <c r="AF58" i="46"/>
  <c r="AF57" i="46"/>
  <c r="AF56" i="46"/>
  <c r="AF55" i="46"/>
  <c r="AF54" i="46"/>
  <c r="AF53" i="46"/>
  <c r="AF52" i="46"/>
  <c r="AF51" i="46"/>
  <c r="AF50" i="46"/>
  <c r="AF49" i="46"/>
  <c r="AF48" i="46"/>
  <c r="AF47" i="46"/>
  <c r="AF46" i="46"/>
  <c r="AF45" i="46"/>
  <c r="AF44" i="46"/>
  <c r="AF43" i="46"/>
  <c r="AF42" i="46"/>
  <c r="AF41" i="46"/>
  <c r="AF40" i="46"/>
  <c r="AF39" i="46"/>
  <c r="AF38" i="46"/>
  <c r="AF37" i="46"/>
  <c r="AF36" i="46"/>
  <c r="AF35" i="46"/>
  <c r="AF34" i="46"/>
  <c r="AF33" i="46"/>
  <c r="AF32" i="46"/>
  <c r="AF31" i="46"/>
  <c r="AF30" i="46"/>
  <c r="AF29" i="46"/>
  <c r="AF28" i="46"/>
  <c r="AF27" i="46"/>
  <c r="AF26" i="46"/>
  <c r="AF25" i="46"/>
  <c r="AF24" i="46"/>
  <c r="AF23" i="46"/>
  <c r="AF22" i="46"/>
  <c r="AF21" i="46"/>
  <c r="AF20" i="46"/>
  <c r="AF19" i="46"/>
  <c r="AF18" i="46"/>
  <c r="AF17" i="46"/>
  <c r="AF16" i="46"/>
  <c r="AF15" i="46"/>
  <c r="AF14" i="46"/>
  <c r="AF13" i="46"/>
  <c r="AJ12" i="46" l="1"/>
  <c r="AK12" i="46" s="1"/>
  <c r="AL12" i="46" s="1"/>
  <c r="AG12" i="46"/>
  <c r="AH12" i="46" s="1"/>
  <c r="AA13" i="46"/>
  <c r="AG13" i="46"/>
  <c r="AH13" i="46" s="1"/>
  <c r="AJ13" i="46"/>
  <c r="AK13" i="46" s="1"/>
  <c r="AL13" i="46" s="1"/>
  <c r="AG14" i="46"/>
  <c r="AH14" i="46" s="1"/>
  <c r="AJ14" i="46"/>
  <c r="AK14" i="46" s="1"/>
  <c r="AA15" i="46"/>
  <c r="AG15" i="46"/>
  <c r="AH15" i="46" s="1"/>
  <c r="AJ15" i="46"/>
  <c r="AK15" i="46" s="1"/>
  <c r="AL15" i="46" s="1"/>
  <c r="AA16" i="46"/>
  <c r="AG16" i="46"/>
  <c r="AH16" i="46" s="1"/>
  <c r="AJ16" i="46"/>
  <c r="AK16" i="46" s="1"/>
  <c r="AL16" i="46" s="1"/>
  <c r="AA17" i="46"/>
  <c r="AG17" i="46"/>
  <c r="AH17" i="46" s="1"/>
  <c r="AJ17" i="46"/>
  <c r="AK17" i="46" s="1"/>
  <c r="AL17" i="46" s="1"/>
  <c r="AA18" i="46"/>
  <c r="AG18" i="46"/>
  <c r="AH18" i="46" s="1"/>
  <c r="AJ18" i="46"/>
  <c r="AK18" i="46" s="1"/>
  <c r="AL18" i="46" s="1"/>
  <c r="AB19" i="46"/>
  <c r="AG19" i="46"/>
  <c r="AH19" i="46" s="1"/>
  <c r="AJ19" i="46"/>
  <c r="AK19" i="46" s="1"/>
  <c r="AL19" i="46" s="1"/>
  <c r="AA20" i="46"/>
  <c r="AG20" i="46"/>
  <c r="AH20" i="46" s="1"/>
  <c r="AJ20" i="46"/>
  <c r="AK20" i="46" s="1"/>
  <c r="AL20" i="46" s="1"/>
  <c r="AA21" i="46"/>
  <c r="AG21" i="46"/>
  <c r="AH21" i="46" s="1"/>
  <c r="AJ21" i="46"/>
  <c r="AK21" i="46" s="1"/>
  <c r="AL21" i="46" s="1"/>
  <c r="AA22" i="46"/>
  <c r="AG22" i="46"/>
  <c r="AH22" i="46" s="1"/>
  <c r="AJ22" i="46"/>
  <c r="AK22" i="46" s="1"/>
  <c r="AL22" i="46" s="1"/>
  <c r="AA23" i="46"/>
  <c r="AG23" i="46"/>
  <c r="AH23" i="46" s="1"/>
  <c r="AJ23" i="46"/>
  <c r="AK23" i="46" s="1"/>
  <c r="AL23" i="46" s="1"/>
  <c r="AA24" i="46"/>
  <c r="AG24" i="46"/>
  <c r="AH24" i="46" s="1"/>
  <c r="AJ24" i="46"/>
  <c r="AK24" i="46" s="1"/>
  <c r="AL24" i="46" s="1"/>
  <c r="AA25" i="46"/>
  <c r="AG25" i="46"/>
  <c r="AH25" i="46" s="1"/>
  <c r="AJ25" i="46"/>
  <c r="AK25" i="46" s="1"/>
  <c r="AL25" i="46" s="1"/>
  <c r="AA26" i="46"/>
  <c r="AG26" i="46"/>
  <c r="AH26" i="46" s="1"/>
  <c r="AJ26" i="46"/>
  <c r="AK26" i="46" s="1"/>
  <c r="AL26" i="46" s="1"/>
  <c r="AA27" i="46"/>
  <c r="AG27" i="46"/>
  <c r="AH27" i="46" s="1"/>
  <c r="AJ27" i="46"/>
  <c r="AK27" i="46" s="1"/>
  <c r="AL27" i="46" s="1"/>
  <c r="AG28" i="46"/>
  <c r="AH28" i="46" s="1"/>
  <c r="AJ28" i="46"/>
  <c r="AK28" i="46" s="1"/>
  <c r="AL28" i="46" s="1"/>
  <c r="AG29" i="46"/>
  <c r="AH29" i="46" s="1"/>
  <c r="AJ29" i="46"/>
  <c r="AK29" i="46" s="1"/>
  <c r="AL29" i="46" s="1"/>
  <c r="AG30" i="46"/>
  <c r="AH30" i="46" s="1"/>
  <c r="AJ30" i="46"/>
  <c r="AK30" i="46" s="1"/>
  <c r="AL30" i="46" s="1"/>
  <c r="AG31" i="46"/>
  <c r="AH31" i="46" s="1"/>
  <c r="AJ31" i="46"/>
  <c r="AK31" i="46" s="1"/>
  <c r="AL31" i="46" s="1"/>
  <c r="AG32" i="46"/>
  <c r="AH32" i="46" s="1"/>
  <c r="AJ32" i="46"/>
  <c r="AK32" i="46" s="1"/>
  <c r="AL32" i="46" s="1"/>
  <c r="AG33" i="46"/>
  <c r="AH33" i="46" s="1"/>
  <c r="AJ33" i="46"/>
  <c r="AK33" i="46" s="1"/>
  <c r="AL33" i="46" s="1"/>
  <c r="AG34" i="46"/>
  <c r="AH34" i="46" s="1"/>
  <c r="AJ34" i="46"/>
  <c r="AK34" i="46" s="1"/>
  <c r="AL34" i="46" s="1"/>
  <c r="AG35" i="46"/>
  <c r="AH35" i="46" s="1"/>
  <c r="AJ35" i="46"/>
  <c r="AK35" i="46" s="1"/>
  <c r="AL35" i="46" s="1"/>
  <c r="AG36" i="46"/>
  <c r="AH36" i="46" s="1"/>
  <c r="AJ36" i="46"/>
  <c r="AK36" i="46" s="1"/>
  <c r="AL36" i="46" s="1"/>
  <c r="AG37" i="46"/>
  <c r="AH37" i="46" s="1"/>
  <c r="AJ37" i="46"/>
  <c r="AK37" i="46" s="1"/>
  <c r="AL37" i="46" s="1"/>
  <c r="AG38" i="46"/>
  <c r="AH38" i="46" s="1"/>
  <c r="AJ38" i="46"/>
  <c r="AK38" i="46" s="1"/>
  <c r="AL38" i="46" s="1"/>
  <c r="AG39" i="46"/>
  <c r="AH39" i="46" s="1"/>
  <c r="AJ39" i="46"/>
  <c r="AK39" i="46" s="1"/>
  <c r="AL39" i="46" s="1"/>
  <c r="AG40" i="46"/>
  <c r="AH40" i="46" s="1"/>
  <c r="AJ40" i="46"/>
  <c r="AK40" i="46" s="1"/>
  <c r="AL40" i="46" s="1"/>
  <c r="AG41" i="46"/>
  <c r="AH41" i="46" s="1"/>
  <c r="AJ41" i="46"/>
  <c r="AK41" i="46" s="1"/>
  <c r="AL41" i="46" s="1"/>
  <c r="AG42" i="46"/>
  <c r="AH42" i="46" s="1"/>
  <c r="AJ42" i="46"/>
  <c r="AK42" i="46" s="1"/>
  <c r="AL42" i="46" s="1"/>
  <c r="AG43" i="46"/>
  <c r="AH43" i="46" s="1"/>
  <c r="AJ43" i="46"/>
  <c r="AK43" i="46" s="1"/>
  <c r="AL43" i="46" s="1"/>
  <c r="AG44" i="46"/>
  <c r="AH44" i="46" s="1"/>
  <c r="AJ44" i="46"/>
  <c r="AK44" i="46" s="1"/>
  <c r="AL44" i="46" s="1"/>
  <c r="AG45" i="46"/>
  <c r="AH45" i="46" s="1"/>
  <c r="AJ45" i="46"/>
  <c r="AK45" i="46" s="1"/>
  <c r="AL45" i="46" s="1"/>
  <c r="AG46" i="46"/>
  <c r="AH46" i="46" s="1"/>
  <c r="AJ46" i="46"/>
  <c r="AK46" i="46" s="1"/>
  <c r="AL46" i="46" s="1"/>
  <c r="AG47" i="46"/>
  <c r="AH47" i="46" s="1"/>
  <c r="AJ47" i="46"/>
  <c r="AK47" i="46" s="1"/>
  <c r="AL47" i="46" s="1"/>
  <c r="AG48" i="46"/>
  <c r="AH48" i="46" s="1"/>
  <c r="AJ48" i="46"/>
  <c r="AK48" i="46" s="1"/>
  <c r="AL48" i="46" s="1"/>
  <c r="AG49" i="46"/>
  <c r="AH49" i="46" s="1"/>
  <c r="AJ49" i="46"/>
  <c r="AK49" i="46" s="1"/>
  <c r="AL49" i="46" s="1"/>
  <c r="AG50" i="46"/>
  <c r="AH50" i="46" s="1"/>
  <c r="AJ50" i="46"/>
  <c r="AK50" i="46" s="1"/>
  <c r="AL50" i="46" s="1"/>
  <c r="AG51" i="46"/>
  <c r="AH51" i="46" s="1"/>
  <c r="AJ51" i="46"/>
  <c r="AK51" i="46" s="1"/>
  <c r="AL51" i="46" s="1"/>
  <c r="AG52" i="46"/>
  <c r="AH52" i="46" s="1"/>
  <c r="AJ52" i="46"/>
  <c r="AK52" i="46" s="1"/>
  <c r="AL52" i="46" s="1"/>
  <c r="AA53" i="46"/>
  <c r="AG53" i="46"/>
  <c r="AH53" i="46" s="1"/>
  <c r="AJ53" i="46"/>
  <c r="AK53" i="46" s="1"/>
  <c r="AL53" i="46" s="1"/>
  <c r="AD54" i="46"/>
  <c r="AG54" i="46"/>
  <c r="AH54" i="46" s="1"/>
  <c r="AJ54" i="46"/>
  <c r="AK54" i="46" s="1"/>
  <c r="AL54" i="46" s="1"/>
  <c r="AD55" i="46"/>
  <c r="AG55" i="46"/>
  <c r="AH55" i="46" s="1"/>
  <c r="AJ55" i="46"/>
  <c r="AK55" i="46" s="1"/>
  <c r="AL55" i="46" s="1"/>
  <c r="AD56" i="46"/>
  <c r="AG56" i="46"/>
  <c r="AH56" i="46" s="1"/>
  <c r="AJ56" i="46"/>
  <c r="AK56" i="46" s="1"/>
  <c r="AL56" i="46" s="1"/>
  <c r="AD57" i="46"/>
  <c r="AG57" i="46"/>
  <c r="AH57" i="46" s="1"/>
  <c r="AJ57" i="46"/>
  <c r="AK57" i="46" s="1"/>
  <c r="AL57" i="46" s="1"/>
  <c r="AD58" i="46"/>
  <c r="AG58" i="46"/>
  <c r="AH58" i="46" s="1"/>
  <c r="AJ58" i="46"/>
  <c r="AK58" i="46" s="1"/>
  <c r="AL58" i="46" s="1"/>
  <c r="AD59" i="46"/>
  <c r="AG59" i="46"/>
  <c r="AH59" i="46" s="1"/>
  <c r="AJ59" i="46"/>
  <c r="AK59" i="46" s="1"/>
  <c r="AL59" i="46" s="1"/>
  <c r="AD60" i="46"/>
  <c r="AG60" i="46"/>
  <c r="AH60" i="46" s="1"/>
  <c r="AJ60" i="46"/>
  <c r="AK60" i="46" s="1"/>
  <c r="AL60" i="46" s="1"/>
  <c r="AD61" i="46"/>
  <c r="AG61" i="46"/>
  <c r="AH61" i="46" s="1"/>
  <c r="AJ61" i="46"/>
  <c r="AK61" i="46" s="1"/>
  <c r="AL61" i="46" s="1"/>
  <c r="AD62" i="46"/>
  <c r="AG62" i="46"/>
  <c r="AH62" i="46" s="1"/>
  <c r="AJ62" i="46"/>
  <c r="AK62" i="46" s="1"/>
  <c r="AL62" i="46" s="1"/>
  <c r="AD63" i="46"/>
  <c r="AG63" i="46"/>
  <c r="AH63" i="46" s="1"/>
  <c r="AJ63" i="46"/>
  <c r="AK63" i="46" s="1"/>
  <c r="AL63" i="46" s="1"/>
  <c r="AD64" i="46"/>
  <c r="AG64" i="46"/>
  <c r="AH64" i="46" s="1"/>
  <c r="AJ64" i="46"/>
  <c r="AK64" i="46" s="1"/>
  <c r="AL64" i="46" s="1"/>
  <c r="AD65" i="46"/>
  <c r="AG65" i="46"/>
  <c r="AH65" i="46" s="1"/>
  <c r="AJ65" i="46"/>
  <c r="AK65" i="46" s="1"/>
  <c r="AL65" i="46" s="1"/>
  <c r="AD66" i="46"/>
  <c r="AG66" i="46"/>
  <c r="AH66" i="46" s="1"/>
  <c r="AJ66" i="46"/>
  <c r="AK66" i="46" s="1"/>
  <c r="AL66" i="46" s="1"/>
  <c r="AD67" i="46"/>
  <c r="AG67" i="46"/>
  <c r="AH67" i="46" s="1"/>
  <c r="AJ67" i="46"/>
  <c r="AK67" i="46" s="1"/>
  <c r="AL67" i="46" s="1"/>
  <c r="AD68" i="46"/>
  <c r="AG68" i="46"/>
  <c r="AH68" i="46" s="1"/>
  <c r="AJ68" i="46"/>
  <c r="AK68" i="46" s="1"/>
  <c r="AL68" i="46" s="1"/>
  <c r="AD69" i="46"/>
  <c r="AG69" i="46"/>
  <c r="AH69" i="46" s="1"/>
  <c r="AJ69" i="46"/>
  <c r="AK69" i="46" s="1"/>
  <c r="AL69" i="46" s="1"/>
  <c r="AD70" i="46"/>
  <c r="AG70" i="46"/>
  <c r="AH70" i="46" s="1"/>
  <c r="AJ70" i="46"/>
  <c r="AK70" i="46" s="1"/>
  <c r="AL70" i="46" s="1"/>
  <c r="AA71" i="46"/>
  <c r="AG71" i="46"/>
  <c r="AH71" i="46" s="1"/>
  <c r="AJ71" i="46"/>
  <c r="AK71" i="46" s="1"/>
  <c r="AL71" i="46" s="1"/>
  <c r="AD72" i="46"/>
  <c r="AG72" i="46"/>
  <c r="AH72" i="46" s="1"/>
  <c r="AJ72" i="46"/>
  <c r="AK72" i="46" s="1"/>
  <c r="AL72" i="46" s="1"/>
  <c r="AA73" i="46"/>
  <c r="AG73" i="46"/>
  <c r="AH73" i="46" s="1"/>
  <c r="AJ73" i="46"/>
  <c r="AK73" i="46" s="1"/>
  <c r="AL73" i="46" s="1"/>
  <c r="AA74" i="46"/>
  <c r="AG74" i="46"/>
  <c r="AH74" i="46" s="1"/>
  <c r="AJ74" i="46"/>
  <c r="AK74" i="46" s="1"/>
  <c r="AL74" i="46" s="1"/>
  <c r="AA75" i="46"/>
  <c r="AG75" i="46"/>
  <c r="AH75" i="46" s="1"/>
  <c r="AJ75" i="46"/>
  <c r="AK75" i="46" s="1"/>
  <c r="AL75" i="46" s="1"/>
  <c r="AA76" i="46"/>
  <c r="AG76" i="46"/>
  <c r="AH76" i="46" s="1"/>
  <c r="AJ76" i="46"/>
  <c r="AK76" i="46" s="1"/>
  <c r="AL76" i="46" s="1"/>
  <c r="AB77" i="46"/>
  <c r="AG77" i="46"/>
  <c r="AH77" i="46" s="1"/>
  <c r="AJ77" i="46"/>
  <c r="AK77" i="46" s="1"/>
  <c r="AL77" i="46" s="1"/>
  <c r="AA78" i="46"/>
  <c r="AG78" i="46"/>
  <c r="AH78" i="46" s="1"/>
  <c r="AJ78" i="46"/>
  <c r="AK78" i="46" s="1"/>
  <c r="AL78" i="46" s="1"/>
  <c r="AB79" i="46"/>
  <c r="AG79" i="46"/>
  <c r="AH79" i="46" s="1"/>
  <c r="AJ79" i="46"/>
  <c r="AK79" i="46" s="1"/>
  <c r="AL79" i="46" s="1"/>
  <c r="AD80" i="46"/>
  <c r="AG80" i="46"/>
  <c r="AH80" i="46" s="1"/>
  <c r="AJ80" i="46"/>
  <c r="AK80" i="46" s="1"/>
  <c r="AL80" i="46" s="1"/>
  <c r="AA81" i="46"/>
  <c r="AG81" i="46"/>
  <c r="AH81" i="46" s="1"/>
  <c r="AJ81" i="46"/>
  <c r="AK81" i="46" s="1"/>
  <c r="AL81" i="46" s="1"/>
  <c r="AD82" i="46"/>
  <c r="AG82" i="46"/>
  <c r="AH82" i="46" s="1"/>
  <c r="AJ82" i="46"/>
  <c r="AK82" i="46" s="1"/>
  <c r="AL82" i="46" s="1"/>
  <c r="AA83" i="46"/>
  <c r="AG83" i="46"/>
  <c r="AH83" i="46" s="1"/>
  <c r="AJ83" i="46"/>
  <c r="AK83" i="46" s="1"/>
  <c r="AL83" i="46" s="1"/>
  <c r="AA84" i="46"/>
  <c r="AG84" i="46"/>
  <c r="AH84" i="46" s="1"/>
  <c r="AJ84" i="46"/>
  <c r="AK84" i="46" s="1"/>
  <c r="AL84" i="46" s="1"/>
  <c r="AA85" i="46"/>
  <c r="AG85" i="46"/>
  <c r="AH85" i="46" s="1"/>
  <c r="AJ85" i="46"/>
  <c r="AK85" i="46" s="1"/>
  <c r="AL85" i="46" s="1"/>
  <c r="AA86" i="46"/>
  <c r="AG86" i="46"/>
  <c r="AH86" i="46" s="1"/>
  <c r="AJ86" i="46"/>
  <c r="AK86" i="46" s="1"/>
  <c r="AL86" i="46" s="1"/>
  <c r="AA87" i="46"/>
  <c r="AG87" i="46"/>
  <c r="AH87" i="46" s="1"/>
  <c r="AJ87" i="46"/>
  <c r="AK87" i="46" s="1"/>
  <c r="AL87" i="46" s="1"/>
  <c r="AC88" i="46"/>
  <c r="AG88" i="46"/>
  <c r="AH88" i="46" s="1"/>
  <c r="AJ88" i="46"/>
  <c r="AK88" i="46" s="1"/>
  <c r="AL88" i="46" s="1"/>
  <c r="AC89" i="46"/>
  <c r="AG89" i="46"/>
  <c r="AH89" i="46" s="1"/>
  <c r="AJ89" i="46"/>
  <c r="AK89" i="46" s="1"/>
  <c r="AL89" i="46" s="1"/>
  <c r="AB90" i="46"/>
  <c r="AG90" i="46"/>
  <c r="AH90" i="46" s="1"/>
  <c r="AJ90" i="46"/>
  <c r="AK90" i="46" s="1"/>
  <c r="AL90" i="46" s="1"/>
  <c r="AB91" i="46"/>
  <c r="AG91" i="46"/>
  <c r="AH91" i="46" s="1"/>
  <c r="AJ91" i="46"/>
  <c r="AK91" i="46" s="1"/>
  <c r="AL91" i="46" s="1"/>
  <c r="AB92" i="46"/>
  <c r="AG92" i="46"/>
  <c r="AH92" i="46" s="1"/>
  <c r="AJ92" i="46"/>
  <c r="AK92" i="46" s="1"/>
  <c r="AL92" i="46" s="1"/>
  <c r="AA93" i="46"/>
  <c r="AG93" i="46"/>
  <c r="AH93" i="46" s="1"/>
  <c r="AJ93" i="46"/>
  <c r="AK93" i="46" s="1"/>
  <c r="AL93" i="46" s="1"/>
  <c r="AA94" i="46"/>
  <c r="AG94" i="46"/>
  <c r="AH94" i="46" s="1"/>
  <c r="AJ94" i="46"/>
  <c r="AK94" i="46" s="1"/>
  <c r="AL94" i="46" s="1"/>
  <c r="AA95" i="46"/>
  <c r="AG95" i="46"/>
  <c r="AH95" i="46" s="1"/>
  <c r="AJ95" i="46"/>
  <c r="AK95" i="46" s="1"/>
  <c r="AL95" i="46" s="1"/>
  <c r="AB96" i="46"/>
  <c r="AG96" i="46"/>
  <c r="AH96" i="46" s="1"/>
  <c r="AJ96" i="46"/>
  <c r="AK96" i="46" s="1"/>
  <c r="AL96" i="46" s="1"/>
  <c r="AB97" i="46"/>
  <c r="AG97" i="46"/>
  <c r="AH97" i="46" s="1"/>
  <c r="AJ97" i="46"/>
  <c r="AK97" i="46" s="1"/>
  <c r="AL97" i="46" s="1"/>
  <c r="AB98" i="46"/>
  <c r="AG98" i="46"/>
  <c r="AH98" i="46" s="1"/>
  <c r="AJ98" i="46"/>
  <c r="AK98" i="46" s="1"/>
  <c r="AL98" i="46" s="1"/>
  <c r="AA99" i="46"/>
  <c r="AG99" i="46"/>
  <c r="AH99" i="46" s="1"/>
  <c r="AJ99" i="46"/>
  <c r="AK99" i="46" s="1"/>
  <c r="AL99" i="46" s="1"/>
  <c r="AA100" i="46"/>
  <c r="AG100" i="46"/>
  <c r="AH100" i="46" s="1"/>
  <c r="AJ100" i="46"/>
  <c r="AK100" i="46" s="1"/>
  <c r="AL100" i="46" s="1"/>
  <c r="AB101" i="46"/>
  <c r="AG101" i="46"/>
  <c r="AH101" i="46" s="1"/>
  <c r="AJ101" i="46"/>
  <c r="AK101" i="46" s="1"/>
  <c r="AL101" i="46" s="1"/>
  <c r="AA102" i="46"/>
  <c r="AG102" i="46"/>
  <c r="AH102" i="46" s="1"/>
  <c r="AJ102" i="46"/>
  <c r="AK102" i="46" s="1"/>
  <c r="AL102" i="46" s="1"/>
  <c r="AC103" i="46"/>
  <c r="AG103" i="46"/>
  <c r="AH103" i="46" s="1"/>
  <c r="AJ103" i="46"/>
  <c r="AK103" i="46" s="1"/>
  <c r="AL103" i="46" s="1"/>
  <c r="AB104" i="46"/>
  <c r="AG104" i="46"/>
  <c r="AH104" i="46" s="1"/>
  <c r="AJ104" i="46"/>
  <c r="AK104" i="46" s="1"/>
  <c r="AL104" i="46" s="1"/>
  <c r="AA105" i="46"/>
  <c r="AG105" i="46"/>
  <c r="AH105" i="46" s="1"/>
  <c r="AJ105" i="46"/>
  <c r="AK105" i="46" s="1"/>
  <c r="AL105" i="46" s="1"/>
  <c r="AB106" i="46"/>
  <c r="AG106" i="46"/>
  <c r="AH106" i="46" s="1"/>
  <c r="AJ106" i="46"/>
  <c r="AK106" i="46" s="1"/>
  <c r="AL106" i="46" s="1"/>
  <c r="AB107" i="46"/>
  <c r="AG107" i="46"/>
  <c r="AH107" i="46" s="1"/>
  <c r="AJ107" i="46"/>
  <c r="AK107" i="46" s="1"/>
  <c r="AL107" i="46" s="1"/>
  <c r="AB108" i="46"/>
  <c r="AG108" i="46"/>
  <c r="AH108" i="46" s="1"/>
  <c r="AJ108" i="46"/>
  <c r="AK108" i="46" s="1"/>
  <c r="AL108" i="46" s="1"/>
  <c r="AB109" i="46"/>
  <c r="AG109" i="46"/>
  <c r="AH109" i="46" s="1"/>
  <c r="AJ109" i="46"/>
  <c r="AK109" i="46" s="1"/>
  <c r="AL109" i="46" s="1"/>
  <c r="AB110" i="46"/>
  <c r="AG110" i="46"/>
  <c r="AH110" i="46" s="1"/>
  <c r="AJ110" i="46"/>
  <c r="AK110" i="46" s="1"/>
  <c r="AL110" i="46" s="1"/>
  <c r="AB111" i="46"/>
  <c r="AG111" i="46"/>
  <c r="AH111" i="46" s="1"/>
  <c r="AJ111" i="46"/>
  <c r="AK111" i="46" s="1"/>
  <c r="AL111" i="46" s="1"/>
  <c r="AB112" i="46"/>
  <c r="AG112" i="46"/>
  <c r="AH112" i="46" s="1"/>
  <c r="AJ112" i="46"/>
  <c r="AK112" i="46" s="1"/>
  <c r="AL112" i="46" s="1"/>
  <c r="AB113" i="46"/>
  <c r="AG113" i="46"/>
  <c r="AH113" i="46" s="1"/>
  <c r="AJ113" i="46"/>
  <c r="AK113" i="46" s="1"/>
  <c r="AL113" i="46" s="1"/>
  <c r="AB114" i="46"/>
  <c r="AG114" i="46"/>
  <c r="AH114" i="46" s="1"/>
  <c r="AJ114" i="46"/>
  <c r="AK114" i="46" s="1"/>
  <c r="AL114" i="46" s="1"/>
  <c r="AB115" i="46"/>
  <c r="AG115" i="46"/>
  <c r="AH115" i="46" s="1"/>
  <c r="AJ115" i="46"/>
  <c r="AK115" i="46" s="1"/>
  <c r="AL115" i="46" s="1"/>
  <c r="AB116" i="46"/>
  <c r="AG116" i="46"/>
  <c r="AH116" i="46" s="1"/>
  <c r="AJ116" i="46"/>
  <c r="AK116" i="46" s="1"/>
  <c r="AL116" i="46" s="1"/>
  <c r="AB117" i="46"/>
  <c r="AG117" i="46"/>
  <c r="AH117" i="46" s="1"/>
  <c r="AJ117" i="46"/>
  <c r="AK117" i="46" s="1"/>
  <c r="AL117" i="46" s="1"/>
  <c r="AB118" i="46"/>
  <c r="AG118" i="46"/>
  <c r="AH118" i="46" s="1"/>
  <c r="AJ118" i="46"/>
  <c r="AK118" i="46" s="1"/>
  <c r="AL118" i="46" s="1"/>
  <c r="AB119" i="46"/>
  <c r="AG119" i="46"/>
  <c r="AH119" i="46" s="1"/>
  <c r="AJ119" i="46"/>
  <c r="AK119" i="46" s="1"/>
  <c r="AL119" i="46" s="1"/>
  <c r="AB120" i="46"/>
  <c r="AG120" i="46"/>
  <c r="AH120" i="46" s="1"/>
  <c r="AJ120" i="46"/>
  <c r="AK120" i="46" s="1"/>
  <c r="AL120" i="46" s="1"/>
  <c r="AB121" i="46"/>
  <c r="AG121" i="46"/>
  <c r="AH121" i="46" s="1"/>
  <c r="AJ121" i="46"/>
  <c r="AK121" i="46" s="1"/>
  <c r="AL121" i="46" s="1"/>
  <c r="AB122" i="46"/>
  <c r="AG122" i="46"/>
  <c r="AH122" i="46" s="1"/>
  <c r="AJ122" i="46"/>
  <c r="AK122" i="46" s="1"/>
  <c r="AL122" i="46" s="1"/>
  <c r="AB123" i="46"/>
  <c r="AG123" i="46"/>
  <c r="AH123" i="46" s="1"/>
  <c r="AJ123" i="46"/>
  <c r="AK123" i="46" s="1"/>
  <c r="AL123" i="46" s="1"/>
  <c r="AB124" i="46"/>
  <c r="AG124" i="46"/>
  <c r="AH124" i="46" s="1"/>
  <c r="AJ124" i="46"/>
  <c r="AK124" i="46" s="1"/>
  <c r="AL124" i="46" s="1"/>
  <c r="AB125" i="46"/>
  <c r="AG125" i="46"/>
  <c r="AH125" i="46" s="1"/>
  <c r="AJ125" i="46"/>
  <c r="AK125" i="46" s="1"/>
  <c r="AL125" i="46" s="1"/>
  <c r="N12" i="40"/>
  <c r="O12" i="40" s="1"/>
  <c r="N13" i="40"/>
  <c r="O13" i="40" s="1"/>
  <c r="N14" i="40"/>
  <c r="O14" i="40" s="1"/>
  <c r="N15" i="40"/>
  <c r="O15" i="40" s="1"/>
  <c r="AA14" i="46" l="1"/>
  <c r="AC14" i="46"/>
  <c r="AD14" i="46"/>
  <c r="AB12" i="46"/>
  <c r="AA12" i="46"/>
  <c r="AD12" i="46"/>
  <c r="AL14" i="46"/>
  <c r="AA58" i="46"/>
  <c r="AA117" i="46"/>
  <c r="AA59" i="46"/>
  <c r="AC17" i="46"/>
  <c r="AA118" i="46"/>
  <c r="AB60" i="46"/>
  <c r="AA98" i="46"/>
  <c r="AA88" i="46"/>
  <c r="AA101" i="46"/>
  <c r="AA79" i="46"/>
  <c r="AC74" i="46"/>
  <c r="AA119" i="46"/>
  <c r="AD75" i="46"/>
  <c r="AA60" i="46"/>
  <c r="AB100" i="46"/>
  <c r="AA66" i="46"/>
  <c r="AC58" i="46"/>
  <c r="AB88" i="46"/>
  <c r="AD76" i="46"/>
  <c r="AB59" i="46"/>
  <c r="AB58" i="46"/>
  <c r="AC98" i="46"/>
  <c r="AB103" i="46"/>
  <c r="AD100" i="46"/>
  <c r="AC72" i="46"/>
  <c r="AD119" i="46"/>
  <c r="AD118" i="46"/>
  <c r="AD117" i="46"/>
  <c r="AD116" i="46"/>
  <c r="AA103" i="46"/>
  <c r="AC100" i="46"/>
  <c r="AD74" i="46"/>
  <c r="AA65" i="46"/>
  <c r="AD97" i="46"/>
  <c r="AA96" i="46"/>
  <c r="AC87" i="46"/>
  <c r="AC76" i="46"/>
  <c r="AC70" i="46"/>
  <c r="AA67" i="46"/>
  <c r="AC60" i="46"/>
  <c r="AC59" i="46"/>
  <c r="AC57" i="46"/>
  <c r="AC56" i="46"/>
  <c r="AC97" i="46"/>
  <c r="AD71" i="46"/>
  <c r="AB57" i="46"/>
  <c r="AD85" i="46"/>
  <c r="AD112" i="46"/>
  <c r="AD111" i="46"/>
  <c r="AD110" i="46"/>
  <c r="AC85" i="46"/>
  <c r="AD84" i="46"/>
  <c r="AC82" i="46"/>
  <c r="AC80" i="46"/>
  <c r="AD79" i="46"/>
  <c r="AA77" i="46"/>
  <c r="AB76" i="46"/>
  <c r="AC75" i="46"/>
  <c r="AB74" i="46"/>
  <c r="AB72" i="46"/>
  <c r="AC71" i="46"/>
  <c r="AD124" i="46"/>
  <c r="AA112" i="46"/>
  <c r="AA111" i="46"/>
  <c r="AA110" i="46"/>
  <c r="AD103" i="46"/>
  <c r="AD88" i="46"/>
  <c r="AB85" i="46"/>
  <c r="AC84" i="46"/>
  <c r="AB82" i="46"/>
  <c r="AB80" i="46"/>
  <c r="AC79" i="46"/>
  <c r="AA72" i="46"/>
  <c r="AB71" i="46"/>
  <c r="AC67" i="46"/>
  <c r="AC66" i="46"/>
  <c r="AC65" i="46"/>
  <c r="AC64" i="46"/>
  <c r="AC63" i="46"/>
  <c r="AA124" i="46"/>
  <c r="AD123" i="46"/>
  <c r="AD109" i="46"/>
  <c r="AD87" i="46"/>
  <c r="AB84" i="46"/>
  <c r="AA82" i="46"/>
  <c r="AA80" i="46"/>
  <c r="AB67" i="46"/>
  <c r="AB66" i="46"/>
  <c r="AB65" i="46"/>
  <c r="AB64" i="46"/>
  <c r="AD94" i="46"/>
  <c r="AD81" i="46"/>
  <c r="AD78" i="46"/>
  <c r="AA123" i="46"/>
  <c r="AD122" i="46"/>
  <c r="AA116" i="46"/>
  <c r="AD115" i="46"/>
  <c r="AA109" i="46"/>
  <c r="AD108" i="46"/>
  <c r="AA97" i="46"/>
  <c r="AC94" i="46"/>
  <c r="AD92" i="46"/>
  <c r="AB87" i="46"/>
  <c r="AD86" i="46"/>
  <c r="AD83" i="46"/>
  <c r="AC81" i="46"/>
  <c r="AC78" i="46"/>
  <c r="AB75" i="46"/>
  <c r="AC73" i="46"/>
  <c r="AB70" i="46"/>
  <c r="AC69" i="46"/>
  <c r="AA64" i="46"/>
  <c r="AB63" i="46"/>
  <c r="AC62" i="46"/>
  <c r="AA57" i="46"/>
  <c r="AB56" i="46"/>
  <c r="AC55" i="46"/>
  <c r="AD125" i="46"/>
  <c r="AA122" i="46"/>
  <c r="AD121" i="46"/>
  <c r="AA115" i="46"/>
  <c r="AD114" i="46"/>
  <c r="AA108" i="46"/>
  <c r="AD107" i="46"/>
  <c r="AD104" i="46"/>
  <c r="AD96" i="46"/>
  <c r="AB95" i="46"/>
  <c r="AB94" i="46"/>
  <c r="AD93" i="46"/>
  <c r="AC92" i="46"/>
  <c r="AC86" i="46"/>
  <c r="AC83" i="46"/>
  <c r="AB81" i="46"/>
  <c r="AB78" i="46"/>
  <c r="AD77" i="46"/>
  <c r="AB73" i="46"/>
  <c r="AA70" i="46"/>
  <c r="AB69" i="46"/>
  <c r="AC68" i="46"/>
  <c r="AA63" i="46"/>
  <c r="AB62" i="46"/>
  <c r="AC61" i="46"/>
  <c r="AA56" i="46"/>
  <c r="AB55" i="46"/>
  <c r="AC54" i="46"/>
  <c r="AD18" i="46"/>
  <c r="AD73" i="46"/>
  <c r="AA125" i="46"/>
  <c r="AA121" i="46"/>
  <c r="AD120" i="46"/>
  <c r="AA114" i="46"/>
  <c r="AD113" i="46"/>
  <c r="AA107" i="46"/>
  <c r="AD106" i="46"/>
  <c r="AC105" i="46"/>
  <c r="AC104" i="46"/>
  <c r="AD101" i="46"/>
  <c r="AC96" i="46"/>
  <c r="AB93" i="46"/>
  <c r="AA92" i="46"/>
  <c r="AC90" i="46"/>
  <c r="AB86" i="46"/>
  <c r="AB83" i="46"/>
  <c r="AC77" i="46"/>
  <c r="AA69" i="46"/>
  <c r="AB68" i="46"/>
  <c r="AA62" i="46"/>
  <c r="AB61" i="46"/>
  <c r="AA55" i="46"/>
  <c r="AB54" i="46"/>
  <c r="AC18" i="46"/>
  <c r="AA120" i="46"/>
  <c r="AA113" i="46"/>
  <c r="AA106" i="46"/>
  <c r="AA104" i="46"/>
  <c r="AC102" i="46"/>
  <c r="AC101" i="46"/>
  <c r="AA91" i="46"/>
  <c r="AA90" i="46"/>
  <c r="AA68" i="46"/>
  <c r="AA61" i="46"/>
  <c r="AA54" i="46"/>
  <c r="AB53" i="46"/>
  <c r="AB18" i="46"/>
  <c r="AD17" i="46"/>
  <c r="AD16" i="46"/>
  <c r="AD95" i="46"/>
  <c r="AB89" i="46"/>
  <c r="AD105" i="46"/>
  <c r="AD102" i="46"/>
  <c r="AD98" i="46"/>
  <c r="AC95" i="46"/>
  <c r="AD90" i="46"/>
  <c r="AA89" i="46"/>
  <c r="AC125" i="46"/>
  <c r="AC124" i="46"/>
  <c r="AC123" i="46"/>
  <c r="AC122" i="46"/>
  <c r="AC121" i="46"/>
  <c r="AC120" i="46"/>
  <c r="AC119" i="46"/>
  <c r="AC118" i="46"/>
  <c r="AC117" i="46"/>
  <c r="AC116" i="46"/>
  <c r="AC115" i="46"/>
  <c r="AC114" i="46"/>
  <c r="AC113" i="46"/>
  <c r="AC112" i="46"/>
  <c r="AC111" i="46"/>
  <c r="AC110" i="46"/>
  <c r="AC109" i="46"/>
  <c r="AC108" i="46"/>
  <c r="AC107" i="46"/>
  <c r="AC106" i="46"/>
  <c r="AB105" i="46"/>
  <c r="AB102" i="46"/>
  <c r="AD99" i="46"/>
  <c r="AC93" i="46"/>
  <c r="AC99" i="46"/>
  <c r="AD91" i="46"/>
  <c r="AB99" i="46"/>
  <c r="AC91" i="46"/>
  <c r="AD89" i="46"/>
  <c r="AA51" i="46"/>
  <c r="AB51" i="46"/>
  <c r="AC51" i="46"/>
  <c r="AD51" i="46"/>
  <c r="AA44" i="46"/>
  <c r="AB44" i="46"/>
  <c r="AC44" i="46"/>
  <c r="AD44" i="46"/>
  <c r="AA50" i="46"/>
  <c r="AB50" i="46"/>
  <c r="AC50" i="46"/>
  <c r="AD50" i="46"/>
  <c r="AA45" i="46"/>
  <c r="AB45" i="46"/>
  <c r="AC45" i="46"/>
  <c r="AD45" i="46"/>
  <c r="AA39" i="46"/>
  <c r="AB39" i="46"/>
  <c r="AC39" i="46"/>
  <c r="AD39" i="46"/>
  <c r="AA34" i="46"/>
  <c r="AB34" i="46"/>
  <c r="AC34" i="46"/>
  <c r="AD34" i="46"/>
  <c r="AA31" i="46"/>
  <c r="AB31" i="46"/>
  <c r="AC31" i="46"/>
  <c r="AD31" i="46"/>
  <c r="AD53" i="46"/>
  <c r="AA46" i="46"/>
  <c r="AB46" i="46"/>
  <c r="AC46" i="46"/>
  <c r="AD46" i="46"/>
  <c r="AC53" i="46"/>
  <c r="AA36" i="46"/>
  <c r="AB36" i="46"/>
  <c r="AC36" i="46"/>
  <c r="AD36" i="46"/>
  <c r="AA35" i="46"/>
  <c r="AB35" i="46"/>
  <c r="AC35" i="46"/>
  <c r="AD35" i="46"/>
  <c r="AA32" i="46"/>
  <c r="AB32" i="46"/>
  <c r="AC32" i="46"/>
  <c r="AD32" i="46"/>
  <c r="AA28" i="46"/>
  <c r="AB28" i="46"/>
  <c r="AC28" i="46"/>
  <c r="AD28" i="46"/>
  <c r="AA49" i="46"/>
  <c r="AB49" i="46"/>
  <c r="AC49" i="46"/>
  <c r="AD49" i="46"/>
  <c r="AA47" i="46"/>
  <c r="AB47" i="46"/>
  <c r="AC47" i="46"/>
  <c r="AD47" i="46"/>
  <c r="AA40" i="46"/>
  <c r="AB40" i="46"/>
  <c r="AC40" i="46"/>
  <c r="AD40" i="46"/>
  <c r="AA48" i="46"/>
  <c r="AB48" i="46"/>
  <c r="AC48" i="46"/>
  <c r="AD48" i="46"/>
  <c r="AA41" i="46"/>
  <c r="AB41" i="46"/>
  <c r="AC41" i="46"/>
  <c r="AD41" i="46"/>
  <c r="AA37" i="46"/>
  <c r="AB37" i="46"/>
  <c r="AC37" i="46"/>
  <c r="AD37" i="46"/>
  <c r="AA29" i="46"/>
  <c r="AB29" i="46"/>
  <c r="AC29" i="46"/>
  <c r="AD29" i="46"/>
  <c r="AA42" i="46"/>
  <c r="AB42" i="46"/>
  <c r="AC42" i="46"/>
  <c r="AD42" i="46"/>
  <c r="AA52" i="46"/>
  <c r="AB52" i="46"/>
  <c r="AC52" i="46"/>
  <c r="AD52" i="46"/>
  <c r="AA43" i="46"/>
  <c r="AB43" i="46"/>
  <c r="AC43" i="46"/>
  <c r="AD43" i="46"/>
  <c r="AA38" i="46"/>
  <c r="AB38" i="46"/>
  <c r="AC38" i="46"/>
  <c r="AD38" i="46"/>
  <c r="AA33" i="46"/>
  <c r="AB33" i="46"/>
  <c r="AC33" i="46"/>
  <c r="AD33" i="46"/>
  <c r="AA30" i="46"/>
  <c r="AB30" i="46"/>
  <c r="AC30" i="46"/>
  <c r="AD30" i="46"/>
  <c r="AA19" i="46"/>
  <c r="AB17" i="46"/>
  <c r="AC16" i="46"/>
  <c r="AD15" i="46"/>
  <c r="AD27" i="46"/>
  <c r="AD26" i="46"/>
  <c r="AD25" i="46"/>
  <c r="AD24" i="46"/>
  <c r="AD23" i="46"/>
  <c r="AD22" i="46"/>
  <c r="AD21" i="46"/>
  <c r="AB16" i="46"/>
  <c r="AC15" i="46"/>
  <c r="AC27" i="46"/>
  <c r="AC26" i="46"/>
  <c r="AC25" i="46"/>
  <c r="AC24" i="46"/>
  <c r="AC23" i="46"/>
  <c r="AC22" i="46"/>
  <c r="AC21" i="46"/>
  <c r="AD20" i="46"/>
  <c r="AB15" i="46"/>
  <c r="AD13" i="46"/>
  <c r="AB27" i="46"/>
  <c r="AB26" i="46"/>
  <c r="AB25" i="46"/>
  <c r="AB24" i="46"/>
  <c r="AB23" i="46"/>
  <c r="AB22" i="46"/>
  <c r="AB21" i="46"/>
  <c r="AC20" i="46"/>
  <c r="AD19" i="46"/>
  <c r="AB14" i="46"/>
  <c r="AC13" i="46"/>
  <c r="AB20" i="46"/>
  <c r="AC19" i="46"/>
  <c r="AB13" i="46"/>
  <c r="AC12" i="46"/>
  <c r="AE14" i="46" l="1"/>
  <c r="AM14" i="46" s="1"/>
  <c r="AE76" i="46"/>
  <c r="AM76" i="46" s="1"/>
  <c r="AE77" i="46"/>
  <c r="AM77" i="46" s="1"/>
  <c r="AE59" i="46"/>
  <c r="AM59" i="46" s="1"/>
  <c r="AE17" i="46"/>
  <c r="AM17" i="46" s="1"/>
  <c r="AE83" i="46"/>
  <c r="AM83" i="46" s="1"/>
  <c r="AE118" i="46"/>
  <c r="AM118" i="46" s="1"/>
  <c r="AE57" i="46"/>
  <c r="AM57" i="46" s="1"/>
  <c r="AE71" i="46"/>
  <c r="AM71" i="46" s="1"/>
  <c r="AE100" i="46"/>
  <c r="AM100" i="46" s="1"/>
  <c r="AE104" i="46"/>
  <c r="AM104" i="46" s="1"/>
  <c r="AE88" i="46"/>
  <c r="AM88" i="46" s="1"/>
  <c r="AE58" i="46"/>
  <c r="AM58" i="46" s="1"/>
  <c r="AE27" i="46"/>
  <c r="AM27" i="46" s="1"/>
  <c r="AE67" i="46"/>
  <c r="AM67" i="46" s="1"/>
  <c r="AE60" i="46"/>
  <c r="AM60" i="46" s="1"/>
  <c r="AE101" i="46"/>
  <c r="AM101" i="46" s="1"/>
  <c r="AE66" i="46"/>
  <c r="AM66" i="46" s="1"/>
  <c r="AE97" i="46"/>
  <c r="AM97" i="46" s="1"/>
  <c r="AE72" i="46"/>
  <c r="AM72" i="46" s="1"/>
  <c r="AE103" i="46"/>
  <c r="AM103" i="46" s="1"/>
  <c r="AE121" i="46"/>
  <c r="AM121" i="46" s="1"/>
  <c r="AE15" i="46"/>
  <c r="AM15" i="46" s="1"/>
  <c r="AE70" i="46"/>
  <c r="AM70" i="46" s="1"/>
  <c r="AE79" i="46"/>
  <c r="AM79" i="46" s="1"/>
  <c r="AE98" i="46"/>
  <c r="AM98" i="46" s="1"/>
  <c r="AE92" i="46"/>
  <c r="AM92" i="46" s="1"/>
  <c r="AE84" i="46"/>
  <c r="AM84" i="46" s="1"/>
  <c r="AE90" i="46"/>
  <c r="AM90" i="46" s="1"/>
  <c r="AE117" i="46"/>
  <c r="AM117" i="46" s="1"/>
  <c r="AE119" i="46"/>
  <c r="AM119" i="46" s="1"/>
  <c r="AE82" i="46"/>
  <c r="AM82" i="46" s="1"/>
  <c r="AE74" i="46"/>
  <c r="AM74" i="46" s="1"/>
  <c r="AE45" i="46"/>
  <c r="AM45" i="46" s="1"/>
  <c r="AE120" i="46"/>
  <c r="AM120" i="46" s="1"/>
  <c r="AE108" i="46"/>
  <c r="AM108" i="46" s="1"/>
  <c r="AE122" i="46"/>
  <c r="AM122" i="46" s="1"/>
  <c r="AE96" i="46"/>
  <c r="AM96" i="46" s="1"/>
  <c r="AE80" i="46"/>
  <c r="AM80" i="46" s="1"/>
  <c r="AE85" i="46"/>
  <c r="AM85" i="46" s="1"/>
  <c r="AE34" i="46"/>
  <c r="AM34" i="46" s="1"/>
  <c r="AE18" i="46"/>
  <c r="AM18" i="46" s="1"/>
  <c r="AE123" i="46"/>
  <c r="AM123" i="46" s="1"/>
  <c r="AE62" i="46"/>
  <c r="AM62" i="46" s="1"/>
  <c r="AE65" i="46"/>
  <c r="AM65" i="46" s="1"/>
  <c r="AE93" i="46"/>
  <c r="AM93" i="46" s="1"/>
  <c r="AE115" i="46"/>
  <c r="AM115" i="46" s="1"/>
  <c r="AE63" i="46"/>
  <c r="AM63" i="46" s="1"/>
  <c r="AE87" i="46"/>
  <c r="AM87" i="46" s="1"/>
  <c r="AE25" i="46"/>
  <c r="AM25" i="46" s="1"/>
  <c r="AE112" i="46"/>
  <c r="AM112" i="46" s="1"/>
  <c r="AE91" i="46"/>
  <c r="AM91" i="46" s="1"/>
  <c r="AE68" i="46"/>
  <c r="AM68" i="46" s="1"/>
  <c r="AE73" i="46"/>
  <c r="AM73" i="46" s="1"/>
  <c r="AE22" i="46"/>
  <c r="AM22" i="46" s="1"/>
  <c r="AE81" i="46"/>
  <c r="AM81" i="46" s="1"/>
  <c r="AE69" i="46"/>
  <c r="AM69" i="46" s="1"/>
  <c r="AE20" i="46"/>
  <c r="AM20" i="46" s="1"/>
  <c r="AE86" i="46"/>
  <c r="AM86" i="46" s="1"/>
  <c r="AE61" i="46"/>
  <c r="AM61" i="46" s="1"/>
  <c r="AE102" i="46"/>
  <c r="AM102" i="46" s="1"/>
  <c r="AE110" i="46"/>
  <c r="AM110" i="46" s="1"/>
  <c r="AE124" i="46"/>
  <c r="AM124" i="46" s="1"/>
  <c r="AE55" i="46"/>
  <c r="AM55" i="46" s="1"/>
  <c r="AE94" i="46"/>
  <c r="AM94" i="46" s="1"/>
  <c r="AE78" i="46"/>
  <c r="AM78" i="46" s="1"/>
  <c r="AE95" i="46"/>
  <c r="AM95" i="46" s="1"/>
  <c r="AE64" i="46"/>
  <c r="AM64" i="46" s="1"/>
  <c r="AE109" i="46"/>
  <c r="AM109" i="46" s="1"/>
  <c r="AE13" i="46"/>
  <c r="AM13" i="46" s="1"/>
  <c r="AE111" i="46"/>
  <c r="AM111" i="46" s="1"/>
  <c r="AE54" i="46"/>
  <c r="AM54" i="46" s="1"/>
  <c r="AE56" i="46"/>
  <c r="AM56" i="46" s="1"/>
  <c r="AE75" i="46"/>
  <c r="AM75" i="46" s="1"/>
  <c r="AE116" i="46"/>
  <c r="AM116" i="46" s="1"/>
  <c r="AE24" i="46"/>
  <c r="AM24" i="46" s="1"/>
  <c r="AE99" i="46"/>
  <c r="AM99" i="46" s="1"/>
  <c r="AE23" i="46"/>
  <c r="AM23" i="46" s="1"/>
  <c r="AE26" i="46"/>
  <c r="AM26" i="46" s="1"/>
  <c r="AE16" i="46"/>
  <c r="AM16" i="46" s="1"/>
  <c r="AE105" i="46"/>
  <c r="AM105" i="46" s="1"/>
  <c r="AE53" i="46"/>
  <c r="AM53" i="46" s="1"/>
  <c r="AE29" i="46"/>
  <c r="AM29" i="46" s="1"/>
  <c r="AE37" i="46"/>
  <c r="AM37" i="46" s="1"/>
  <c r="AE48" i="46"/>
  <c r="AM48" i="46" s="1"/>
  <c r="AE106" i="46"/>
  <c r="AM106" i="46" s="1"/>
  <c r="AE113" i="46"/>
  <c r="AM113" i="46" s="1"/>
  <c r="AE125" i="46"/>
  <c r="AM125" i="46" s="1"/>
  <c r="AE21" i="46"/>
  <c r="AM21" i="46" s="1"/>
  <c r="AE107" i="46"/>
  <c r="AM107" i="46" s="1"/>
  <c r="AE114" i="46"/>
  <c r="AM114" i="46" s="1"/>
  <c r="AE41" i="46"/>
  <c r="AM41" i="46" s="1"/>
  <c r="AE31" i="46"/>
  <c r="AM31" i="46" s="1"/>
  <c r="AE39" i="46"/>
  <c r="AM39" i="46" s="1"/>
  <c r="AE50" i="46"/>
  <c r="AM50" i="46" s="1"/>
  <c r="AE40" i="46"/>
  <c r="AM40" i="46" s="1"/>
  <c r="AE49" i="46"/>
  <c r="AM49" i="46" s="1"/>
  <c r="AE46" i="46"/>
  <c r="AM46" i="46" s="1"/>
  <c r="AE12" i="46"/>
  <c r="AM12" i="46" s="1"/>
  <c r="AE30" i="46"/>
  <c r="AM30" i="46" s="1"/>
  <c r="AE38" i="46"/>
  <c r="AM38" i="46" s="1"/>
  <c r="AE52" i="46"/>
  <c r="AM52" i="46" s="1"/>
  <c r="AE19" i="46"/>
  <c r="AM19" i="46" s="1"/>
  <c r="AE32" i="46"/>
  <c r="AM32" i="46" s="1"/>
  <c r="AE36" i="46"/>
  <c r="AM36" i="46" s="1"/>
  <c r="AE51" i="46"/>
  <c r="AM51" i="46" s="1"/>
  <c r="AE89" i="46"/>
  <c r="AM89" i="46" s="1"/>
  <c r="AE47" i="46"/>
  <c r="AM47" i="46" s="1"/>
  <c r="AE33" i="46"/>
  <c r="AM33" i="46" s="1"/>
  <c r="AE43" i="46"/>
  <c r="AM43" i="46" s="1"/>
  <c r="AE42" i="46"/>
  <c r="AM42" i="46" s="1"/>
  <c r="AE28" i="46"/>
  <c r="AM28" i="46" s="1"/>
  <c r="AE35" i="46"/>
  <c r="AM35" i="46" s="1"/>
  <c r="AE44" i="46"/>
  <c r="AM44" i="46" s="1"/>
  <c r="T517" i="41"/>
  <c r="T518" i="41"/>
  <c r="Q12" i="40"/>
  <c r="Q13" i="40"/>
  <c r="R13" i="40" s="1"/>
  <c r="S13" i="40" s="1"/>
  <c r="S155" i="40" s="1"/>
  <c r="S157" i="40" s="1"/>
  <c r="Q14" i="40"/>
  <c r="R14" i="40" s="1"/>
  <c r="S14" i="40" s="1"/>
  <c r="Q15" i="40"/>
  <c r="R15" i="40" s="1"/>
  <c r="S15" i="40" s="1"/>
  <c r="N16" i="40"/>
  <c r="O16" i="40" s="1"/>
  <c r="Q16" i="40"/>
  <c r="R16" i="40" s="1"/>
  <c r="N17" i="40"/>
  <c r="O17" i="40" s="1"/>
  <c r="Q17" i="40"/>
  <c r="R17" i="40" s="1"/>
  <c r="N18" i="40"/>
  <c r="O18" i="40" s="1"/>
  <c r="Q18" i="40"/>
  <c r="R18" i="40" s="1"/>
  <c r="N19" i="40"/>
  <c r="O19" i="40" s="1"/>
  <c r="Q19" i="40"/>
  <c r="R19" i="40" s="1"/>
  <c r="N20" i="40"/>
  <c r="O20" i="40" s="1"/>
  <c r="Q20" i="40"/>
  <c r="R20" i="40" s="1"/>
  <c r="N21" i="40"/>
  <c r="O21" i="40" s="1"/>
  <c r="Q21" i="40"/>
  <c r="R21" i="40" s="1"/>
  <c r="N22" i="40"/>
  <c r="O22" i="40" s="1"/>
  <c r="Q22" i="40"/>
  <c r="R22" i="40" s="1"/>
  <c r="N23" i="40"/>
  <c r="O23" i="40" s="1"/>
  <c r="Q23" i="40"/>
  <c r="R23" i="40" s="1"/>
  <c r="N24" i="40"/>
  <c r="O24" i="40" s="1"/>
  <c r="Q24" i="40"/>
  <c r="R24" i="40" s="1"/>
  <c r="N25" i="40"/>
  <c r="O25" i="40" s="1"/>
  <c r="Q25" i="40"/>
  <c r="R25" i="40" s="1"/>
  <c r="N26" i="40"/>
  <c r="O26" i="40" s="1"/>
  <c r="Q26" i="40"/>
  <c r="R26" i="40" s="1"/>
  <c r="N27" i="40"/>
  <c r="O27" i="40" s="1"/>
  <c r="Q27" i="40"/>
  <c r="R27" i="40" s="1"/>
  <c r="N28" i="40"/>
  <c r="O28" i="40" s="1"/>
  <c r="Q28" i="40"/>
  <c r="R28" i="40" s="1"/>
  <c r="N29" i="40"/>
  <c r="O29" i="40" s="1"/>
  <c r="Q29" i="40"/>
  <c r="R29" i="40" s="1"/>
  <c r="N30" i="40"/>
  <c r="O30" i="40" s="1"/>
  <c r="Q30" i="40"/>
  <c r="R30" i="40" s="1"/>
  <c r="N31" i="40"/>
  <c r="O31" i="40" s="1"/>
  <c r="Q31" i="40"/>
  <c r="R31" i="40" s="1"/>
  <c r="N32" i="40"/>
  <c r="O32" i="40" s="1"/>
  <c r="Q32" i="40"/>
  <c r="R32" i="40" s="1"/>
  <c r="N33" i="40"/>
  <c r="O33" i="40" s="1"/>
  <c r="Q33" i="40"/>
  <c r="R33" i="40" s="1"/>
  <c r="N34" i="40"/>
  <c r="O34" i="40" s="1"/>
  <c r="Q34" i="40"/>
  <c r="R34" i="40" s="1"/>
  <c r="N35" i="40"/>
  <c r="O35" i="40" s="1"/>
  <c r="Q35" i="40"/>
  <c r="R35" i="40" s="1"/>
  <c r="N36" i="40"/>
  <c r="O36" i="40" s="1"/>
  <c r="Q36" i="40"/>
  <c r="R36" i="40" s="1"/>
  <c r="N37" i="40"/>
  <c r="O37" i="40" s="1"/>
  <c r="Q37" i="40"/>
  <c r="R37" i="40" s="1"/>
  <c r="N38" i="40"/>
  <c r="O38" i="40" s="1"/>
  <c r="Q38" i="40"/>
  <c r="R38" i="40" s="1"/>
  <c r="N39" i="40"/>
  <c r="O39" i="40" s="1"/>
  <c r="Q39" i="40"/>
  <c r="R39" i="40" s="1"/>
  <c r="N40" i="40"/>
  <c r="O40" i="40" s="1"/>
  <c r="Q40" i="40"/>
  <c r="R40" i="40" s="1"/>
  <c r="N41" i="40"/>
  <c r="O41" i="40" s="1"/>
  <c r="Q41" i="40"/>
  <c r="R41" i="40" s="1"/>
  <c r="N42" i="40"/>
  <c r="O42" i="40" s="1"/>
  <c r="Q42" i="40"/>
  <c r="R42" i="40" s="1"/>
  <c r="N43" i="40"/>
  <c r="O43" i="40" s="1"/>
  <c r="Q43" i="40"/>
  <c r="R43" i="40" s="1"/>
  <c r="N44" i="40"/>
  <c r="O44" i="40" s="1"/>
  <c r="Q44" i="40"/>
  <c r="R44" i="40" s="1"/>
  <c r="N45" i="40"/>
  <c r="O45" i="40" s="1"/>
  <c r="Q45" i="40"/>
  <c r="R45" i="40" s="1"/>
  <c r="N46" i="40"/>
  <c r="O46" i="40" s="1"/>
  <c r="Q46" i="40"/>
  <c r="R46" i="40" s="1"/>
  <c r="N47" i="40"/>
  <c r="O47" i="40" s="1"/>
  <c r="Q47" i="40"/>
  <c r="R47" i="40" s="1"/>
  <c r="N48" i="40"/>
  <c r="O48" i="40" s="1"/>
  <c r="Q48" i="40"/>
  <c r="R48" i="40" s="1"/>
  <c r="N49" i="40"/>
  <c r="O49" i="40" s="1"/>
  <c r="Q49" i="40"/>
  <c r="R49" i="40" s="1"/>
  <c r="N50" i="40"/>
  <c r="O50" i="40" s="1"/>
  <c r="Q50" i="40"/>
  <c r="R50" i="40" s="1"/>
  <c r="N51" i="40"/>
  <c r="O51" i="40" s="1"/>
  <c r="Q51" i="40"/>
  <c r="R51" i="40" s="1"/>
  <c r="N52" i="40"/>
  <c r="O52" i="40" s="1"/>
  <c r="Q52" i="40"/>
  <c r="R52" i="40" s="1"/>
  <c r="N53" i="40"/>
  <c r="O53" i="40" s="1"/>
  <c r="Q53" i="40"/>
  <c r="R53" i="40" s="1"/>
  <c r="N54" i="40"/>
  <c r="O54" i="40" s="1"/>
  <c r="Q54" i="40"/>
  <c r="R54" i="40" s="1"/>
  <c r="N55" i="40"/>
  <c r="O55" i="40" s="1"/>
  <c r="Q55" i="40"/>
  <c r="R55" i="40" s="1"/>
  <c r="N56" i="40"/>
  <c r="O56" i="40" s="1"/>
  <c r="Q56" i="40"/>
  <c r="R56" i="40" s="1"/>
  <c r="N57" i="40"/>
  <c r="O57" i="40" s="1"/>
  <c r="Q57" i="40"/>
  <c r="R57" i="40" s="1"/>
  <c r="N58" i="40"/>
  <c r="O58" i="40" s="1"/>
  <c r="Q58" i="40"/>
  <c r="R58" i="40" s="1"/>
  <c r="N59" i="40"/>
  <c r="O59" i="40" s="1"/>
  <c r="Q59" i="40"/>
  <c r="R59" i="40" s="1"/>
  <c r="N60" i="40"/>
  <c r="O60" i="40" s="1"/>
  <c r="Q60" i="40"/>
  <c r="R60" i="40" s="1"/>
  <c r="N61" i="40"/>
  <c r="O61" i="40" s="1"/>
  <c r="Q61" i="40"/>
  <c r="R61" i="40" s="1"/>
  <c r="N62" i="40"/>
  <c r="O62" i="40" s="1"/>
  <c r="Q62" i="40"/>
  <c r="R62" i="40" s="1"/>
  <c r="N63" i="40"/>
  <c r="O63" i="40" s="1"/>
  <c r="Q63" i="40"/>
  <c r="R63" i="40" s="1"/>
  <c r="N64" i="40"/>
  <c r="O64" i="40" s="1"/>
  <c r="Q64" i="40"/>
  <c r="R64" i="40" s="1"/>
  <c r="N65" i="40"/>
  <c r="O65" i="40" s="1"/>
  <c r="Q65" i="40"/>
  <c r="R65" i="40" s="1"/>
  <c r="N66" i="40"/>
  <c r="O66" i="40" s="1"/>
  <c r="Q66" i="40"/>
  <c r="R66" i="40" s="1"/>
  <c r="N67" i="40"/>
  <c r="O67" i="40" s="1"/>
  <c r="Q67" i="40"/>
  <c r="R67" i="40" s="1"/>
  <c r="N68" i="40"/>
  <c r="O68" i="40" s="1"/>
  <c r="Q68" i="40"/>
  <c r="R68" i="40" s="1"/>
  <c r="N69" i="40"/>
  <c r="O69" i="40" s="1"/>
  <c r="Q69" i="40"/>
  <c r="R69" i="40" s="1"/>
  <c r="N70" i="40"/>
  <c r="O70" i="40" s="1"/>
  <c r="Q70" i="40"/>
  <c r="R70" i="40" s="1"/>
  <c r="N71" i="40"/>
  <c r="O71" i="40" s="1"/>
  <c r="Q71" i="40"/>
  <c r="R71" i="40" s="1"/>
  <c r="N72" i="40"/>
  <c r="O72" i="40" s="1"/>
  <c r="Q72" i="40"/>
  <c r="R72" i="40" s="1"/>
  <c r="N73" i="40"/>
  <c r="O73" i="40" s="1"/>
  <c r="Q73" i="40"/>
  <c r="R73" i="40" s="1"/>
  <c r="N74" i="40"/>
  <c r="O74" i="40" s="1"/>
  <c r="Q74" i="40"/>
  <c r="R74" i="40" s="1"/>
  <c r="N75" i="40"/>
  <c r="O75" i="40" s="1"/>
  <c r="Q75" i="40"/>
  <c r="R75" i="40" s="1"/>
  <c r="N76" i="40"/>
  <c r="O76" i="40" s="1"/>
  <c r="Q76" i="40"/>
  <c r="R76" i="40" s="1"/>
  <c r="N77" i="40"/>
  <c r="O77" i="40" s="1"/>
  <c r="Q77" i="40"/>
  <c r="R77" i="40" s="1"/>
  <c r="N78" i="40"/>
  <c r="O78" i="40" s="1"/>
  <c r="Q78" i="40"/>
  <c r="R78" i="40" s="1"/>
  <c r="N79" i="40"/>
  <c r="O79" i="40" s="1"/>
  <c r="Q79" i="40"/>
  <c r="R79" i="40" s="1"/>
  <c r="N80" i="40"/>
  <c r="O80" i="40" s="1"/>
  <c r="Q80" i="40"/>
  <c r="R80" i="40" s="1"/>
  <c r="N81" i="40"/>
  <c r="O81" i="40" s="1"/>
  <c r="Q81" i="40"/>
  <c r="R81" i="40" s="1"/>
  <c r="N82" i="40"/>
  <c r="O82" i="40" s="1"/>
  <c r="Q82" i="40"/>
  <c r="R82" i="40" s="1"/>
  <c r="N83" i="40"/>
  <c r="O83" i="40" s="1"/>
  <c r="Q83" i="40"/>
  <c r="R83" i="40" s="1"/>
  <c r="N84" i="40"/>
  <c r="O84" i="40" s="1"/>
  <c r="Q84" i="40"/>
  <c r="R84" i="40" s="1"/>
  <c r="N85" i="40"/>
  <c r="O85" i="40" s="1"/>
  <c r="Q85" i="40"/>
  <c r="R85" i="40" s="1"/>
  <c r="N86" i="40"/>
  <c r="O86" i="40" s="1"/>
  <c r="Q86" i="40"/>
  <c r="R86" i="40" s="1"/>
  <c r="N87" i="40"/>
  <c r="O87" i="40" s="1"/>
  <c r="Q87" i="40"/>
  <c r="R87" i="40" s="1"/>
  <c r="N88" i="40"/>
  <c r="O88" i="40" s="1"/>
  <c r="Q88" i="40"/>
  <c r="R88" i="40" s="1"/>
  <c r="N89" i="40"/>
  <c r="O89" i="40" s="1"/>
  <c r="Q89" i="40"/>
  <c r="R89" i="40" s="1"/>
  <c r="N90" i="40"/>
  <c r="O90" i="40" s="1"/>
  <c r="Q90" i="40"/>
  <c r="R90" i="40" s="1"/>
  <c r="N91" i="40"/>
  <c r="O91" i="40" s="1"/>
  <c r="Q91" i="40"/>
  <c r="R91" i="40" s="1"/>
  <c r="N92" i="40"/>
  <c r="O92" i="40" s="1"/>
  <c r="Q92" i="40"/>
  <c r="R92" i="40" s="1"/>
  <c r="N93" i="40"/>
  <c r="O93" i="40" s="1"/>
  <c r="Q93" i="40"/>
  <c r="R93" i="40" s="1"/>
  <c r="N94" i="40"/>
  <c r="O94" i="40" s="1"/>
  <c r="Q94" i="40"/>
  <c r="R94" i="40" s="1"/>
  <c r="N95" i="40"/>
  <c r="O95" i="40" s="1"/>
  <c r="Q95" i="40"/>
  <c r="R95" i="40" s="1"/>
  <c r="N96" i="40"/>
  <c r="O96" i="40" s="1"/>
  <c r="Q96" i="40"/>
  <c r="R96" i="40" s="1"/>
  <c r="N97" i="40"/>
  <c r="O97" i="40" s="1"/>
  <c r="Q97" i="40"/>
  <c r="R97" i="40" s="1"/>
  <c r="N98" i="40"/>
  <c r="O98" i="40" s="1"/>
  <c r="Q98" i="40"/>
  <c r="R98" i="40" s="1"/>
  <c r="N99" i="40"/>
  <c r="O99" i="40" s="1"/>
  <c r="Q99" i="40"/>
  <c r="R99" i="40" s="1"/>
  <c r="N100" i="40"/>
  <c r="O100" i="40" s="1"/>
  <c r="Q100" i="40"/>
  <c r="R100" i="40" s="1"/>
  <c r="N101" i="40"/>
  <c r="O101" i="40" s="1"/>
  <c r="Q101" i="40"/>
  <c r="R101" i="40" s="1"/>
  <c r="N102" i="40"/>
  <c r="O102" i="40" s="1"/>
  <c r="Q102" i="40"/>
  <c r="R102" i="40" s="1"/>
  <c r="N103" i="40"/>
  <c r="O103" i="40" s="1"/>
  <c r="Q103" i="40"/>
  <c r="R103" i="40" s="1"/>
  <c r="N104" i="40"/>
  <c r="O104" i="40" s="1"/>
  <c r="Q104" i="40"/>
  <c r="R104" i="40" s="1"/>
  <c r="N105" i="40"/>
  <c r="O105" i="40" s="1"/>
  <c r="Q105" i="40"/>
  <c r="R105" i="40" s="1"/>
  <c r="N106" i="40"/>
  <c r="O106" i="40" s="1"/>
  <c r="Q106" i="40"/>
  <c r="R106" i="40" s="1"/>
  <c r="N107" i="40"/>
  <c r="O107" i="40" s="1"/>
  <c r="Q107" i="40"/>
  <c r="R107" i="40" s="1"/>
  <c r="N108" i="40"/>
  <c r="O108" i="40" s="1"/>
  <c r="Q108" i="40"/>
  <c r="R108" i="40" s="1"/>
  <c r="N109" i="40"/>
  <c r="O109" i="40" s="1"/>
  <c r="Q109" i="40"/>
  <c r="R109" i="40" s="1"/>
  <c r="N110" i="40"/>
  <c r="O110" i="40" s="1"/>
  <c r="Q110" i="40"/>
  <c r="R110" i="40" s="1"/>
  <c r="N111" i="40"/>
  <c r="O111" i="40" s="1"/>
  <c r="Q111" i="40"/>
  <c r="R111" i="40" s="1"/>
  <c r="N112" i="40"/>
  <c r="O112" i="40" s="1"/>
  <c r="Q112" i="40"/>
  <c r="R112" i="40" s="1"/>
  <c r="N113" i="40"/>
  <c r="O113" i="40" s="1"/>
  <c r="Q113" i="40"/>
  <c r="R113" i="40" s="1"/>
  <c r="N114" i="40"/>
  <c r="O114" i="40" s="1"/>
  <c r="Q114" i="40"/>
  <c r="R114" i="40" s="1"/>
  <c r="N115" i="40"/>
  <c r="O115" i="40" s="1"/>
  <c r="Q115" i="40"/>
  <c r="R115" i="40" s="1"/>
  <c r="N116" i="40"/>
  <c r="O116" i="40" s="1"/>
  <c r="Q116" i="40"/>
  <c r="R116" i="40" s="1"/>
  <c r="N117" i="40"/>
  <c r="O117" i="40" s="1"/>
  <c r="Q117" i="40"/>
  <c r="R117" i="40" s="1"/>
  <c r="N118" i="40"/>
  <c r="O118" i="40" s="1"/>
  <c r="Q118" i="40"/>
  <c r="R118" i="40" s="1"/>
  <c r="N119" i="40"/>
  <c r="O119" i="40" s="1"/>
  <c r="Q119" i="40"/>
  <c r="R119" i="40" s="1"/>
  <c r="N120" i="40"/>
  <c r="O120" i="40" s="1"/>
  <c r="Q120" i="40"/>
  <c r="R120" i="40" s="1"/>
  <c r="N121" i="40"/>
  <c r="O121" i="40" s="1"/>
  <c r="Q121" i="40"/>
  <c r="R121" i="40" s="1"/>
  <c r="N122" i="40"/>
  <c r="O122" i="40" s="1"/>
  <c r="Q122" i="40"/>
  <c r="R122" i="40" s="1"/>
  <c r="N123" i="40"/>
  <c r="O123" i="40" s="1"/>
  <c r="Q123" i="40"/>
  <c r="R123" i="40" s="1"/>
  <c r="N124" i="40"/>
  <c r="O124" i="40" s="1"/>
  <c r="Q124" i="40"/>
  <c r="R124" i="40" s="1"/>
  <c r="N125" i="40"/>
  <c r="O125" i="40" s="1"/>
  <c r="Q125" i="40"/>
  <c r="R125" i="40" s="1"/>
  <c r="N126" i="40"/>
  <c r="O126" i="40" s="1"/>
  <c r="Q126" i="40"/>
  <c r="R126" i="40" s="1"/>
  <c r="N127" i="40"/>
  <c r="O127" i="40" s="1"/>
  <c r="Q127" i="40"/>
  <c r="R127" i="40" s="1"/>
  <c r="N128" i="40"/>
  <c r="O128" i="40" s="1"/>
  <c r="Q128" i="40"/>
  <c r="R128" i="40" s="1"/>
  <c r="N129" i="40"/>
  <c r="O129" i="40" s="1"/>
  <c r="Q129" i="40"/>
  <c r="R129" i="40" s="1"/>
  <c r="N130" i="40"/>
  <c r="O130" i="40" s="1"/>
  <c r="Q130" i="40"/>
  <c r="R130" i="40" s="1"/>
  <c r="N131" i="40"/>
  <c r="O131" i="40" s="1"/>
  <c r="Q131" i="40"/>
  <c r="R131" i="40" s="1"/>
  <c r="N132" i="40"/>
  <c r="O132" i="40" s="1"/>
  <c r="Q132" i="40"/>
  <c r="R132" i="40" s="1"/>
  <c r="N133" i="40"/>
  <c r="O133" i="40" s="1"/>
  <c r="Q133" i="40"/>
  <c r="R133" i="40" s="1"/>
  <c r="N134" i="40"/>
  <c r="O134" i="40" s="1"/>
  <c r="Q134" i="40"/>
  <c r="R134" i="40" s="1"/>
  <c r="N135" i="40"/>
  <c r="O135" i="40" s="1"/>
  <c r="Q135" i="40"/>
  <c r="R135" i="40" s="1"/>
  <c r="N136" i="40"/>
  <c r="O136" i="40" s="1"/>
  <c r="Q136" i="40"/>
  <c r="R136" i="40" s="1"/>
  <c r="N137" i="40"/>
  <c r="O137" i="40" s="1"/>
  <c r="Q137" i="40"/>
  <c r="R137" i="40" s="1"/>
  <c r="N138" i="40"/>
  <c r="O138" i="40" s="1"/>
  <c r="Q138" i="40"/>
  <c r="R138" i="40" s="1"/>
  <c r="N139" i="40"/>
  <c r="O139" i="40" s="1"/>
  <c r="Q139" i="40"/>
  <c r="R139" i="40" s="1"/>
  <c r="N140" i="40"/>
  <c r="O140" i="40" s="1"/>
  <c r="Q140" i="40"/>
  <c r="R140" i="40" s="1"/>
  <c r="N141" i="40"/>
  <c r="O141" i="40" s="1"/>
  <c r="Q141" i="40"/>
  <c r="R141" i="40" s="1"/>
  <c r="N142" i="40"/>
  <c r="O142" i="40" s="1"/>
  <c r="Q142" i="40"/>
  <c r="R142" i="40" s="1"/>
  <c r="N143" i="40"/>
  <c r="O143" i="40" s="1"/>
  <c r="Q143" i="40"/>
  <c r="R143" i="40" s="1"/>
  <c r="N144" i="40"/>
  <c r="O144" i="40" s="1"/>
  <c r="Q144" i="40"/>
  <c r="R144" i="40" s="1"/>
  <c r="N145" i="40"/>
  <c r="O145" i="40" s="1"/>
  <c r="Q145" i="40"/>
  <c r="R145" i="40" s="1"/>
  <c r="N146" i="40"/>
  <c r="O146" i="40" s="1"/>
  <c r="Q146" i="40"/>
  <c r="R146" i="40" s="1"/>
  <c r="N147" i="40"/>
  <c r="O147" i="40" s="1"/>
  <c r="Q147" i="40"/>
  <c r="R147" i="40" s="1"/>
  <c r="N148" i="40"/>
  <c r="O148" i="40" s="1"/>
  <c r="Q148" i="40"/>
  <c r="R148" i="40" s="1"/>
  <c r="N149" i="40"/>
  <c r="O149" i="40" s="1"/>
  <c r="Q149" i="40"/>
  <c r="R149" i="40" s="1"/>
  <c r="N150" i="40"/>
  <c r="O150" i="40" s="1"/>
  <c r="Q150" i="40"/>
  <c r="R150" i="40" s="1"/>
  <c r="S148" i="40" l="1"/>
  <c r="S144" i="40"/>
  <c r="S132" i="40"/>
  <c r="S120" i="40"/>
  <c r="S112" i="40"/>
  <c r="S100" i="40"/>
  <c r="S84" i="40"/>
  <c r="S64" i="40"/>
  <c r="S150" i="40"/>
  <c r="S142" i="40"/>
  <c r="S134" i="40"/>
  <c r="S126" i="40"/>
  <c r="S118" i="40"/>
  <c r="S110" i="40"/>
  <c r="S102" i="40"/>
  <c r="S94" i="40"/>
  <c r="S86" i="40"/>
  <c r="S78" i="40"/>
  <c r="S70" i="40"/>
  <c r="S62" i="40"/>
  <c r="S54" i="40"/>
  <c r="S50" i="40"/>
  <c r="S42" i="40"/>
  <c r="S34" i="40"/>
  <c r="S30" i="40"/>
  <c r="S26" i="40"/>
  <c r="S18" i="40"/>
  <c r="S149" i="40"/>
  <c r="S145" i="40"/>
  <c r="S141" i="40"/>
  <c r="S137" i="40"/>
  <c r="S133" i="40"/>
  <c r="S129" i="40"/>
  <c r="S125" i="40"/>
  <c r="S121" i="40"/>
  <c r="S117" i="40"/>
  <c r="S113" i="40"/>
  <c r="S109" i="40"/>
  <c r="S105" i="40"/>
  <c r="S101" i="40"/>
  <c r="S97" i="40"/>
  <c r="S93" i="40"/>
  <c r="S89" i="40"/>
  <c r="S85" i="40"/>
  <c r="S81" i="40"/>
  <c r="S77" i="40"/>
  <c r="S73" i="40"/>
  <c r="S69" i="40"/>
  <c r="S65" i="40"/>
  <c r="S61" i="40"/>
  <c r="S57" i="40"/>
  <c r="S53" i="40"/>
  <c r="S49" i="40"/>
  <c r="S45" i="40"/>
  <c r="S41" i="40"/>
  <c r="S37" i="40"/>
  <c r="S33" i="40"/>
  <c r="S29" i="40"/>
  <c r="S25" i="40"/>
  <c r="S21" i="40"/>
  <c r="S17" i="40"/>
  <c r="S136" i="40"/>
  <c r="S128" i="40"/>
  <c r="S116" i="40"/>
  <c r="S104" i="40"/>
  <c r="S88" i="40"/>
  <c r="S56" i="40"/>
  <c r="S146" i="40"/>
  <c r="S138" i="40"/>
  <c r="S130" i="40"/>
  <c r="S122" i="40"/>
  <c r="S114" i="40"/>
  <c r="S106" i="40"/>
  <c r="S98" i="40"/>
  <c r="S90" i="40"/>
  <c r="S82" i="40"/>
  <c r="S74" i="40"/>
  <c r="S66" i="40"/>
  <c r="S58" i="40"/>
  <c r="S46" i="40"/>
  <c r="S38" i="40"/>
  <c r="S22" i="40"/>
  <c r="S143" i="40"/>
  <c r="S131" i="40"/>
  <c r="S119" i="40"/>
  <c r="S111" i="40"/>
  <c r="S103" i="40"/>
  <c r="S99" i="40"/>
  <c r="S91" i="40"/>
  <c r="S87" i="40"/>
  <c r="S83" i="40"/>
  <c r="S79" i="40"/>
  <c r="S75" i="40"/>
  <c r="S67" i="40"/>
  <c r="S63" i="40"/>
  <c r="S59" i="40"/>
  <c r="S55" i="40"/>
  <c r="S51" i="40"/>
  <c r="S47" i="40"/>
  <c r="S43" i="40"/>
  <c r="S39" i="40"/>
  <c r="S35" i="40"/>
  <c r="S31" i="40"/>
  <c r="S27" i="40"/>
  <c r="S23" i="40"/>
  <c r="S19" i="40"/>
  <c r="S140" i="40"/>
  <c r="S124" i="40"/>
  <c r="S108" i="40"/>
  <c r="S96" i="40"/>
  <c r="S92" i="40"/>
  <c r="S80" i="40"/>
  <c r="S76" i="40"/>
  <c r="S72" i="40"/>
  <c r="S68" i="40"/>
  <c r="S60" i="40"/>
  <c r="S52" i="40"/>
  <c r="S48" i="40"/>
  <c r="S44" i="40"/>
  <c r="S40" i="40"/>
  <c r="S36" i="40"/>
  <c r="S32" i="40"/>
  <c r="S28" i="40"/>
  <c r="S24" i="40"/>
  <c r="S20" i="40"/>
  <c r="S16" i="40"/>
  <c r="S147" i="40"/>
  <c r="S139" i="40"/>
  <c r="S135" i="40"/>
  <c r="S127" i="40"/>
  <c r="S123" i="40"/>
  <c r="S115" i="40"/>
  <c r="S107" i="40"/>
  <c r="S95" i="40"/>
  <c r="S71" i="40"/>
  <c r="R12" i="40"/>
  <c r="S12" i="40" s="1"/>
  <c r="O14" i="14" l="1"/>
  <c r="O15" i="14"/>
  <c r="O16" i="14"/>
  <c r="O17" i="14"/>
  <c r="O18" i="14"/>
  <c r="O19" i="14"/>
  <c r="O20" i="14"/>
  <c r="O21" i="14"/>
  <c r="O22" i="14"/>
  <c r="O23" i="14"/>
  <c r="O24" i="14"/>
  <c r="O25" i="14"/>
  <c r="O26" i="14"/>
  <c r="O27" i="14"/>
  <c r="O28" i="14"/>
  <c r="O29" i="14"/>
  <c r="O30" i="14"/>
  <c r="O31" i="14"/>
  <c r="O32" i="14"/>
  <c r="O33" i="14"/>
  <c r="O34" i="14"/>
  <c r="O35" i="14"/>
  <c r="O36" i="14"/>
  <c r="O37" i="14"/>
  <c r="O38" i="14"/>
  <c r="O39" i="14"/>
  <c r="O40" i="14"/>
  <c r="O41" i="14"/>
  <c r="O42" i="14"/>
  <c r="O43" i="14"/>
  <c r="O44" i="14"/>
  <c r="O45" i="14"/>
  <c r="O46" i="14"/>
  <c r="O47" i="14"/>
  <c r="O48" i="14"/>
  <c r="O49" i="14"/>
  <c r="O50" i="14"/>
  <c r="O51" i="14"/>
  <c r="O52" i="14"/>
  <c r="O53" i="14"/>
  <c r="O54" i="14"/>
  <c r="O55" i="14"/>
  <c r="O56" i="14"/>
  <c r="O57" i="14"/>
  <c r="O58" i="14"/>
  <c r="O59" i="14"/>
  <c r="O60" i="14"/>
  <c r="O61" i="14"/>
  <c r="O62" i="14"/>
  <c r="O63" i="14"/>
  <c r="O64" i="14"/>
  <c r="O65" i="14"/>
  <c r="O66" i="14"/>
  <c r="O67" i="14"/>
  <c r="O68" i="14"/>
  <c r="O69" i="14"/>
  <c r="O70" i="14"/>
  <c r="O71" i="14"/>
  <c r="O72" i="14"/>
  <c r="O73" i="14"/>
  <c r="O74" i="14"/>
  <c r="O75" i="14"/>
  <c r="O76" i="14"/>
  <c r="O77" i="14"/>
  <c r="O78" i="14"/>
  <c r="O79" i="14"/>
  <c r="O80" i="14"/>
  <c r="O81" i="14"/>
  <c r="O82" i="14"/>
  <c r="O83" i="14"/>
  <c r="O84" i="14"/>
  <c r="O85" i="14"/>
  <c r="O86" i="14"/>
  <c r="O87" i="14"/>
  <c r="O88" i="14"/>
  <c r="O89" i="14"/>
  <c r="O90" i="14"/>
  <c r="O91" i="14"/>
  <c r="O92" i="14"/>
  <c r="O93" i="14"/>
  <c r="O94" i="14"/>
  <c r="O95" i="14"/>
  <c r="O96" i="14"/>
  <c r="O97" i="14"/>
  <c r="O98" i="14"/>
  <c r="O99" i="14"/>
  <c r="O100" i="14"/>
  <c r="O101" i="14"/>
  <c r="O102" i="14"/>
  <c r="O103" i="14"/>
  <c r="O104" i="14"/>
  <c r="O105" i="14"/>
  <c r="O106" i="14"/>
  <c r="O107" i="14"/>
  <c r="O108" i="14"/>
  <c r="O109" i="14"/>
  <c r="O110" i="14"/>
  <c r="O111" i="14"/>
  <c r="O112" i="14"/>
  <c r="O113" i="14"/>
  <c r="O114" i="14"/>
  <c r="O115" i="14"/>
  <c r="O116" i="14"/>
  <c r="O117" i="14"/>
  <c r="O118" i="14"/>
  <c r="O119" i="14"/>
  <c r="O120" i="14"/>
  <c r="O121" i="14"/>
  <c r="O122" i="14"/>
  <c r="O123" i="14"/>
  <c r="O124" i="14"/>
  <c r="O125" i="14"/>
  <c r="O126" i="14"/>
  <c r="O127" i="14"/>
  <c r="O128" i="14"/>
  <c r="O129" i="14"/>
  <c r="O130" i="14"/>
  <c r="O131" i="14"/>
  <c r="O132" i="14"/>
  <c r="O133" i="14"/>
  <c r="O134" i="14"/>
  <c r="O135" i="14"/>
  <c r="O136" i="14"/>
  <c r="O137" i="14"/>
  <c r="O138" i="14"/>
  <c r="O139" i="14"/>
  <c r="O140" i="14"/>
  <c r="O141" i="14"/>
  <c r="O142" i="14"/>
  <c r="O143" i="14"/>
  <c r="O144" i="14"/>
  <c r="O145" i="14"/>
  <c r="O146" i="14"/>
  <c r="O147" i="14"/>
  <c r="O148" i="14"/>
  <c r="O149" i="14"/>
  <c r="O150" i="14"/>
  <c r="O13" i="14"/>
  <c r="P13" i="14"/>
  <c r="Q13" i="14"/>
  <c r="P14" i="14"/>
  <c r="Q14" i="14"/>
  <c r="AQ14" i="17" l="1"/>
  <c r="AR14" i="17"/>
  <c r="AS14" i="17" s="1"/>
  <c r="AY14" i="17"/>
  <c r="AZ14" i="17"/>
  <c r="BA14" i="17" s="1"/>
  <c r="BG14" i="17"/>
  <c r="BH14" i="17"/>
  <c r="BI14" i="17" s="1"/>
  <c r="BS14" i="17"/>
  <c r="BT14" i="17"/>
  <c r="BU14" i="17" s="1"/>
  <c r="BW14" i="17"/>
  <c r="BX14" i="17"/>
  <c r="BY14" i="17" s="1"/>
  <c r="CA14" i="17"/>
  <c r="CB14" i="17"/>
  <c r="CC14" i="17" s="1"/>
  <c r="AQ15" i="17"/>
  <c r="AR15" i="17"/>
  <c r="AS15" i="17" s="1"/>
  <c r="AY15" i="17"/>
  <c r="AZ15" i="17"/>
  <c r="BA15" i="17" s="1"/>
  <c r="BG15" i="17"/>
  <c r="BH15" i="17"/>
  <c r="BI15" i="17" s="1"/>
  <c r="BS15" i="17"/>
  <c r="BT15" i="17"/>
  <c r="BU15" i="17" s="1"/>
  <c r="BW15" i="17"/>
  <c r="BX15" i="17"/>
  <c r="BY15" i="17" s="1"/>
  <c r="CA15" i="17"/>
  <c r="CB15" i="17"/>
  <c r="CC15" i="17" s="1"/>
  <c r="AQ16" i="17"/>
  <c r="AR16" i="17"/>
  <c r="AS16" i="17" s="1"/>
  <c r="AY16" i="17"/>
  <c r="AZ16" i="17"/>
  <c r="BA16" i="17" s="1"/>
  <c r="BG16" i="17"/>
  <c r="BH16" i="17"/>
  <c r="BI16" i="17" s="1"/>
  <c r="BS16" i="17"/>
  <c r="BT16" i="17"/>
  <c r="BU16" i="17" s="1"/>
  <c r="BW16" i="17"/>
  <c r="BX16" i="17"/>
  <c r="BY16" i="17" s="1"/>
  <c r="CA16" i="17"/>
  <c r="CB16" i="17"/>
  <c r="CC16" i="17" s="1"/>
  <c r="AQ17" i="17"/>
  <c r="AR17" i="17"/>
  <c r="AS17" i="17" s="1"/>
  <c r="AY17" i="17"/>
  <c r="AZ17" i="17"/>
  <c r="BA17" i="17" s="1"/>
  <c r="BG17" i="17"/>
  <c r="BH17" i="17"/>
  <c r="BI17" i="17" s="1"/>
  <c r="BS17" i="17"/>
  <c r="BT17" i="17"/>
  <c r="BU17" i="17" s="1"/>
  <c r="BW17" i="17"/>
  <c r="BX17" i="17"/>
  <c r="BY17" i="17" s="1"/>
  <c r="CA17" i="17"/>
  <c r="CB17" i="17"/>
  <c r="CC17" i="17" s="1"/>
  <c r="AQ18" i="17"/>
  <c r="AR18" i="17"/>
  <c r="AS18" i="17" s="1"/>
  <c r="AY18" i="17"/>
  <c r="AZ18" i="17"/>
  <c r="BA18" i="17" s="1"/>
  <c r="BG18" i="17"/>
  <c r="BH18" i="17"/>
  <c r="BI18" i="17" s="1"/>
  <c r="BS18" i="17"/>
  <c r="BT18" i="17"/>
  <c r="BU18" i="17" s="1"/>
  <c r="BW18" i="17"/>
  <c r="BX18" i="17"/>
  <c r="BY18" i="17" s="1"/>
  <c r="CA18" i="17"/>
  <c r="CB18" i="17"/>
  <c r="CC18" i="17" s="1"/>
  <c r="AQ19" i="17"/>
  <c r="AR19" i="17"/>
  <c r="AS19" i="17" s="1"/>
  <c r="AY19" i="17"/>
  <c r="AZ19" i="17"/>
  <c r="BA19" i="17" s="1"/>
  <c r="BG19" i="17"/>
  <c r="BH19" i="17"/>
  <c r="BI19" i="17" s="1"/>
  <c r="BS19" i="17"/>
  <c r="BT19" i="17"/>
  <c r="BU19" i="17" s="1"/>
  <c r="BW19" i="17"/>
  <c r="BX19" i="17"/>
  <c r="BY19" i="17" s="1"/>
  <c r="CA19" i="17"/>
  <c r="CB19" i="17"/>
  <c r="CC19" i="17" s="1"/>
  <c r="AQ20" i="17"/>
  <c r="AR20" i="17"/>
  <c r="AS20" i="17" s="1"/>
  <c r="AY20" i="17"/>
  <c r="AZ20" i="17"/>
  <c r="BA20" i="17" s="1"/>
  <c r="BG20" i="17"/>
  <c r="BH20" i="17"/>
  <c r="BI20" i="17" s="1"/>
  <c r="BS20" i="17"/>
  <c r="BT20" i="17"/>
  <c r="BU20" i="17" s="1"/>
  <c r="BW20" i="17"/>
  <c r="BX20" i="17"/>
  <c r="BY20" i="17" s="1"/>
  <c r="CA20" i="17"/>
  <c r="CB20" i="17"/>
  <c r="CC20" i="17" s="1"/>
  <c r="AQ21" i="17"/>
  <c r="AR21" i="17"/>
  <c r="AS21" i="17" s="1"/>
  <c r="AY21" i="17"/>
  <c r="AZ21" i="17"/>
  <c r="BA21" i="17" s="1"/>
  <c r="BG21" i="17"/>
  <c r="BH21" i="17"/>
  <c r="BI21" i="17" s="1"/>
  <c r="BS21" i="17"/>
  <c r="BT21" i="17"/>
  <c r="BU21" i="17" s="1"/>
  <c r="BW21" i="17"/>
  <c r="BX21" i="17"/>
  <c r="BY21" i="17" s="1"/>
  <c r="CA21" i="17"/>
  <c r="CB21" i="17"/>
  <c r="CC21" i="17" s="1"/>
  <c r="AQ22" i="17"/>
  <c r="AR22" i="17"/>
  <c r="AS22" i="17" s="1"/>
  <c r="AY22" i="17"/>
  <c r="AZ22" i="17"/>
  <c r="BA22" i="17" s="1"/>
  <c r="BG22" i="17"/>
  <c r="BH22" i="17"/>
  <c r="BI22" i="17" s="1"/>
  <c r="BS22" i="17"/>
  <c r="BT22" i="17"/>
  <c r="BU22" i="17" s="1"/>
  <c r="BW22" i="17"/>
  <c r="BX22" i="17"/>
  <c r="BY22" i="17" s="1"/>
  <c r="CA22" i="17"/>
  <c r="CB22" i="17"/>
  <c r="CC22" i="17" s="1"/>
  <c r="AQ23" i="17"/>
  <c r="AR23" i="17"/>
  <c r="AS23" i="17" s="1"/>
  <c r="AY23" i="17"/>
  <c r="AZ23" i="17"/>
  <c r="BA23" i="17" s="1"/>
  <c r="BG23" i="17"/>
  <c r="BH23" i="17"/>
  <c r="BI23" i="17" s="1"/>
  <c r="BS23" i="17"/>
  <c r="BT23" i="17"/>
  <c r="BU23" i="17" s="1"/>
  <c r="BW23" i="17"/>
  <c r="BX23" i="17"/>
  <c r="BY23" i="17" s="1"/>
  <c r="CA23" i="17"/>
  <c r="CB23" i="17"/>
  <c r="CC23" i="17" s="1"/>
  <c r="AQ24" i="17"/>
  <c r="AR24" i="17"/>
  <c r="AS24" i="17" s="1"/>
  <c r="AY24" i="17"/>
  <c r="AZ24" i="17"/>
  <c r="BA24" i="17" s="1"/>
  <c r="BG24" i="17"/>
  <c r="BH24" i="17"/>
  <c r="BI24" i="17" s="1"/>
  <c r="BS24" i="17"/>
  <c r="BT24" i="17"/>
  <c r="BU24" i="17" s="1"/>
  <c r="BW24" i="17"/>
  <c r="BX24" i="17"/>
  <c r="BY24" i="17" s="1"/>
  <c r="CA24" i="17"/>
  <c r="CB24" i="17"/>
  <c r="CC24" i="17" s="1"/>
  <c r="AQ25" i="17"/>
  <c r="AR25" i="17"/>
  <c r="AS25" i="17" s="1"/>
  <c r="AY25" i="17"/>
  <c r="AZ25" i="17"/>
  <c r="BA25" i="17" s="1"/>
  <c r="BG25" i="17"/>
  <c r="BH25" i="17"/>
  <c r="BI25" i="17" s="1"/>
  <c r="BS25" i="17"/>
  <c r="BT25" i="17"/>
  <c r="BU25" i="17" s="1"/>
  <c r="BW25" i="17"/>
  <c r="BX25" i="17"/>
  <c r="BY25" i="17" s="1"/>
  <c r="CA25" i="17"/>
  <c r="CB25" i="17"/>
  <c r="CC25" i="17" s="1"/>
  <c r="AQ26" i="17"/>
  <c r="AR26" i="17"/>
  <c r="AS26" i="17" s="1"/>
  <c r="AY26" i="17"/>
  <c r="AZ26" i="17"/>
  <c r="BA26" i="17" s="1"/>
  <c r="BG26" i="17"/>
  <c r="BH26" i="17"/>
  <c r="BI26" i="17" s="1"/>
  <c r="BS26" i="17"/>
  <c r="BT26" i="17"/>
  <c r="BU26" i="17" s="1"/>
  <c r="BW26" i="17"/>
  <c r="BX26" i="17"/>
  <c r="BY26" i="17" s="1"/>
  <c r="CA26" i="17"/>
  <c r="CB26" i="17"/>
  <c r="CC26" i="17" s="1"/>
  <c r="AQ27" i="17"/>
  <c r="AR27" i="17"/>
  <c r="AS27" i="17" s="1"/>
  <c r="AY27" i="17"/>
  <c r="AZ27" i="17"/>
  <c r="BA27" i="17" s="1"/>
  <c r="BG27" i="17"/>
  <c r="BH27" i="17"/>
  <c r="BI27" i="17" s="1"/>
  <c r="BS27" i="17"/>
  <c r="BT27" i="17"/>
  <c r="BU27" i="17" s="1"/>
  <c r="BW27" i="17"/>
  <c r="BX27" i="17"/>
  <c r="BY27" i="17" s="1"/>
  <c r="CA27" i="17"/>
  <c r="CB27" i="17"/>
  <c r="CC27" i="17" s="1"/>
  <c r="AQ28" i="17"/>
  <c r="AR28" i="17"/>
  <c r="AS28" i="17" s="1"/>
  <c r="AY28" i="17"/>
  <c r="AZ28" i="17"/>
  <c r="BA28" i="17" s="1"/>
  <c r="BG28" i="17"/>
  <c r="BH28" i="17"/>
  <c r="BI28" i="17" s="1"/>
  <c r="BS28" i="17"/>
  <c r="BT28" i="17"/>
  <c r="BU28" i="17" s="1"/>
  <c r="BW28" i="17"/>
  <c r="BX28" i="17"/>
  <c r="BY28" i="17" s="1"/>
  <c r="CA28" i="17"/>
  <c r="CB28" i="17"/>
  <c r="CC28" i="17" s="1"/>
  <c r="AQ29" i="17"/>
  <c r="AR29" i="17"/>
  <c r="AS29" i="17" s="1"/>
  <c r="AY29" i="17"/>
  <c r="AZ29" i="17"/>
  <c r="BA29" i="17" s="1"/>
  <c r="BG29" i="17"/>
  <c r="BH29" i="17"/>
  <c r="BI29" i="17" s="1"/>
  <c r="BS29" i="17"/>
  <c r="BT29" i="17"/>
  <c r="BU29" i="17" s="1"/>
  <c r="BW29" i="17"/>
  <c r="BX29" i="17"/>
  <c r="BY29" i="17" s="1"/>
  <c r="CA29" i="17"/>
  <c r="CB29" i="17"/>
  <c r="CC29" i="17" s="1"/>
  <c r="AQ30" i="17"/>
  <c r="AR30" i="17"/>
  <c r="AS30" i="17" s="1"/>
  <c r="AY30" i="17"/>
  <c r="AZ30" i="17"/>
  <c r="BA30" i="17" s="1"/>
  <c r="BG30" i="17"/>
  <c r="BH30" i="17"/>
  <c r="BI30" i="17" s="1"/>
  <c r="BS30" i="17"/>
  <c r="BT30" i="17"/>
  <c r="BU30" i="17" s="1"/>
  <c r="BW30" i="17"/>
  <c r="BX30" i="17"/>
  <c r="BY30" i="17" s="1"/>
  <c r="CA30" i="17"/>
  <c r="CB30" i="17"/>
  <c r="CC30" i="17" s="1"/>
  <c r="AQ31" i="17"/>
  <c r="AR31" i="17"/>
  <c r="AS31" i="17" s="1"/>
  <c r="AY31" i="17"/>
  <c r="AZ31" i="17"/>
  <c r="BA31" i="17" s="1"/>
  <c r="BG31" i="17"/>
  <c r="BH31" i="17"/>
  <c r="BI31" i="17" s="1"/>
  <c r="BS31" i="17"/>
  <c r="BT31" i="17"/>
  <c r="BU31" i="17" s="1"/>
  <c r="BW31" i="17"/>
  <c r="BX31" i="17"/>
  <c r="BY31" i="17" s="1"/>
  <c r="CA31" i="17"/>
  <c r="CB31" i="17"/>
  <c r="CC31" i="17" s="1"/>
  <c r="AQ32" i="17"/>
  <c r="AR32" i="17"/>
  <c r="AS32" i="17" s="1"/>
  <c r="AY32" i="17"/>
  <c r="AZ32" i="17"/>
  <c r="BA32" i="17" s="1"/>
  <c r="BG32" i="17"/>
  <c r="BH32" i="17"/>
  <c r="BI32" i="17" s="1"/>
  <c r="BS32" i="17"/>
  <c r="BT32" i="17"/>
  <c r="BU32" i="17" s="1"/>
  <c r="BW32" i="17"/>
  <c r="BX32" i="17"/>
  <c r="BY32" i="17" s="1"/>
  <c r="CA32" i="17"/>
  <c r="CB32" i="17"/>
  <c r="CC32" i="17" s="1"/>
  <c r="AQ33" i="17"/>
  <c r="AR33" i="17"/>
  <c r="AS33" i="17" s="1"/>
  <c r="AY33" i="17"/>
  <c r="AZ33" i="17"/>
  <c r="BA33" i="17" s="1"/>
  <c r="BG33" i="17"/>
  <c r="BH33" i="17"/>
  <c r="BI33" i="17" s="1"/>
  <c r="BS33" i="17"/>
  <c r="BT33" i="17"/>
  <c r="BU33" i="17" s="1"/>
  <c r="BW33" i="17"/>
  <c r="BX33" i="17"/>
  <c r="BY33" i="17" s="1"/>
  <c r="CA33" i="17"/>
  <c r="CB33" i="17"/>
  <c r="CC33" i="17" s="1"/>
  <c r="AQ34" i="17"/>
  <c r="AR34" i="17"/>
  <c r="AS34" i="17" s="1"/>
  <c r="AY34" i="17"/>
  <c r="AZ34" i="17"/>
  <c r="BA34" i="17" s="1"/>
  <c r="BG34" i="17"/>
  <c r="BH34" i="17"/>
  <c r="BI34" i="17" s="1"/>
  <c r="BS34" i="17"/>
  <c r="BT34" i="17"/>
  <c r="BU34" i="17" s="1"/>
  <c r="BW34" i="17"/>
  <c r="BX34" i="17"/>
  <c r="BY34" i="17" s="1"/>
  <c r="CA34" i="17"/>
  <c r="CB34" i="17"/>
  <c r="CC34" i="17" s="1"/>
  <c r="AQ35" i="17"/>
  <c r="AR35" i="17"/>
  <c r="AS35" i="17" s="1"/>
  <c r="AY35" i="17"/>
  <c r="AZ35" i="17"/>
  <c r="BA35" i="17" s="1"/>
  <c r="BG35" i="17"/>
  <c r="BH35" i="17"/>
  <c r="BI35" i="17" s="1"/>
  <c r="BS35" i="17"/>
  <c r="BT35" i="17"/>
  <c r="BU35" i="17" s="1"/>
  <c r="BW35" i="17"/>
  <c r="BX35" i="17"/>
  <c r="BY35" i="17" s="1"/>
  <c r="CA35" i="17"/>
  <c r="CB35" i="17"/>
  <c r="CC35" i="17" s="1"/>
  <c r="AQ36" i="17"/>
  <c r="AR36" i="17"/>
  <c r="AS36" i="17" s="1"/>
  <c r="AY36" i="17"/>
  <c r="AZ36" i="17"/>
  <c r="BA36" i="17" s="1"/>
  <c r="BG36" i="17"/>
  <c r="BH36" i="17"/>
  <c r="BI36" i="17" s="1"/>
  <c r="BS36" i="17"/>
  <c r="BT36" i="17"/>
  <c r="BU36" i="17" s="1"/>
  <c r="BW36" i="17"/>
  <c r="BX36" i="17"/>
  <c r="BY36" i="17" s="1"/>
  <c r="CA36" i="17"/>
  <c r="CB36" i="17"/>
  <c r="CC36" i="17" s="1"/>
  <c r="AQ37" i="17"/>
  <c r="AR37" i="17"/>
  <c r="AS37" i="17" s="1"/>
  <c r="AY37" i="17"/>
  <c r="AZ37" i="17"/>
  <c r="BA37" i="17" s="1"/>
  <c r="BG37" i="17"/>
  <c r="BH37" i="17"/>
  <c r="BI37" i="17" s="1"/>
  <c r="BS37" i="17"/>
  <c r="BT37" i="17"/>
  <c r="BU37" i="17" s="1"/>
  <c r="BW37" i="17"/>
  <c r="BX37" i="17"/>
  <c r="BY37" i="17" s="1"/>
  <c r="CA37" i="17"/>
  <c r="CB37" i="17"/>
  <c r="CC37" i="17" s="1"/>
  <c r="AQ38" i="17"/>
  <c r="AR38" i="17"/>
  <c r="AS38" i="17" s="1"/>
  <c r="AY38" i="17"/>
  <c r="AZ38" i="17"/>
  <c r="BA38" i="17" s="1"/>
  <c r="BG38" i="17"/>
  <c r="BH38" i="17"/>
  <c r="BI38" i="17" s="1"/>
  <c r="BS38" i="17"/>
  <c r="BT38" i="17"/>
  <c r="BU38" i="17" s="1"/>
  <c r="BW38" i="17"/>
  <c r="BX38" i="17"/>
  <c r="BY38" i="17" s="1"/>
  <c r="CA38" i="17"/>
  <c r="CB38" i="17"/>
  <c r="CC38" i="17" s="1"/>
  <c r="AQ39" i="17"/>
  <c r="AR39" i="17"/>
  <c r="AS39" i="17" s="1"/>
  <c r="AY39" i="17"/>
  <c r="AZ39" i="17"/>
  <c r="BA39" i="17" s="1"/>
  <c r="BG39" i="17"/>
  <c r="BH39" i="17"/>
  <c r="BI39" i="17" s="1"/>
  <c r="BS39" i="17"/>
  <c r="BT39" i="17"/>
  <c r="BU39" i="17" s="1"/>
  <c r="BW39" i="17"/>
  <c r="BX39" i="17"/>
  <c r="BY39" i="17" s="1"/>
  <c r="CA39" i="17"/>
  <c r="CB39" i="17"/>
  <c r="CC39" i="17" s="1"/>
  <c r="AQ40" i="17"/>
  <c r="AR40" i="17"/>
  <c r="AS40" i="17" s="1"/>
  <c r="AY40" i="17"/>
  <c r="AZ40" i="17"/>
  <c r="BA40" i="17" s="1"/>
  <c r="BG40" i="17"/>
  <c r="BH40" i="17"/>
  <c r="BI40" i="17" s="1"/>
  <c r="BS40" i="17"/>
  <c r="BT40" i="17"/>
  <c r="BU40" i="17" s="1"/>
  <c r="BW40" i="17"/>
  <c r="BX40" i="17"/>
  <c r="BY40" i="17" s="1"/>
  <c r="CA40" i="17"/>
  <c r="CB40" i="17"/>
  <c r="CC40" i="17" s="1"/>
  <c r="AQ41" i="17"/>
  <c r="AR41" i="17"/>
  <c r="AS41" i="17" s="1"/>
  <c r="AY41" i="17"/>
  <c r="AZ41" i="17"/>
  <c r="BA41" i="17" s="1"/>
  <c r="BG41" i="17"/>
  <c r="BH41" i="17"/>
  <c r="BI41" i="17" s="1"/>
  <c r="BS41" i="17"/>
  <c r="BT41" i="17"/>
  <c r="BU41" i="17" s="1"/>
  <c r="BW41" i="17"/>
  <c r="BX41" i="17"/>
  <c r="BY41" i="17" s="1"/>
  <c r="CA41" i="17"/>
  <c r="CB41" i="17"/>
  <c r="CC41" i="17" s="1"/>
  <c r="AQ42" i="17"/>
  <c r="AR42" i="17"/>
  <c r="AS42" i="17" s="1"/>
  <c r="AY42" i="17"/>
  <c r="AZ42" i="17"/>
  <c r="BA42" i="17" s="1"/>
  <c r="BG42" i="17"/>
  <c r="BH42" i="17"/>
  <c r="BI42" i="17" s="1"/>
  <c r="BS42" i="17"/>
  <c r="BT42" i="17"/>
  <c r="BU42" i="17" s="1"/>
  <c r="BW42" i="17"/>
  <c r="BX42" i="17"/>
  <c r="BY42" i="17" s="1"/>
  <c r="CA42" i="17"/>
  <c r="CB42" i="17"/>
  <c r="CC42" i="17" s="1"/>
  <c r="AQ43" i="17"/>
  <c r="AR43" i="17"/>
  <c r="AS43" i="17" s="1"/>
  <c r="AY43" i="17"/>
  <c r="AZ43" i="17"/>
  <c r="BA43" i="17" s="1"/>
  <c r="BG43" i="17"/>
  <c r="BH43" i="17"/>
  <c r="BI43" i="17" s="1"/>
  <c r="BS43" i="17"/>
  <c r="BT43" i="17"/>
  <c r="BU43" i="17" s="1"/>
  <c r="BW43" i="17"/>
  <c r="BX43" i="17"/>
  <c r="BY43" i="17" s="1"/>
  <c r="CA43" i="17"/>
  <c r="CB43" i="17"/>
  <c r="CC43" i="17" s="1"/>
  <c r="AQ44" i="17"/>
  <c r="AR44" i="17"/>
  <c r="AS44" i="17" s="1"/>
  <c r="AY44" i="17"/>
  <c r="AZ44" i="17"/>
  <c r="BA44" i="17" s="1"/>
  <c r="BG44" i="17"/>
  <c r="BH44" i="17"/>
  <c r="BI44" i="17" s="1"/>
  <c r="BS44" i="17"/>
  <c r="BT44" i="17"/>
  <c r="BU44" i="17" s="1"/>
  <c r="BW44" i="17"/>
  <c r="BX44" i="17"/>
  <c r="BY44" i="17" s="1"/>
  <c r="CA44" i="17"/>
  <c r="CB44" i="17"/>
  <c r="CC44" i="17" s="1"/>
  <c r="AQ45" i="17"/>
  <c r="AR45" i="17"/>
  <c r="AS45" i="17" s="1"/>
  <c r="AY45" i="17"/>
  <c r="AZ45" i="17"/>
  <c r="BA45" i="17" s="1"/>
  <c r="BG45" i="17"/>
  <c r="BH45" i="17"/>
  <c r="BI45" i="17" s="1"/>
  <c r="BS45" i="17"/>
  <c r="BT45" i="17"/>
  <c r="BU45" i="17" s="1"/>
  <c r="BW45" i="17"/>
  <c r="BX45" i="17"/>
  <c r="BY45" i="17" s="1"/>
  <c r="CA45" i="17"/>
  <c r="CB45" i="17"/>
  <c r="CC45" i="17" s="1"/>
  <c r="AQ46" i="17"/>
  <c r="AR46" i="17"/>
  <c r="AS46" i="17" s="1"/>
  <c r="AY46" i="17"/>
  <c r="AZ46" i="17"/>
  <c r="BA46" i="17" s="1"/>
  <c r="BG46" i="17"/>
  <c r="BH46" i="17"/>
  <c r="BI46" i="17" s="1"/>
  <c r="BS46" i="17"/>
  <c r="BT46" i="17"/>
  <c r="BU46" i="17" s="1"/>
  <c r="BW46" i="17"/>
  <c r="BX46" i="17"/>
  <c r="BY46" i="17" s="1"/>
  <c r="CA46" i="17"/>
  <c r="CB46" i="17"/>
  <c r="CC46" i="17" s="1"/>
  <c r="AQ47" i="17"/>
  <c r="AR47" i="17"/>
  <c r="AS47" i="17" s="1"/>
  <c r="AY47" i="17"/>
  <c r="AZ47" i="17"/>
  <c r="BA47" i="17" s="1"/>
  <c r="BG47" i="17"/>
  <c r="BH47" i="17"/>
  <c r="BI47" i="17" s="1"/>
  <c r="BS47" i="17"/>
  <c r="BT47" i="17"/>
  <c r="BU47" i="17" s="1"/>
  <c r="BW47" i="17"/>
  <c r="BX47" i="17"/>
  <c r="BY47" i="17" s="1"/>
  <c r="CA47" i="17"/>
  <c r="CB47" i="17"/>
  <c r="CC47" i="17" s="1"/>
  <c r="AQ48" i="17"/>
  <c r="AR48" i="17"/>
  <c r="AS48" i="17" s="1"/>
  <c r="AY48" i="17"/>
  <c r="AZ48" i="17"/>
  <c r="BA48" i="17" s="1"/>
  <c r="BG48" i="17"/>
  <c r="BH48" i="17"/>
  <c r="BI48" i="17" s="1"/>
  <c r="BS48" i="17"/>
  <c r="BT48" i="17"/>
  <c r="BU48" i="17" s="1"/>
  <c r="BW48" i="17"/>
  <c r="BX48" i="17"/>
  <c r="BY48" i="17" s="1"/>
  <c r="CA48" i="17"/>
  <c r="CB48" i="17"/>
  <c r="CC48" i="17" s="1"/>
  <c r="AQ49" i="17"/>
  <c r="AR49" i="17"/>
  <c r="AS49" i="17" s="1"/>
  <c r="AY49" i="17"/>
  <c r="AZ49" i="17"/>
  <c r="BA49" i="17" s="1"/>
  <c r="BG49" i="17"/>
  <c r="BH49" i="17"/>
  <c r="BI49" i="17" s="1"/>
  <c r="BS49" i="17"/>
  <c r="BT49" i="17"/>
  <c r="BU49" i="17" s="1"/>
  <c r="BW49" i="17"/>
  <c r="BX49" i="17"/>
  <c r="BY49" i="17" s="1"/>
  <c r="CA49" i="17"/>
  <c r="CB49" i="17"/>
  <c r="CC49" i="17" s="1"/>
  <c r="AQ50" i="17"/>
  <c r="AR50" i="17"/>
  <c r="AS50" i="17" s="1"/>
  <c r="AY50" i="17"/>
  <c r="AZ50" i="17"/>
  <c r="BA50" i="17" s="1"/>
  <c r="BG50" i="17"/>
  <c r="BH50" i="17"/>
  <c r="BI50" i="17" s="1"/>
  <c r="BS50" i="17"/>
  <c r="BT50" i="17"/>
  <c r="BU50" i="17" s="1"/>
  <c r="BW50" i="17"/>
  <c r="BX50" i="17"/>
  <c r="BY50" i="17" s="1"/>
  <c r="CA50" i="17"/>
  <c r="CB50" i="17"/>
  <c r="CC50" i="17" s="1"/>
  <c r="AQ51" i="17"/>
  <c r="AR51" i="17"/>
  <c r="AS51" i="17" s="1"/>
  <c r="AY51" i="17"/>
  <c r="AZ51" i="17"/>
  <c r="BA51" i="17" s="1"/>
  <c r="BG51" i="17"/>
  <c r="BH51" i="17"/>
  <c r="BI51" i="17" s="1"/>
  <c r="BS51" i="17"/>
  <c r="BT51" i="17"/>
  <c r="BU51" i="17" s="1"/>
  <c r="BW51" i="17"/>
  <c r="BX51" i="17"/>
  <c r="BY51" i="17" s="1"/>
  <c r="CA51" i="17"/>
  <c r="CB51" i="17"/>
  <c r="CC51" i="17" s="1"/>
  <c r="AQ52" i="17"/>
  <c r="AR52" i="17"/>
  <c r="AS52" i="17" s="1"/>
  <c r="AY52" i="17"/>
  <c r="AZ52" i="17"/>
  <c r="BA52" i="17" s="1"/>
  <c r="BG52" i="17"/>
  <c r="BH52" i="17"/>
  <c r="BI52" i="17" s="1"/>
  <c r="BS52" i="17"/>
  <c r="BT52" i="17"/>
  <c r="BU52" i="17" s="1"/>
  <c r="BW52" i="17"/>
  <c r="BX52" i="17"/>
  <c r="BY52" i="17" s="1"/>
  <c r="CA52" i="17"/>
  <c r="CB52" i="17"/>
  <c r="CC52" i="17" s="1"/>
  <c r="AQ53" i="17"/>
  <c r="AR53" i="17"/>
  <c r="AS53" i="17" s="1"/>
  <c r="AY53" i="17"/>
  <c r="AZ53" i="17"/>
  <c r="BA53" i="17" s="1"/>
  <c r="BG53" i="17"/>
  <c r="BH53" i="17"/>
  <c r="BI53" i="17" s="1"/>
  <c r="BS53" i="17"/>
  <c r="BT53" i="17"/>
  <c r="BU53" i="17" s="1"/>
  <c r="BW53" i="17"/>
  <c r="BX53" i="17"/>
  <c r="BY53" i="17" s="1"/>
  <c r="CA53" i="17"/>
  <c r="CB53" i="17"/>
  <c r="CC53" i="17" s="1"/>
  <c r="AQ54" i="17"/>
  <c r="AR54" i="17"/>
  <c r="AS54" i="17" s="1"/>
  <c r="AY54" i="17"/>
  <c r="AZ54" i="17"/>
  <c r="BA54" i="17" s="1"/>
  <c r="BG54" i="17"/>
  <c r="BH54" i="17"/>
  <c r="BI54" i="17" s="1"/>
  <c r="BS54" i="17"/>
  <c r="BT54" i="17"/>
  <c r="BU54" i="17" s="1"/>
  <c r="BW54" i="17"/>
  <c r="BX54" i="17"/>
  <c r="BY54" i="17" s="1"/>
  <c r="CA54" i="17"/>
  <c r="CB54" i="17"/>
  <c r="CC54" i="17" s="1"/>
  <c r="AQ55" i="17"/>
  <c r="AR55" i="17"/>
  <c r="AS55" i="17" s="1"/>
  <c r="AY55" i="17"/>
  <c r="AZ55" i="17"/>
  <c r="BA55" i="17" s="1"/>
  <c r="BG55" i="17"/>
  <c r="BH55" i="17"/>
  <c r="BI55" i="17" s="1"/>
  <c r="BS55" i="17"/>
  <c r="BT55" i="17"/>
  <c r="BU55" i="17" s="1"/>
  <c r="BW55" i="17"/>
  <c r="BX55" i="17"/>
  <c r="BY55" i="17" s="1"/>
  <c r="CA55" i="17"/>
  <c r="CB55" i="17"/>
  <c r="CC55" i="17" s="1"/>
  <c r="AQ56" i="17"/>
  <c r="AR56" i="17"/>
  <c r="AS56" i="17" s="1"/>
  <c r="AY56" i="17"/>
  <c r="AZ56" i="17"/>
  <c r="BA56" i="17" s="1"/>
  <c r="BG56" i="17"/>
  <c r="BH56" i="17"/>
  <c r="BI56" i="17" s="1"/>
  <c r="BS56" i="17"/>
  <c r="BT56" i="17"/>
  <c r="BU56" i="17" s="1"/>
  <c r="BW56" i="17"/>
  <c r="BX56" i="17"/>
  <c r="BY56" i="17" s="1"/>
  <c r="CA56" i="17"/>
  <c r="CB56" i="17"/>
  <c r="CC56" i="17" s="1"/>
  <c r="AQ57" i="17"/>
  <c r="AR57" i="17"/>
  <c r="AS57" i="17" s="1"/>
  <c r="AY57" i="17"/>
  <c r="AZ57" i="17"/>
  <c r="BA57" i="17" s="1"/>
  <c r="BG57" i="17"/>
  <c r="BH57" i="17"/>
  <c r="BI57" i="17" s="1"/>
  <c r="BS57" i="17"/>
  <c r="BT57" i="17"/>
  <c r="BU57" i="17" s="1"/>
  <c r="BW57" i="17"/>
  <c r="BX57" i="17"/>
  <c r="BY57" i="17" s="1"/>
  <c r="CA57" i="17"/>
  <c r="CB57" i="17"/>
  <c r="CC57" i="17" s="1"/>
  <c r="AQ58" i="17"/>
  <c r="AR58" i="17"/>
  <c r="AS58" i="17" s="1"/>
  <c r="AY58" i="17"/>
  <c r="AZ58" i="17"/>
  <c r="BA58" i="17" s="1"/>
  <c r="BG58" i="17"/>
  <c r="BH58" i="17"/>
  <c r="BI58" i="17" s="1"/>
  <c r="BS58" i="17"/>
  <c r="BT58" i="17"/>
  <c r="BU58" i="17" s="1"/>
  <c r="BW58" i="17"/>
  <c r="BX58" i="17"/>
  <c r="BY58" i="17" s="1"/>
  <c r="CA58" i="17"/>
  <c r="CB58" i="17"/>
  <c r="CC58" i="17" s="1"/>
  <c r="AQ59" i="17"/>
  <c r="AR59" i="17"/>
  <c r="AS59" i="17" s="1"/>
  <c r="AY59" i="17"/>
  <c r="AZ59" i="17"/>
  <c r="BA59" i="17" s="1"/>
  <c r="BG59" i="17"/>
  <c r="BH59" i="17"/>
  <c r="BI59" i="17" s="1"/>
  <c r="BS59" i="17"/>
  <c r="BT59" i="17"/>
  <c r="BU59" i="17" s="1"/>
  <c r="BW59" i="17"/>
  <c r="BX59" i="17"/>
  <c r="BY59" i="17" s="1"/>
  <c r="CA59" i="17"/>
  <c r="CB59" i="17"/>
  <c r="CC59" i="17" s="1"/>
  <c r="AQ60" i="17"/>
  <c r="AR60" i="17"/>
  <c r="AS60" i="17" s="1"/>
  <c r="AY60" i="17"/>
  <c r="AZ60" i="17"/>
  <c r="BA60" i="17" s="1"/>
  <c r="BG60" i="17"/>
  <c r="BH60" i="17"/>
  <c r="BI60" i="17" s="1"/>
  <c r="BS60" i="17"/>
  <c r="BT60" i="17"/>
  <c r="BU60" i="17" s="1"/>
  <c r="BW60" i="17"/>
  <c r="BX60" i="17"/>
  <c r="BY60" i="17" s="1"/>
  <c r="CA60" i="17"/>
  <c r="CB60" i="17"/>
  <c r="CC60" i="17" s="1"/>
  <c r="AQ61" i="17"/>
  <c r="AR61" i="17"/>
  <c r="AS61" i="17" s="1"/>
  <c r="AY61" i="17"/>
  <c r="AZ61" i="17"/>
  <c r="BA61" i="17" s="1"/>
  <c r="BG61" i="17"/>
  <c r="BH61" i="17"/>
  <c r="BI61" i="17" s="1"/>
  <c r="BS61" i="17"/>
  <c r="BT61" i="17"/>
  <c r="BU61" i="17" s="1"/>
  <c r="BW61" i="17"/>
  <c r="BX61" i="17"/>
  <c r="BY61" i="17" s="1"/>
  <c r="CA61" i="17"/>
  <c r="CB61" i="17"/>
  <c r="CC61" i="17" s="1"/>
  <c r="AQ62" i="17"/>
  <c r="AR62" i="17"/>
  <c r="AS62" i="17" s="1"/>
  <c r="AY62" i="17"/>
  <c r="AZ62" i="17"/>
  <c r="BA62" i="17" s="1"/>
  <c r="BG62" i="17"/>
  <c r="BH62" i="17"/>
  <c r="BI62" i="17" s="1"/>
  <c r="BS62" i="17"/>
  <c r="BT62" i="17"/>
  <c r="BU62" i="17" s="1"/>
  <c r="BW62" i="17"/>
  <c r="BX62" i="17"/>
  <c r="BY62" i="17" s="1"/>
  <c r="CA62" i="17"/>
  <c r="CB62" i="17"/>
  <c r="CC62" i="17" s="1"/>
  <c r="AQ63" i="17"/>
  <c r="AR63" i="17"/>
  <c r="AS63" i="17" s="1"/>
  <c r="AY63" i="17"/>
  <c r="AZ63" i="17"/>
  <c r="BA63" i="17" s="1"/>
  <c r="BG63" i="17"/>
  <c r="BH63" i="17"/>
  <c r="BI63" i="17" s="1"/>
  <c r="BS63" i="17"/>
  <c r="BT63" i="17"/>
  <c r="BU63" i="17" s="1"/>
  <c r="BW63" i="17"/>
  <c r="BX63" i="17"/>
  <c r="BY63" i="17" s="1"/>
  <c r="CA63" i="17"/>
  <c r="CB63" i="17"/>
  <c r="CC63" i="17" s="1"/>
  <c r="AQ64" i="17"/>
  <c r="AR64" i="17"/>
  <c r="AS64" i="17" s="1"/>
  <c r="AY64" i="17"/>
  <c r="AZ64" i="17"/>
  <c r="BA64" i="17" s="1"/>
  <c r="BG64" i="17"/>
  <c r="BH64" i="17"/>
  <c r="BI64" i="17" s="1"/>
  <c r="BS64" i="17"/>
  <c r="BT64" i="17"/>
  <c r="BU64" i="17" s="1"/>
  <c r="BW64" i="17"/>
  <c r="BX64" i="17"/>
  <c r="BY64" i="17" s="1"/>
  <c r="CA64" i="17"/>
  <c r="CB64" i="17"/>
  <c r="CC64" i="17" s="1"/>
  <c r="AQ65" i="17"/>
  <c r="AR65" i="17"/>
  <c r="AS65" i="17" s="1"/>
  <c r="AY65" i="17"/>
  <c r="AZ65" i="17"/>
  <c r="BA65" i="17" s="1"/>
  <c r="BG65" i="17"/>
  <c r="BH65" i="17"/>
  <c r="BI65" i="17" s="1"/>
  <c r="BS65" i="17"/>
  <c r="BT65" i="17"/>
  <c r="BU65" i="17" s="1"/>
  <c r="BW65" i="17"/>
  <c r="BX65" i="17"/>
  <c r="BY65" i="17" s="1"/>
  <c r="CA65" i="17"/>
  <c r="CB65" i="17"/>
  <c r="CC65" i="17" s="1"/>
  <c r="AQ66" i="17"/>
  <c r="AR66" i="17"/>
  <c r="AS66" i="17" s="1"/>
  <c r="AY66" i="17"/>
  <c r="AZ66" i="17"/>
  <c r="BA66" i="17" s="1"/>
  <c r="BG66" i="17"/>
  <c r="BH66" i="17"/>
  <c r="BI66" i="17" s="1"/>
  <c r="BS66" i="17"/>
  <c r="BT66" i="17"/>
  <c r="BU66" i="17" s="1"/>
  <c r="BW66" i="17"/>
  <c r="BX66" i="17"/>
  <c r="BY66" i="17" s="1"/>
  <c r="CA66" i="17"/>
  <c r="CB66" i="17"/>
  <c r="CC66" i="17" s="1"/>
  <c r="AQ67" i="17"/>
  <c r="AR67" i="17"/>
  <c r="AS67" i="17" s="1"/>
  <c r="AY67" i="17"/>
  <c r="AZ67" i="17"/>
  <c r="BA67" i="17" s="1"/>
  <c r="BG67" i="17"/>
  <c r="BH67" i="17"/>
  <c r="BI67" i="17" s="1"/>
  <c r="BS67" i="17"/>
  <c r="BT67" i="17"/>
  <c r="BU67" i="17" s="1"/>
  <c r="BW67" i="17"/>
  <c r="BX67" i="17"/>
  <c r="BY67" i="17" s="1"/>
  <c r="CA67" i="17"/>
  <c r="CB67" i="17"/>
  <c r="CC67" i="17" s="1"/>
  <c r="AQ68" i="17"/>
  <c r="AR68" i="17"/>
  <c r="AS68" i="17" s="1"/>
  <c r="AY68" i="17"/>
  <c r="AZ68" i="17"/>
  <c r="BA68" i="17" s="1"/>
  <c r="BG68" i="17"/>
  <c r="BH68" i="17"/>
  <c r="BI68" i="17" s="1"/>
  <c r="BS68" i="17"/>
  <c r="BT68" i="17"/>
  <c r="BU68" i="17" s="1"/>
  <c r="BW68" i="17"/>
  <c r="BX68" i="17"/>
  <c r="BY68" i="17" s="1"/>
  <c r="CA68" i="17"/>
  <c r="CB68" i="17"/>
  <c r="CC68" i="17" s="1"/>
  <c r="AQ69" i="17"/>
  <c r="AR69" i="17"/>
  <c r="AS69" i="17" s="1"/>
  <c r="AY69" i="17"/>
  <c r="AZ69" i="17"/>
  <c r="BA69" i="17" s="1"/>
  <c r="BG69" i="17"/>
  <c r="BH69" i="17"/>
  <c r="BI69" i="17" s="1"/>
  <c r="BS69" i="17"/>
  <c r="BT69" i="17"/>
  <c r="BU69" i="17" s="1"/>
  <c r="BW69" i="17"/>
  <c r="BX69" i="17"/>
  <c r="BY69" i="17" s="1"/>
  <c r="CA69" i="17"/>
  <c r="CB69" i="17"/>
  <c r="CC69" i="17" s="1"/>
  <c r="AQ70" i="17"/>
  <c r="AR70" i="17"/>
  <c r="AS70" i="17" s="1"/>
  <c r="AY70" i="17"/>
  <c r="AZ70" i="17"/>
  <c r="BA70" i="17" s="1"/>
  <c r="BG70" i="17"/>
  <c r="BH70" i="17"/>
  <c r="BI70" i="17" s="1"/>
  <c r="BS70" i="17"/>
  <c r="BT70" i="17"/>
  <c r="BU70" i="17" s="1"/>
  <c r="BW70" i="17"/>
  <c r="BX70" i="17"/>
  <c r="BY70" i="17" s="1"/>
  <c r="CA70" i="17"/>
  <c r="CB70" i="17"/>
  <c r="CC70" i="17" s="1"/>
  <c r="AQ71" i="17"/>
  <c r="AR71" i="17"/>
  <c r="AS71" i="17" s="1"/>
  <c r="AY71" i="17"/>
  <c r="AZ71" i="17"/>
  <c r="BA71" i="17" s="1"/>
  <c r="BG71" i="17"/>
  <c r="BH71" i="17"/>
  <c r="BI71" i="17" s="1"/>
  <c r="BS71" i="17"/>
  <c r="BT71" i="17"/>
  <c r="BU71" i="17" s="1"/>
  <c r="BW71" i="17"/>
  <c r="BX71" i="17"/>
  <c r="BY71" i="17" s="1"/>
  <c r="CA71" i="17"/>
  <c r="CB71" i="17"/>
  <c r="CC71" i="17" s="1"/>
  <c r="AQ72" i="17"/>
  <c r="AR72" i="17"/>
  <c r="AS72" i="17" s="1"/>
  <c r="AY72" i="17"/>
  <c r="AZ72" i="17"/>
  <c r="BA72" i="17" s="1"/>
  <c r="BG72" i="17"/>
  <c r="BH72" i="17"/>
  <c r="BI72" i="17" s="1"/>
  <c r="BS72" i="17"/>
  <c r="BT72" i="17"/>
  <c r="BU72" i="17" s="1"/>
  <c r="BW72" i="17"/>
  <c r="BX72" i="17"/>
  <c r="BY72" i="17" s="1"/>
  <c r="CA72" i="17"/>
  <c r="CB72" i="17"/>
  <c r="CC72" i="17" s="1"/>
  <c r="AQ73" i="17"/>
  <c r="AR73" i="17"/>
  <c r="AS73" i="17" s="1"/>
  <c r="AY73" i="17"/>
  <c r="AZ73" i="17"/>
  <c r="BA73" i="17" s="1"/>
  <c r="BG73" i="17"/>
  <c r="BH73" i="17"/>
  <c r="BI73" i="17" s="1"/>
  <c r="BS73" i="17"/>
  <c r="BT73" i="17"/>
  <c r="BU73" i="17" s="1"/>
  <c r="BW73" i="17"/>
  <c r="BX73" i="17"/>
  <c r="BY73" i="17" s="1"/>
  <c r="CA73" i="17"/>
  <c r="CB73" i="17"/>
  <c r="CC73" i="17" s="1"/>
  <c r="AQ74" i="17"/>
  <c r="AR74" i="17"/>
  <c r="AS74" i="17" s="1"/>
  <c r="AY74" i="17"/>
  <c r="AZ74" i="17"/>
  <c r="BA74" i="17" s="1"/>
  <c r="BG74" i="17"/>
  <c r="BH74" i="17"/>
  <c r="BI74" i="17" s="1"/>
  <c r="BS74" i="17"/>
  <c r="BT74" i="17"/>
  <c r="BU74" i="17" s="1"/>
  <c r="BW74" i="17"/>
  <c r="BX74" i="17"/>
  <c r="BY74" i="17" s="1"/>
  <c r="CA74" i="17"/>
  <c r="CB74" i="17"/>
  <c r="CC74" i="17" s="1"/>
  <c r="AQ75" i="17"/>
  <c r="AR75" i="17"/>
  <c r="AS75" i="17" s="1"/>
  <c r="AY75" i="17"/>
  <c r="AZ75" i="17"/>
  <c r="BA75" i="17" s="1"/>
  <c r="BG75" i="17"/>
  <c r="BH75" i="17"/>
  <c r="BI75" i="17" s="1"/>
  <c r="BS75" i="17"/>
  <c r="BT75" i="17"/>
  <c r="BU75" i="17" s="1"/>
  <c r="BW75" i="17"/>
  <c r="BX75" i="17"/>
  <c r="BY75" i="17" s="1"/>
  <c r="CA75" i="17"/>
  <c r="CB75" i="17"/>
  <c r="CC75" i="17" s="1"/>
  <c r="AQ76" i="17"/>
  <c r="AR76" i="17"/>
  <c r="AS76" i="17" s="1"/>
  <c r="AY76" i="17"/>
  <c r="AZ76" i="17"/>
  <c r="BA76" i="17" s="1"/>
  <c r="BG76" i="17"/>
  <c r="BH76" i="17"/>
  <c r="BI76" i="17" s="1"/>
  <c r="BS76" i="17"/>
  <c r="BT76" i="17"/>
  <c r="BU76" i="17" s="1"/>
  <c r="BW76" i="17"/>
  <c r="BX76" i="17"/>
  <c r="BY76" i="17" s="1"/>
  <c r="CA76" i="17"/>
  <c r="CB76" i="17"/>
  <c r="CC76" i="17" s="1"/>
  <c r="AQ77" i="17"/>
  <c r="AR77" i="17"/>
  <c r="AS77" i="17" s="1"/>
  <c r="AY77" i="17"/>
  <c r="AZ77" i="17"/>
  <c r="BA77" i="17" s="1"/>
  <c r="BG77" i="17"/>
  <c r="BH77" i="17"/>
  <c r="BI77" i="17" s="1"/>
  <c r="BS77" i="17"/>
  <c r="BT77" i="17"/>
  <c r="BU77" i="17" s="1"/>
  <c r="BW77" i="17"/>
  <c r="BX77" i="17"/>
  <c r="BY77" i="17" s="1"/>
  <c r="CA77" i="17"/>
  <c r="CB77" i="17"/>
  <c r="CC77" i="17" s="1"/>
  <c r="AQ78" i="17"/>
  <c r="AR78" i="17"/>
  <c r="AS78" i="17" s="1"/>
  <c r="AY78" i="17"/>
  <c r="AZ78" i="17"/>
  <c r="BA78" i="17" s="1"/>
  <c r="BG78" i="17"/>
  <c r="BH78" i="17"/>
  <c r="BI78" i="17" s="1"/>
  <c r="BS78" i="17"/>
  <c r="BT78" i="17"/>
  <c r="BU78" i="17" s="1"/>
  <c r="BW78" i="17"/>
  <c r="BX78" i="17"/>
  <c r="BY78" i="17" s="1"/>
  <c r="CA78" i="17"/>
  <c r="CB78" i="17"/>
  <c r="CC78" i="17" s="1"/>
  <c r="AQ79" i="17"/>
  <c r="AR79" i="17"/>
  <c r="AS79" i="17" s="1"/>
  <c r="AY79" i="17"/>
  <c r="AZ79" i="17"/>
  <c r="BA79" i="17" s="1"/>
  <c r="BG79" i="17"/>
  <c r="BH79" i="17"/>
  <c r="BI79" i="17" s="1"/>
  <c r="BS79" i="17"/>
  <c r="BT79" i="17"/>
  <c r="BU79" i="17" s="1"/>
  <c r="BW79" i="17"/>
  <c r="BX79" i="17"/>
  <c r="BY79" i="17" s="1"/>
  <c r="CA79" i="17"/>
  <c r="CB79" i="17"/>
  <c r="CC79" i="17" s="1"/>
  <c r="AQ80" i="17"/>
  <c r="AR80" i="17"/>
  <c r="AS80" i="17" s="1"/>
  <c r="AY80" i="17"/>
  <c r="AZ80" i="17"/>
  <c r="BA80" i="17" s="1"/>
  <c r="BG80" i="17"/>
  <c r="BH80" i="17"/>
  <c r="BI80" i="17" s="1"/>
  <c r="BS80" i="17"/>
  <c r="BT80" i="17"/>
  <c r="BU80" i="17" s="1"/>
  <c r="BW80" i="17"/>
  <c r="BX80" i="17"/>
  <c r="BY80" i="17" s="1"/>
  <c r="CA80" i="17"/>
  <c r="CB80" i="17"/>
  <c r="CC80" i="17" s="1"/>
  <c r="AQ81" i="17"/>
  <c r="AR81" i="17"/>
  <c r="AS81" i="17" s="1"/>
  <c r="AY81" i="17"/>
  <c r="AZ81" i="17"/>
  <c r="BA81" i="17" s="1"/>
  <c r="BG81" i="17"/>
  <c r="BH81" i="17"/>
  <c r="BI81" i="17" s="1"/>
  <c r="BS81" i="17"/>
  <c r="BT81" i="17"/>
  <c r="BU81" i="17" s="1"/>
  <c r="BW81" i="17"/>
  <c r="BX81" i="17"/>
  <c r="BY81" i="17" s="1"/>
  <c r="CA81" i="17"/>
  <c r="CB81" i="17"/>
  <c r="CC81" i="17" s="1"/>
  <c r="AQ82" i="17"/>
  <c r="AR82" i="17"/>
  <c r="AS82" i="17" s="1"/>
  <c r="AY82" i="17"/>
  <c r="AZ82" i="17"/>
  <c r="BA82" i="17" s="1"/>
  <c r="BG82" i="17"/>
  <c r="BH82" i="17"/>
  <c r="BI82" i="17" s="1"/>
  <c r="BS82" i="17"/>
  <c r="BT82" i="17"/>
  <c r="BU82" i="17" s="1"/>
  <c r="BW82" i="17"/>
  <c r="BX82" i="17"/>
  <c r="BY82" i="17" s="1"/>
  <c r="CA82" i="17"/>
  <c r="CB82" i="17"/>
  <c r="CC82" i="17" s="1"/>
  <c r="AQ83" i="17"/>
  <c r="AR83" i="17"/>
  <c r="AS83" i="17" s="1"/>
  <c r="AY83" i="17"/>
  <c r="AZ83" i="17"/>
  <c r="BA83" i="17" s="1"/>
  <c r="BG83" i="17"/>
  <c r="BH83" i="17"/>
  <c r="BI83" i="17" s="1"/>
  <c r="BS83" i="17"/>
  <c r="BT83" i="17"/>
  <c r="BU83" i="17" s="1"/>
  <c r="BW83" i="17"/>
  <c r="BX83" i="17"/>
  <c r="BY83" i="17" s="1"/>
  <c r="CA83" i="17"/>
  <c r="CB83" i="17"/>
  <c r="CC83" i="17" s="1"/>
  <c r="AQ84" i="17"/>
  <c r="AR84" i="17"/>
  <c r="AS84" i="17" s="1"/>
  <c r="AY84" i="17"/>
  <c r="AZ84" i="17"/>
  <c r="BA84" i="17" s="1"/>
  <c r="BG84" i="17"/>
  <c r="BH84" i="17"/>
  <c r="BI84" i="17" s="1"/>
  <c r="BS84" i="17"/>
  <c r="BT84" i="17"/>
  <c r="BU84" i="17" s="1"/>
  <c r="BW84" i="17"/>
  <c r="BX84" i="17"/>
  <c r="BY84" i="17" s="1"/>
  <c r="CA84" i="17"/>
  <c r="CB84" i="17"/>
  <c r="CC84" i="17" s="1"/>
  <c r="AQ85" i="17"/>
  <c r="AR85" i="17"/>
  <c r="AS85" i="17" s="1"/>
  <c r="AY85" i="17"/>
  <c r="AZ85" i="17"/>
  <c r="BA85" i="17" s="1"/>
  <c r="BG85" i="17"/>
  <c r="BH85" i="17"/>
  <c r="BI85" i="17" s="1"/>
  <c r="BS85" i="17"/>
  <c r="BT85" i="17"/>
  <c r="BU85" i="17" s="1"/>
  <c r="BW85" i="17"/>
  <c r="BX85" i="17"/>
  <c r="BY85" i="17" s="1"/>
  <c r="CA85" i="17"/>
  <c r="CB85" i="17"/>
  <c r="CC85" i="17" s="1"/>
  <c r="AQ86" i="17"/>
  <c r="AR86" i="17"/>
  <c r="AS86" i="17" s="1"/>
  <c r="AY86" i="17"/>
  <c r="AZ86" i="17"/>
  <c r="BA86" i="17" s="1"/>
  <c r="BG86" i="17"/>
  <c r="BH86" i="17"/>
  <c r="BI86" i="17" s="1"/>
  <c r="BS86" i="17"/>
  <c r="BT86" i="17"/>
  <c r="BU86" i="17" s="1"/>
  <c r="BW86" i="17"/>
  <c r="BX86" i="17"/>
  <c r="BY86" i="17" s="1"/>
  <c r="CA86" i="17"/>
  <c r="CB86" i="17"/>
  <c r="CC86" i="17" s="1"/>
  <c r="AQ87" i="17"/>
  <c r="AR87" i="17"/>
  <c r="AS87" i="17" s="1"/>
  <c r="AY87" i="17"/>
  <c r="AZ87" i="17"/>
  <c r="BA87" i="17" s="1"/>
  <c r="BG87" i="17"/>
  <c r="BH87" i="17"/>
  <c r="BI87" i="17" s="1"/>
  <c r="BS87" i="17"/>
  <c r="BT87" i="17"/>
  <c r="BU87" i="17" s="1"/>
  <c r="BW87" i="17"/>
  <c r="BX87" i="17"/>
  <c r="BY87" i="17" s="1"/>
  <c r="CA87" i="17"/>
  <c r="CB87" i="17"/>
  <c r="CC87" i="17" s="1"/>
  <c r="AQ88" i="17"/>
  <c r="AR88" i="17"/>
  <c r="AS88" i="17" s="1"/>
  <c r="AY88" i="17"/>
  <c r="AZ88" i="17"/>
  <c r="BA88" i="17" s="1"/>
  <c r="BG88" i="17"/>
  <c r="BH88" i="17"/>
  <c r="BI88" i="17" s="1"/>
  <c r="BS88" i="17"/>
  <c r="BT88" i="17"/>
  <c r="BU88" i="17" s="1"/>
  <c r="BW88" i="17"/>
  <c r="BX88" i="17"/>
  <c r="BY88" i="17" s="1"/>
  <c r="CA88" i="17"/>
  <c r="CB88" i="17"/>
  <c r="CC88" i="17" s="1"/>
  <c r="AQ89" i="17"/>
  <c r="AR89" i="17"/>
  <c r="AS89" i="17" s="1"/>
  <c r="AY89" i="17"/>
  <c r="AZ89" i="17"/>
  <c r="BA89" i="17" s="1"/>
  <c r="BG89" i="17"/>
  <c r="BH89" i="17"/>
  <c r="BI89" i="17" s="1"/>
  <c r="BS89" i="17"/>
  <c r="BT89" i="17"/>
  <c r="BU89" i="17" s="1"/>
  <c r="BW89" i="17"/>
  <c r="BX89" i="17"/>
  <c r="BY89" i="17" s="1"/>
  <c r="CA89" i="17"/>
  <c r="CB89" i="17"/>
  <c r="CC89" i="17" s="1"/>
  <c r="AQ90" i="17"/>
  <c r="AR90" i="17"/>
  <c r="AS90" i="17" s="1"/>
  <c r="AY90" i="17"/>
  <c r="AZ90" i="17"/>
  <c r="BA90" i="17" s="1"/>
  <c r="BG90" i="17"/>
  <c r="BH90" i="17"/>
  <c r="BI90" i="17" s="1"/>
  <c r="BS90" i="17"/>
  <c r="BT90" i="17"/>
  <c r="BU90" i="17" s="1"/>
  <c r="BW90" i="17"/>
  <c r="BX90" i="17"/>
  <c r="BY90" i="17" s="1"/>
  <c r="CA90" i="17"/>
  <c r="CB90" i="17"/>
  <c r="CC90" i="17" s="1"/>
  <c r="AQ91" i="17"/>
  <c r="AR91" i="17"/>
  <c r="AS91" i="17" s="1"/>
  <c r="AY91" i="17"/>
  <c r="AZ91" i="17"/>
  <c r="BA91" i="17" s="1"/>
  <c r="BG91" i="17"/>
  <c r="BH91" i="17"/>
  <c r="BI91" i="17" s="1"/>
  <c r="BS91" i="17"/>
  <c r="BT91" i="17"/>
  <c r="BU91" i="17" s="1"/>
  <c r="BW91" i="17"/>
  <c r="BX91" i="17"/>
  <c r="BY91" i="17" s="1"/>
  <c r="CA91" i="17"/>
  <c r="CB91" i="17"/>
  <c r="CC91" i="17" s="1"/>
  <c r="AQ92" i="17"/>
  <c r="AR92" i="17"/>
  <c r="AS92" i="17" s="1"/>
  <c r="AY92" i="17"/>
  <c r="AZ92" i="17"/>
  <c r="BA92" i="17" s="1"/>
  <c r="BG92" i="17"/>
  <c r="BH92" i="17"/>
  <c r="BI92" i="17" s="1"/>
  <c r="BS92" i="17"/>
  <c r="BT92" i="17"/>
  <c r="BU92" i="17" s="1"/>
  <c r="BW92" i="17"/>
  <c r="BX92" i="17"/>
  <c r="BY92" i="17" s="1"/>
  <c r="CA92" i="17"/>
  <c r="CB92" i="17"/>
  <c r="CC92" i="17" s="1"/>
  <c r="AQ93" i="17"/>
  <c r="AR93" i="17"/>
  <c r="AS93" i="17" s="1"/>
  <c r="AY93" i="17"/>
  <c r="AZ93" i="17"/>
  <c r="BA93" i="17" s="1"/>
  <c r="BG93" i="17"/>
  <c r="BH93" i="17"/>
  <c r="BI93" i="17" s="1"/>
  <c r="BS93" i="17"/>
  <c r="BT93" i="17"/>
  <c r="BU93" i="17" s="1"/>
  <c r="BW93" i="17"/>
  <c r="BX93" i="17"/>
  <c r="BY93" i="17" s="1"/>
  <c r="CA93" i="17"/>
  <c r="CB93" i="17"/>
  <c r="CC93" i="17" s="1"/>
  <c r="AQ94" i="17"/>
  <c r="AR94" i="17"/>
  <c r="AS94" i="17" s="1"/>
  <c r="AY94" i="17"/>
  <c r="AZ94" i="17"/>
  <c r="BA94" i="17" s="1"/>
  <c r="BG94" i="17"/>
  <c r="BH94" i="17"/>
  <c r="BI94" i="17" s="1"/>
  <c r="BS94" i="17"/>
  <c r="BT94" i="17"/>
  <c r="BU94" i="17" s="1"/>
  <c r="BW94" i="17"/>
  <c r="BX94" i="17"/>
  <c r="BY94" i="17" s="1"/>
  <c r="CA94" i="17"/>
  <c r="CB94" i="17"/>
  <c r="CC94" i="17" s="1"/>
  <c r="AQ95" i="17"/>
  <c r="AR95" i="17"/>
  <c r="AS95" i="17" s="1"/>
  <c r="AY95" i="17"/>
  <c r="AZ95" i="17"/>
  <c r="BA95" i="17" s="1"/>
  <c r="BG95" i="17"/>
  <c r="BH95" i="17"/>
  <c r="BI95" i="17" s="1"/>
  <c r="BS95" i="17"/>
  <c r="BT95" i="17"/>
  <c r="BU95" i="17" s="1"/>
  <c r="BW95" i="17"/>
  <c r="BX95" i="17"/>
  <c r="BY95" i="17" s="1"/>
  <c r="CA95" i="17"/>
  <c r="CB95" i="17"/>
  <c r="CC95" i="17" s="1"/>
  <c r="AQ96" i="17"/>
  <c r="AR96" i="17"/>
  <c r="AS96" i="17" s="1"/>
  <c r="AY96" i="17"/>
  <c r="AZ96" i="17"/>
  <c r="BA96" i="17" s="1"/>
  <c r="BG96" i="17"/>
  <c r="BH96" i="17"/>
  <c r="BI96" i="17" s="1"/>
  <c r="BS96" i="17"/>
  <c r="BT96" i="17"/>
  <c r="BU96" i="17" s="1"/>
  <c r="BW96" i="17"/>
  <c r="BX96" i="17"/>
  <c r="BY96" i="17" s="1"/>
  <c r="CA96" i="17"/>
  <c r="CB96" i="17"/>
  <c r="CC96" i="17" s="1"/>
  <c r="AQ97" i="17"/>
  <c r="AR97" i="17"/>
  <c r="AS97" i="17" s="1"/>
  <c r="AY97" i="17"/>
  <c r="AZ97" i="17"/>
  <c r="BA97" i="17" s="1"/>
  <c r="BG97" i="17"/>
  <c r="BH97" i="17"/>
  <c r="BI97" i="17" s="1"/>
  <c r="BS97" i="17"/>
  <c r="BT97" i="17"/>
  <c r="BU97" i="17" s="1"/>
  <c r="BW97" i="17"/>
  <c r="BX97" i="17"/>
  <c r="BY97" i="17" s="1"/>
  <c r="CA97" i="17"/>
  <c r="CB97" i="17"/>
  <c r="CC97" i="17" s="1"/>
  <c r="AQ98" i="17"/>
  <c r="AR98" i="17"/>
  <c r="AS98" i="17" s="1"/>
  <c r="AY98" i="17"/>
  <c r="AZ98" i="17"/>
  <c r="BA98" i="17" s="1"/>
  <c r="BG98" i="17"/>
  <c r="BH98" i="17"/>
  <c r="BI98" i="17" s="1"/>
  <c r="BS98" i="17"/>
  <c r="BT98" i="17"/>
  <c r="BU98" i="17" s="1"/>
  <c r="BW98" i="17"/>
  <c r="BX98" i="17"/>
  <c r="BY98" i="17" s="1"/>
  <c r="CA98" i="17"/>
  <c r="CB98" i="17"/>
  <c r="CC98" i="17" s="1"/>
  <c r="AQ99" i="17"/>
  <c r="AR99" i="17"/>
  <c r="AS99" i="17" s="1"/>
  <c r="AY99" i="17"/>
  <c r="AZ99" i="17"/>
  <c r="BA99" i="17" s="1"/>
  <c r="BG99" i="17"/>
  <c r="BH99" i="17"/>
  <c r="BI99" i="17" s="1"/>
  <c r="BS99" i="17"/>
  <c r="BT99" i="17"/>
  <c r="BU99" i="17" s="1"/>
  <c r="BW99" i="17"/>
  <c r="BX99" i="17"/>
  <c r="BY99" i="17" s="1"/>
  <c r="CA99" i="17"/>
  <c r="CB99" i="17"/>
  <c r="CC99" i="17" s="1"/>
  <c r="AQ100" i="17"/>
  <c r="AR100" i="17"/>
  <c r="AS100" i="17" s="1"/>
  <c r="AY100" i="17"/>
  <c r="AZ100" i="17"/>
  <c r="BA100" i="17" s="1"/>
  <c r="BG100" i="17"/>
  <c r="BH100" i="17"/>
  <c r="BI100" i="17" s="1"/>
  <c r="BS100" i="17"/>
  <c r="BT100" i="17"/>
  <c r="BU100" i="17" s="1"/>
  <c r="BW100" i="17"/>
  <c r="BX100" i="17"/>
  <c r="BY100" i="17" s="1"/>
  <c r="CA100" i="17"/>
  <c r="CB100" i="17"/>
  <c r="CC100" i="17" s="1"/>
  <c r="AQ101" i="17"/>
  <c r="AR101" i="17"/>
  <c r="AS101" i="17" s="1"/>
  <c r="AY101" i="17"/>
  <c r="AZ101" i="17"/>
  <c r="BA101" i="17" s="1"/>
  <c r="BG101" i="17"/>
  <c r="BH101" i="17"/>
  <c r="BI101" i="17" s="1"/>
  <c r="BS101" i="17"/>
  <c r="BT101" i="17"/>
  <c r="BU101" i="17" s="1"/>
  <c r="BW101" i="17"/>
  <c r="BX101" i="17"/>
  <c r="BY101" i="17" s="1"/>
  <c r="CA101" i="17"/>
  <c r="CB101" i="17"/>
  <c r="CC101" i="17" s="1"/>
  <c r="AQ102" i="17"/>
  <c r="AR102" i="17"/>
  <c r="AS102" i="17" s="1"/>
  <c r="AY102" i="17"/>
  <c r="AZ102" i="17"/>
  <c r="BA102" i="17" s="1"/>
  <c r="BG102" i="17"/>
  <c r="BH102" i="17"/>
  <c r="BI102" i="17" s="1"/>
  <c r="BS102" i="17"/>
  <c r="BT102" i="17"/>
  <c r="BU102" i="17" s="1"/>
  <c r="BW102" i="17"/>
  <c r="BX102" i="17"/>
  <c r="BY102" i="17" s="1"/>
  <c r="CA102" i="17"/>
  <c r="CB102" i="17"/>
  <c r="CC102" i="17" s="1"/>
  <c r="AQ103" i="17"/>
  <c r="AR103" i="17"/>
  <c r="AS103" i="17" s="1"/>
  <c r="AY103" i="17"/>
  <c r="AZ103" i="17"/>
  <c r="BA103" i="17" s="1"/>
  <c r="BG103" i="17"/>
  <c r="BH103" i="17"/>
  <c r="BI103" i="17" s="1"/>
  <c r="BS103" i="17"/>
  <c r="BT103" i="17"/>
  <c r="BU103" i="17" s="1"/>
  <c r="BW103" i="17"/>
  <c r="BX103" i="17"/>
  <c r="BY103" i="17" s="1"/>
  <c r="CA103" i="17"/>
  <c r="CB103" i="17"/>
  <c r="CC103" i="17" s="1"/>
  <c r="AQ104" i="17"/>
  <c r="AR104" i="17"/>
  <c r="AS104" i="17" s="1"/>
  <c r="AY104" i="17"/>
  <c r="AZ104" i="17"/>
  <c r="BA104" i="17" s="1"/>
  <c r="BG104" i="17"/>
  <c r="BH104" i="17"/>
  <c r="BI104" i="17" s="1"/>
  <c r="BS104" i="17"/>
  <c r="BT104" i="17"/>
  <c r="BU104" i="17" s="1"/>
  <c r="BW104" i="17"/>
  <c r="BX104" i="17"/>
  <c r="BY104" i="17" s="1"/>
  <c r="CA104" i="17"/>
  <c r="CB104" i="17"/>
  <c r="CC104" i="17" s="1"/>
  <c r="AQ105" i="17"/>
  <c r="AR105" i="17"/>
  <c r="AS105" i="17" s="1"/>
  <c r="AY105" i="17"/>
  <c r="AZ105" i="17"/>
  <c r="BA105" i="17" s="1"/>
  <c r="BG105" i="17"/>
  <c r="BH105" i="17"/>
  <c r="BI105" i="17" s="1"/>
  <c r="BS105" i="17"/>
  <c r="BT105" i="17"/>
  <c r="BU105" i="17" s="1"/>
  <c r="BW105" i="17"/>
  <c r="BX105" i="17"/>
  <c r="BY105" i="17" s="1"/>
  <c r="CA105" i="17"/>
  <c r="CB105" i="17"/>
  <c r="CC105" i="17" s="1"/>
  <c r="AQ106" i="17"/>
  <c r="AR106" i="17"/>
  <c r="AS106" i="17" s="1"/>
  <c r="AY106" i="17"/>
  <c r="AZ106" i="17"/>
  <c r="BA106" i="17" s="1"/>
  <c r="BG106" i="17"/>
  <c r="BH106" i="17"/>
  <c r="BI106" i="17" s="1"/>
  <c r="BS106" i="17"/>
  <c r="BT106" i="17"/>
  <c r="BU106" i="17" s="1"/>
  <c r="BW106" i="17"/>
  <c r="BX106" i="17"/>
  <c r="BY106" i="17" s="1"/>
  <c r="CA106" i="17"/>
  <c r="CB106" i="17"/>
  <c r="CC106" i="17" s="1"/>
  <c r="AQ107" i="17"/>
  <c r="AR107" i="17"/>
  <c r="AS107" i="17" s="1"/>
  <c r="AY107" i="17"/>
  <c r="AZ107" i="17"/>
  <c r="BA107" i="17" s="1"/>
  <c r="BG107" i="17"/>
  <c r="BH107" i="17"/>
  <c r="BI107" i="17" s="1"/>
  <c r="BS107" i="17"/>
  <c r="BT107" i="17"/>
  <c r="BU107" i="17" s="1"/>
  <c r="BW107" i="17"/>
  <c r="BX107" i="17"/>
  <c r="BY107" i="17" s="1"/>
  <c r="CA107" i="17"/>
  <c r="CB107" i="17"/>
  <c r="CC107" i="17" s="1"/>
  <c r="AQ108" i="17"/>
  <c r="AR108" i="17"/>
  <c r="AS108" i="17" s="1"/>
  <c r="AY108" i="17"/>
  <c r="AZ108" i="17"/>
  <c r="BA108" i="17" s="1"/>
  <c r="BG108" i="17"/>
  <c r="BH108" i="17"/>
  <c r="BI108" i="17" s="1"/>
  <c r="BS108" i="17"/>
  <c r="BT108" i="17"/>
  <c r="BU108" i="17" s="1"/>
  <c r="BW108" i="17"/>
  <c r="BX108" i="17"/>
  <c r="BY108" i="17" s="1"/>
  <c r="CA108" i="17"/>
  <c r="CB108" i="17"/>
  <c r="CC108" i="17" s="1"/>
  <c r="AQ109" i="17"/>
  <c r="AR109" i="17"/>
  <c r="AS109" i="17" s="1"/>
  <c r="AY109" i="17"/>
  <c r="AZ109" i="17"/>
  <c r="BA109" i="17" s="1"/>
  <c r="BG109" i="17"/>
  <c r="BH109" i="17"/>
  <c r="BI109" i="17" s="1"/>
  <c r="BS109" i="17"/>
  <c r="BT109" i="17"/>
  <c r="BU109" i="17" s="1"/>
  <c r="BW109" i="17"/>
  <c r="BX109" i="17"/>
  <c r="BY109" i="17" s="1"/>
  <c r="CA109" i="17"/>
  <c r="CB109" i="17"/>
  <c r="CC109" i="17" s="1"/>
  <c r="AQ110" i="17"/>
  <c r="AR110" i="17"/>
  <c r="AS110" i="17" s="1"/>
  <c r="AY110" i="17"/>
  <c r="AZ110" i="17"/>
  <c r="BA110" i="17" s="1"/>
  <c r="BG110" i="17"/>
  <c r="BH110" i="17"/>
  <c r="BI110" i="17" s="1"/>
  <c r="BS110" i="17"/>
  <c r="BT110" i="17"/>
  <c r="BU110" i="17" s="1"/>
  <c r="BW110" i="17"/>
  <c r="BX110" i="17"/>
  <c r="BY110" i="17" s="1"/>
  <c r="CA110" i="17"/>
  <c r="CB110" i="17"/>
  <c r="CC110" i="17" s="1"/>
  <c r="AQ111" i="17"/>
  <c r="AR111" i="17"/>
  <c r="AS111" i="17" s="1"/>
  <c r="AY111" i="17"/>
  <c r="AZ111" i="17"/>
  <c r="BA111" i="17" s="1"/>
  <c r="BG111" i="17"/>
  <c r="BH111" i="17"/>
  <c r="BI111" i="17" s="1"/>
  <c r="BS111" i="17"/>
  <c r="BT111" i="17"/>
  <c r="BU111" i="17" s="1"/>
  <c r="BW111" i="17"/>
  <c r="BX111" i="17"/>
  <c r="BY111" i="17" s="1"/>
  <c r="CA111" i="17"/>
  <c r="CB111" i="17"/>
  <c r="CC111" i="17" s="1"/>
  <c r="AQ112" i="17"/>
  <c r="AR112" i="17"/>
  <c r="AS112" i="17" s="1"/>
  <c r="AY112" i="17"/>
  <c r="AZ112" i="17"/>
  <c r="BA112" i="17" s="1"/>
  <c r="BG112" i="17"/>
  <c r="BH112" i="17"/>
  <c r="BI112" i="17" s="1"/>
  <c r="BS112" i="17"/>
  <c r="BT112" i="17"/>
  <c r="BU112" i="17" s="1"/>
  <c r="BW112" i="17"/>
  <c r="BX112" i="17"/>
  <c r="BY112" i="17" s="1"/>
  <c r="CA112" i="17"/>
  <c r="CB112" i="17"/>
  <c r="CC112" i="17" s="1"/>
  <c r="AQ113" i="17"/>
  <c r="AR113" i="17"/>
  <c r="AS113" i="17" s="1"/>
  <c r="AY113" i="17"/>
  <c r="AZ113" i="17"/>
  <c r="BA113" i="17" s="1"/>
  <c r="BG113" i="17"/>
  <c r="BH113" i="17"/>
  <c r="BI113" i="17" s="1"/>
  <c r="BS113" i="17"/>
  <c r="BT113" i="17"/>
  <c r="BU113" i="17" s="1"/>
  <c r="BW113" i="17"/>
  <c r="BX113" i="17"/>
  <c r="BY113" i="17" s="1"/>
  <c r="CA113" i="17"/>
  <c r="CB113" i="17"/>
  <c r="CC113" i="17" s="1"/>
  <c r="AQ114" i="17"/>
  <c r="AR114" i="17"/>
  <c r="AS114" i="17" s="1"/>
  <c r="AY114" i="17"/>
  <c r="AZ114" i="17"/>
  <c r="BA114" i="17" s="1"/>
  <c r="BG114" i="17"/>
  <c r="BH114" i="17"/>
  <c r="BI114" i="17" s="1"/>
  <c r="BS114" i="17"/>
  <c r="BT114" i="17"/>
  <c r="BU114" i="17" s="1"/>
  <c r="BW114" i="17"/>
  <c r="BX114" i="17"/>
  <c r="BY114" i="17" s="1"/>
  <c r="CA114" i="17"/>
  <c r="CB114" i="17"/>
  <c r="CC114" i="17" s="1"/>
  <c r="AQ115" i="17"/>
  <c r="AR115" i="17"/>
  <c r="AS115" i="17" s="1"/>
  <c r="AY115" i="17"/>
  <c r="AZ115" i="17"/>
  <c r="BA115" i="17" s="1"/>
  <c r="BG115" i="17"/>
  <c r="BH115" i="17"/>
  <c r="BI115" i="17" s="1"/>
  <c r="BS115" i="17"/>
  <c r="BT115" i="17"/>
  <c r="BU115" i="17" s="1"/>
  <c r="BW115" i="17"/>
  <c r="BX115" i="17"/>
  <c r="BY115" i="17" s="1"/>
  <c r="CA115" i="17"/>
  <c r="CB115" i="17"/>
  <c r="CC115" i="17" s="1"/>
  <c r="AQ116" i="17"/>
  <c r="AR116" i="17"/>
  <c r="AS116" i="17" s="1"/>
  <c r="AY116" i="17"/>
  <c r="AZ116" i="17"/>
  <c r="BA116" i="17" s="1"/>
  <c r="BG116" i="17"/>
  <c r="BH116" i="17"/>
  <c r="BI116" i="17" s="1"/>
  <c r="BS116" i="17"/>
  <c r="BT116" i="17"/>
  <c r="BU116" i="17" s="1"/>
  <c r="BW116" i="17"/>
  <c r="BX116" i="17"/>
  <c r="BY116" i="17" s="1"/>
  <c r="CA116" i="17"/>
  <c r="CB116" i="17"/>
  <c r="CC116" i="17" s="1"/>
  <c r="AQ117" i="17"/>
  <c r="AR117" i="17"/>
  <c r="AS117" i="17" s="1"/>
  <c r="AY117" i="17"/>
  <c r="AZ117" i="17"/>
  <c r="BA117" i="17" s="1"/>
  <c r="BG117" i="17"/>
  <c r="BH117" i="17"/>
  <c r="BI117" i="17" s="1"/>
  <c r="BS117" i="17"/>
  <c r="BT117" i="17"/>
  <c r="BU117" i="17" s="1"/>
  <c r="BW117" i="17"/>
  <c r="BX117" i="17"/>
  <c r="BY117" i="17" s="1"/>
  <c r="CA117" i="17"/>
  <c r="CB117" i="17"/>
  <c r="CC117" i="17" s="1"/>
  <c r="AQ118" i="17"/>
  <c r="AR118" i="17"/>
  <c r="AS118" i="17" s="1"/>
  <c r="AY118" i="17"/>
  <c r="AZ118" i="17"/>
  <c r="BA118" i="17" s="1"/>
  <c r="BG118" i="17"/>
  <c r="BH118" i="17"/>
  <c r="BI118" i="17" s="1"/>
  <c r="BS118" i="17"/>
  <c r="BT118" i="17"/>
  <c r="BU118" i="17" s="1"/>
  <c r="BW118" i="17"/>
  <c r="BX118" i="17"/>
  <c r="BY118" i="17" s="1"/>
  <c r="CA118" i="17"/>
  <c r="CB118" i="17"/>
  <c r="CC118" i="17" s="1"/>
  <c r="AQ119" i="17"/>
  <c r="AR119" i="17"/>
  <c r="AS119" i="17" s="1"/>
  <c r="AY119" i="17"/>
  <c r="AZ119" i="17"/>
  <c r="BA119" i="17" s="1"/>
  <c r="BG119" i="17"/>
  <c r="BH119" i="17"/>
  <c r="BI119" i="17" s="1"/>
  <c r="BS119" i="17"/>
  <c r="BT119" i="17"/>
  <c r="BU119" i="17" s="1"/>
  <c r="BW119" i="17"/>
  <c r="BX119" i="17"/>
  <c r="BY119" i="17" s="1"/>
  <c r="CA119" i="17"/>
  <c r="CB119" i="17"/>
  <c r="CC119" i="17" s="1"/>
  <c r="AQ120" i="17"/>
  <c r="AR120" i="17"/>
  <c r="AS120" i="17" s="1"/>
  <c r="AY120" i="17"/>
  <c r="AZ120" i="17"/>
  <c r="BA120" i="17" s="1"/>
  <c r="BG120" i="17"/>
  <c r="BH120" i="17"/>
  <c r="BI120" i="17" s="1"/>
  <c r="BS120" i="17"/>
  <c r="BT120" i="17"/>
  <c r="BU120" i="17" s="1"/>
  <c r="BW120" i="17"/>
  <c r="BX120" i="17"/>
  <c r="BY120" i="17" s="1"/>
  <c r="CA120" i="17"/>
  <c r="CB120" i="17"/>
  <c r="CC120" i="17" s="1"/>
  <c r="AQ121" i="17"/>
  <c r="AR121" i="17"/>
  <c r="AS121" i="17" s="1"/>
  <c r="AY121" i="17"/>
  <c r="AZ121" i="17"/>
  <c r="BA121" i="17" s="1"/>
  <c r="BG121" i="17"/>
  <c r="BH121" i="17"/>
  <c r="BI121" i="17" s="1"/>
  <c r="BS121" i="17"/>
  <c r="BT121" i="17"/>
  <c r="BU121" i="17" s="1"/>
  <c r="BW121" i="17"/>
  <c r="BX121" i="17"/>
  <c r="BY121" i="17" s="1"/>
  <c r="CA121" i="17"/>
  <c r="CB121" i="17"/>
  <c r="CC121" i="17" s="1"/>
  <c r="AQ122" i="17"/>
  <c r="AR122" i="17"/>
  <c r="AS122" i="17" s="1"/>
  <c r="AY122" i="17"/>
  <c r="AZ122" i="17"/>
  <c r="BA122" i="17" s="1"/>
  <c r="BG122" i="17"/>
  <c r="BH122" i="17"/>
  <c r="BI122" i="17" s="1"/>
  <c r="BS122" i="17"/>
  <c r="BT122" i="17"/>
  <c r="BU122" i="17" s="1"/>
  <c r="BW122" i="17"/>
  <c r="BX122" i="17"/>
  <c r="BY122" i="17" s="1"/>
  <c r="CA122" i="17"/>
  <c r="CB122" i="17"/>
  <c r="CC122" i="17" s="1"/>
  <c r="AQ123" i="17"/>
  <c r="AR123" i="17"/>
  <c r="AS123" i="17" s="1"/>
  <c r="AY123" i="17"/>
  <c r="AZ123" i="17"/>
  <c r="BA123" i="17" s="1"/>
  <c r="BG123" i="17"/>
  <c r="BH123" i="17"/>
  <c r="BI123" i="17" s="1"/>
  <c r="BS123" i="17"/>
  <c r="BT123" i="17"/>
  <c r="BU123" i="17" s="1"/>
  <c r="BW123" i="17"/>
  <c r="BX123" i="17"/>
  <c r="BY123" i="17" s="1"/>
  <c r="CA123" i="17"/>
  <c r="CB123" i="17"/>
  <c r="CC123" i="17" s="1"/>
  <c r="AQ124" i="17"/>
  <c r="AR124" i="17"/>
  <c r="AS124" i="17" s="1"/>
  <c r="AY124" i="17"/>
  <c r="AZ124" i="17"/>
  <c r="BA124" i="17" s="1"/>
  <c r="BG124" i="17"/>
  <c r="BH124" i="17"/>
  <c r="BI124" i="17" s="1"/>
  <c r="BS124" i="17"/>
  <c r="BT124" i="17"/>
  <c r="BU124" i="17" s="1"/>
  <c r="BW124" i="17"/>
  <c r="BX124" i="17"/>
  <c r="BY124" i="17" s="1"/>
  <c r="CA124" i="17"/>
  <c r="CB124" i="17"/>
  <c r="CC124" i="17" s="1"/>
  <c r="AQ125" i="17"/>
  <c r="AR125" i="17"/>
  <c r="AS125" i="17" s="1"/>
  <c r="AY125" i="17"/>
  <c r="AZ125" i="17"/>
  <c r="BA125" i="17" s="1"/>
  <c r="BG125" i="17"/>
  <c r="BH125" i="17"/>
  <c r="BI125" i="17" s="1"/>
  <c r="BS125" i="17"/>
  <c r="BT125" i="17"/>
  <c r="BU125" i="17" s="1"/>
  <c r="BW125" i="17"/>
  <c r="BX125" i="17"/>
  <c r="BY125" i="17" s="1"/>
  <c r="CA125" i="17"/>
  <c r="CB125" i="17"/>
  <c r="CC125" i="17" s="1"/>
  <c r="AQ126" i="17"/>
  <c r="AR126" i="17"/>
  <c r="AS126" i="17" s="1"/>
  <c r="AY126" i="17"/>
  <c r="AZ126" i="17"/>
  <c r="BA126" i="17" s="1"/>
  <c r="BG126" i="17"/>
  <c r="BH126" i="17"/>
  <c r="BI126" i="17" s="1"/>
  <c r="BS126" i="17"/>
  <c r="BT126" i="17"/>
  <c r="BU126" i="17" s="1"/>
  <c r="BW126" i="17"/>
  <c r="BX126" i="17"/>
  <c r="BY126" i="17" s="1"/>
  <c r="CA126" i="17"/>
  <c r="CB126" i="17"/>
  <c r="CC126" i="17" s="1"/>
  <c r="AQ127" i="17"/>
  <c r="AR127" i="17"/>
  <c r="AS127" i="17" s="1"/>
  <c r="AY127" i="17"/>
  <c r="AZ127" i="17"/>
  <c r="BA127" i="17" s="1"/>
  <c r="BG127" i="17"/>
  <c r="BH127" i="17"/>
  <c r="BI127" i="17" s="1"/>
  <c r="BS127" i="17"/>
  <c r="BT127" i="17"/>
  <c r="BU127" i="17" s="1"/>
  <c r="BW127" i="17"/>
  <c r="BX127" i="17"/>
  <c r="BY127" i="17" s="1"/>
  <c r="CA127" i="17"/>
  <c r="CB127" i="17"/>
  <c r="CC127" i="17" s="1"/>
  <c r="AQ128" i="17"/>
  <c r="AR128" i="17"/>
  <c r="AS128" i="17" s="1"/>
  <c r="AY128" i="17"/>
  <c r="AZ128" i="17"/>
  <c r="BA128" i="17" s="1"/>
  <c r="BG128" i="17"/>
  <c r="BH128" i="17"/>
  <c r="BI128" i="17" s="1"/>
  <c r="BS128" i="17"/>
  <c r="BT128" i="17"/>
  <c r="BU128" i="17" s="1"/>
  <c r="BW128" i="17"/>
  <c r="BX128" i="17"/>
  <c r="BY128" i="17" s="1"/>
  <c r="CA128" i="17"/>
  <c r="CB128" i="17"/>
  <c r="CC128" i="17" s="1"/>
  <c r="AQ129" i="17"/>
  <c r="AR129" i="17"/>
  <c r="AS129" i="17" s="1"/>
  <c r="AY129" i="17"/>
  <c r="AZ129" i="17"/>
  <c r="BA129" i="17" s="1"/>
  <c r="BG129" i="17"/>
  <c r="BH129" i="17"/>
  <c r="BI129" i="17" s="1"/>
  <c r="BS129" i="17"/>
  <c r="BT129" i="17"/>
  <c r="BU129" i="17" s="1"/>
  <c r="BW129" i="17"/>
  <c r="BX129" i="17"/>
  <c r="BY129" i="17" s="1"/>
  <c r="CA129" i="17"/>
  <c r="CB129" i="17"/>
  <c r="CC129" i="17" s="1"/>
  <c r="AQ130" i="17"/>
  <c r="AR130" i="17"/>
  <c r="AS130" i="17" s="1"/>
  <c r="AY130" i="17"/>
  <c r="AZ130" i="17"/>
  <c r="BA130" i="17" s="1"/>
  <c r="BG130" i="17"/>
  <c r="BH130" i="17"/>
  <c r="BI130" i="17" s="1"/>
  <c r="BS130" i="17"/>
  <c r="BT130" i="17"/>
  <c r="BU130" i="17" s="1"/>
  <c r="BW130" i="17"/>
  <c r="BX130" i="17"/>
  <c r="BY130" i="17" s="1"/>
  <c r="CA130" i="17"/>
  <c r="CB130" i="17"/>
  <c r="CC130" i="17" s="1"/>
  <c r="AQ131" i="17"/>
  <c r="AR131" i="17"/>
  <c r="AS131" i="17" s="1"/>
  <c r="AY131" i="17"/>
  <c r="AZ131" i="17"/>
  <c r="BA131" i="17" s="1"/>
  <c r="BG131" i="17"/>
  <c r="BH131" i="17"/>
  <c r="BI131" i="17" s="1"/>
  <c r="BS131" i="17"/>
  <c r="BT131" i="17"/>
  <c r="BU131" i="17" s="1"/>
  <c r="BW131" i="17"/>
  <c r="BX131" i="17"/>
  <c r="BY131" i="17" s="1"/>
  <c r="CA131" i="17"/>
  <c r="CB131" i="17"/>
  <c r="CC131" i="17" s="1"/>
  <c r="AQ132" i="17"/>
  <c r="AR132" i="17"/>
  <c r="AS132" i="17" s="1"/>
  <c r="AY132" i="17"/>
  <c r="AZ132" i="17"/>
  <c r="BA132" i="17" s="1"/>
  <c r="BG132" i="17"/>
  <c r="BH132" i="17"/>
  <c r="BI132" i="17" s="1"/>
  <c r="BS132" i="17"/>
  <c r="BT132" i="17"/>
  <c r="BU132" i="17" s="1"/>
  <c r="BW132" i="17"/>
  <c r="BX132" i="17"/>
  <c r="BY132" i="17" s="1"/>
  <c r="CA132" i="17"/>
  <c r="CB132" i="17"/>
  <c r="CC132" i="17" s="1"/>
  <c r="AQ133" i="17"/>
  <c r="AR133" i="17"/>
  <c r="AS133" i="17" s="1"/>
  <c r="AY133" i="17"/>
  <c r="AZ133" i="17"/>
  <c r="BA133" i="17" s="1"/>
  <c r="BG133" i="17"/>
  <c r="BH133" i="17"/>
  <c r="BI133" i="17" s="1"/>
  <c r="BS133" i="17"/>
  <c r="BT133" i="17"/>
  <c r="BU133" i="17" s="1"/>
  <c r="BW133" i="17"/>
  <c r="BX133" i="17"/>
  <c r="BY133" i="17" s="1"/>
  <c r="CA133" i="17"/>
  <c r="CB133" i="17"/>
  <c r="CC133" i="17" s="1"/>
  <c r="AQ134" i="17"/>
  <c r="AR134" i="17"/>
  <c r="AS134" i="17" s="1"/>
  <c r="AY134" i="17"/>
  <c r="AZ134" i="17"/>
  <c r="BA134" i="17" s="1"/>
  <c r="BG134" i="17"/>
  <c r="BH134" i="17"/>
  <c r="BI134" i="17" s="1"/>
  <c r="BS134" i="17"/>
  <c r="BT134" i="17"/>
  <c r="BU134" i="17" s="1"/>
  <c r="BW134" i="17"/>
  <c r="BX134" i="17"/>
  <c r="BY134" i="17" s="1"/>
  <c r="CA134" i="17"/>
  <c r="CB134" i="17"/>
  <c r="CC134" i="17" s="1"/>
  <c r="AQ135" i="17"/>
  <c r="AR135" i="17"/>
  <c r="AS135" i="17" s="1"/>
  <c r="AY135" i="17"/>
  <c r="AZ135" i="17"/>
  <c r="BA135" i="17" s="1"/>
  <c r="BG135" i="17"/>
  <c r="BH135" i="17"/>
  <c r="BI135" i="17" s="1"/>
  <c r="BS135" i="17"/>
  <c r="BT135" i="17"/>
  <c r="BU135" i="17" s="1"/>
  <c r="BW135" i="17"/>
  <c r="BX135" i="17"/>
  <c r="BY135" i="17" s="1"/>
  <c r="CA135" i="17"/>
  <c r="CB135" i="17"/>
  <c r="CC135" i="17" s="1"/>
  <c r="AQ136" i="17"/>
  <c r="AR136" i="17"/>
  <c r="AS136" i="17" s="1"/>
  <c r="AY136" i="17"/>
  <c r="AZ136" i="17"/>
  <c r="BA136" i="17" s="1"/>
  <c r="BG136" i="17"/>
  <c r="BH136" i="17"/>
  <c r="BI136" i="17" s="1"/>
  <c r="BS136" i="17"/>
  <c r="BT136" i="17"/>
  <c r="BU136" i="17" s="1"/>
  <c r="BW136" i="17"/>
  <c r="BX136" i="17"/>
  <c r="BY136" i="17" s="1"/>
  <c r="CA136" i="17"/>
  <c r="CB136" i="17"/>
  <c r="CC136" i="17" s="1"/>
  <c r="AQ137" i="17"/>
  <c r="AR137" i="17"/>
  <c r="AS137" i="17" s="1"/>
  <c r="AY137" i="17"/>
  <c r="AZ137" i="17"/>
  <c r="BA137" i="17" s="1"/>
  <c r="BG137" i="17"/>
  <c r="BH137" i="17"/>
  <c r="BI137" i="17" s="1"/>
  <c r="BS137" i="17"/>
  <c r="BT137" i="17"/>
  <c r="BU137" i="17" s="1"/>
  <c r="BW137" i="17"/>
  <c r="BX137" i="17"/>
  <c r="BY137" i="17" s="1"/>
  <c r="CA137" i="17"/>
  <c r="CB137" i="17"/>
  <c r="CC137" i="17" s="1"/>
  <c r="AQ138" i="17"/>
  <c r="AR138" i="17"/>
  <c r="AS138" i="17" s="1"/>
  <c r="AY138" i="17"/>
  <c r="AZ138" i="17"/>
  <c r="BA138" i="17" s="1"/>
  <c r="BG138" i="17"/>
  <c r="BH138" i="17"/>
  <c r="BI138" i="17" s="1"/>
  <c r="BS138" i="17"/>
  <c r="BT138" i="17"/>
  <c r="BU138" i="17" s="1"/>
  <c r="BW138" i="17"/>
  <c r="BX138" i="17"/>
  <c r="BY138" i="17" s="1"/>
  <c r="CA138" i="17"/>
  <c r="CB138" i="17"/>
  <c r="CC138" i="17" s="1"/>
  <c r="AQ139" i="17"/>
  <c r="AR139" i="17"/>
  <c r="AS139" i="17" s="1"/>
  <c r="AY139" i="17"/>
  <c r="AZ139" i="17"/>
  <c r="BA139" i="17" s="1"/>
  <c r="BG139" i="17"/>
  <c r="BH139" i="17"/>
  <c r="BI139" i="17" s="1"/>
  <c r="BS139" i="17"/>
  <c r="BT139" i="17"/>
  <c r="BU139" i="17" s="1"/>
  <c r="BW139" i="17"/>
  <c r="BX139" i="17"/>
  <c r="BY139" i="17" s="1"/>
  <c r="CA139" i="17"/>
  <c r="CB139" i="17"/>
  <c r="CC139" i="17" s="1"/>
  <c r="AQ140" i="17"/>
  <c r="AR140" i="17"/>
  <c r="AS140" i="17" s="1"/>
  <c r="AY140" i="17"/>
  <c r="AZ140" i="17"/>
  <c r="BA140" i="17" s="1"/>
  <c r="BG140" i="17"/>
  <c r="BH140" i="17"/>
  <c r="BI140" i="17" s="1"/>
  <c r="BS140" i="17"/>
  <c r="BT140" i="17"/>
  <c r="BU140" i="17" s="1"/>
  <c r="BW140" i="17"/>
  <c r="BX140" i="17"/>
  <c r="BY140" i="17" s="1"/>
  <c r="CA140" i="17"/>
  <c r="CB140" i="17"/>
  <c r="CC140" i="17" s="1"/>
  <c r="AQ141" i="17"/>
  <c r="AR141" i="17"/>
  <c r="AS141" i="17" s="1"/>
  <c r="AY141" i="17"/>
  <c r="AZ141" i="17"/>
  <c r="BA141" i="17" s="1"/>
  <c r="BG141" i="17"/>
  <c r="BH141" i="17"/>
  <c r="BI141" i="17" s="1"/>
  <c r="BS141" i="17"/>
  <c r="BT141" i="17"/>
  <c r="BU141" i="17" s="1"/>
  <c r="BW141" i="17"/>
  <c r="BX141" i="17"/>
  <c r="BY141" i="17" s="1"/>
  <c r="CA141" i="17"/>
  <c r="CB141" i="17"/>
  <c r="CC141" i="17" s="1"/>
  <c r="AQ142" i="17"/>
  <c r="AR142" i="17"/>
  <c r="AS142" i="17" s="1"/>
  <c r="AY142" i="17"/>
  <c r="AZ142" i="17"/>
  <c r="BA142" i="17" s="1"/>
  <c r="BG142" i="17"/>
  <c r="BH142" i="17"/>
  <c r="BI142" i="17" s="1"/>
  <c r="BS142" i="17"/>
  <c r="BT142" i="17"/>
  <c r="BU142" i="17" s="1"/>
  <c r="BW142" i="17"/>
  <c r="BX142" i="17"/>
  <c r="BY142" i="17" s="1"/>
  <c r="CA142" i="17"/>
  <c r="CB142" i="17"/>
  <c r="CC142" i="17" s="1"/>
  <c r="AQ143" i="17"/>
  <c r="AR143" i="17"/>
  <c r="AS143" i="17" s="1"/>
  <c r="AY143" i="17"/>
  <c r="AZ143" i="17"/>
  <c r="BA143" i="17" s="1"/>
  <c r="BG143" i="17"/>
  <c r="BH143" i="17"/>
  <c r="BI143" i="17" s="1"/>
  <c r="BS143" i="17"/>
  <c r="BT143" i="17"/>
  <c r="BU143" i="17" s="1"/>
  <c r="BW143" i="17"/>
  <c r="BX143" i="17"/>
  <c r="BY143" i="17" s="1"/>
  <c r="CA143" i="17"/>
  <c r="CB143" i="17"/>
  <c r="CC143" i="17" s="1"/>
  <c r="AQ144" i="17"/>
  <c r="AR144" i="17"/>
  <c r="AS144" i="17" s="1"/>
  <c r="AY144" i="17"/>
  <c r="AZ144" i="17"/>
  <c r="BA144" i="17" s="1"/>
  <c r="BG144" i="17"/>
  <c r="BH144" i="17"/>
  <c r="BI144" i="17" s="1"/>
  <c r="BS144" i="17"/>
  <c r="BT144" i="17"/>
  <c r="BU144" i="17" s="1"/>
  <c r="BW144" i="17"/>
  <c r="BX144" i="17"/>
  <c r="BY144" i="17" s="1"/>
  <c r="CA144" i="17"/>
  <c r="CB144" i="17"/>
  <c r="CC144" i="17" s="1"/>
  <c r="AQ145" i="17"/>
  <c r="AR145" i="17"/>
  <c r="AS145" i="17" s="1"/>
  <c r="AY145" i="17"/>
  <c r="AZ145" i="17"/>
  <c r="BA145" i="17" s="1"/>
  <c r="BG145" i="17"/>
  <c r="BH145" i="17"/>
  <c r="BI145" i="17" s="1"/>
  <c r="BS145" i="17"/>
  <c r="BT145" i="17"/>
  <c r="BU145" i="17" s="1"/>
  <c r="BW145" i="17"/>
  <c r="BX145" i="17"/>
  <c r="BY145" i="17" s="1"/>
  <c r="CA145" i="17"/>
  <c r="CB145" i="17"/>
  <c r="CC145" i="17" s="1"/>
  <c r="AQ146" i="17"/>
  <c r="AR146" i="17"/>
  <c r="AS146" i="17" s="1"/>
  <c r="AY146" i="17"/>
  <c r="AZ146" i="17"/>
  <c r="BA146" i="17" s="1"/>
  <c r="BG146" i="17"/>
  <c r="BH146" i="17"/>
  <c r="BI146" i="17" s="1"/>
  <c r="BS146" i="17"/>
  <c r="BT146" i="17"/>
  <c r="BU146" i="17" s="1"/>
  <c r="BW146" i="17"/>
  <c r="BX146" i="17"/>
  <c r="BY146" i="17" s="1"/>
  <c r="CA146" i="17"/>
  <c r="CB146" i="17"/>
  <c r="CC146" i="17" s="1"/>
  <c r="AQ147" i="17"/>
  <c r="AR147" i="17"/>
  <c r="AS147" i="17" s="1"/>
  <c r="AY147" i="17"/>
  <c r="AZ147" i="17"/>
  <c r="BA147" i="17" s="1"/>
  <c r="BG147" i="17"/>
  <c r="BH147" i="17"/>
  <c r="BI147" i="17" s="1"/>
  <c r="BS147" i="17"/>
  <c r="BT147" i="17"/>
  <c r="BU147" i="17" s="1"/>
  <c r="BW147" i="17"/>
  <c r="BX147" i="17"/>
  <c r="BY147" i="17" s="1"/>
  <c r="CA147" i="17"/>
  <c r="CB147" i="17"/>
  <c r="CC147" i="17" s="1"/>
  <c r="AQ148" i="17"/>
  <c r="AR148" i="17"/>
  <c r="AS148" i="17" s="1"/>
  <c r="AY148" i="17"/>
  <c r="AZ148" i="17"/>
  <c r="BA148" i="17" s="1"/>
  <c r="BG148" i="17"/>
  <c r="BH148" i="17"/>
  <c r="BI148" i="17" s="1"/>
  <c r="BS148" i="17"/>
  <c r="BT148" i="17"/>
  <c r="BU148" i="17" s="1"/>
  <c r="BW148" i="17"/>
  <c r="BX148" i="17"/>
  <c r="BY148" i="17" s="1"/>
  <c r="CA148" i="17"/>
  <c r="CB148" i="17"/>
  <c r="CC148" i="17" s="1"/>
  <c r="AQ149" i="17"/>
  <c r="AR149" i="17"/>
  <c r="AS149" i="17" s="1"/>
  <c r="AY149" i="17"/>
  <c r="AZ149" i="17"/>
  <c r="BA149" i="17" s="1"/>
  <c r="BG149" i="17"/>
  <c r="BH149" i="17"/>
  <c r="BI149" i="17" s="1"/>
  <c r="BS149" i="17"/>
  <c r="BT149" i="17"/>
  <c r="BU149" i="17" s="1"/>
  <c r="BW149" i="17"/>
  <c r="BX149" i="17"/>
  <c r="BY149" i="17" s="1"/>
  <c r="CA149" i="17"/>
  <c r="CB149" i="17"/>
  <c r="CC149" i="17" s="1"/>
  <c r="AQ150" i="17"/>
  <c r="AR150" i="17"/>
  <c r="AS150" i="17" s="1"/>
  <c r="AY150" i="17"/>
  <c r="AZ150" i="17"/>
  <c r="BA150" i="17" s="1"/>
  <c r="BG150" i="17"/>
  <c r="BH150" i="17"/>
  <c r="BI150" i="17" s="1"/>
  <c r="BS150" i="17"/>
  <c r="BT150" i="17"/>
  <c r="BU150" i="17" s="1"/>
  <c r="BW150" i="17"/>
  <c r="BX150" i="17"/>
  <c r="BY150" i="17" s="1"/>
  <c r="CA150" i="17"/>
  <c r="CB150" i="17"/>
  <c r="CC150" i="17" s="1"/>
  <c r="BW13" i="17"/>
  <c r="BX13" i="17"/>
  <c r="AC150" i="17"/>
  <c r="AP150" i="17" s="1"/>
  <c r="AB150" i="17"/>
  <c r="AA150" i="17"/>
  <c r="Z150" i="17"/>
  <c r="Y150" i="17"/>
  <c r="X150" i="17"/>
  <c r="AC149" i="17"/>
  <c r="AP149" i="17" s="1"/>
  <c r="AB149" i="17"/>
  <c r="AA149" i="17"/>
  <c r="Z149" i="17"/>
  <c r="Y149" i="17"/>
  <c r="X149" i="17"/>
  <c r="AC148" i="17"/>
  <c r="AP148" i="17" s="1"/>
  <c r="AB148" i="17"/>
  <c r="AA148" i="17"/>
  <c r="Z148" i="17"/>
  <c r="Y148" i="17"/>
  <c r="X148" i="17"/>
  <c r="AC147" i="17"/>
  <c r="AP147" i="17" s="1"/>
  <c r="AB147" i="17"/>
  <c r="AA147" i="17"/>
  <c r="Z147" i="17"/>
  <c r="Y147" i="17"/>
  <c r="X147" i="17"/>
  <c r="AC146" i="17"/>
  <c r="AP146" i="17" s="1"/>
  <c r="AB146" i="17"/>
  <c r="AA146" i="17"/>
  <c r="Z146" i="17"/>
  <c r="Y146" i="17"/>
  <c r="X146" i="17"/>
  <c r="AC145" i="17"/>
  <c r="AP145" i="17" s="1"/>
  <c r="AB145" i="17"/>
  <c r="AA145" i="17"/>
  <c r="Z145" i="17"/>
  <c r="Y145" i="17"/>
  <c r="X145" i="17"/>
  <c r="AC144" i="17"/>
  <c r="AP144" i="17" s="1"/>
  <c r="AB144" i="17"/>
  <c r="AA144" i="17"/>
  <c r="Z144" i="17"/>
  <c r="Y144" i="17"/>
  <c r="X144" i="17"/>
  <c r="AC143" i="17"/>
  <c r="AP143" i="17" s="1"/>
  <c r="AB143" i="17"/>
  <c r="AA143" i="17"/>
  <c r="Z143" i="17"/>
  <c r="Y143" i="17"/>
  <c r="X143" i="17"/>
  <c r="AC142" i="17"/>
  <c r="AP142" i="17" s="1"/>
  <c r="AB142" i="17"/>
  <c r="AA142" i="17"/>
  <c r="Z142" i="17"/>
  <c r="Y142" i="17"/>
  <c r="X142" i="17"/>
  <c r="AC141" i="17"/>
  <c r="AP141" i="17" s="1"/>
  <c r="AB141" i="17"/>
  <c r="AA141" i="17"/>
  <c r="Z141" i="17"/>
  <c r="Y141" i="17"/>
  <c r="X141" i="17"/>
  <c r="AC140" i="17"/>
  <c r="AP140" i="17" s="1"/>
  <c r="AB140" i="17"/>
  <c r="AA140" i="17"/>
  <c r="Z140" i="17"/>
  <c r="Y140" i="17"/>
  <c r="X140" i="17"/>
  <c r="AC139" i="17"/>
  <c r="AP139" i="17" s="1"/>
  <c r="AB139" i="17"/>
  <c r="AA139" i="17"/>
  <c r="Z139" i="17"/>
  <c r="Y139" i="17"/>
  <c r="X139" i="17"/>
  <c r="AC138" i="17"/>
  <c r="AP138" i="17" s="1"/>
  <c r="AB138" i="17"/>
  <c r="AA138" i="17"/>
  <c r="Z138" i="17"/>
  <c r="Y138" i="17"/>
  <c r="X138" i="17"/>
  <c r="AC137" i="17"/>
  <c r="AP137" i="17" s="1"/>
  <c r="AB137" i="17"/>
  <c r="AA137" i="17"/>
  <c r="Z137" i="17"/>
  <c r="Y137" i="17"/>
  <c r="X137" i="17"/>
  <c r="AC136" i="17"/>
  <c r="AP136" i="17" s="1"/>
  <c r="AB136" i="17"/>
  <c r="AA136" i="17"/>
  <c r="Z136" i="17"/>
  <c r="Y136" i="17"/>
  <c r="X136" i="17"/>
  <c r="AC135" i="17"/>
  <c r="AP135" i="17" s="1"/>
  <c r="AB135" i="17"/>
  <c r="AA135" i="17"/>
  <c r="Z135" i="17"/>
  <c r="Y135" i="17"/>
  <c r="X135" i="17"/>
  <c r="AC134" i="17"/>
  <c r="AP134" i="17" s="1"/>
  <c r="AB134" i="17"/>
  <c r="AA134" i="17"/>
  <c r="Z134" i="17"/>
  <c r="Y134" i="17"/>
  <c r="X134" i="17"/>
  <c r="AC133" i="17"/>
  <c r="AP133" i="17" s="1"/>
  <c r="AB133" i="17"/>
  <c r="AA133" i="17"/>
  <c r="Z133" i="17"/>
  <c r="Y133" i="17"/>
  <c r="X133" i="17"/>
  <c r="AC132" i="17"/>
  <c r="AP132" i="17" s="1"/>
  <c r="AB132" i="17"/>
  <c r="AA132" i="17"/>
  <c r="Z132" i="17"/>
  <c r="Y132" i="17"/>
  <c r="X132" i="17"/>
  <c r="AC131" i="17"/>
  <c r="AP131" i="17" s="1"/>
  <c r="AB131" i="17"/>
  <c r="AA131" i="17"/>
  <c r="Z131" i="17"/>
  <c r="Y131" i="17"/>
  <c r="X131" i="17"/>
  <c r="AC130" i="17"/>
  <c r="AP130" i="17" s="1"/>
  <c r="AB130" i="17"/>
  <c r="AA130" i="17"/>
  <c r="Z130" i="17"/>
  <c r="Y130" i="17"/>
  <c r="X130" i="17"/>
  <c r="AC129" i="17"/>
  <c r="AP129" i="17" s="1"/>
  <c r="AB129" i="17"/>
  <c r="AA129" i="17"/>
  <c r="Z129" i="17"/>
  <c r="Y129" i="17"/>
  <c r="X129" i="17"/>
  <c r="AC128" i="17"/>
  <c r="AP128" i="17" s="1"/>
  <c r="AB128" i="17"/>
  <c r="AA128" i="17"/>
  <c r="Z128" i="17"/>
  <c r="Y128" i="17"/>
  <c r="X128" i="17"/>
  <c r="AC127" i="17"/>
  <c r="AP127" i="17" s="1"/>
  <c r="AB127" i="17"/>
  <c r="AA127" i="17"/>
  <c r="Z127" i="17"/>
  <c r="Y127" i="17"/>
  <c r="X127" i="17"/>
  <c r="AC126" i="17"/>
  <c r="AP126" i="17" s="1"/>
  <c r="AB126" i="17"/>
  <c r="AA126" i="17"/>
  <c r="Z126" i="17"/>
  <c r="Y126" i="17"/>
  <c r="X126" i="17"/>
  <c r="AC125" i="17"/>
  <c r="AP125" i="17" s="1"/>
  <c r="AB125" i="17"/>
  <c r="AA125" i="17"/>
  <c r="Z125" i="17"/>
  <c r="Y125" i="17"/>
  <c r="X125" i="17"/>
  <c r="AC124" i="17"/>
  <c r="AP124" i="17" s="1"/>
  <c r="AB124" i="17"/>
  <c r="AA124" i="17"/>
  <c r="Z124" i="17"/>
  <c r="Y124" i="17"/>
  <c r="X124" i="17"/>
  <c r="AC123" i="17"/>
  <c r="AP123" i="17" s="1"/>
  <c r="AB123" i="17"/>
  <c r="AA123" i="17"/>
  <c r="Z123" i="17"/>
  <c r="Y123" i="17"/>
  <c r="X123" i="17"/>
  <c r="AC122" i="17"/>
  <c r="AP122" i="17" s="1"/>
  <c r="AB122" i="17"/>
  <c r="AA122" i="17"/>
  <c r="Z122" i="17"/>
  <c r="Y122" i="17"/>
  <c r="X122" i="17"/>
  <c r="AC121" i="17"/>
  <c r="AP121" i="17" s="1"/>
  <c r="AB121" i="17"/>
  <c r="AA121" i="17"/>
  <c r="Z121" i="17"/>
  <c r="Y121" i="17"/>
  <c r="X121" i="17"/>
  <c r="AC120" i="17"/>
  <c r="AP120" i="17" s="1"/>
  <c r="AB120" i="17"/>
  <c r="AA120" i="17"/>
  <c r="Z120" i="17"/>
  <c r="Y120" i="17"/>
  <c r="X120" i="17"/>
  <c r="AC119" i="17"/>
  <c r="AP119" i="17" s="1"/>
  <c r="AB119" i="17"/>
  <c r="AA119" i="17"/>
  <c r="Z119" i="17"/>
  <c r="Y119" i="17"/>
  <c r="X119" i="17"/>
  <c r="AC118" i="17"/>
  <c r="AP118" i="17" s="1"/>
  <c r="AB118" i="17"/>
  <c r="AA118" i="17"/>
  <c r="Z118" i="17"/>
  <c r="Y118" i="17"/>
  <c r="X118" i="17"/>
  <c r="AC117" i="17"/>
  <c r="AP117" i="17" s="1"/>
  <c r="AB117" i="17"/>
  <c r="AA117" i="17"/>
  <c r="Z117" i="17"/>
  <c r="Y117" i="17"/>
  <c r="X117" i="17"/>
  <c r="AC116" i="17"/>
  <c r="AP116" i="17" s="1"/>
  <c r="AB116" i="17"/>
  <c r="AA116" i="17"/>
  <c r="Z116" i="17"/>
  <c r="Y116" i="17"/>
  <c r="X116" i="17"/>
  <c r="AC115" i="17"/>
  <c r="AP115" i="17" s="1"/>
  <c r="AB115" i="17"/>
  <c r="AA115" i="17"/>
  <c r="Z115" i="17"/>
  <c r="Y115" i="17"/>
  <c r="X115" i="17"/>
  <c r="AC114" i="17"/>
  <c r="AP114" i="17" s="1"/>
  <c r="AB114" i="17"/>
  <c r="AA114" i="17"/>
  <c r="Z114" i="17"/>
  <c r="Y114" i="17"/>
  <c r="X114" i="17"/>
  <c r="AC113" i="17"/>
  <c r="AP113" i="17" s="1"/>
  <c r="AB113" i="17"/>
  <c r="AA113" i="17"/>
  <c r="Z113" i="17"/>
  <c r="Y113" i="17"/>
  <c r="X113" i="17"/>
  <c r="AC112" i="17"/>
  <c r="AP112" i="17" s="1"/>
  <c r="AB112" i="17"/>
  <c r="AA112" i="17"/>
  <c r="Z112" i="17"/>
  <c r="Y112" i="17"/>
  <c r="X112" i="17"/>
  <c r="AC111" i="17"/>
  <c r="AP111" i="17" s="1"/>
  <c r="AB111" i="17"/>
  <c r="AA111" i="17"/>
  <c r="Z111" i="17"/>
  <c r="Y111" i="17"/>
  <c r="X111" i="17"/>
  <c r="AC110" i="17"/>
  <c r="AP110" i="17" s="1"/>
  <c r="AB110" i="17"/>
  <c r="AA110" i="17"/>
  <c r="Z110" i="17"/>
  <c r="Y110" i="17"/>
  <c r="X110" i="17"/>
  <c r="AC109" i="17"/>
  <c r="AP109" i="17" s="1"/>
  <c r="AB109" i="17"/>
  <c r="AA109" i="17"/>
  <c r="Z109" i="17"/>
  <c r="Y109" i="17"/>
  <c r="X109" i="17"/>
  <c r="AC108" i="17"/>
  <c r="AP108" i="17" s="1"/>
  <c r="AB108" i="17"/>
  <c r="AA108" i="17"/>
  <c r="Z108" i="17"/>
  <c r="Y108" i="17"/>
  <c r="X108" i="17"/>
  <c r="AC107" i="17"/>
  <c r="AP107" i="17" s="1"/>
  <c r="AB107" i="17"/>
  <c r="AA107" i="17"/>
  <c r="Z107" i="17"/>
  <c r="Y107" i="17"/>
  <c r="X107" i="17"/>
  <c r="AC106" i="17"/>
  <c r="AP106" i="17" s="1"/>
  <c r="AB106" i="17"/>
  <c r="AA106" i="17"/>
  <c r="Z106" i="17"/>
  <c r="Y106" i="17"/>
  <c r="X106" i="17"/>
  <c r="AC105" i="17"/>
  <c r="AP105" i="17" s="1"/>
  <c r="AB105" i="17"/>
  <c r="AA105" i="17"/>
  <c r="Z105" i="17"/>
  <c r="Y105" i="17"/>
  <c r="X105" i="17"/>
  <c r="AC104" i="17"/>
  <c r="AP104" i="17" s="1"/>
  <c r="AB104" i="17"/>
  <c r="AA104" i="17"/>
  <c r="Z104" i="17"/>
  <c r="Y104" i="17"/>
  <c r="X104" i="17"/>
  <c r="AC103" i="17"/>
  <c r="AP103" i="17" s="1"/>
  <c r="AB103" i="17"/>
  <c r="AA103" i="17"/>
  <c r="Z103" i="17"/>
  <c r="Y103" i="17"/>
  <c r="X103" i="17"/>
  <c r="AC102" i="17"/>
  <c r="AP102" i="17" s="1"/>
  <c r="AB102" i="17"/>
  <c r="AA102" i="17"/>
  <c r="Z102" i="17"/>
  <c r="Y102" i="17"/>
  <c r="X102" i="17"/>
  <c r="AC101" i="17"/>
  <c r="AP101" i="17" s="1"/>
  <c r="AB101" i="17"/>
  <c r="AA101" i="17"/>
  <c r="Z101" i="17"/>
  <c r="Y101" i="17"/>
  <c r="X101" i="17"/>
  <c r="AC100" i="17"/>
  <c r="AP100" i="17" s="1"/>
  <c r="AB100" i="17"/>
  <c r="AA100" i="17"/>
  <c r="Z100" i="17"/>
  <c r="Y100" i="17"/>
  <c r="X100" i="17"/>
  <c r="AC99" i="17"/>
  <c r="AP99" i="17" s="1"/>
  <c r="AB99" i="17"/>
  <c r="AA99" i="17"/>
  <c r="Z99" i="17"/>
  <c r="Y99" i="17"/>
  <c r="X99" i="17"/>
  <c r="AC98" i="17"/>
  <c r="AP98" i="17" s="1"/>
  <c r="AB98" i="17"/>
  <c r="AA98" i="17"/>
  <c r="Z98" i="17"/>
  <c r="Y98" i="17"/>
  <c r="X98" i="17"/>
  <c r="AC97" i="17"/>
  <c r="AP97" i="17" s="1"/>
  <c r="AB97" i="17"/>
  <c r="AA97" i="17"/>
  <c r="Z97" i="17"/>
  <c r="Y97" i="17"/>
  <c r="X97" i="17"/>
  <c r="AC96" i="17"/>
  <c r="AP96" i="17" s="1"/>
  <c r="AB96" i="17"/>
  <c r="AA96" i="17"/>
  <c r="Z96" i="17"/>
  <c r="Y96" i="17"/>
  <c r="X96" i="17"/>
  <c r="AC95" i="17"/>
  <c r="AP95" i="17" s="1"/>
  <c r="AB95" i="17"/>
  <c r="AA95" i="17"/>
  <c r="Z95" i="17"/>
  <c r="Y95" i="17"/>
  <c r="X95" i="17"/>
  <c r="AC94" i="17"/>
  <c r="AP94" i="17" s="1"/>
  <c r="AB94" i="17"/>
  <c r="AA94" i="17"/>
  <c r="Z94" i="17"/>
  <c r="Y94" i="17"/>
  <c r="X94" i="17"/>
  <c r="AC93" i="17"/>
  <c r="AP93" i="17" s="1"/>
  <c r="AB93" i="17"/>
  <c r="AA93" i="17"/>
  <c r="Z93" i="17"/>
  <c r="Y93" i="17"/>
  <c r="X93" i="17"/>
  <c r="AC92" i="17"/>
  <c r="AP92" i="17" s="1"/>
  <c r="AB92" i="17"/>
  <c r="AA92" i="17"/>
  <c r="Z92" i="17"/>
  <c r="Y92" i="17"/>
  <c r="X92" i="17"/>
  <c r="AC91" i="17"/>
  <c r="AP91" i="17" s="1"/>
  <c r="AB91" i="17"/>
  <c r="AA91" i="17"/>
  <c r="Z91" i="17"/>
  <c r="Y91" i="17"/>
  <c r="X91" i="17"/>
  <c r="AC90" i="17"/>
  <c r="AP90" i="17" s="1"/>
  <c r="AB90" i="17"/>
  <c r="AA90" i="17"/>
  <c r="Z90" i="17"/>
  <c r="Y90" i="17"/>
  <c r="X90" i="17"/>
  <c r="AC89" i="17"/>
  <c r="AP89" i="17" s="1"/>
  <c r="AB89" i="17"/>
  <c r="AA89" i="17"/>
  <c r="Z89" i="17"/>
  <c r="Y89" i="17"/>
  <c r="X89" i="17"/>
  <c r="AC88" i="17"/>
  <c r="AP88" i="17" s="1"/>
  <c r="AB88" i="17"/>
  <c r="AA88" i="17"/>
  <c r="Z88" i="17"/>
  <c r="Y88" i="17"/>
  <c r="X88" i="17"/>
  <c r="AC87" i="17"/>
  <c r="AP87" i="17" s="1"/>
  <c r="AB87" i="17"/>
  <c r="AA87" i="17"/>
  <c r="Z87" i="17"/>
  <c r="Y87" i="17"/>
  <c r="X87" i="17"/>
  <c r="AC86" i="17"/>
  <c r="AP86" i="17" s="1"/>
  <c r="AB86" i="17"/>
  <c r="AA86" i="17"/>
  <c r="Z86" i="17"/>
  <c r="Y86" i="17"/>
  <c r="X86" i="17"/>
  <c r="AC85" i="17"/>
  <c r="AP85" i="17" s="1"/>
  <c r="AB85" i="17"/>
  <c r="AA85" i="17"/>
  <c r="Z85" i="17"/>
  <c r="Y85" i="17"/>
  <c r="X85" i="17"/>
  <c r="AC84" i="17"/>
  <c r="AP84" i="17" s="1"/>
  <c r="AB84" i="17"/>
  <c r="AA84" i="17"/>
  <c r="Z84" i="17"/>
  <c r="Y84" i="17"/>
  <c r="X84" i="17"/>
  <c r="AC83" i="17"/>
  <c r="AP83" i="17" s="1"/>
  <c r="AB83" i="17"/>
  <c r="AA83" i="17"/>
  <c r="Z83" i="17"/>
  <c r="Y83" i="17"/>
  <c r="X83" i="17"/>
  <c r="AC82" i="17"/>
  <c r="AP82" i="17" s="1"/>
  <c r="AB82" i="17"/>
  <c r="AA82" i="17"/>
  <c r="Z82" i="17"/>
  <c r="Y82" i="17"/>
  <c r="X82" i="17"/>
  <c r="AC81" i="17"/>
  <c r="AP81" i="17" s="1"/>
  <c r="AB81" i="17"/>
  <c r="AA81" i="17"/>
  <c r="Z81" i="17"/>
  <c r="Y81" i="17"/>
  <c r="X81" i="17"/>
  <c r="AC80" i="17"/>
  <c r="AP80" i="17" s="1"/>
  <c r="AB80" i="17"/>
  <c r="AA80" i="17"/>
  <c r="Z80" i="17"/>
  <c r="Y80" i="17"/>
  <c r="X80" i="17"/>
  <c r="AC79" i="17"/>
  <c r="AP79" i="17" s="1"/>
  <c r="AB79" i="17"/>
  <c r="AA79" i="17"/>
  <c r="Z79" i="17"/>
  <c r="Y79" i="17"/>
  <c r="X79" i="17"/>
  <c r="AC78" i="17"/>
  <c r="AP78" i="17" s="1"/>
  <c r="AB78" i="17"/>
  <c r="AA78" i="17"/>
  <c r="Z78" i="17"/>
  <c r="Y78" i="17"/>
  <c r="X78" i="17"/>
  <c r="AC77" i="17"/>
  <c r="AP77" i="17" s="1"/>
  <c r="AB77" i="17"/>
  <c r="AA77" i="17"/>
  <c r="Z77" i="17"/>
  <c r="Y77" i="17"/>
  <c r="X77" i="17"/>
  <c r="AC76" i="17"/>
  <c r="AP76" i="17" s="1"/>
  <c r="AB76" i="17"/>
  <c r="AA76" i="17"/>
  <c r="Z76" i="17"/>
  <c r="Y76" i="17"/>
  <c r="X76" i="17"/>
  <c r="AC75" i="17"/>
  <c r="AP75" i="17" s="1"/>
  <c r="AB75" i="17"/>
  <c r="AA75" i="17"/>
  <c r="Z75" i="17"/>
  <c r="Y75" i="17"/>
  <c r="X75" i="17"/>
  <c r="AC74" i="17"/>
  <c r="AP74" i="17" s="1"/>
  <c r="AB74" i="17"/>
  <c r="AA74" i="17"/>
  <c r="Z74" i="17"/>
  <c r="Y74" i="17"/>
  <c r="X74" i="17"/>
  <c r="AC73" i="17"/>
  <c r="AP73" i="17" s="1"/>
  <c r="AB73" i="17"/>
  <c r="AA73" i="17"/>
  <c r="Z73" i="17"/>
  <c r="Y73" i="17"/>
  <c r="X73" i="17"/>
  <c r="AC72" i="17"/>
  <c r="AP72" i="17" s="1"/>
  <c r="AB72" i="17"/>
  <c r="AA72" i="17"/>
  <c r="Z72" i="17"/>
  <c r="Y72" i="17"/>
  <c r="X72" i="17"/>
  <c r="AC71" i="17"/>
  <c r="AP71" i="17" s="1"/>
  <c r="AB71" i="17"/>
  <c r="AA71" i="17"/>
  <c r="Z71" i="17"/>
  <c r="Y71" i="17"/>
  <c r="X71" i="17"/>
  <c r="AC70" i="17"/>
  <c r="AP70" i="17" s="1"/>
  <c r="AB70" i="17"/>
  <c r="AA70" i="17"/>
  <c r="Z70" i="17"/>
  <c r="Y70" i="17"/>
  <c r="X70" i="17"/>
  <c r="AC69" i="17"/>
  <c r="AP69" i="17" s="1"/>
  <c r="AB69" i="17"/>
  <c r="AA69" i="17"/>
  <c r="Z69" i="17"/>
  <c r="Y69" i="17"/>
  <c r="X69" i="17"/>
  <c r="AC68" i="17"/>
  <c r="AP68" i="17" s="1"/>
  <c r="AB68" i="17"/>
  <c r="AA68" i="17"/>
  <c r="Z68" i="17"/>
  <c r="Y68" i="17"/>
  <c r="X68" i="17"/>
  <c r="AC67" i="17"/>
  <c r="AP67" i="17" s="1"/>
  <c r="AB67" i="17"/>
  <c r="AA67" i="17"/>
  <c r="Z67" i="17"/>
  <c r="Y67" i="17"/>
  <c r="X67" i="17"/>
  <c r="AC66" i="17"/>
  <c r="AP66" i="17" s="1"/>
  <c r="AB66" i="17"/>
  <c r="AA66" i="17"/>
  <c r="Z66" i="17"/>
  <c r="Y66" i="17"/>
  <c r="X66" i="17"/>
  <c r="AC65" i="17"/>
  <c r="AP65" i="17" s="1"/>
  <c r="AB65" i="17"/>
  <c r="AA65" i="17"/>
  <c r="Z65" i="17"/>
  <c r="Y65" i="17"/>
  <c r="X65" i="17"/>
  <c r="AC64" i="17"/>
  <c r="AP64" i="17" s="1"/>
  <c r="AB64" i="17"/>
  <c r="AA64" i="17"/>
  <c r="Z64" i="17"/>
  <c r="Y64" i="17"/>
  <c r="X64" i="17"/>
  <c r="AC63" i="17"/>
  <c r="AP63" i="17" s="1"/>
  <c r="AB63" i="17"/>
  <c r="AA63" i="17"/>
  <c r="Z63" i="17"/>
  <c r="Y63" i="17"/>
  <c r="X63" i="17"/>
  <c r="AC62" i="17"/>
  <c r="AP62" i="17" s="1"/>
  <c r="AB62" i="17"/>
  <c r="AA62" i="17"/>
  <c r="Z62" i="17"/>
  <c r="Y62" i="17"/>
  <c r="X62" i="17"/>
  <c r="AC61" i="17"/>
  <c r="AP61" i="17" s="1"/>
  <c r="AB61" i="17"/>
  <c r="AA61" i="17"/>
  <c r="Z61" i="17"/>
  <c r="Y61" i="17"/>
  <c r="X61" i="17"/>
  <c r="AC60" i="17"/>
  <c r="AP60" i="17" s="1"/>
  <c r="AB60" i="17"/>
  <c r="AA60" i="17"/>
  <c r="Z60" i="17"/>
  <c r="Y60" i="17"/>
  <c r="X60" i="17"/>
  <c r="AC59" i="17"/>
  <c r="AP59" i="17" s="1"/>
  <c r="AB59" i="17"/>
  <c r="AA59" i="17"/>
  <c r="Z59" i="17"/>
  <c r="Y59" i="17"/>
  <c r="X59" i="17"/>
  <c r="AC58" i="17"/>
  <c r="AP58" i="17" s="1"/>
  <c r="AB58" i="17"/>
  <c r="AA58" i="17"/>
  <c r="Z58" i="17"/>
  <c r="Y58" i="17"/>
  <c r="X58" i="17"/>
  <c r="AC57" i="17"/>
  <c r="AP57" i="17" s="1"/>
  <c r="AB57" i="17"/>
  <c r="AA57" i="17"/>
  <c r="Z57" i="17"/>
  <c r="Y57" i="17"/>
  <c r="X57" i="17"/>
  <c r="AC56" i="17"/>
  <c r="AP56" i="17" s="1"/>
  <c r="AB56" i="17"/>
  <c r="AA56" i="17"/>
  <c r="Z56" i="17"/>
  <c r="Y56" i="17"/>
  <c r="X56" i="17"/>
  <c r="AC55" i="17"/>
  <c r="AP55" i="17" s="1"/>
  <c r="AB55" i="17"/>
  <c r="AA55" i="17"/>
  <c r="Z55" i="17"/>
  <c r="Y55" i="17"/>
  <c r="X55" i="17"/>
  <c r="AC54" i="17"/>
  <c r="AP54" i="17" s="1"/>
  <c r="AB54" i="17"/>
  <c r="AA54" i="17"/>
  <c r="Z54" i="17"/>
  <c r="Y54" i="17"/>
  <c r="X54" i="17"/>
  <c r="AC53" i="17"/>
  <c r="AP53" i="17" s="1"/>
  <c r="AB53" i="17"/>
  <c r="AA53" i="17"/>
  <c r="Z53" i="17"/>
  <c r="Y53" i="17"/>
  <c r="X53" i="17"/>
  <c r="AC52" i="17"/>
  <c r="AP52" i="17" s="1"/>
  <c r="AB52" i="17"/>
  <c r="AA52" i="17"/>
  <c r="Z52" i="17"/>
  <c r="Y52" i="17"/>
  <c r="X52" i="17"/>
  <c r="AC51" i="17"/>
  <c r="AP51" i="17" s="1"/>
  <c r="AB51" i="17"/>
  <c r="AA51" i="17"/>
  <c r="Z51" i="17"/>
  <c r="Y51" i="17"/>
  <c r="X51" i="17"/>
  <c r="AC50" i="17"/>
  <c r="AP50" i="17" s="1"/>
  <c r="AB50" i="17"/>
  <c r="AA50" i="17"/>
  <c r="Z50" i="17"/>
  <c r="Y50" i="17"/>
  <c r="X50" i="17"/>
  <c r="AC49" i="17"/>
  <c r="AP49" i="17" s="1"/>
  <c r="AB49" i="17"/>
  <c r="AA49" i="17"/>
  <c r="Z49" i="17"/>
  <c r="Y49" i="17"/>
  <c r="X49" i="17"/>
  <c r="AC48" i="17"/>
  <c r="AP48" i="17" s="1"/>
  <c r="AB48" i="17"/>
  <c r="AA48" i="17"/>
  <c r="Z48" i="17"/>
  <c r="Y48" i="17"/>
  <c r="X48" i="17"/>
  <c r="AC47" i="17"/>
  <c r="AP47" i="17" s="1"/>
  <c r="AB47" i="17"/>
  <c r="AA47" i="17"/>
  <c r="Z47" i="17"/>
  <c r="Y47" i="17"/>
  <c r="X47" i="17"/>
  <c r="AC46" i="17"/>
  <c r="AP46" i="17" s="1"/>
  <c r="AB46" i="17"/>
  <c r="AA46" i="17"/>
  <c r="Z46" i="17"/>
  <c r="Y46" i="17"/>
  <c r="X46" i="17"/>
  <c r="AC45" i="17"/>
  <c r="AP45" i="17" s="1"/>
  <c r="AB45" i="17"/>
  <c r="AA45" i="17"/>
  <c r="Z45" i="17"/>
  <c r="Y45" i="17"/>
  <c r="X45" i="17"/>
  <c r="AC44" i="17"/>
  <c r="AP44" i="17" s="1"/>
  <c r="AB44" i="17"/>
  <c r="AA44" i="17"/>
  <c r="Z44" i="17"/>
  <c r="Y44" i="17"/>
  <c r="X44" i="17"/>
  <c r="AC43" i="17"/>
  <c r="AP43" i="17" s="1"/>
  <c r="AB43" i="17"/>
  <c r="AA43" i="17"/>
  <c r="Z43" i="17"/>
  <c r="Y43" i="17"/>
  <c r="X43" i="17"/>
  <c r="AC42" i="17"/>
  <c r="AP42" i="17" s="1"/>
  <c r="AB42" i="17"/>
  <c r="AA42" i="17"/>
  <c r="Z42" i="17"/>
  <c r="Y42" i="17"/>
  <c r="X42" i="17"/>
  <c r="AC41" i="17"/>
  <c r="AP41" i="17" s="1"/>
  <c r="AB41" i="17"/>
  <c r="AA41" i="17"/>
  <c r="Z41" i="17"/>
  <c r="Y41" i="17"/>
  <c r="X41" i="17"/>
  <c r="AC40" i="17"/>
  <c r="AP40" i="17" s="1"/>
  <c r="AB40" i="17"/>
  <c r="AA40" i="17"/>
  <c r="Z40" i="17"/>
  <c r="Y40" i="17"/>
  <c r="X40" i="17"/>
  <c r="AC39" i="17"/>
  <c r="AP39" i="17" s="1"/>
  <c r="AB39" i="17"/>
  <c r="AA39" i="17"/>
  <c r="Z39" i="17"/>
  <c r="Y39" i="17"/>
  <c r="X39" i="17"/>
  <c r="AC38" i="17"/>
  <c r="AP38" i="17" s="1"/>
  <c r="AB38" i="17"/>
  <c r="AA38" i="17"/>
  <c r="Z38" i="17"/>
  <c r="Y38" i="17"/>
  <c r="X38" i="17"/>
  <c r="AC37" i="17"/>
  <c r="AP37" i="17" s="1"/>
  <c r="AB37" i="17"/>
  <c r="AA37" i="17"/>
  <c r="Z37" i="17"/>
  <c r="Y37" i="17"/>
  <c r="X37" i="17"/>
  <c r="AC36" i="17"/>
  <c r="AP36" i="17" s="1"/>
  <c r="AB36" i="17"/>
  <c r="AA36" i="17"/>
  <c r="Z36" i="17"/>
  <c r="Y36" i="17"/>
  <c r="X36" i="17"/>
  <c r="AC35" i="17"/>
  <c r="AP35" i="17" s="1"/>
  <c r="AB35" i="17"/>
  <c r="AA35" i="17"/>
  <c r="Z35" i="17"/>
  <c r="Y35" i="17"/>
  <c r="X35" i="17"/>
  <c r="AC34" i="17"/>
  <c r="AP34" i="17" s="1"/>
  <c r="AB34" i="17"/>
  <c r="AA34" i="17"/>
  <c r="Z34" i="17"/>
  <c r="Y34" i="17"/>
  <c r="X34" i="17"/>
  <c r="AC33" i="17"/>
  <c r="AP33" i="17" s="1"/>
  <c r="AB33" i="17"/>
  <c r="AA33" i="17"/>
  <c r="Z33" i="17"/>
  <c r="Y33" i="17"/>
  <c r="X33" i="17"/>
  <c r="AC32" i="17"/>
  <c r="AP32" i="17" s="1"/>
  <c r="AB32" i="17"/>
  <c r="AA32" i="17"/>
  <c r="Z32" i="17"/>
  <c r="Y32" i="17"/>
  <c r="X32" i="17"/>
  <c r="AC31" i="17"/>
  <c r="AP31" i="17" s="1"/>
  <c r="AB31" i="17"/>
  <c r="AA31" i="17"/>
  <c r="Z31" i="17"/>
  <c r="Y31" i="17"/>
  <c r="X31" i="17"/>
  <c r="AC30" i="17"/>
  <c r="AP30" i="17" s="1"/>
  <c r="AB30" i="17"/>
  <c r="AA30" i="17"/>
  <c r="Z30" i="17"/>
  <c r="Y30" i="17"/>
  <c r="X30" i="17"/>
  <c r="AC29" i="17"/>
  <c r="AP29" i="17" s="1"/>
  <c r="AB29" i="17"/>
  <c r="AA29" i="17"/>
  <c r="Z29" i="17"/>
  <c r="Y29" i="17"/>
  <c r="X29" i="17"/>
  <c r="AC28" i="17"/>
  <c r="AP28" i="17" s="1"/>
  <c r="AB28" i="17"/>
  <c r="AA28" i="17"/>
  <c r="Z28" i="17"/>
  <c r="Y28" i="17"/>
  <c r="X28" i="17"/>
  <c r="AC27" i="17"/>
  <c r="AP27" i="17" s="1"/>
  <c r="AB27" i="17"/>
  <c r="AA27" i="17"/>
  <c r="Z27" i="17"/>
  <c r="Y27" i="17"/>
  <c r="X27" i="17"/>
  <c r="AC26" i="17"/>
  <c r="AP26" i="17" s="1"/>
  <c r="AB26" i="17"/>
  <c r="AA26" i="17"/>
  <c r="Z26" i="17"/>
  <c r="Y26" i="17"/>
  <c r="X26" i="17"/>
  <c r="AC25" i="17"/>
  <c r="AP25" i="17" s="1"/>
  <c r="AB25" i="17"/>
  <c r="AA25" i="17"/>
  <c r="Z25" i="17"/>
  <c r="Y25" i="17"/>
  <c r="X25" i="17"/>
  <c r="AC24" i="17"/>
  <c r="AP24" i="17" s="1"/>
  <c r="AB24" i="17"/>
  <c r="AA24" i="17"/>
  <c r="Z24" i="17"/>
  <c r="Y24" i="17"/>
  <c r="X24" i="17"/>
  <c r="AC23" i="17"/>
  <c r="AP23" i="17" s="1"/>
  <c r="AB23" i="17"/>
  <c r="AA23" i="17"/>
  <c r="Z23" i="17"/>
  <c r="Y23" i="17"/>
  <c r="X23" i="17"/>
  <c r="AC22" i="17"/>
  <c r="AP22" i="17" s="1"/>
  <c r="AB22" i="17"/>
  <c r="AA22" i="17"/>
  <c r="Z22" i="17"/>
  <c r="Y22" i="17"/>
  <c r="X22" i="17"/>
  <c r="AC21" i="17"/>
  <c r="AP21" i="17" s="1"/>
  <c r="AB21" i="17"/>
  <c r="AA21" i="17"/>
  <c r="Z21" i="17"/>
  <c r="Y21" i="17"/>
  <c r="X21" i="17"/>
  <c r="AC20" i="17"/>
  <c r="AP20" i="17" s="1"/>
  <c r="AB20" i="17"/>
  <c r="AA20" i="17"/>
  <c r="Z20" i="17"/>
  <c r="Y20" i="17"/>
  <c r="X20" i="17"/>
  <c r="AC19" i="17"/>
  <c r="AP19" i="17" s="1"/>
  <c r="AB19" i="17"/>
  <c r="AA19" i="17"/>
  <c r="Z19" i="17"/>
  <c r="Y19" i="17"/>
  <c r="X19" i="17"/>
  <c r="AC18" i="17"/>
  <c r="AP18" i="17" s="1"/>
  <c r="AB18" i="17"/>
  <c r="AA18" i="17"/>
  <c r="Z18" i="17"/>
  <c r="Y18" i="17"/>
  <c r="X18" i="17"/>
  <c r="AC17" i="17"/>
  <c r="AP17" i="17" s="1"/>
  <c r="AB17" i="17"/>
  <c r="AA17" i="17"/>
  <c r="Z17" i="17"/>
  <c r="Y17" i="17"/>
  <c r="X17" i="17"/>
  <c r="AC16" i="17"/>
  <c r="AP16" i="17" s="1"/>
  <c r="AB16" i="17"/>
  <c r="AA16" i="17"/>
  <c r="Z16" i="17"/>
  <c r="Y16" i="17"/>
  <c r="X16" i="17"/>
  <c r="AC15" i="17"/>
  <c r="AP15" i="17" s="1"/>
  <c r="AP14" i="17"/>
  <c r="U151" i="17"/>
  <c r="E193" i="17" s="1"/>
  <c r="F48" i="49" s="1"/>
  <c r="DB12" i="17"/>
  <c r="CB13" i="17"/>
  <c r="CC13" i="17" s="1"/>
  <c r="AZ13" i="17"/>
  <c r="CA13" i="17"/>
  <c r="AY13" i="17"/>
  <c r="BG13" i="17"/>
  <c r="I193" i="17"/>
  <c r="L48" i="49" s="1"/>
  <c r="X48" i="49" l="1"/>
  <c r="U48" i="49"/>
  <c r="CU14" i="17"/>
  <c r="CU13" i="17"/>
  <c r="DB16" i="17"/>
  <c r="DB14" i="17"/>
  <c r="DB15" i="17"/>
  <c r="DB13" i="17"/>
  <c r="DB19" i="17" l="1"/>
  <c r="BG163" i="17" s="1"/>
  <c r="DB18" i="17"/>
  <c r="BD163" i="17" s="1"/>
  <c r="BS13" i="17" l="1"/>
  <c r="CZ12" i="17" l="1"/>
  <c r="CY12" i="17"/>
  <c r="DA12" i="17"/>
  <c r="CW12" i="17"/>
  <c r="CU12" i="17"/>
  <c r="CS12" i="17"/>
  <c r="BT13" i="17"/>
  <c r="AK151" i="17"/>
  <c r="T151" i="17"/>
  <c r="CZ14" i="17" l="1"/>
  <c r="CZ15" i="17"/>
  <c r="CZ13" i="17"/>
  <c r="CZ16" i="17"/>
  <c r="I192" i="17"/>
  <c r="L47" i="49" s="1"/>
  <c r="E192" i="17"/>
  <c r="F47" i="49" s="1"/>
  <c r="BU13" i="17"/>
  <c r="U47" i="49" l="1"/>
  <c r="X47" i="49"/>
  <c r="CZ18" i="17"/>
  <c r="BD161" i="17" s="1"/>
  <c r="CZ19" i="17"/>
  <c r="BG161" i="17" s="1"/>
  <c r="P192" i="17"/>
  <c r="M192" i="17"/>
  <c r="CG40" i="17" l="1"/>
  <c r="CH40" i="17"/>
  <c r="CI40" i="17"/>
  <c r="CM40" i="17"/>
  <c r="CG41" i="17"/>
  <c r="CH41" i="17"/>
  <c r="CI41" i="17"/>
  <c r="CM41" i="17"/>
  <c r="CG42" i="17"/>
  <c r="CH42" i="17"/>
  <c r="CI42" i="17"/>
  <c r="CM42" i="17"/>
  <c r="CG43" i="17"/>
  <c r="CH43" i="17"/>
  <c r="CI43" i="17"/>
  <c r="CM43" i="17"/>
  <c r="CG44" i="17"/>
  <c r="CH44" i="17"/>
  <c r="CI44" i="17"/>
  <c r="CM44" i="17"/>
  <c r="CG45" i="17"/>
  <c r="CH45" i="17"/>
  <c r="CI45" i="17"/>
  <c r="CM45" i="17"/>
  <c r="CG46" i="17"/>
  <c r="CH46" i="17"/>
  <c r="CI46" i="17"/>
  <c r="CM46" i="17"/>
  <c r="CG47" i="17"/>
  <c r="CH47" i="17"/>
  <c r="CI47" i="17"/>
  <c r="CL47" i="17"/>
  <c r="CG48" i="17"/>
  <c r="CH48" i="17"/>
  <c r="CI48" i="17"/>
  <c r="CM48" i="17"/>
  <c r="CG49" i="17"/>
  <c r="CH49" i="17"/>
  <c r="CI49" i="17"/>
  <c r="CL49" i="17"/>
  <c r="CG50" i="17"/>
  <c r="CH50" i="17"/>
  <c r="CI50" i="17"/>
  <c r="CL50" i="17"/>
  <c r="CG51" i="17"/>
  <c r="CH51" i="17"/>
  <c r="CI51" i="17"/>
  <c r="CL51" i="17"/>
  <c r="CG52" i="17"/>
  <c r="CH52" i="17"/>
  <c r="CI52" i="17"/>
  <c r="CL52" i="17"/>
  <c r="CG53" i="17"/>
  <c r="CH53" i="17"/>
  <c r="CI53" i="17"/>
  <c r="CL53" i="17"/>
  <c r="CG54" i="17"/>
  <c r="CH54" i="17"/>
  <c r="CI54" i="17"/>
  <c r="CL54" i="17"/>
  <c r="CG55" i="17"/>
  <c r="CH55" i="17"/>
  <c r="CI55" i="17"/>
  <c r="CL55" i="17"/>
  <c r="CG56" i="17"/>
  <c r="CH56" i="17"/>
  <c r="CI56" i="17"/>
  <c r="CL56" i="17"/>
  <c r="CG57" i="17"/>
  <c r="CH57" i="17"/>
  <c r="CI57" i="17"/>
  <c r="CL57" i="17"/>
  <c r="CG58" i="17"/>
  <c r="CH58" i="17"/>
  <c r="CI58" i="17"/>
  <c r="CL58" i="17"/>
  <c r="CG59" i="17"/>
  <c r="CH59" i="17"/>
  <c r="CI59" i="17"/>
  <c r="CL59" i="17"/>
  <c r="CG60" i="17"/>
  <c r="CH60" i="17"/>
  <c r="CI60" i="17"/>
  <c r="CL60" i="17"/>
  <c r="CG61" i="17"/>
  <c r="CH61" i="17"/>
  <c r="CI61" i="17"/>
  <c r="CL61" i="17"/>
  <c r="CG62" i="17"/>
  <c r="CH62" i="17"/>
  <c r="CI62" i="17"/>
  <c r="CL62" i="17"/>
  <c r="CG63" i="17"/>
  <c r="CH63" i="17"/>
  <c r="CI63" i="17"/>
  <c r="CL63" i="17"/>
  <c r="CG64" i="17"/>
  <c r="CH64" i="17"/>
  <c r="CI64" i="17"/>
  <c r="CL64" i="17"/>
  <c r="CG65" i="17"/>
  <c r="CH65" i="17"/>
  <c r="CI65" i="17"/>
  <c r="CL65" i="17"/>
  <c r="CG66" i="17"/>
  <c r="CH66" i="17"/>
  <c r="CI66" i="17"/>
  <c r="CL66" i="17"/>
  <c r="CM66" i="17"/>
  <c r="CG67" i="17"/>
  <c r="CH67" i="17"/>
  <c r="CI67" i="17"/>
  <c r="CL67" i="17"/>
  <c r="CM67" i="17"/>
  <c r="CG68" i="17"/>
  <c r="CH68" i="17"/>
  <c r="CI68" i="17"/>
  <c r="CL68" i="17"/>
  <c r="CM68" i="17"/>
  <c r="CG69" i="17"/>
  <c r="CH69" i="17"/>
  <c r="CI69" i="17"/>
  <c r="CL69" i="17"/>
  <c r="CM69" i="17"/>
  <c r="CG70" i="17"/>
  <c r="CH70" i="17"/>
  <c r="CI70" i="17"/>
  <c r="CL70" i="17"/>
  <c r="CM70" i="17"/>
  <c r="CG71" i="17"/>
  <c r="CH71" i="17"/>
  <c r="CI71" i="17"/>
  <c r="CL71" i="17"/>
  <c r="CM71" i="17"/>
  <c r="CG72" i="17"/>
  <c r="CH72" i="17"/>
  <c r="CI72" i="17"/>
  <c r="CL72" i="17"/>
  <c r="CM72" i="17"/>
  <c r="CG73" i="17"/>
  <c r="CH73" i="17"/>
  <c r="CI73" i="17"/>
  <c r="CL73" i="17"/>
  <c r="CM73" i="17"/>
  <c r="CG74" i="17"/>
  <c r="CH74" i="17"/>
  <c r="CI74" i="17"/>
  <c r="CL74" i="17"/>
  <c r="CM74" i="17"/>
  <c r="CG75" i="17"/>
  <c r="CH75" i="17"/>
  <c r="CI75" i="17"/>
  <c r="CL75" i="17"/>
  <c r="CM75" i="17"/>
  <c r="CG76" i="17"/>
  <c r="CH76" i="17"/>
  <c r="CI76" i="17"/>
  <c r="CL76" i="17"/>
  <c r="CM76" i="17"/>
  <c r="CG77" i="17"/>
  <c r="CH77" i="17"/>
  <c r="CI77" i="17"/>
  <c r="CL77" i="17"/>
  <c r="CM77" i="17"/>
  <c r="CG78" i="17"/>
  <c r="CH78" i="17"/>
  <c r="CI78" i="17"/>
  <c r="CL78" i="17"/>
  <c r="CM78" i="17"/>
  <c r="CG79" i="17"/>
  <c r="CH79" i="17"/>
  <c r="CI79" i="17"/>
  <c r="CL79" i="17"/>
  <c r="CM79" i="17"/>
  <c r="CG80" i="17"/>
  <c r="CH80" i="17"/>
  <c r="CI80" i="17"/>
  <c r="CL80" i="17"/>
  <c r="CM80" i="17"/>
  <c r="CG81" i="17"/>
  <c r="CH81" i="17"/>
  <c r="CI81" i="17"/>
  <c r="CL81" i="17"/>
  <c r="CM81" i="17"/>
  <c r="CG82" i="17"/>
  <c r="CH82" i="17"/>
  <c r="CI82" i="17"/>
  <c r="CL82" i="17"/>
  <c r="CM82" i="17"/>
  <c r="CG83" i="17"/>
  <c r="CH83" i="17"/>
  <c r="CI83" i="17"/>
  <c r="CL83" i="17"/>
  <c r="CM83" i="17"/>
  <c r="CG84" i="17"/>
  <c r="CH84" i="17"/>
  <c r="CI84" i="17"/>
  <c r="CL84" i="17"/>
  <c r="CM84" i="17"/>
  <c r="CG85" i="17"/>
  <c r="CH85" i="17"/>
  <c r="CI85" i="17"/>
  <c r="CL85" i="17"/>
  <c r="CM85" i="17"/>
  <c r="CG86" i="17"/>
  <c r="CH86" i="17"/>
  <c r="CI86" i="17"/>
  <c r="CL86" i="17"/>
  <c r="CM86" i="17"/>
  <c r="CG87" i="17"/>
  <c r="CH87" i="17"/>
  <c r="CI87" i="17"/>
  <c r="CL87" i="17"/>
  <c r="CM87" i="17"/>
  <c r="CG88" i="17"/>
  <c r="CH88" i="17"/>
  <c r="CI88" i="17"/>
  <c r="CL88" i="17"/>
  <c r="CM88" i="17"/>
  <c r="CG89" i="17"/>
  <c r="CH89" i="17"/>
  <c r="CI89" i="17"/>
  <c r="CL89" i="17"/>
  <c r="CM89" i="17"/>
  <c r="CG90" i="17"/>
  <c r="CH90" i="17"/>
  <c r="CI90" i="17"/>
  <c r="CL90" i="17"/>
  <c r="CM90" i="17"/>
  <c r="CG91" i="17"/>
  <c r="CH91" i="17"/>
  <c r="CI91" i="17"/>
  <c r="CL91" i="17"/>
  <c r="CM91" i="17"/>
  <c r="CG92" i="17"/>
  <c r="CH92" i="17"/>
  <c r="CI92" i="17"/>
  <c r="CL92" i="17"/>
  <c r="CM92" i="17"/>
  <c r="CG93" i="17"/>
  <c r="CH93" i="17"/>
  <c r="CI93" i="17"/>
  <c r="CL93" i="17"/>
  <c r="CM93" i="17"/>
  <c r="CG94" i="17"/>
  <c r="CH94" i="17"/>
  <c r="CI94" i="17"/>
  <c r="CL94" i="17"/>
  <c r="CM94" i="17"/>
  <c r="CG95" i="17"/>
  <c r="CH95" i="17"/>
  <c r="CI95" i="17"/>
  <c r="CL95" i="17"/>
  <c r="CM95" i="17"/>
  <c r="CG96" i="17"/>
  <c r="CH96" i="17"/>
  <c r="CI96" i="17"/>
  <c r="CL96" i="17"/>
  <c r="CM96" i="17"/>
  <c r="CG97" i="17"/>
  <c r="CH97" i="17"/>
  <c r="CI97" i="17"/>
  <c r="CL97" i="17"/>
  <c r="CM97" i="17"/>
  <c r="CG98" i="17"/>
  <c r="CH98" i="17"/>
  <c r="CI98" i="17"/>
  <c r="CL98" i="17"/>
  <c r="CM98" i="17"/>
  <c r="CG99" i="17"/>
  <c r="CH99" i="17"/>
  <c r="CI99" i="17"/>
  <c r="CL99" i="17"/>
  <c r="CM99" i="17"/>
  <c r="CG100" i="17"/>
  <c r="CH100" i="17"/>
  <c r="CI100" i="17"/>
  <c r="CL100" i="17"/>
  <c r="CM100" i="17"/>
  <c r="CG101" i="17"/>
  <c r="CH101" i="17"/>
  <c r="CI101" i="17"/>
  <c r="CL101" i="17"/>
  <c r="CM101" i="17"/>
  <c r="CG102" i="17"/>
  <c r="CH102" i="17"/>
  <c r="CI102" i="17"/>
  <c r="CL102" i="17"/>
  <c r="CM102" i="17"/>
  <c r="CG103" i="17"/>
  <c r="CH103" i="17"/>
  <c r="CI103" i="17"/>
  <c r="CL103" i="17"/>
  <c r="CM103" i="17"/>
  <c r="CG104" i="17"/>
  <c r="CH104" i="17"/>
  <c r="CI104" i="17"/>
  <c r="CL104" i="17"/>
  <c r="CM104" i="17"/>
  <c r="CG105" i="17"/>
  <c r="CH105" i="17"/>
  <c r="CI105" i="17"/>
  <c r="CL105" i="17"/>
  <c r="CM105" i="17"/>
  <c r="CG106" i="17"/>
  <c r="CH106" i="17"/>
  <c r="CI106" i="17"/>
  <c r="CL106" i="17"/>
  <c r="CM106" i="17"/>
  <c r="CG107" i="17"/>
  <c r="CH107" i="17"/>
  <c r="CI107" i="17"/>
  <c r="CL107" i="17"/>
  <c r="CM107" i="17"/>
  <c r="CG108" i="17"/>
  <c r="CH108" i="17"/>
  <c r="CI108" i="17"/>
  <c r="CL108" i="17"/>
  <c r="CM108" i="17"/>
  <c r="CG109" i="17"/>
  <c r="CH109" i="17"/>
  <c r="CI109" i="17"/>
  <c r="CL109" i="17"/>
  <c r="CM109" i="17"/>
  <c r="CG110" i="17"/>
  <c r="CH110" i="17"/>
  <c r="CI110" i="17"/>
  <c r="CL110" i="17"/>
  <c r="CM110" i="17"/>
  <c r="CG111" i="17"/>
  <c r="CH111" i="17"/>
  <c r="CI111" i="17"/>
  <c r="CL111" i="17"/>
  <c r="CM111" i="17"/>
  <c r="CG112" i="17"/>
  <c r="CH112" i="17"/>
  <c r="CI112" i="17"/>
  <c r="CL112" i="17"/>
  <c r="CM112" i="17"/>
  <c r="CG113" i="17"/>
  <c r="CH113" i="17"/>
  <c r="CI113" i="17"/>
  <c r="CL113" i="17"/>
  <c r="CM113" i="17"/>
  <c r="CG114" i="17"/>
  <c r="CH114" i="17"/>
  <c r="CI114" i="17"/>
  <c r="CL114" i="17"/>
  <c r="CM114" i="17"/>
  <c r="CG115" i="17"/>
  <c r="CH115" i="17"/>
  <c r="CI115" i="17"/>
  <c r="CL115" i="17"/>
  <c r="CM115" i="17"/>
  <c r="CG116" i="17"/>
  <c r="CH116" i="17"/>
  <c r="CI116" i="17"/>
  <c r="CL116" i="17"/>
  <c r="CM116" i="17"/>
  <c r="CG117" i="17"/>
  <c r="CH117" i="17"/>
  <c r="CI117" i="17"/>
  <c r="CL117" i="17"/>
  <c r="CM117" i="17"/>
  <c r="CG118" i="17"/>
  <c r="CH118" i="17"/>
  <c r="CI118" i="17"/>
  <c r="CL118" i="17"/>
  <c r="CM118" i="17"/>
  <c r="CG119" i="17"/>
  <c r="CH119" i="17"/>
  <c r="CI119" i="17"/>
  <c r="CL119" i="17"/>
  <c r="CM119" i="17"/>
  <c r="CG120" i="17"/>
  <c r="CH120" i="17"/>
  <c r="CI120" i="17"/>
  <c r="CL120" i="17"/>
  <c r="CM120" i="17"/>
  <c r="CG121" i="17"/>
  <c r="CH121" i="17"/>
  <c r="CI121" i="17"/>
  <c r="CL121" i="17"/>
  <c r="CM121" i="17"/>
  <c r="CG122" i="17"/>
  <c r="CH122" i="17"/>
  <c r="CI122" i="17"/>
  <c r="CL122" i="17"/>
  <c r="CM122" i="17"/>
  <c r="CG123" i="17"/>
  <c r="CH123" i="17"/>
  <c r="CI123" i="17"/>
  <c r="CL123" i="17"/>
  <c r="CM123" i="17"/>
  <c r="CG124" i="17"/>
  <c r="CH124" i="17"/>
  <c r="CI124" i="17"/>
  <c r="CL124" i="17"/>
  <c r="CM124" i="17"/>
  <c r="CG125" i="17"/>
  <c r="CH125" i="17"/>
  <c r="CI125" i="17"/>
  <c r="CL125" i="17"/>
  <c r="CM125" i="17"/>
  <c r="CG126" i="17"/>
  <c r="CH126" i="17"/>
  <c r="CI126" i="17"/>
  <c r="CL126" i="17"/>
  <c r="CM126" i="17"/>
  <c r="CG127" i="17"/>
  <c r="CH127" i="17"/>
  <c r="CI127" i="17"/>
  <c r="CL127" i="17"/>
  <c r="CM127" i="17"/>
  <c r="CG128" i="17"/>
  <c r="CH128" i="17"/>
  <c r="CI128" i="17"/>
  <c r="CL128" i="17"/>
  <c r="CM128" i="17"/>
  <c r="CG129" i="17"/>
  <c r="CH129" i="17"/>
  <c r="CI129" i="17"/>
  <c r="CL129" i="17"/>
  <c r="CM129" i="17"/>
  <c r="CG130" i="17"/>
  <c r="CH130" i="17"/>
  <c r="CI130" i="17"/>
  <c r="CL130" i="17"/>
  <c r="CM130" i="17"/>
  <c r="CG131" i="17"/>
  <c r="CH131" i="17"/>
  <c r="CI131" i="17"/>
  <c r="CL131" i="17"/>
  <c r="CM131" i="17"/>
  <c r="CG132" i="17"/>
  <c r="CH132" i="17"/>
  <c r="CI132" i="17"/>
  <c r="CL132" i="17"/>
  <c r="CM132" i="17"/>
  <c r="CG133" i="17"/>
  <c r="CH133" i="17"/>
  <c r="CI133" i="17"/>
  <c r="CL133" i="17"/>
  <c r="CM133" i="17"/>
  <c r="CG134" i="17"/>
  <c r="CH134" i="17"/>
  <c r="CI134" i="17"/>
  <c r="CL134" i="17"/>
  <c r="CM134" i="17"/>
  <c r="CG135" i="17"/>
  <c r="CH135" i="17"/>
  <c r="CI135" i="17"/>
  <c r="CL135" i="17"/>
  <c r="CM135" i="17"/>
  <c r="CG136" i="17"/>
  <c r="CH136" i="17"/>
  <c r="CI136" i="17"/>
  <c r="CL136" i="17"/>
  <c r="CM136" i="17"/>
  <c r="CG137" i="17"/>
  <c r="CH137" i="17"/>
  <c r="CI137" i="17"/>
  <c r="CL137" i="17"/>
  <c r="CM137" i="17"/>
  <c r="CG138" i="17"/>
  <c r="CH138" i="17"/>
  <c r="CI138" i="17"/>
  <c r="CL138" i="17"/>
  <c r="CM138" i="17"/>
  <c r="CG139" i="17"/>
  <c r="CH139" i="17"/>
  <c r="CI139" i="17"/>
  <c r="CL139" i="17"/>
  <c r="CM139" i="17"/>
  <c r="CG140" i="17"/>
  <c r="CH140" i="17"/>
  <c r="CI140" i="17"/>
  <c r="CL140" i="17"/>
  <c r="CM140" i="17"/>
  <c r="CG141" i="17"/>
  <c r="CH141" i="17"/>
  <c r="CI141" i="17"/>
  <c r="CL141" i="17"/>
  <c r="CM141" i="17"/>
  <c r="CG142" i="17"/>
  <c r="CH142" i="17"/>
  <c r="CI142" i="17"/>
  <c r="CL142" i="17"/>
  <c r="CM142" i="17"/>
  <c r="CG143" i="17"/>
  <c r="CH143" i="17"/>
  <c r="CI143" i="17"/>
  <c r="CL143" i="17"/>
  <c r="CM143" i="17"/>
  <c r="CG144" i="17"/>
  <c r="CH144" i="17"/>
  <c r="CI144" i="17"/>
  <c r="CL144" i="17"/>
  <c r="CG145" i="17"/>
  <c r="CH145" i="17"/>
  <c r="CI145" i="17"/>
  <c r="CL145" i="17"/>
  <c r="CM145" i="17"/>
  <c r="CG146" i="17"/>
  <c r="CH146" i="17"/>
  <c r="CI146" i="17"/>
  <c r="CL146" i="17"/>
  <c r="CM146" i="17"/>
  <c r="CG147" i="17"/>
  <c r="CH147" i="17"/>
  <c r="CI147" i="17"/>
  <c r="CL147" i="17"/>
  <c r="CM147" i="17"/>
  <c r="CG148" i="17"/>
  <c r="CH148" i="17"/>
  <c r="CI148" i="17"/>
  <c r="CL148" i="17"/>
  <c r="CM148" i="17"/>
  <c r="CG149" i="17"/>
  <c r="CH149" i="17"/>
  <c r="CI149" i="17"/>
  <c r="CL149" i="17"/>
  <c r="CM149" i="17"/>
  <c r="CG150" i="17"/>
  <c r="CH150" i="17"/>
  <c r="CI150" i="17"/>
  <c r="CL150" i="17"/>
  <c r="CM150" i="17"/>
  <c r="Q156" i="14" l="1"/>
  <c r="P15" i="14"/>
  <c r="Q15" i="14"/>
  <c r="P16" i="14"/>
  <c r="Q16" i="14"/>
  <c r="P17" i="14"/>
  <c r="Q17" i="14"/>
  <c r="P18" i="14"/>
  <c r="Q18" i="14"/>
  <c r="P19" i="14"/>
  <c r="Q19" i="14"/>
  <c r="P20" i="14"/>
  <c r="Q20" i="14"/>
  <c r="P21" i="14"/>
  <c r="Q21" i="14"/>
  <c r="P22" i="14"/>
  <c r="Q22" i="14"/>
  <c r="P23" i="14"/>
  <c r="Q23" i="14"/>
  <c r="P24" i="14"/>
  <c r="Q24" i="14"/>
  <c r="P25" i="14"/>
  <c r="Q25" i="14"/>
  <c r="P26" i="14"/>
  <c r="Q26" i="14"/>
  <c r="P27" i="14"/>
  <c r="Q27" i="14"/>
  <c r="P28" i="14"/>
  <c r="Q28" i="14"/>
  <c r="P29" i="14"/>
  <c r="Q29" i="14"/>
  <c r="P30" i="14"/>
  <c r="Q30" i="14"/>
  <c r="P31" i="14"/>
  <c r="Q31" i="14"/>
  <c r="P32" i="14"/>
  <c r="Q32" i="14"/>
  <c r="P33" i="14"/>
  <c r="Q33" i="14"/>
  <c r="P34" i="14"/>
  <c r="Q34" i="14"/>
  <c r="P35" i="14"/>
  <c r="Q35" i="14"/>
  <c r="P36" i="14"/>
  <c r="Q36" i="14"/>
  <c r="P37" i="14"/>
  <c r="Q37" i="14"/>
  <c r="P38" i="14"/>
  <c r="Q38" i="14"/>
  <c r="P39" i="14"/>
  <c r="Q39" i="14"/>
  <c r="P40" i="14"/>
  <c r="Q40" i="14"/>
  <c r="P41" i="14"/>
  <c r="Q41" i="14"/>
  <c r="P42" i="14"/>
  <c r="Q42" i="14"/>
  <c r="P43" i="14"/>
  <c r="Q43" i="14"/>
  <c r="P44" i="14"/>
  <c r="Q44" i="14"/>
  <c r="P45" i="14"/>
  <c r="Q45" i="14"/>
  <c r="P46" i="14"/>
  <c r="Q46" i="14"/>
  <c r="P47" i="14"/>
  <c r="Q47" i="14"/>
  <c r="P48" i="14"/>
  <c r="Q48" i="14"/>
  <c r="P49" i="14"/>
  <c r="Q49" i="14"/>
  <c r="P50" i="14"/>
  <c r="Q50" i="14"/>
  <c r="P51" i="14"/>
  <c r="Q51" i="14"/>
  <c r="P52" i="14"/>
  <c r="Q52" i="14"/>
  <c r="P53" i="14"/>
  <c r="Q53" i="14"/>
  <c r="P54" i="14"/>
  <c r="Q54" i="14"/>
  <c r="P55" i="14"/>
  <c r="Q55" i="14"/>
  <c r="P56" i="14"/>
  <c r="Q56" i="14"/>
  <c r="P57" i="14"/>
  <c r="Q57" i="14"/>
  <c r="P58" i="14"/>
  <c r="Q58" i="14"/>
  <c r="P59" i="14"/>
  <c r="Q59" i="14"/>
  <c r="P60" i="14"/>
  <c r="Q60" i="14"/>
  <c r="P61" i="14"/>
  <c r="Q61" i="14"/>
  <c r="P62" i="14"/>
  <c r="Q62" i="14"/>
  <c r="P63" i="14"/>
  <c r="Q63" i="14"/>
  <c r="P64" i="14"/>
  <c r="Q64" i="14"/>
  <c r="P65" i="14"/>
  <c r="Q65" i="14"/>
  <c r="P66" i="14"/>
  <c r="Q66" i="14"/>
  <c r="P67" i="14"/>
  <c r="Q67" i="14"/>
  <c r="P68" i="14"/>
  <c r="Q68" i="14"/>
  <c r="P69" i="14"/>
  <c r="Q69" i="14"/>
  <c r="P70" i="14"/>
  <c r="Q70" i="14"/>
  <c r="P71" i="14"/>
  <c r="Q71" i="14"/>
  <c r="P72" i="14"/>
  <c r="Q72" i="14"/>
  <c r="P73" i="14"/>
  <c r="Q73" i="14"/>
  <c r="P74" i="14"/>
  <c r="Q74" i="14"/>
  <c r="P75" i="14"/>
  <c r="Q75" i="14"/>
  <c r="P76" i="14"/>
  <c r="Q76" i="14"/>
  <c r="P77" i="14"/>
  <c r="Q77" i="14"/>
  <c r="P78" i="14"/>
  <c r="Q78" i="14"/>
  <c r="P79" i="14"/>
  <c r="Q79" i="14"/>
  <c r="P80" i="14"/>
  <c r="Q80" i="14"/>
  <c r="P81" i="14"/>
  <c r="Q81" i="14"/>
  <c r="P82" i="14"/>
  <c r="Q82" i="14"/>
  <c r="P83" i="14"/>
  <c r="Q83" i="14"/>
  <c r="P84" i="14"/>
  <c r="Q84" i="14"/>
  <c r="P85" i="14"/>
  <c r="Q85" i="14"/>
  <c r="P86" i="14"/>
  <c r="Q86" i="14"/>
  <c r="P87" i="14"/>
  <c r="Q87" i="14"/>
  <c r="P88" i="14"/>
  <c r="Q88" i="14"/>
  <c r="P89" i="14"/>
  <c r="Q89" i="14"/>
  <c r="P90" i="14"/>
  <c r="Q90" i="14"/>
  <c r="P91" i="14"/>
  <c r="Q91" i="14"/>
  <c r="P92" i="14"/>
  <c r="Q92" i="14"/>
  <c r="P93" i="14"/>
  <c r="Q93" i="14"/>
  <c r="P94" i="14"/>
  <c r="Q94" i="14"/>
  <c r="P95" i="14"/>
  <c r="Q95" i="14"/>
  <c r="P96" i="14"/>
  <c r="Q96" i="14"/>
  <c r="P97" i="14"/>
  <c r="Q97" i="14"/>
  <c r="P98" i="14"/>
  <c r="Q98" i="14"/>
  <c r="P99" i="14"/>
  <c r="Q99" i="14"/>
  <c r="P100" i="14"/>
  <c r="Q100" i="14"/>
  <c r="P101" i="14"/>
  <c r="Q101" i="14"/>
  <c r="P102" i="14"/>
  <c r="Q102" i="14"/>
  <c r="P103" i="14"/>
  <c r="Q103" i="14"/>
  <c r="P104" i="14"/>
  <c r="Q104" i="14"/>
  <c r="P105" i="14"/>
  <c r="Q105" i="14"/>
  <c r="P106" i="14"/>
  <c r="Q106" i="14"/>
  <c r="P107" i="14"/>
  <c r="Q107" i="14"/>
  <c r="P108" i="14"/>
  <c r="Q108" i="14"/>
  <c r="P109" i="14"/>
  <c r="Q109" i="14"/>
  <c r="P110" i="14"/>
  <c r="Q110" i="14"/>
  <c r="P111" i="14"/>
  <c r="Q111" i="14"/>
  <c r="P112" i="14"/>
  <c r="Q112" i="14"/>
  <c r="P113" i="14"/>
  <c r="Q113" i="14"/>
  <c r="P114" i="14"/>
  <c r="Q114" i="14"/>
  <c r="P115" i="14"/>
  <c r="Q115" i="14"/>
  <c r="P116" i="14"/>
  <c r="Q116" i="14"/>
  <c r="P117" i="14"/>
  <c r="Q117" i="14"/>
  <c r="P118" i="14"/>
  <c r="Q118" i="14"/>
  <c r="P119" i="14"/>
  <c r="Q119" i="14"/>
  <c r="P120" i="14"/>
  <c r="Q120" i="14"/>
  <c r="P121" i="14"/>
  <c r="Q121" i="14"/>
  <c r="P122" i="14"/>
  <c r="Q122" i="14"/>
  <c r="P123" i="14"/>
  <c r="Q123" i="14"/>
  <c r="P124" i="14"/>
  <c r="Q124" i="14"/>
  <c r="P125" i="14"/>
  <c r="Q125" i="14"/>
  <c r="P126" i="14"/>
  <c r="Q126" i="14"/>
  <c r="P127" i="14"/>
  <c r="Q127" i="14"/>
  <c r="P128" i="14"/>
  <c r="Q128" i="14"/>
  <c r="P129" i="14"/>
  <c r="Q129" i="14"/>
  <c r="P130" i="14"/>
  <c r="Q130" i="14"/>
  <c r="P131" i="14"/>
  <c r="Q131" i="14"/>
  <c r="P132" i="14"/>
  <c r="Q132" i="14"/>
  <c r="P133" i="14"/>
  <c r="Q133" i="14"/>
  <c r="P134" i="14"/>
  <c r="Q134" i="14"/>
  <c r="P135" i="14"/>
  <c r="Q135" i="14"/>
  <c r="P136" i="14"/>
  <c r="Q136" i="14"/>
  <c r="P137" i="14"/>
  <c r="Q137" i="14"/>
  <c r="P138" i="14"/>
  <c r="Q138" i="14"/>
  <c r="P139" i="14"/>
  <c r="Q139" i="14"/>
  <c r="P140" i="14"/>
  <c r="Q140" i="14"/>
  <c r="P141" i="14"/>
  <c r="Q141" i="14"/>
  <c r="P142" i="14"/>
  <c r="Q142" i="14"/>
  <c r="P143" i="14"/>
  <c r="Q143" i="14"/>
  <c r="P144" i="14"/>
  <c r="Q144" i="14"/>
  <c r="P145" i="14"/>
  <c r="Q145" i="14"/>
  <c r="P146" i="14"/>
  <c r="Q146" i="14"/>
  <c r="P147" i="14"/>
  <c r="Q147" i="14"/>
  <c r="P148" i="14"/>
  <c r="Q148" i="14"/>
  <c r="P149" i="14"/>
  <c r="Q149" i="14"/>
  <c r="P150" i="14"/>
  <c r="Q150" i="14"/>
  <c r="AD151" i="17"/>
  <c r="M151" i="17"/>
  <c r="CM59" i="17" l="1"/>
  <c r="CM51" i="17"/>
  <c r="CL43" i="17"/>
  <c r="CM58" i="17"/>
  <c r="CM50" i="17"/>
  <c r="CL42" i="17"/>
  <c r="CM65" i="17"/>
  <c r="CM57" i="17"/>
  <c r="CM49" i="17"/>
  <c r="CL41" i="17"/>
  <c r="CM56" i="17"/>
  <c r="CL48" i="17"/>
  <c r="CL40" i="17"/>
  <c r="CM55" i="17"/>
  <c r="CM47" i="17"/>
  <c r="CM62" i="17"/>
  <c r="CM54" i="17"/>
  <c r="CL46" i="17"/>
  <c r="CM64" i="17"/>
  <c r="CM61" i="17"/>
  <c r="CM53" i="17"/>
  <c r="CL45" i="17"/>
  <c r="CM63" i="17"/>
  <c r="CM60" i="17"/>
  <c r="CM52" i="17"/>
  <c r="CL44" i="17"/>
  <c r="CM144" i="17"/>
  <c r="J151" i="14" l="1"/>
  <c r="K151" i="14"/>
  <c r="Q151" i="14" s="1"/>
  <c r="O151" i="14"/>
  <c r="P151" i="14"/>
  <c r="J152" i="14"/>
  <c r="K152" i="14"/>
  <c r="Q152" i="14" s="1"/>
  <c r="O152" i="14"/>
  <c r="P152" i="14"/>
  <c r="J153" i="14"/>
  <c r="K153" i="14"/>
  <c r="Q153" i="14" s="1"/>
  <c r="O153" i="14"/>
  <c r="P153" i="14"/>
  <c r="J154" i="14"/>
  <c r="K154" i="14"/>
  <c r="Q154" i="14" s="1"/>
  <c r="O154" i="14"/>
  <c r="P154" i="14"/>
  <c r="J155" i="14"/>
  <c r="K155" i="14"/>
  <c r="Q155" i="14" s="1"/>
  <c r="O155" i="14"/>
  <c r="P155" i="14"/>
  <c r="CM36" i="17" l="1"/>
  <c r="CI36" i="17"/>
  <c r="CH36" i="17"/>
  <c r="CG36" i="17"/>
  <c r="CM35" i="17"/>
  <c r="CI35" i="17"/>
  <c r="CH35" i="17"/>
  <c r="CG35" i="17"/>
  <c r="CM34" i="17"/>
  <c r="CI34" i="17"/>
  <c r="CH34" i="17"/>
  <c r="CG34" i="17"/>
  <c r="CM33" i="17"/>
  <c r="CI33" i="17"/>
  <c r="CH33" i="17"/>
  <c r="CG33" i="17"/>
  <c r="CM32" i="17"/>
  <c r="CI32" i="17"/>
  <c r="CH32" i="17"/>
  <c r="CG32" i="17"/>
  <c r="CM31" i="17"/>
  <c r="CI31" i="17"/>
  <c r="CH31" i="17"/>
  <c r="CG31" i="17"/>
  <c r="CM30" i="17"/>
  <c r="CI30" i="17"/>
  <c r="CH30" i="17"/>
  <c r="CG30" i="17"/>
  <c r="CM29" i="17"/>
  <c r="CI29" i="17"/>
  <c r="CH29" i="17"/>
  <c r="CG29" i="17"/>
  <c r="CL28" i="17"/>
  <c r="CI28" i="17"/>
  <c r="CH28" i="17"/>
  <c r="CG28" i="17"/>
  <c r="CL27" i="17"/>
  <c r="CI27" i="17"/>
  <c r="CH27" i="17"/>
  <c r="CG27" i="17"/>
  <c r="CI26" i="17"/>
  <c r="CH26" i="17"/>
  <c r="CG26" i="17"/>
  <c r="CI25" i="17"/>
  <c r="CH25" i="17"/>
  <c r="CG25" i="17"/>
  <c r="F4" i="14"/>
  <c r="P5" i="14"/>
  <c r="P2" i="14"/>
  <c r="CG16" i="17"/>
  <c r="CG17" i="17"/>
  <c r="CG18" i="17"/>
  <c r="CG14" i="17"/>
  <c r="CG15" i="17"/>
  <c r="CG19" i="17"/>
  <c r="CG20" i="17"/>
  <c r="CG21" i="17"/>
  <c r="CG22" i="17"/>
  <c r="CG23" i="17"/>
  <c r="CG24" i="17"/>
  <c r="CG37" i="17"/>
  <c r="CG38" i="17"/>
  <c r="CG39" i="17"/>
  <c r="CI13" i="17"/>
  <c r="U185" i="17"/>
  <c r="U184" i="17"/>
  <c r="U183" i="17"/>
  <c r="CH20" i="17"/>
  <c r="CH21" i="17"/>
  <c r="CH22" i="17"/>
  <c r="CH23" i="17"/>
  <c r="CH24" i="17"/>
  <c r="CH37" i="17"/>
  <c r="CH38" i="17"/>
  <c r="CH39" i="17"/>
  <c r="CH15" i="17"/>
  <c r="CH16" i="17"/>
  <c r="CH17" i="17"/>
  <c r="CH18" i="17"/>
  <c r="CH19" i="17"/>
  <c r="X12" i="17"/>
  <c r="K151" i="17"/>
  <c r="Y12" i="17"/>
  <c r="Z12" i="17"/>
  <c r="AA12" i="17"/>
  <c r="AB12" i="17"/>
  <c r="CM17" i="17"/>
  <c r="AC12" i="17"/>
  <c r="AP11" i="17" s="1"/>
  <c r="BH13" i="17"/>
  <c r="CW14" i="17" s="1"/>
  <c r="CI14" i="17"/>
  <c r="CM14" i="17"/>
  <c r="CI15" i="17"/>
  <c r="CI16" i="17"/>
  <c r="CI17" i="17"/>
  <c r="CI18" i="17"/>
  <c r="CI19" i="17"/>
  <c r="CI20" i="17"/>
  <c r="CI21" i="17"/>
  <c r="CI22" i="17"/>
  <c r="CI23" i="17"/>
  <c r="CI24" i="17"/>
  <c r="CI37" i="17"/>
  <c r="CM37" i="17"/>
  <c r="CI38" i="17"/>
  <c r="CM38" i="17"/>
  <c r="CI39" i="17"/>
  <c r="CM39" i="17"/>
  <c r="G151" i="17"/>
  <c r="H151" i="17"/>
  <c r="I151" i="17"/>
  <c r="J151" i="17"/>
  <c r="L151" i="17"/>
  <c r="E184" i="17"/>
  <c r="F40" i="49" s="1"/>
  <c r="E186" i="17"/>
  <c r="F42" i="49" s="1"/>
  <c r="E188" i="17"/>
  <c r="F44" i="49" s="1"/>
  <c r="E190" i="17"/>
  <c r="F46" i="49" s="1"/>
  <c r="V151" i="17"/>
  <c r="E194" i="17" s="1"/>
  <c r="F49" i="49" s="1"/>
  <c r="I184" i="17"/>
  <c r="L40" i="49" s="1"/>
  <c r="I190" i="17"/>
  <c r="L46" i="49" s="1"/>
  <c r="AM151" i="17"/>
  <c r="I194" i="17" s="1"/>
  <c r="L49" i="49" s="1"/>
  <c r="CM13" i="17"/>
  <c r="S154" i="17" l="1"/>
  <c r="S160" i="17" s="1"/>
  <c r="X49" i="49"/>
  <c r="U49" i="49"/>
  <c r="U40" i="49"/>
  <c r="X40" i="49"/>
  <c r="X46" i="49"/>
  <c r="U46" i="49"/>
  <c r="B13" i="49"/>
  <c r="B22" i="49"/>
  <c r="B23" i="49"/>
  <c r="B14" i="49"/>
  <c r="B24" i="49"/>
  <c r="B15" i="49"/>
  <c r="E183" i="17"/>
  <c r="E195" i="17" s="1"/>
  <c r="CH151" i="17"/>
  <c r="CG151" i="17"/>
  <c r="Y183" i="17" s="1"/>
  <c r="F13" i="49" s="1"/>
  <c r="CI151" i="17"/>
  <c r="M194" i="17"/>
  <c r="P194" i="17"/>
  <c r="CS16" i="17"/>
  <c r="CS15" i="17"/>
  <c r="CS14" i="17"/>
  <c r="CY15" i="17"/>
  <c r="CY14" i="17"/>
  <c r="CY16" i="17"/>
  <c r="CU15" i="17"/>
  <c r="CU16" i="17"/>
  <c r="CY13" i="17"/>
  <c r="DA16" i="17"/>
  <c r="DA13" i="17"/>
  <c r="DA15" i="17"/>
  <c r="DA14" i="17"/>
  <c r="CW16" i="17"/>
  <c r="CW15" i="17"/>
  <c r="CW13" i="17"/>
  <c r="I188" i="17"/>
  <c r="L44" i="49" s="1"/>
  <c r="CL26" i="17"/>
  <c r="CL21" i="17"/>
  <c r="CM15" i="17"/>
  <c r="CL18" i="17"/>
  <c r="CL22" i="17"/>
  <c r="CL23" i="17"/>
  <c r="CL17" i="17"/>
  <c r="CL24" i="17"/>
  <c r="CL16" i="17"/>
  <c r="CL19" i="17"/>
  <c r="CL25" i="17"/>
  <c r="CL20" i="17"/>
  <c r="CS13" i="17"/>
  <c r="I186" i="17"/>
  <c r="L42" i="49" s="1"/>
  <c r="BY13" i="17"/>
  <c r="BI13" i="17"/>
  <c r="BA13" i="17"/>
  <c r="CM23" i="17"/>
  <c r="CM24" i="17"/>
  <c r="CM22" i="17"/>
  <c r="CL15" i="17"/>
  <c r="CL35" i="17"/>
  <c r="CL39" i="17"/>
  <c r="CM19" i="17"/>
  <c r="CM21" i="17"/>
  <c r="CL34" i="17"/>
  <c r="CM16" i="17"/>
  <c r="CM20" i="17"/>
  <c r="CL31" i="17"/>
  <c r="CL38" i="17"/>
  <c r="CM18" i="17"/>
  <c r="CL37" i="17"/>
  <c r="CL30" i="17"/>
  <c r="CL33" i="17"/>
  <c r="CL29" i="17"/>
  <c r="CM26" i="17"/>
  <c r="CM25" i="17"/>
  <c r="CM28" i="17"/>
  <c r="CM27" i="17"/>
  <c r="CL32" i="17"/>
  <c r="CL36" i="17"/>
  <c r="CL13" i="17"/>
  <c r="X151" i="17"/>
  <c r="Z151" i="17"/>
  <c r="AA151" i="17"/>
  <c r="AB151" i="17"/>
  <c r="CL14" i="17"/>
  <c r="AC151" i="17"/>
  <c r="Y151" i="17"/>
  <c r="M190" i="17"/>
  <c r="P184" i="17"/>
  <c r="P190" i="17"/>
  <c r="M184" i="17"/>
  <c r="Y154" i="17" l="1"/>
  <c r="Y160" i="17" s="1"/>
  <c r="AF160" i="17" s="1"/>
  <c r="X44" i="49"/>
  <c r="U44" i="49"/>
  <c r="X13" i="49"/>
  <c r="U13" i="49"/>
  <c r="X42" i="49"/>
  <c r="U42" i="49"/>
  <c r="F39" i="49"/>
  <c r="Y185" i="17"/>
  <c r="F15" i="49" s="1"/>
  <c r="Y184" i="17"/>
  <c r="F14" i="49" s="1"/>
  <c r="CM151" i="17"/>
  <c r="CL151" i="17"/>
  <c r="AC184" i="17" s="1"/>
  <c r="L14" i="49" s="1"/>
  <c r="M186" i="17"/>
  <c r="CU18" i="17"/>
  <c r="BD156" i="17" s="1"/>
  <c r="CS18" i="17"/>
  <c r="BD154" i="17" s="1"/>
  <c r="M188" i="17"/>
  <c r="DA19" i="17"/>
  <c r="BG162" i="17" s="1"/>
  <c r="P188" i="17"/>
  <c r="CW18" i="17"/>
  <c r="BD158" i="17" s="1"/>
  <c r="CY18" i="17"/>
  <c r="BD160" i="17" s="1"/>
  <c r="M193" i="17"/>
  <c r="P193" i="17"/>
  <c r="CU19" i="17"/>
  <c r="BG156" i="17" s="1"/>
  <c r="CS19" i="17"/>
  <c r="BG154" i="17" s="1"/>
  <c r="CY19" i="17"/>
  <c r="BG160" i="17" s="1"/>
  <c r="DA18" i="17"/>
  <c r="BD162" i="17" s="1"/>
  <c r="CW19" i="17"/>
  <c r="BG158" i="17" s="1"/>
  <c r="P186" i="17"/>
  <c r="I183" i="17"/>
  <c r="I195" i="17" s="1"/>
  <c r="BG165" i="17" l="1"/>
  <c r="BD165" i="17"/>
  <c r="BM161" i="17" s="1"/>
  <c r="P195" i="17"/>
  <c r="M195" i="17"/>
  <c r="AC185" i="17"/>
  <c r="L15" i="49" s="1"/>
  <c r="L39" i="49"/>
  <c r="X50" i="49" s="1"/>
  <c r="X14" i="49"/>
  <c r="U14" i="49"/>
  <c r="Y186" i="17"/>
  <c r="AJ183" i="17"/>
  <c r="AG183" i="17"/>
  <c r="AJ184" i="17"/>
  <c r="AG184" i="17"/>
  <c r="M183" i="17"/>
  <c r="P183" i="17"/>
  <c r="AG185" i="17" l="1"/>
  <c r="X15" i="49"/>
  <c r="AC186" i="17"/>
  <c r="AG186" i="17" s="1"/>
  <c r="AJ185" i="17"/>
  <c r="U15" i="49"/>
  <c r="U39" i="49"/>
  <c r="X39" i="49"/>
  <c r="X16" i="49"/>
  <c r="AJ186" i="17" l="1"/>
</calcChain>
</file>

<file path=xl/sharedStrings.xml><?xml version="1.0" encoding="utf-8"?>
<sst xmlns="http://schemas.openxmlformats.org/spreadsheetml/2006/main" count="1401" uniqueCount="659">
  <si>
    <t>PLANIFICACIÓN DEL TALENTO HUMANO</t>
  </si>
  <si>
    <t>N°</t>
  </si>
  <si>
    <t>Unidad administrativa</t>
  </si>
  <si>
    <t>Grupo ocupacional</t>
  </si>
  <si>
    <t>RMU</t>
  </si>
  <si>
    <t>Cédula</t>
  </si>
  <si>
    <t>Rol</t>
  </si>
  <si>
    <t>Puesto institucional</t>
  </si>
  <si>
    <t xml:space="preserve">Apellidos y Nombres </t>
  </si>
  <si>
    <t>Número de puestos</t>
  </si>
  <si>
    <t>R.M.U</t>
  </si>
  <si>
    <t>Vigencia</t>
  </si>
  <si>
    <t>ROL</t>
  </si>
  <si>
    <t>GRUPO OCUPACIONAL</t>
  </si>
  <si>
    <t>Ejecución y coordinación de procesos</t>
  </si>
  <si>
    <t>Ejecución y supervisión de procesos</t>
  </si>
  <si>
    <t xml:space="preserve">Ejecución de procesos </t>
  </si>
  <si>
    <t xml:space="preserve">Ejecución de procesos de apoyo y tecnológico </t>
  </si>
  <si>
    <t>Servidor Público de Apoyo 1</t>
  </si>
  <si>
    <t>Servidor Público de Apoyo 2</t>
  </si>
  <si>
    <t>Servidor Público de Apoyo 3</t>
  </si>
  <si>
    <t>Servidor Público de Apoyo 4</t>
  </si>
  <si>
    <t>Servidor Público 1</t>
  </si>
  <si>
    <t>Servidor Público 2</t>
  </si>
  <si>
    <t>Servidor Público 3</t>
  </si>
  <si>
    <t>Servidor Público 4</t>
  </si>
  <si>
    <t>Servidor Público 5</t>
  </si>
  <si>
    <t>Servidor Público 6</t>
  </si>
  <si>
    <t>Servidor Público 7</t>
  </si>
  <si>
    <t>Servidor Público 8</t>
  </si>
  <si>
    <t>Servidor Público 9</t>
  </si>
  <si>
    <t>Servidor Público 10</t>
  </si>
  <si>
    <t>Servidor Público 11</t>
  </si>
  <si>
    <t>Servidor Público 12</t>
  </si>
  <si>
    <t>Servidor Público 13</t>
  </si>
  <si>
    <t>Servidor Público 14</t>
  </si>
  <si>
    <t>GRADO</t>
  </si>
  <si>
    <t>INSTITUCIÓN:</t>
  </si>
  <si>
    <t>PARTIDA GENERAL:</t>
  </si>
  <si>
    <t>Partida individual</t>
  </si>
  <si>
    <t>Tipo de traspaso</t>
  </si>
  <si>
    <t xml:space="preserve">Código: </t>
  </si>
  <si>
    <t>Página:</t>
  </si>
  <si>
    <t xml:space="preserve">Versión: </t>
  </si>
  <si>
    <t xml:space="preserve">Fecha: </t>
  </si>
  <si>
    <t>Fecha:</t>
  </si>
  <si>
    <t xml:space="preserve">Página: </t>
  </si>
  <si>
    <t xml:space="preserve"> Unidad interna o
institución de destino</t>
  </si>
  <si>
    <t>Versión:</t>
  </si>
  <si>
    <t>LOSEP</t>
  </si>
  <si>
    <t>NOMBRE DEL DOCUMENTO</t>
  </si>
  <si>
    <t>CÓDIGO</t>
  </si>
  <si>
    <t>FIRMA</t>
  </si>
  <si>
    <t>BRECHA</t>
  </si>
  <si>
    <t>BRECHA  INSTITUCIONAL GENERAL</t>
  </si>
  <si>
    <t>SITUACIÓN PROPUESTA</t>
  </si>
  <si>
    <t xml:space="preserve">SITUACIÓN ACTUAL </t>
  </si>
  <si>
    <t>PROCESOS</t>
  </si>
  <si>
    <t>BRECHA INSTITUCIONAL GENERAL</t>
  </si>
  <si>
    <t>NIVEL TERRITORIAL:</t>
  </si>
  <si>
    <t>TIPOLOGÍA:</t>
  </si>
  <si>
    <t xml:space="preserve">                     </t>
  </si>
  <si>
    <t>Código:</t>
  </si>
  <si>
    <t>Gobernante</t>
  </si>
  <si>
    <t>Nivel Jerárquico Superior</t>
  </si>
  <si>
    <t>PROCESO</t>
  </si>
  <si>
    <t>RESPONSABLE DE LA UATH INSTITUCIONAL</t>
  </si>
  <si>
    <t>NÚMERO DE SERVIDORES Y TRABAJADORES TOTAL INSTITUCIÓN:</t>
  </si>
  <si>
    <t>NÚMERO DE SERVIDORES:</t>
  </si>
  <si>
    <t>Dirección</t>
  </si>
  <si>
    <t>Observaciones</t>
  </si>
  <si>
    <t>Brecha</t>
  </si>
  <si>
    <t>Proceso</t>
  </si>
  <si>
    <t>CLASIFICACIÓN POR PROCESO PROPUESTO</t>
  </si>
  <si>
    <t>Clasificación</t>
  </si>
  <si>
    <t>N° De Puestos Bajo el Rol de:</t>
  </si>
  <si>
    <t>N° De Puestos de Nivel Jerárquico Superior</t>
  </si>
  <si>
    <t>SITUACIÓN ACTUAL</t>
  </si>
  <si>
    <t>ESTRUCTURA ORGÁNICA INSTITUCIONAL</t>
  </si>
  <si>
    <t>FECHA:</t>
  </si>
  <si>
    <t>TIPOLOGÍAS</t>
  </si>
  <si>
    <t>Autoridad nominadora</t>
  </si>
  <si>
    <t>Coordinadores</t>
  </si>
  <si>
    <t>Coordinador de despacho</t>
  </si>
  <si>
    <t>No.</t>
  </si>
  <si>
    <t>______________________________________________
Responsable de la UATH</t>
  </si>
  <si>
    <t>TOTAL TRASLADOS</t>
  </si>
  <si>
    <t>Apellidos y nombres</t>
  </si>
  <si>
    <t>TOTAL CONTRATOS OCASIONALES</t>
  </si>
  <si>
    <t>semaforización</t>
  </si>
  <si>
    <t>ó</t>
  </si>
  <si>
    <t>ñ</t>
  </si>
  <si>
    <t>ò</t>
  </si>
  <si>
    <t>CAMPOS DE GESTIÓN</t>
  </si>
  <si>
    <t>Grado</t>
  </si>
  <si>
    <t>ANÁLISIS DE BRECHAS POR ROL</t>
  </si>
  <si>
    <t>Traslados administrativos institucionales</t>
  </si>
  <si>
    <t>Contratos de servicios ocasionales</t>
  </si>
  <si>
    <t>Habilitación de puestos vacantes</t>
  </si>
  <si>
    <t>Creación de puestos</t>
  </si>
  <si>
    <t>Desvinculaciones de personal</t>
  </si>
  <si>
    <t xml:space="preserve">APELLIDOS Y NOMBRES: </t>
  </si>
  <si>
    <t>TOTAL BRECHA</t>
  </si>
  <si>
    <t>OTROS REGÍMENES ESPECIALES:</t>
  </si>
  <si>
    <t>NIVEL</t>
  </si>
  <si>
    <t>Clasificación por proceso</t>
  </si>
  <si>
    <t>TOTAL INSTITUCIONAL</t>
  </si>
  <si>
    <t>Comisiones de servicios en otras instituciones</t>
  </si>
  <si>
    <t>TOTAL N° CAMPOS DE GESTIÓN</t>
  </si>
  <si>
    <t>N° CAMPOS DE GESTIÓN</t>
  </si>
  <si>
    <t>MATRIZ DE PLANIFICACIÓN DEL TALENTO HUMANO POR NIVELES TERRITORIALES</t>
  </si>
  <si>
    <t>PUESTO:</t>
  </si>
  <si>
    <t>TOTAL CAMPOS DE GESTIÓN DEL TALENTO HUMANO</t>
  </si>
  <si>
    <t>CARGO:</t>
  </si>
  <si>
    <t>BRECHA POR TERRITORIO</t>
  </si>
  <si>
    <t>TOTAL CAMPOS DE GESTIÓN POR TERRITORIO</t>
  </si>
  <si>
    <t>Jubilación por invalidez</t>
  </si>
  <si>
    <t>LISTA DE ASIGNACIONES PARA CONTRATOS DE SERVICIOS OCASIONALES</t>
  </si>
  <si>
    <t>LISTA DE ASIGNACIONES PARA CREACIONES DE PUESTOS</t>
  </si>
  <si>
    <t xml:space="preserve">LISTA DE ASIGNACIONES PARA SUPRESIONES DE PUESTOS </t>
  </si>
  <si>
    <t>LISTA DE ASIGNACIONES PARA DESVINCULACIONES DE PERSONAL</t>
  </si>
  <si>
    <t>Lista de asignaciones para traslados administrativos a otras unidades o procesos internos</t>
  </si>
  <si>
    <t>Lista de asignaciones para contratos de servicios ocasionales</t>
  </si>
  <si>
    <t xml:space="preserve">Lista de asignaciones para habilitación de partidas vacantes </t>
  </si>
  <si>
    <t>Lista de asignaciones para creaciones de puestos</t>
  </si>
  <si>
    <t xml:space="preserve">Lista de asignaciones para supresiones de puestos </t>
  </si>
  <si>
    <t>Lista de asignaciones para desvinculaciones de personal</t>
  </si>
  <si>
    <t>Estratégico</t>
  </si>
  <si>
    <t>Partida presupuestaria</t>
  </si>
  <si>
    <t>CAMPOS DE GESTIÓN DEL TALENTO HUMANO</t>
  </si>
  <si>
    <t>Lista de asignaciones para traspasos a otras instituciones</t>
  </si>
  <si>
    <t>REPORTE DE DIAGNÓSTICO INSTITUCIONAL</t>
  </si>
  <si>
    <t>PRO-MDT-PTH-01 FOR 09 EXT</t>
  </si>
  <si>
    <t>PRO-MDT-PTH-01 FOR 10 EXT</t>
  </si>
  <si>
    <t>PRO-MDT-PTH-01 FOR 11 EXT</t>
  </si>
  <si>
    <t>PRO-MDT-PTH-01 FOR 12 EXT</t>
  </si>
  <si>
    <t>PRO-MDT-PTH-01 FOR 13 EXT</t>
  </si>
  <si>
    <t>PRO-MDT-PTH-01 FOR 14 EXT</t>
  </si>
  <si>
    <t>PRO-MDT-PTH-01 FOR 15 EXT</t>
  </si>
  <si>
    <t xml:space="preserve"> AUTORIDAD NOMINADORA</t>
  </si>
  <si>
    <t>DETALLE (Zonal/Distrito/Circuito/ o sus equivalentes):</t>
  </si>
  <si>
    <t>ZONAL O SU EQUIVALENTE</t>
  </si>
  <si>
    <t>CENTRAL O SU EQUIVALENTE</t>
  </si>
  <si>
    <t>Sustantivo</t>
  </si>
  <si>
    <t>Adjetivo</t>
  </si>
  <si>
    <t>Fecha</t>
  </si>
  <si>
    <t>INFORME DE OPTIMIZACIÓN Y RACIONALIZACIÓN POR NIVEL TERRITORIAL</t>
  </si>
  <si>
    <t xml:space="preserve">RESPONSABLE DE LA UATH </t>
  </si>
  <si>
    <r>
      <t xml:space="preserve">Desde
</t>
    </r>
    <r>
      <rPr>
        <sz val="6.5"/>
        <rFont val="Century Gothic"/>
        <family val="2"/>
      </rPr>
      <t>(aa/mm/dd)</t>
    </r>
  </si>
  <si>
    <r>
      <t xml:space="preserve">Hasta
</t>
    </r>
    <r>
      <rPr>
        <sz val="6.5"/>
        <rFont val="Century Gothic"/>
        <family val="2"/>
      </rPr>
      <t>(aa/mm/dd)</t>
    </r>
  </si>
  <si>
    <t>DISTRITAL O SU EQUIVALENTE</t>
  </si>
  <si>
    <t>CIRCUITAL O SU EQUIVALENTE</t>
  </si>
  <si>
    <t>PRO-MDT-PTH-01 FOR 07 EXT</t>
  </si>
  <si>
    <t>PRO-MDT-PTH-01 FOR 16 EXT</t>
  </si>
  <si>
    <t xml:space="preserve"> </t>
  </si>
  <si>
    <t>Equivalentes:</t>
  </si>
  <si>
    <t>TOTAL</t>
  </si>
  <si>
    <t>Ejecución de procesos</t>
  </si>
  <si>
    <t>DETALLE (Zona/Circuito/Distrito o equivalentes):</t>
  </si>
  <si>
    <t>APELLIDOS Y NOMBRES:</t>
  </si>
  <si>
    <t>TOTAL GENERAL:</t>
  </si>
  <si>
    <t>DETALLE (Zonal/Distrito/Circuito/ o equivalentes):</t>
  </si>
  <si>
    <t xml:space="preserve"> 1 de 1</t>
  </si>
  <si>
    <t xml:space="preserve">Versión:  </t>
  </si>
  <si>
    <t>NO</t>
  </si>
  <si>
    <t>SI</t>
  </si>
  <si>
    <t>Técnico</t>
  </si>
  <si>
    <t>Privativo</t>
  </si>
  <si>
    <t>Alta desconcentración baja descentralización</t>
  </si>
  <si>
    <t>Alta descentralización baja desconcentración</t>
  </si>
  <si>
    <t>Sectores estratégicos</t>
  </si>
  <si>
    <t>Central</t>
  </si>
  <si>
    <t>Zonal</t>
  </si>
  <si>
    <t>Regional</t>
  </si>
  <si>
    <t>Provincial</t>
  </si>
  <si>
    <t>Distrital</t>
  </si>
  <si>
    <t>Cantonal</t>
  </si>
  <si>
    <t>Circuital</t>
  </si>
  <si>
    <t>Parroquial</t>
  </si>
  <si>
    <t>La situación actual presentada esta conformada por el siguiente número de servidores bajo la modalidad de:</t>
  </si>
  <si>
    <t>NOMBRAMIENTOS PROVISIONALES</t>
  </si>
  <si>
    <t>NOMBRAMIENTOS PERMANENTES</t>
  </si>
  <si>
    <t>NJS</t>
  </si>
  <si>
    <t>Contrato ocasional por:</t>
  </si>
  <si>
    <t>Habilitación de partidas:</t>
  </si>
  <si>
    <t>NÚMERO TOTAL DE PARTIDAS HABILITADAS CON CARGO AL RUBRO DE CONTRATOS OCASIONALES</t>
  </si>
  <si>
    <t>PARTIDA VACANTE HABILITADA SITUACIÓN ACTUAL</t>
  </si>
  <si>
    <t>Denominación de Puesto institucional</t>
  </si>
  <si>
    <t>FECHA</t>
  </si>
  <si>
    <t xml:space="preserve">CÓDIGO DE TRABAJO </t>
  </si>
  <si>
    <t>Habilitación de partida con cargo al rubro de contrato ocasional</t>
  </si>
  <si>
    <t>Requeridos</t>
  </si>
  <si>
    <t>Requerido</t>
  </si>
  <si>
    <t>Excedente</t>
  </si>
  <si>
    <t>TOTAL REQUERIDOS</t>
  </si>
  <si>
    <t>TOTAL EXCEDENTES</t>
  </si>
  <si>
    <t xml:space="preserve">Habilitación de partida por cierre de brecha </t>
  </si>
  <si>
    <t>Eliminación de partida</t>
  </si>
  <si>
    <t>Creación de partida</t>
  </si>
  <si>
    <t>Movimiento a realizar:
(Informativo)</t>
  </si>
  <si>
    <t>NÚMERO TOTAL DE PARTIDAS HABILITADAS POR CIERRE DE BRECHAS</t>
  </si>
  <si>
    <t>TOTAL DE HABILITACIONES DE PARTIDAS</t>
  </si>
  <si>
    <t>PROPUESTA DE REVISIÓN A LA CLASIFICACIÓN DE PARTIDA VACANTE</t>
  </si>
  <si>
    <t>Administrativo</t>
  </si>
  <si>
    <t>Ejecución de procesos de apoyo</t>
  </si>
  <si>
    <t>Ejecución y  supervisión de procesos</t>
  </si>
  <si>
    <t>Administraivo</t>
  </si>
  <si>
    <t xml:space="preserve">      Técnico</t>
  </si>
  <si>
    <t xml:space="preserve">      Administrativo</t>
  </si>
  <si>
    <t>Revisión de partidas vacantes</t>
  </si>
  <si>
    <t>Partida vacante</t>
  </si>
  <si>
    <t>Partida ocupada</t>
  </si>
  <si>
    <t>VACANTES:</t>
  </si>
  <si>
    <t>Unidad Administrativa</t>
  </si>
  <si>
    <t>DATOS</t>
  </si>
  <si>
    <t xml:space="preserve">Ejecución de procesos de apoyo </t>
  </si>
  <si>
    <t>Revisión de partida por diferencia de brecha</t>
  </si>
  <si>
    <t>Revisión de partida con cargo a rubro de contrato ocasional</t>
  </si>
  <si>
    <t>NÚMERO TOTAL DE PARTIDAS SUJETAS A REVISIÓN DE PARTIDA POR DIFERENCIA DE BRECHA</t>
  </si>
  <si>
    <t>NÚMERO TOTAL DE PARTIDAS SUJETAS A REVISIÓN DE PARTIDA CON CARGO A RUBRO DE CONTRATO OCASIONAL</t>
  </si>
  <si>
    <t>* Número total de revisiones a la clasificación con cargo al rubro de contratos de servicios ocasionales</t>
  </si>
  <si>
    <t>FECHA CON CORTE A:</t>
  </si>
  <si>
    <t>Partida en litigio</t>
  </si>
  <si>
    <t>Servicios</t>
  </si>
  <si>
    <t>Excedentes</t>
  </si>
  <si>
    <t>DIFERENCIA EN PRESUPUESTO (CÁLCULO TOTAL PARTIDAS REVISADAS)</t>
  </si>
  <si>
    <t>partida vacante titular en comisión de servicio, encargo u otros</t>
  </si>
  <si>
    <t>* Número total de partidas habilitadas por diferencia de brechas</t>
  </si>
  <si>
    <t>* Número total de partidas con cargo al rubro de contratos de servicios ocasionales</t>
  </si>
  <si>
    <t>AÑO - 2019</t>
  </si>
  <si>
    <t>NO CSO - D. T. Décima Cuarta - 12 meses al 13/09/2017 NO presenta solicitud de creación hasta el 18/07/2018</t>
  </si>
  <si>
    <t>Responsable de la UATH</t>
  </si>
  <si>
    <t>NÚMERO TOTAL ELIMINACIÓN DE PARTIDAS</t>
  </si>
  <si>
    <t>NÚMERO TOTAL DE CREACIÓN DE PARTIDAS POR DIFERENCIA DE BRECHA</t>
  </si>
  <si>
    <t>TOTAL INDEMNIZACIONES:</t>
  </si>
  <si>
    <t>SBU</t>
  </si>
  <si>
    <t>AÑOS</t>
  </si>
  <si>
    <t>Monto de la indemnización</t>
  </si>
  <si>
    <t>Años de servicio en el sector público</t>
  </si>
  <si>
    <t>Número de Imposiciones en el Sector Público</t>
  </si>
  <si>
    <t>año</t>
  </si>
  <si>
    <t>Fecha de Salida</t>
  </si>
  <si>
    <t>Partida individual a suprimirse</t>
  </si>
  <si>
    <t xml:space="preserve"> Unidad administrativa</t>
  </si>
  <si>
    <t>Apellidos y Nombres</t>
  </si>
  <si>
    <t xml:space="preserve">TOTAL DE COSTO REMUNERATIVO:    </t>
  </si>
  <si>
    <t>TOTAL DE CREACIONES</t>
  </si>
  <si>
    <t>Creación por:</t>
  </si>
  <si>
    <t>Total Costo</t>
  </si>
  <si>
    <t>Aporte patronal</t>
  </si>
  <si>
    <t>Fondos de reserva</t>
  </si>
  <si>
    <t>Décimo cuarto</t>
  </si>
  <si>
    <t>Décimo tercero</t>
  </si>
  <si>
    <t>R.M.U  anual</t>
  </si>
  <si>
    <t>COSTO REMUNERATIVO ANUAL</t>
  </si>
  <si>
    <t>N° De puestos</t>
  </si>
  <si>
    <t>* Número total de Jubilación Obligatoria 70 años</t>
  </si>
  <si>
    <t>* Número total eliminación de partidas</t>
  </si>
  <si>
    <t>* Número total de creación de partidas por diferencia de brecha</t>
  </si>
  <si>
    <t>1. Nombre de la institución</t>
  </si>
  <si>
    <t>2. Nivel de desconcentración (planta Central o desconcentrado)</t>
  </si>
  <si>
    <t xml:space="preserve">3. Tipología institucional </t>
  </si>
  <si>
    <t>4. Partida general</t>
  </si>
  <si>
    <t>5. Partida individual</t>
  </si>
  <si>
    <t>TOTAL GENERAL DESVINCULACIONES</t>
  </si>
  <si>
    <t>JUBILACIÓN ESPECIAL POR VEJEZ (DISCAPACIDAD)</t>
  </si>
  <si>
    <t>SUBTOTAL DE JUBILACIÓN NO OBLIGATORIA DISCAPACIDAD</t>
  </si>
  <si>
    <t>COMPENSACIÓN DE RETIRO POR JUBILACIÓN POR INVALIDEZ</t>
  </si>
  <si>
    <t>SUBTOTAL DE JUBILACIÓN NO OBLIGATORIA DESDE 60 AÑOS HASTA 69 AÑOS</t>
  </si>
  <si>
    <t>COMPENSACIÓN DE RETIRO POR JUBILACIÓN OBLIGATORIA 70 AÑOS</t>
  </si>
  <si>
    <t>SUBTOTAL DE JUBILACIÓN OBLIGATORIA INVALIDEZ</t>
  </si>
  <si>
    <t>COMPENSACIÓN DE RETIRO POR JUBILACIÓN NO OBLIGATORIA</t>
  </si>
  <si>
    <t>SUBTOTAL DE JUBILACIÓN OBLIGATORIA 70 AÑOS</t>
  </si>
  <si>
    <t xml:space="preserve">LENGUAJE </t>
  </si>
  <si>
    <t xml:space="preserve">PSICOLÓGICO </t>
  </si>
  <si>
    <t xml:space="preserve">VISUAL </t>
  </si>
  <si>
    <t xml:space="preserve">INTELECTUAL </t>
  </si>
  <si>
    <t>FÍSICA</t>
  </si>
  <si>
    <t>TIPOS DE DISCAPACIDADES</t>
  </si>
  <si>
    <t>Jubilación No Obligatoria Discapacidad</t>
  </si>
  <si>
    <t>Jubilación No Obligatoria desde 60 años hasta 69 años</t>
  </si>
  <si>
    <t>Partida a Devengar</t>
  </si>
  <si>
    <t>Jubilación Obligatoria 70 años</t>
  </si>
  <si>
    <t>Partida a Eliminar</t>
  </si>
  <si>
    <t>CALCULO RV</t>
  </si>
  <si>
    <t xml:space="preserve">Tiempo de servicio en la misma Institución </t>
  </si>
  <si>
    <t>CALCULO</t>
  </si>
  <si>
    <t>TIEMPO PARA EL CÁLCULO</t>
  </si>
  <si>
    <t>Tiempo en el servicio público - Jubilaciones</t>
  </si>
  <si>
    <t>PARA CALCULO NO OBLIGATORIA</t>
  </si>
  <si>
    <t>VALIDACION DESVINCULACION 5</t>
  </si>
  <si>
    <t>VALIDACION DESVINCULACION 4</t>
  </si>
  <si>
    <t>VALIDACION DESVINCULACION 3</t>
  </si>
  <si>
    <t>VALIDACION DESVINCULACION 2</t>
  </si>
  <si>
    <t>VALIDACION DESVINCULACION 1</t>
  </si>
  <si>
    <t>Tipo de Discapacidad</t>
  </si>
  <si>
    <t>Tiene Discapacidad</t>
  </si>
  <si>
    <t>Número Total de imposiciones</t>
  </si>
  <si>
    <t>AÑO DE SALIDA</t>
  </si>
  <si>
    <t>Modalidad de desvinculación</t>
  </si>
  <si>
    <t>Régimen Laboral</t>
  </si>
  <si>
    <t xml:space="preserve">Unidad administrativa </t>
  </si>
  <si>
    <t>Edad del Servidor a la fecha de desvinculación</t>
  </si>
  <si>
    <t>Fecha de nacimiento</t>
  </si>
  <si>
    <t>Autorización para cubrir vacante</t>
  </si>
  <si>
    <t>INFORMACIÓN Y CÁLCULO DE JUBILACIONES</t>
  </si>
  <si>
    <t>Asesores</t>
  </si>
  <si>
    <t>Número de Imposiciones en el Sector Privado</t>
  </si>
  <si>
    <t>TIEMPO PARA EL CALCULO DE RENUNCIAS VOLUNTARIAS</t>
  </si>
  <si>
    <t>AÑOS PARA EL CÁLCULO</t>
  </si>
  <si>
    <t>CSO - Diferencia en la brecha - Art. 58 LOSEP</t>
  </si>
  <si>
    <t>Creación - Diferencia en la brecha  - Art. 58 LOSEP</t>
  </si>
  <si>
    <t>Creación con cargo al rubro de CSO - Art. 58 LOSEP</t>
  </si>
  <si>
    <t>* Número total de creaciones con cargo al rubro de CSO - Art. 58 LOSEP</t>
  </si>
  <si>
    <t>NÚMERO TOTAL DE CREACIONES CON CARGO AL RUBRO DE CSO - Art. 58 LOSEP</t>
  </si>
  <si>
    <t>NÚMERO TOTAL DE CREACIONES CON CARGO AL RUBRO DE CSO - D. T. Undécima</t>
  </si>
  <si>
    <t>Creación con cargo al rubro de CSO - D. T. Undécima</t>
  </si>
  <si>
    <t>CSO Art.  58 LOSEP (Actuales)</t>
  </si>
  <si>
    <t>NÚMERO TOTAL CSO -  CSO Art.  58 LOSEP (Actuales)</t>
  </si>
  <si>
    <t>* Número total de contratos ocasionales  - Art.  58 LOSEP (Actuales)</t>
  </si>
  <si>
    <t>Nombres y Apellidos</t>
  </si>
  <si>
    <t>Cédula de Identidad</t>
  </si>
  <si>
    <t>Salario básico unificado del trabajador privado a la fecha:</t>
  </si>
  <si>
    <t>sdfsdf</t>
  </si>
  <si>
    <t>sdfsd</t>
  </si>
  <si>
    <t>Nª</t>
  </si>
  <si>
    <t>PRO-MDT-PTH-01 FOR 05 EXT</t>
  </si>
  <si>
    <t>PRO-MDT-PTH-01 FOR 03 EXT</t>
  </si>
  <si>
    <t>LISTA DE ASIGNACIONES PARA TRASPASOS DE PUESTOS A OTRAS UNIDADES O INSTITUCIONES</t>
  </si>
  <si>
    <t>LISTA DE ASIGNACIONES PARA HABILITACIÓN DE PARTIDAS VACANTES</t>
  </si>
  <si>
    <t>INFORME DE PLAN CONSOLIDADO DE LA PLANIFICACIÓN DEL TALENTO HUMANO</t>
  </si>
  <si>
    <t>________________________</t>
  </si>
  <si>
    <t>-------------------</t>
  </si>
  <si>
    <t>1 de 1</t>
  </si>
  <si>
    <t>AÑO</t>
  </si>
  <si>
    <t>REPORTE DE BRECHAS POR UNIDAD, PROCESOS O PROYECTO</t>
  </si>
  <si>
    <t>NÚMERO DE SERVIDORES ACTUALES EN BASE A LA MODALIDAD</t>
  </si>
  <si>
    <t>OTROS REGÍMENES ESPECIALES</t>
  </si>
  <si>
    <t>VACANTES</t>
  </si>
  <si>
    <t>AUTORIDAD RESPONSABLE</t>
  </si>
  <si>
    <t>DIFERENCIA ENTRE REQUERIDOS Y EXCEDENTES</t>
  </si>
  <si>
    <t>ANÁLISIS DE BRECHAS POR PROCESOS</t>
  </si>
  <si>
    <t xml:space="preserve">Ejecución de procesos  </t>
  </si>
  <si>
    <r>
      <rPr>
        <b/>
        <sz val="7"/>
        <rFont val="Century Gothic"/>
        <family val="2"/>
      </rPr>
      <t>Nota:</t>
    </r>
    <r>
      <rPr>
        <sz val="7"/>
        <rFont val="Century Gothic"/>
        <family val="2"/>
      </rPr>
      <t xml:space="preserve"> En la celda correspondiente a Unidad interna o institución de destino, si aún no se ha identificado el destino  se establecerá que: " Está en Proceso"</t>
    </r>
  </si>
  <si>
    <t xml:space="preserve">Renuncia Voluntaria con Compensación </t>
  </si>
  <si>
    <t>RENUNCIA VOLUNTARIA CON COMPENSACIÓN</t>
  </si>
  <si>
    <t xml:space="preserve">SUBTOTAL DE RENUNCIA VOLUNTARIA CON COMPENSACIÓN </t>
  </si>
  <si>
    <t xml:space="preserve">CÁCULO RENUNCIAS VOLUNTARIAS CON COMPENSACIÓN </t>
  </si>
  <si>
    <t>MONTO DE COMPENSACIÓN</t>
  </si>
  <si>
    <t xml:space="preserve">Número de Imposiciones en la misma Institución </t>
  </si>
  <si>
    <t>Grado de Discapacidad</t>
  </si>
  <si>
    <t>Fecha de Salida
(dd/mm/aa)</t>
  </si>
  <si>
    <t xml:space="preserve">Responsable de la UATH </t>
  </si>
  <si>
    <t>ANÁLISIS DE BRECHAS POR PROCESO</t>
  </si>
  <si>
    <t>CONTENIDO DEL PLAN DE OPTIMIZACIÓN Y RACIONALIZACIÓN</t>
  </si>
  <si>
    <t>RESPONSABLE DE LA UATH</t>
  </si>
  <si>
    <t>AUTORIDAD RESPONSABLE:</t>
  </si>
  <si>
    <t>CONSOLIDACIÓN DE BRECHAS POR PROCESOS</t>
  </si>
  <si>
    <t>CONSOLIDACIÓN DE BRECHAS POR ROL</t>
  </si>
  <si>
    <t>CONSOLIDACIÓN OPTIMIZACIÓN Y RACIONALIZACIÓN</t>
  </si>
  <si>
    <t>Lista de asignaciones para revisión a la clasificación de partidas vacantes con presupuesto</t>
  </si>
  <si>
    <t xml:space="preserve"> *Número total de Jubilación No Obligatoria Discapacidad</t>
  </si>
  <si>
    <t xml:space="preserve">* Número total de revisiones a la clasificación por diferencia de brechas </t>
  </si>
  <si>
    <t>DIFERENCIA ENTRE SITUACIÓN ACTUAL Y PROPUESTA</t>
  </si>
  <si>
    <t>AÑO 2025</t>
  </si>
  <si>
    <t>AÑO 2026</t>
  </si>
  <si>
    <t>AÑO 2027</t>
  </si>
  <si>
    <t>AÑO 2028</t>
  </si>
  <si>
    <t>AÑO 2029</t>
  </si>
  <si>
    <t>AÑO 2030</t>
  </si>
  <si>
    <r>
      <rPr>
        <b/>
        <i/>
        <sz val="8"/>
        <color theme="1"/>
        <rFont val="Century Gothic"/>
        <family val="2"/>
      </rPr>
      <t>SUMATORIA A:</t>
    </r>
    <r>
      <rPr>
        <sz val="8"/>
        <color theme="1"/>
        <rFont val="Century Gothic"/>
        <family val="2"/>
      </rPr>
      <t xml:space="preserve"> SERVIDORES DE LAS ESCALAS DE 10 Y 22 GRADOS:</t>
    </r>
  </si>
  <si>
    <t>CONTRATO DE SERVICIOS OCASIONALES ESCALA DE 22 GRADOS</t>
  </si>
  <si>
    <t>REQUERIDOS Y EXCEDENTES ESCALA DE 22 GRADOS</t>
  </si>
  <si>
    <t>* Número total de Jubilación No Obligatoria desde 60 años hasta 69 años</t>
  </si>
  <si>
    <t>* Número total de Renuncia Voluntaria con Compensación</t>
  </si>
  <si>
    <t>* Número total de Jubilación Obligatoria invalidez</t>
  </si>
  <si>
    <t>LISTA DE ASIGNACIONES PARA REVISIÓN A LA CLASIFICACIÓN DE PARTIDAS VACANTES CON PRESUPUESTO</t>
  </si>
  <si>
    <t>AÑO 2031</t>
  </si>
  <si>
    <t>AÑO 2032</t>
  </si>
  <si>
    <t>01</t>
  </si>
  <si>
    <t>Servidor Público 15</t>
  </si>
  <si>
    <t>Servidor Público 16</t>
  </si>
  <si>
    <t xml:space="preserve">      Servicios</t>
  </si>
  <si>
    <t>Salario básico unificado del trabajador privado:</t>
  </si>
  <si>
    <t>REGISTRO DE SERVIDORES PEA</t>
  </si>
  <si>
    <t>PRO-MDT-PTH-01 FOR 17 EXT</t>
  </si>
  <si>
    <t>6. Nivel o tipo de proceso (gobernante, sustantivo, adjetivo)</t>
  </si>
  <si>
    <t>7. Proceso PEA (gobernante, sustantivo, adjetivo)</t>
  </si>
  <si>
    <t>8. Unidad administrativa (unidad a la que pertenece el servidor)</t>
  </si>
  <si>
    <t>9. Lugar de trabajo (Ciudad)</t>
  </si>
  <si>
    <t xml:space="preserve">10. Apellidos y nombres del servidor </t>
  </si>
  <si>
    <t>12. Puesto institucional (denominación del puesto)</t>
  </si>
  <si>
    <t>13. Grupo ocupacional (servidor público 1,  servidor público 2, jerárquico superior 1, etc.)</t>
  </si>
  <si>
    <t>15. Ámbito del puesto (nacional, zonal, regional, distrital, circuital, provincial, cantonal, parroquial)</t>
  </si>
  <si>
    <t>16. Grado (1,2,3,4, etc)</t>
  </si>
  <si>
    <t>17. Remuneración mensual unificada (Remuneración del puesto)</t>
  </si>
  <si>
    <t>18.1 Fecha de nacimiento Día</t>
  </si>
  <si>
    <t>18.2 Fecha de nacimiento Mes</t>
  </si>
  <si>
    <t>18.3 Fecha de nacimiento Año</t>
  </si>
  <si>
    <t>19. Edad (años)</t>
  </si>
  <si>
    <t>20. Género (masculino y femenino)</t>
  </si>
  <si>
    <t>21. Etnia (indígena, montubio, etc)"</t>
  </si>
  <si>
    <t>22. Instrucción formal (técnico superior, tercer nivel, cuarto nivel, etc)</t>
  </si>
  <si>
    <t>23. Régimen laboral (LOSEP, Código de trabajo, etc)</t>
  </si>
  <si>
    <t xml:space="preserve">24. Modalidad de prestación de servicios (nombramiento permanente, nombramiento provisional o contrato de servicios ocasionales) </t>
  </si>
  <si>
    <t>25. Fecha de ingreso a la institución (dd/mm/aaaa)</t>
  </si>
  <si>
    <t>26. Tiempo de servicio en la institución (años, meses)</t>
  </si>
  <si>
    <t>27. Tiempo de servicio en el sector público (años)</t>
  </si>
  <si>
    <t>28. Nro de imposiciones solo sector público</t>
  </si>
  <si>
    <t xml:space="preserve">29. Discapacidad </t>
  </si>
  <si>
    <t>30. Tipo de discapacidad (auditiva, física, visual, etc.)</t>
  </si>
  <si>
    <t xml:space="preserve">31. Sustitutos </t>
  </si>
  <si>
    <t xml:space="preserve">32. Nombre completo del familiar </t>
  </si>
  <si>
    <t xml:space="preserve">33. Enfermedades catastróficas </t>
  </si>
  <si>
    <t>34. Nombre de la enfermedad</t>
  </si>
  <si>
    <t>36. Observaciones</t>
  </si>
  <si>
    <t>CÁLCULO DE LA POBLACIÓN ECONÓMICAMENTE ACTIVA - PEA</t>
  </si>
  <si>
    <t>REGULACIÓN 70/30 ACTUAL</t>
  </si>
  <si>
    <t>REGULACIÓN 70/30 PROPUESTO</t>
  </si>
  <si>
    <t>TOTAL 
INSTITUCIONAL</t>
  </si>
  <si>
    <t>TOTAL SERVIDORES</t>
  </si>
  <si>
    <t>% DE CUMPLIMIENTO</t>
  </si>
  <si>
    <t>NRO. DE SERVIDORES</t>
  </si>
  <si>
    <t>Gobernante y Sustantivo</t>
  </si>
  <si>
    <t>GOBERNANTES</t>
  </si>
  <si>
    <t>TOTAL DE PROCESOS</t>
  </si>
  <si>
    <t xml:space="preserve"> SUSTANTIVOS</t>
  </si>
  <si>
    <t>PEA INSTITUCIONAL</t>
  </si>
  <si>
    <t>ADJETIVOS</t>
  </si>
  <si>
    <t>TOTAL PROCESOS</t>
  </si>
  <si>
    <t>TOTAL PEA INSTITUCIONAL</t>
  </si>
  <si>
    <t>EXCEDENTE DE LA PEA</t>
  </si>
  <si>
    <t>% QUE TIENE ACTUALMENTE LA INSTITUCIÓN EN LA PEA</t>
  </si>
  <si>
    <t>NRO. DE PERSONAS QUE ACTUALMENTE ESTAN EN LOS PROCESOS</t>
  </si>
  <si>
    <t>Adjetivo Actual</t>
  </si>
  <si>
    <t xml:space="preserve">Adjetivo Exceso </t>
  </si>
  <si>
    <t>Adjetivo Ideal</t>
  </si>
  <si>
    <t>TOTAL DE EXCEDENTES</t>
  </si>
  <si>
    <t>EXCEDENTE EN PROCESOS ADJETIVOS</t>
  </si>
  <si>
    <t>PORCENTAJE</t>
  </si>
  <si>
    <t>SERVIDORES</t>
  </si>
  <si>
    <t>tipo de procesos</t>
  </si>
  <si>
    <t>____________________________________________
Responsable de la UATH</t>
  </si>
  <si>
    <t>Tipo de proceso</t>
  </si>
  <si>
    <t>Terminación de contratos de servicios ocasionales por cierre de brecha PTH</t>
  </si>
  <si>
    <t>Terminación de contratos de servicios ocasionales PEA</t>
  </si>
  <si>
    <t>NÚMERO TOTAL CSO - Terminación de contratos de servicios ocasionales por cierre de brecha PTH</t>
  </si>
  <si>
    <t>NÚMERO TOTAL CSO - Terminación de contratos de servicios ocasionales PEA</t>
  </si>
  <si>
    <t>Motivo de Supresión</t>
  </si>
  <si>
    <t>TOTAL PUESTOS EN SUPRESIÓN:</t>
  </si>
  <si>
    <t>TOTAL INDEMNIZACIÓN PTH:</t>
  </si>
  <si>
    <t>TOTAL INDEMNIZACIÓN PEA:</t>
  </si>
  <si>
    <t>ANÁLISIS DE PEA INSTITUCIONAL</t>
  </si>
  <si>
    <t>REGISTRO DE SERVIDORES
(-ADJETIVO)</t>
  </si>
  <si>
    <t>TERMINACIÓN CSO 
(-ADJETIVO)</t>
  </si>
  <si>
    <t>Nro. SERVIDORES</t>
  </si>
  <si>
    <t>% CUMPLIMIENTO</t>
  </si>
  <si>
    <t>EXCEDENTE SERVIDORES PROCESO ADJETIVO</t>
  </si>
  <si>
    <t>PORCENTAJE DE EXCEDENTE</t>
  </si>
  <si>
    <t>* Número total de terminación de contratos de servicios ocasionales por cierre de brecha PTH</t>
  </si>
  <si>
    <t>* Número total de terminación de contratos de servicios ocasionales por cierre de brecha PEA</t>
  </si>
  <si>
    <t>POBLACIÓN ECONÓMICAMENTE ACTIVA</t>
  </si>
  <si>
    <t>Institución a la que pertenece</t>
  </si>
  <si>
    <t>Nivel de desconcentración</t>
  </si>
  <si>
    <t>Provincia</t>
  </si>
  <si>
    <t>Ciudad</t>
  </si>
  <si>
    <t>Nombre de la unidad administrativa</t>
  </si>
  <si>
    <t>Proceso al que pertenece</t>
  </si>
  <si>
    <t>Rol del puesto</t>
  </si>
  <si>
    <t>Denominación del puesto</t>
  </si>
  <si>
    <t>Instrucción Formal</t>
  </si>
  <si>
    <t>Tiempo de experiencia (que tiene el servidor en su hoja de vida)</t>
  </si>
  <si>
    <t>Remuneración mensual unificada</t>
  </si>
  <si>
    <t>Calificación cuantitativa consolidada de la última evaluación del desempeño del servidor</t>
  </si>
  <si>
    <t>Calificación que hubieren obtenido en la “calidad y oportunidad de los productos/servicios entregados” del factor niveles de eficiencia del desempeño individual</t>
  </si>
  <si>
    <t xml:space="preserve">Calificación que hubieren obtenido en el “conocimiento específico” del factor niveles de eficiencia del desempeño individual </t>
  </si>
  <si>
    <t xml:space="preserve">Calificación que hubieren obtenido en las “competencias técnicas” del factor niveles de eficiencia del desempeño individual </t>
  </si>
  <si>
    <t>Nivel de Instrucción</t>
  </si>
  <si>
    <t>Área de conocimiento del servidor</t>
  </si>
  <si>
    <t>General</t>
  </si>
  <si>
    <t>Específica</t>
  </si>
  <si>
    <t>TOTAL REGISTRO DE SERVIDORES:</t>
  </si>
  <si>
    <t>adjetivo</t>
  </si>
  <si>
    <t>sustantivo</t>
  </si>
  <si>
    <t>TOTAL CUMPLIMIENTO PEA PROPUESTA</t>
  </si>
  <si>
    <t>TOTAL SITUACIÓN PROPUESTA</t>
  </si>
  <si>
    <t>TOTAL CUMPLIMIENTO PEA ACTUAL</t>
  </si>
  <si>
    <t>TOTAL SITUACIÓN ACTUAL</t>
  </si>
  <si>
    <t>CUMPLIMIENTO PEA PROPUESTA</t>
  </si>
  <si>
    <t>CUMPLIMIENTO PEA ACTUAL</t>
  </si>
  <si>
    <t>gobernante</t>
  </si>
  <si>
    <t>CUMPLIMIENTO DE PEA</t>
  </si>
  <si>
    <t>TOTAL INSTITUCIONAL PEA</t>
  </si>
  <si>
    <t>CONSOLIDACIÓN PEA INSTITUCIONAL</t>
  </si>
  <si>
    <t>35. Modalidad de la partida 
(vacante y/o ocupada)</t>
  </si>
  <si>
    <t>Lista de asignaciones para traspasos a otra unidad administrativa PTH</t>
  </si>
  <si>
    <t>Lista de asignaciones para traspasos a otra unidad administrativa PEA</t>
  </si>
  <si>
    <t>Lista de asignaciones para traspasos a otra institución PTH</t>
  </si>
  <si>
    <t>Lista de asignaciones para traspasos a otra institución PEA</t>
  </si>
  <si>
    <t>Traspasos a otra unidad administrativa PTH</t>
  </si>
  <si>
    <t>Traspasos a otra unidad administrativa PEA</t>
  </si>
  <si>
    <t>Traspasos a otra institución PTH</t>
  </si>
  <si>
    <t>Traspasos a otra institución PEA</t>
  </si>
  <si>
    <t>TRASPASO A OTRA UNIDAD ADMINISTRATIVA PEA</t>
  </si>
  <si>
    <t>Supresión de puestos PTH</t>
  </si>
  <si>
    <t>Supresión de puestos PEA</t>
  </si>
  <si>
    <t>* Número total de supresión de puestos PTH</t>
  </si>
  <si>
    <t>* Número total de supresión de puestos PEA</t>
  </si>
  <si>
    <t>TOTAL SUPRESIÓN DE PUESTOS PTH:</t>
  </si>
  <si>
    <t>TOTAL SUPRESIÓN DE PUESTOS PEA:</t>
  </si>
  <si>
    <t>AÑO 2033</t>
  </si>
  <si>
    <t>TOTAL DE SERVIDORES</t>
  </si>
  <si>
    <t>PORCENTAJE PEA</t>
  </si>
  <si>
    <t>EXCEDENTE DE SERVIDORES EN PROCESOS ADJETIVOS</t>
  </si>
  <si>
    <t>SERVIDORES EXCEDENTES</t>
  </si>
  <si>
    <t>11. No. de documento (Cédula: 10 dígitos, en caso de iniciar con cero “0”, deberán colocarlo)</t>
  </si>
  <si>
    <t>a_otra_unidad_administrativa_PTH</t>
  </si>
  <si>
    <t>a_otra_unidad_administrativa_PEA</t>
  </si>
  <si>
    <t>a_otra_institución_PTH</t>
  </si>
  <si>
    <t>a_otra_institución_PEA</t>
  </si>
  <si>
    <t xml:space="preserve">Traspasos a otra unidad administrativa PTH </t>
  </si>
  <si>
    <t>Traspasos a otra Institución PEA</t>
  </si>
  <si>
    <t>Unidad administrativa actual</t>
  </si>
  <si>
    <t>Tipo de proceso propuesto</t>
  </si>
  <si>
    <t>Tipo de proceso actual</t>
  </si>
  <si>
    <t>NÚMERO TOTAL DE TRASPASOS A OTRA INSTITUCIÓN PEA (TRPA-07)</t>
  </si>
  <si>
    <t>TOTAL REGISTRO DE SERVIDORES (REG. SERV-17)</t>
  </si>
  <si>
    <t>DIFERENCIA DE INGRESO ENTRE TRASPASOS Y REGISTRO DE SERVIDORES</t>
  </si>
  <si>
    <t>Fecha de autorización de brechas CSO
(dd-mm-aaaa)</t>
  </si>
  <si>
    <t>Nro. de Oficio de autorización de brechas CSO proceso adjetivo
(último inciso art. 16 PEA)</t>
  </si>
  <si>
    <t>CSO Difer. Brecha gobernate</t>
  </si>
  <si>
    <t>FECHA DE APROBACIÓN</t>
  </si>
  <si>
    <t>NRO. DE OFICIO APROBACIÓN</t>
  </si>
  <si>
    <t>unidad administrativa PEA sustantivo</t>
  </si>
  <si>
    <t>TRASPASO A OTRA UNIDAD ADMINISTRATIVA PTH</t>
  </si>
  <si>
    <t>PROPUESTA</t>
  </si>
  <si>
    <t>TRASPASO A OTRA INSTITUCIÓN PTH</t>
  </si>
  <si>
    <t>NOMBRAMIENTO PROVISIONAL (MANUALMENTE)</t>
  </si>
  <si>
    <t>NO APLICA</t>
  </si>
  <si>
    <t>FECHA DE APROBACIÓN DE LA PLANIFICACIÓN DEL TALENTO HUMANO</t>
  </si>
  <si>
    <t>OFICIO DE APROBACIÓN DE PLANIFICACIÓN DEL TALENTO HUMANO</t>
  </si>
  <si>
    <t>FECHA PLAZO MÁXIMO DE PERMANENCIA EN EL REGISTRO DE SERVIDORES</t>
  </si>
  <si>
    <t>TERMINACIÓN CSO PTH</t>
  </si>
  <si>
    <t>UNIDAD ADMINI. PTH S=S</t>
  </si>
  <si>
    <t>UNIDAD ADMINI. PTH A+S</t>
  </si>
  <si>
    <t>UNIDAD ADMINI. PTH S+A</t>
  </si>
  <si>
    <t>UNIDAD ADMINI. PTH A+A</t>
  </si>
  <si>
    <t>otra institución pth S+S</t>
  </si>
  <si>
    <t>otra institución pth sustantivo A+S</t>
  </si>
  <si>
    <t>otra institución pth S+A</t>
  </si>
  <si>
    <t>otra institución pth A+A</t>
  </si>
  <si>
    <t xml:space="preserve">a otra institución PEA </t>
  </si>
  <si>
    <t>S -- S</t>
  </si>
  <si>
    <t>A -- S</t>
  </si>
  <si>
    <t>S -- A</t>
  </si>
  <si>
    <t>A -- A</t>
  </si>
  <si>
    <t>TRASPASOS</t>
  </si>
  <si>
    <t>MOVIMIENTOS PTH</t>
  </si>
  <si>
    <t>NÚMERO TOTAL CSO - Diferencia en la brecha</t>
  </si>
  <si>
    <t>SUPRESIÓN PTH</t>
  </si>
  <si>
    <t>DIFERENCIA BRECHA CSO PTH</t>
  </si>
  <si>
    <t>JUBILACIÓN PTH</t>
  </si>
  <si>
    <t>undecima sustantivo</t>
  </si>
  <si>
    <t>creación contrato sustantivo</t>
  </si>
  <si>
    <t>creación contrato adjetivo</t>
  </si>
  <si>
    <t>creación brecha sustantivo</t>
  </si>
  <si>
    <t>creacaión brecha adjetivo</t>
  </si>
  <si>
    <t>Creación - Diferencia en la brecha</t>
  </si>
  <si>
    <t>NÚMERO TOTAL DE CREACIONES - Diferencia en la brecha</t>
  </si>
  <si>
    <t>70 años sustantivo</t>
  </si>
  <si>
    <t>70 años adjetivo</t>
  </si>
  <si>
    <t>invalidez sustantivo</t>
  </si>
  <si>
    <t>invalidez adjetivo</t>
  </si>
  <si>
    <t>no obligatoria sustantivo</t>
  </si>
  <si>
    <t>no obligatoria adjetivo</t>
  </si>
  <si>
    <t>discapacidad sustantivo</t>
  </si>
  <si>
    <t>discapacidad adjetivo</t>
  </si>
  <si>
    <t>compensación sustantivo</t>
  </si>
  <si>
    <t>compensación adjetivo</t>
  </si>
  <si>
    <t>* Número total de creaciones por diferencia en la brecha</t>
  </si>
  <si>
    <t>* Número total de creaciones con cargo al rubro de CSO - D. T. Undécima</t>
  </si>
  <si>
    <t>MOVIMIENTOS POR EXCEDENTE PEA</t>
  </si>
  <si>
    <t xml:space="preserve">NRO. SERVIDORES </t>
  </si>
  <si>
    <t>EXCEDENTE PEA</t>
  </si>
  <si>
    <t>% EXCEDENTE</t>
  </si>
  <si>
    <t>TOTAL MOVIMIENTOS</t>
  </si>
  <si>
    <t>AÑO 2034</t>
  </si>
  <si>
    <t>Registro</t>
  </si>
  <si>
    <t>* Número total de contratos ocasionales por diferencias de brechas</t>
  </si>
  <si>
    <t>Traspaso</t>
  </si>
  <si>
    <t>SALIDA DEL REGISTRO DE SERVIDORES</t>
  </si>
  <si>
    <t>Supresión PEA</t>
  </si>
  <si>
    <t>COLOCAR EL NRO. DE INFORME TÉCNICO QUE RESPALDA LA SALIDA DEL REGISTRO DE SERVIDORES</t>
  </si>
  <si>
    <t>Nro. de Servidores</t>
  </si>
  <si>
    <t xml:space="preserve">SOLICITÓ EXCEPCIÓN </t>
  </si>
  <si>
    <t>INCLUIR OTRO RÉGIMEN</t>
  </si>
  <si>
    <t>NOMBRE RÉGIMEN LABORAL:</t>
  </si>
  <si>
    <t>INCLUIR A SERVIDORES BAJO UN RÉGIMEN LABORAL DIFERENTE AL DE LA LEY ORGÁNICA DEL SERVICIO PÚBLICO</t>
  </si>
  <si>
    <t>LISTA DE ASIGNACIONES DE CATEGORIZACIÓN Y RECATEGORIZACIÓN DE INVESTIGADORES CIENTÍFICOS</t>
  </si>
  <si>
    <t>PRO-MDT-PTH-01 FOR 11.1 EXT</t>
  </si>
  <si>
    <t>INSTRUMENTOS TÉCNICOS DE APLICACIÓN PARA LOS INSTITUTOS DE INVESTIGACIÓN DEL SECTOR PÚBLICO</t>
  </si>
  <si>
    <t>PLANIFICACIÓN DEL TALENTO HUMANO PARA LOS INSTITUTOS DE INVESTIGACIÓN DEL SECTOR PÚBLICO</t>
  </si>
  <si>
    <t>Subdirectores</t>
  </si>
  <si>
    <t>Ejecución y coordinación de procesos (Investigador Científico)</t>
  </si>
  <si>
    <t>Ejecución y supervisión de procesos (Investigador Científico)</t>
  </si>
  <si>
    <t>Ejecución de procesos (Investigador Científico)</t>
  </si>
  <si>
    <t>Ejecución y coordinación de procesos 
(Investigador Científico)</t>
  </si>
  <si>
    <t>Ejecución y supervisión de procesos 
(Investigador Científico)</t>
  </si>
  <si>
    <r>
      <t xml:space="preserve">SUMATORIA C: </t>
    </r>
    <r>
      <rPr>
        <sz val="8"/>
        <color theme="1"/>
        <rFont val="Century Gothic"/>
        <family val="2"/>
      </rPr>
      <t>TRABAJADORES Y OBREROS BAJO EL CÓDIGO DEL TRABAJO:</t>
    </r>
  </si>
  <si>
    <r>
      <t xml:space="preserve">SUMATORIA B: </t>
    </r>
    <r>
      <rPr>
        <sz val="8"/>
        <color theme="1"/>
        <rFont val="Century Gothic"/>
        <family val="2"/>
      </rPr>
      <t>SERVIDORES DE LA ESCALA DE 22 GRADOS (INVESTIGADORES CIENTÍFICOS):</t>
    </r>
  </si>
  <si>
    <t>Ejecución y coordinación de procesos (Investigadores Científicos)</t>
  </si>
  <si>
    <t>Ejecución y supervisión de procesos (Investigadores Científicos)</t>
  </si>
  <si>
    <t>Ejecución de procesos 
 (Investigadores Científicos)</t>
  </si>
  <si>
    <t>Ejecución y  supervisión de procesos (Investigador Científico)</t>
  </si>
  <si>
    <t>Es Investigador Científico</t>
  </si>
  <si>
    <t>Investigadores Científicos</t>
  </si>
  <si>
    <t>Revisión a la clasificación descendente (Investigadores Científicos)</t>
  </si>
  <si>
    <t>NÚMERO TOTAL DE PARTIDAS SUJETAS A REVISIÓN A LA CLASIFICACIÓN DESCENDENTE (INVESTIGADORES CIENTÍFICOS)</t>
  </si>
  <si>
    <t>Apellidos y Normbres</t>
  </si>
  <si>
    <t>Proceso a realizar</t>
  </si>
  <si>
    <t>Categoría</t>
  </si>
  <si>
    <t>Subcategoría</t>
  </si>
  <si>
    <t>Fecha de emisión del certificado por parte de SENESCYT</t>
  </si>
  <si>
    <t>Nro de Registro Nacional de Investigadores del SENESCYT</t>
  </si>
  <si>
    <t>El certificado esta vigente</t>
  </si>
  <si>
    <t>NÚMERO TOTAL DE PARTIDAS SUJETAS A CATEGORIZACIÓN Y RECATEGORIZACIÓN</t>
  </si>
  <si>
    <t>CATEGORÍA</t>
  </si>
  <si>
    <t>SUBCATEGORÍA</t>
  </si>
  <si>
    <t>Auxiliar</t>
  </si>
  <si>
    <t>Agregado</t>
  </si>
  <si>
    <t>Principal</t>
  </si>
  <si>
    <t>Ejecución procesos</t>
  </si>
  <si>
    <t>Servidor Público de Servicios 1</t>
  </si>
  <si>
    <t>Servidor Público de Servicios 2</t>
  </si>
  <si>
    <t>CSO Difer. Brecha sustantivo SI</t>
  </si>
  <si>
    <t>TERMINACIÓN CSO (-ADJETIVO) PEA SI</t>
  </si>
  <si>
    <t>CSO Difer. Brecha adjetivo SI</t>
  </si>
  <si>
    <t>TERMINACIÓN CSO PTH ADJETIVO SI</t>
  </si>
  <si>
    <t>TERMINACIÓN CSO PTH SUSTANTIVO SI</t>
  </si>
  <si>
    <t>TERMINACIÓN CSO PTH SUSTANTIVO NO</t>
  </si>
  <si>
    <t>TERMINACIÓN CSO PTH ADJETIVO NO</t>
  </si>
  <si>
    <t>CSO Difer. Brecha adjetivo NO</t>
  </si>
  <si>
    <t>TERMINACIÓN CSO (-ADJETIVO) PEA NO</t>
  </si>
  <si>
    <t>CSO Difer. Brecha sustantivo NO</t>
  </si>
  <si>
    <t>* Número total de contratos ocasionales por diferencias de brechas (Investigadores Científicos)</t>
  </si>
  <si>
    <t>* Número total de contratos ocasionales  - Art.  58 LOSEP (Actuales) (Investigadores Científicos)</t>
  </si>
  <si>
    <t>* Número total de terminación de contratos de servicios ocasionales por cierre de brecha PTH (Investigadores Científicos)</t>
  </si>
  <si>
    <t>* Número total de terminación de contratos de servicios ocasionales por cierre de brecha PEA (Investigadores Científicos)</t>
  </si>
  <si>
    <t>* Número total de revisiones a la clasificación descendente (Investigadores Científicos)</t>
  </si>
  <si>
    <t>Lista de asignaciones para categorización y recategorización del investigador científico</t>
  </si>
  <si>
    <t>* Número total de partidas sujetas a categorización y recategorización</t>
  </si>
  <si>
    <t>* Número total de creaciones por diferencia en la brecha (Investigadores Científicos)</t>
  </si>
  <si>
    <t>* Número total de creaciones con cargo al rubro de CSO - D. T. Undécima (Investigadores Científicos)</t>
  </si>
  <si>
    <t>* Número total de creaciones con cargo al rubro de CSO - Art. 58 LOSEP (Investigadores Científicos)</t>
  </si>
  <si>
    <t>Ejecución de procesos 
(Investigadores Científicos)</t>
  </si>
  <si>
    <t>Categorización y Recategorización de investigadores científicos</t>
  </si>
  <si>
    <t>Es Investigador Científico 
(SI, NO)</t>
  </si>
  <si>
    <r>
      <t xml:space="preserve">14. Rol </t>
    </r>
    <r>
      <rPr>
        <sz val="9"/>
        <color theme="1"/>
        <rFont val="Calibri"/>
        <family val="2"/>
        <scheme val="minor"/>
      </rPr>
      <t>(Ejecución de procesos, Ejecución y supervisión de procesos, Ejecución y coordinación de procesos, etc)</t>
    </r>
  </si>
  <si>
    <t>CREACIONES PTH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</si>
</sst>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64" formatCode="_(&quot;$&quot;\ * #,##0.00_);_(&quot;$&quot;\ * \(#,##0.00\);_(&quot;$&quot;\ * &quot;-&quot;??_);_(@_)"/>
    <numFmt numFmtId="165" formatCode="[$$-300A]\ #,##0;[Red][$$-300A]\ #,##0"/>
    <numFmt numFmtId="166" formatCode="yyyy\-mm\-dd;@"/>
    <numFmt numFmtId="167" formatCode="[$$-300A]\ #,##0.00"/>
    <numFmt numFmtId="168" formatCode="&quot;$&quot;\ #,##0.00"/>
    <numFmt numFmtId="169" formatCode="#,##0;[Red]#,##0"/>
    <numFmt numFmtId="170" formatCode="[$$-2C0A]\ #,##0.00"/>
    <numFmt numFmtId="171" formatCode="[$-C0A]d\ &quot;de&quot;\ mmmm\ &quot;de&quot;\ yyyy;@"/>
    <numFmt numFmtId="172" formatCode="[$$-300A]\ #,##0.00;[Red][$$-300A]\ #,##0.00"/>
    <numFmt numFmtId="173" formatCode="&quot;$&quot;\ #,##0.00;[Red]&quot;$&quot;\ #,##0.00"/>
    <numFmt numFmtId="174" formatCode="0.0%"/>
    <numFmt numFmtId="175" formatCode="[$-300A]d&quot; de &quot;mmmm&quot; de &quot;yyyy;@"/>
    <numFmt numFmtId="176" formatCode="0000000000"/>
  </numFmts>
  <fonts count="9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entury Gothic"/>
      <family val="2"/>
    </font>
    <font>
      <b/>
      <sz val="6.5"/>
      <name val="Century Gothic"/>
      <family val="2"/>
    </font>
    <font>
      <sz val="6"/>
      <name val="Century Gothic"/>
      <family val="2"/>
    </font>
    <font>
      <b/>
      <sz val="11"/>
      <name val="Century Gothic"/>
      <family val="2"/>
    </font>
    <font>
      <sz val="6.5"/>
      <name val="Century Gothic"/>
      <family val="2"/>
    </font>
    <font>
      <sz val="7"/>
      <name val="Century Gothic"/>
      <family val="2"/>
    </font>
    <font>
      <sz val="8"/>
      <name val="Century Gothic"/>
      <family val="2"/>
    </font>
    <font>
      <b/>
      <sz val="10"/>
      <color theme="1"/>
      <name val="Century Gothic"/>
      <family val="2"/>
    </font>
    <font>
      <b/>
      <sz val="8"/>
      <name val="Century Gothic"/>
      <family val="2"/>
    </font>
    <font>
      <b/>
      <sz val="10"/>
      <name val="Century Gothic"/>
      <family val="2"/>
    </font>
    <font>
      <b/>
      <sz val="9"/>
      <name val="Century Gothic"/>
      <family val="2"/>
    </font>
    <font>
      <sz val="9"/>
      <name val="Century Gothic"/>
      <family val="2"/>
    </font>
    <font>
      <b/>
      <sz val="11"/>
      <color theme="1"/>
      <name val="Calibri"/>
      <family val="2"/>
      <scheme val="minor"/>
    </font>
    <font>
      <b/>
      <u/>
      <sz val="6"/>
      <color theme="1"/>
      <name val="Century Gothic"/>
      <family val="2"/>
    </font>
    <font>
      <sz val="5"/>
      <color theme="1"/>
      <name val="Century Gothic"/>
      <family val="2"/>
    </font>
    <font>
      <b/>
      <sz val="6"/>
      <color theme="1"/>
      <name val="Century Gothic"/>
      <family val="2"/>
    </font>
    <font>
      <b/>
      <sz val="11"/>
      <color theme="3"/>
      <name val="Calibri"/>
      <family val="2"/>
      <scheme val="minor"/>
    </font>
    <font>
      <sz val="6"/>
      <color theme="1"/>
      <name val="Century Gothic"/>
      <family val="2"/>
    </font>
    <font>
      <b/>
      <u/>
      <sz val="5"/>
      <color theme="1"/>
      <name val="Century Gothic"/>
      <family val="2"/>
    </font>
    <font>
      <b/>
      <sz val="6"/>
      <name val="Century Gothic"/>
      <family val="2"/>
    </font>
    <font>
      <b/>
      <i/>
      <u/>
      <sz val="14"/>
      <color theme="3" tint="-0.249977111117893"/>
      <name val="Arial"/>
      <family val="2"/>
    </font>
    <font>
      <b/>
      <sz val="8"/>
      <color theme="3"/>
      <name val="Century Gothic"/>
      <family val="2"/>
    </font>
    <font>
      <sz val="7"/>
      <color theme="1"/>
      <name val="Century Gothic"/>
      <family val="2"/>
    </font>
    <font>
      <b/>
      <sz val="8"/>
      <color theme="1"/>
      <name val="Century Gothic"/>
      <family val="2"/>
    </font>
    <font>
      <b/>
      <sz val="12"/>
      <color rgb="FF548DD4"/>
      <name val="Century Gothic"/>
      <family val="2"/>
    </font>
    <font>
      <b/>
      <sz val="5"/>
      <color theme="1"/>
      <name val="Century Gothic"/>
      <family val="2"/>
    </font>
    <font>
      <b/>
      <i/>
      <sz val="5"/>
      <name val="Century Gothic"/>
      <family val="2"/>
    </font>
    <font>
      <b/>
      <sz val="5"/>
      <name val="Century Gothic"/>
      <family val="2"/>
    </font>
    <font>
      <sz val="5"/>
      <name val="Century Gothic"/>
      <family val="2"/>
    </font>
    <font>
      <b/>
      <i/>
      <u/>
      <sz val="5"/>
      <color theme="1"/>
      <name val="Century Gothic"/>
      <family val="2"/>
    </font>
    <font>
      <sz val="4"/>
      <color theme="1"/>
      <name val="Century Gothic"/>
      <family val="2"/>
    </font>
    <font>
      <b/>
      <u/>
      <sz val="4"/>
      <color theme="1"/>
      <name val="Century Gothic"/>
      <family val="2"/>
    </font>
    <font>
      <u/>
      <sz val="4"/>
      <color theme="1"/>
      <name val="Century Gothic"/>
      <family val="2"/>
    </font>
    <font>
      <b/>
      <i/>
      <sz val="5"/>
      <color theme="1"/>
      <name val="Century Gothic"/>
      <family val="2"/>
    </font>
    <font>
      <b/>
      <i/>
      <sz val="4.5"/>
      <color theme="1"/>
      <name val="Century Gothic"/>
      <family val="2"/>
    </font>
    <font>
      <b/>
      <sz val="9"/>
      <color theme="1"/>
      <name val="Century Gothic"/>
      <family val="2"/>
    </font>
    <font>
      <sz val="8"/>
      <color theme="1"/>
      <name val="Century Gothic"/>
      <family val="2"/>
    </font>
    <font>
      <b/>
      <sz val="10"/>
      <color theme="1"/>
      <name val="Wingdings"/>
      <charset val="2"/>
    </font>
    <font>
      <sz val="11"/>
      <color theme="1"/>
      <name val="Wingdings"/>
      <charset val="2"/>
    </font>
    <font>
      <b/>
      <sz val="7"/>
      <color theme="1"/>
      <name val="Century Gothic"/>
      <family val="2"/>
    </font>
    <font>
      <sz val="9"/>
      <color theme="1"/>
      <name val="Century Gothic"/>
      <family val="2"/>
    </font>
    <font>
      <b/>
      <u/>
      <sz val="7"/>
      <color theme="1"/>
      <name val="Century Gothic"/>
      <family val="2"/>
    </font>
    <font>
      <b/>
      <sz val="4"/>
      <name val="Century Gothic"/>
      <family val="2"/>
    </font>
    <font>
      <sz val="4"/>
      <color theme="1"/>
      <name val="Calibri"/>
      <family val="2"/>
      <scheme val="minor"/>
    </font>
    <font>
      <b/>
      <sz val="4"/>
      <color theme="1"/>
      <name val="Calibri"/>
      <family val="2"/>
      <scheme val="minor"/>
    </font>
    <font>
      <b/>
      <sz val="4"/>
      <name val="Calibri"/>
      <family val="2"/>
      <scheme val="minor"/>
    </font>
    <font>
      <sz val="4"/>
      <color theme="1"/>
      <name val="Arial"/>
      <family val="2"/>
    </font>
    <font>
      <sz val="4"/>
      <name val="Century Gothic"/>
      <family val="2"/>
    </font>
    <font>
      <sz val="5"/>
      <color theme="1"/>
      <name val="Calibri"/>
      <family val="2"/>
      <scheme val="minor"/>
    </font>
    <font>
      <sz val="2.8"/>
      <color theme="1"/>
      <name val="Century Gothic"/>
      <family val="2"/>
    </font>
    <font>
      <b/>
      <sz val="7"/>
      <color theme="3"/>
      <name val="Century Gothic"/>
      <family val="2"/>
    </font>
    <font>
      <b/>
      <sz val="6"/>
      <color theme="3"/>
      <name val="Century Gothic"/>
      <family val="2"/>
    </font>
    <font>
      <b/>
      <sz val="4.5"/>
      <color theme="1"/>
      <name val="Century Gothic"/>
      <family val="2"/>
    </font>
    <font>
      <sz val="8"/>
      <color rgb="FF000000"/>
      <name val="Century Gothic"/>
      <family val="2"/>
    </font>
    <font>
      <b/>
      <sz val="4"/>
      <color theme="1"/>
      <name val="Century Gothic"/>
      <family val="2"/>
    </font>
    <font>
      <b/>
      <sz val="7"/>
      <name val="Century Gothic"/>
      <family val="2"/>
    </font>
    <font>
      <b/>
      <i/>
      <sz val="8"/>
      <color theme="1"/>
      <name val="Century Gothic"/>
      <family val="2"/>
    </font>
    <font>
      <b/>
      <sz val="8"/>
      <color rgb="FFFF0000"/>
      <name val="Palatino Linotype"/>
      <family val="1"/>
    </font>
    <font>
      <sz val="10"/>
      <name val="Arial"/>
      <family val="2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0"/>
      <name val="Century Gothic"/>
      <family val="2"/>
    </font>
    <font>
      <sz val="10"/>
      <color rgb="FFFF0000"/>
      <name val="Century Gothic"/>
      <family val="2"/>
    </font>
    <font>
      <sz val="6"/>
      <color rgb="FFFF0000"/>
      <name val="Century Gothic"/>
      <family val="2"/>
    </font>
    <font>
      <b/>
      <u/>
      <sz val="6"/>
      <name val="Century Gothic"/>
      <family val="2"/>
    </font>
    <font>
      <u/>
      <sz val="6"/>
      <name val="Century Gothic"/>
      <family val="2"/>
    </font>
    <font>
      <b/>
      <sz val="8"/>
      <name val="Arial"/>
      <family val="2"/>
    </font>
    <font>
      <b/>
      <sz val="5"/>
      <name val="Arial"/>
      <family val="2"/>
    </font>
    <font>
      <sz val="11"/>
      <name val="Century Gothic"/>
      <family val="2"/>
    </font>
    <font>
      <b/>
      <sz val="8"/>
      <color rgb="FF548DD4"/>
      <name val="Century Gothic"/>
      <family val="2"/>
    </font>
    <font>
      <sz val="11"/>
      <color theme="0"/>
      <name val="Calibri"/>
      <family val="2"/>
      <scheme val="minor"/>
    </font>
    <font>
      <b/>
      <sz val="15"/>
      <color theme="1"/>
      <name val="Century Gothic"/>
      <family val="2"/>
    </font>
    <font>
      <sz val="7.5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entury Gothic"/>
      <family val="2"/>
    </font>
    <font>
      <b/>
      <sz val="15"/>
      <color theme="1"/>
      <name val="Calibri"/>
      <family val="2"/>
      <scheme val="minor"/>
    </font>
    <font>
      <b/>
      <sz val="18"/>
      <color theme="1"/>
      <name val="Century Gothic"/>
      <family val="2"/>
    </font>
    <font>
      <sz val="6"/>
      <name val="Calibri"/>
      <family val="2"/>
      <scheme val="minor"/>
    </font>
    <font>
      <sz val="3"/>
      <color theme="1"/>
      <name val="Century Gothic"/>
      <family val="2"/>
    </font>
    <font>
      <sz val="10"/>
      <color theme="1"/>
      <name val="Arial"/>
      <family val="2"/>
    </font>
    <font>
      <b/>
      <sz val="3"/>
      <color theme="1"/>
      <name val="Century Gothic"/>
      <family val="2"/>
    </font>
    <font>
      <sz val="15"/>
      <color theme="1"/>
      <name val="Calibri"/>
      <family val="2"/>
      <scheme val="minor"/>
    </font>
    <font>
      <b/>
      <sz val="11"/>
      <color theme="3"/>
      <name val="Century Gothic"/>
      <family val="2"/>
    </font>
    <font>
      <sz val="6"/>
      <color theme="0"/>
      <name val="Century Gothic"/>
      <family val="2"/>
    </font>
    <font>
      <b/>
      <sz val="6"/>
      <color theme="0"/>
      <name val="Century Gothic"/>
      <family val="2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8"/>
      <color rgb="FF000000"/>
      <name val="Tahoma"/>
      <family val="2"/>
    </font>
    <font>
      <sz val="8"/>
      <name val="Calibri"/>
      <family val="2"/>
      <scheme val="minor"/>
    </font>
    <font>
      <sz val="5"/>
      <name val="Calibri"/>
      <family val="2"/>
      <scheme val="minor"/>
    </font>
    <font>
      <b/>
      <sz val="11"/>
      <color theme="1"/>
      <name val="Century Gothic"/>
      <family val="2"/>
    </font>
    <font>
      <b/>
      <sz val="10"/>
      <color rgb="FF548DD4"/>
      <name val="Century Gothic"/>
      <family val="2"/>
    </font>
    <font>
      <b/>
      <sz val="7"/>
      <color rgb="FFFF0000"/>
      <name val="Century Gothic"/>
      <family val="2"/>
    </font>
    <font>
      <b/>
      <sz val="10"/>
      <color rgb="FFFF0000"/>
      <name val="Century Gothic"/>
      <family val="2"/>
    </font>
    <font>
      <sz val="9"/>
      <color theme="1"/>
      <name val="Calibri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4E8AD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2">
    <xf numFmtId="0" fontId="0" fillId="0" borderId="0"/>
    <xf numFmtId="164" fontId="1" fillId="0" borderId="0" applyFont="0" applyFill="0" applyBorder="0" applyAlignment="0" applyProtection="0"/>
    <xf numFmtId="0" fontId="18" fillId="0" borderId="23" applyNumberFormat="0" applyFill="0" applyAlignment="0" applyProtection="0"/>
    <xf numFmtId="0" fontId="1" fillId="0" borderId="0"/>
    <xf numFmtId="165" fontId="60" fillId="0" borderId="0"/>
    <xf numFmtId="165" fontId="60" fillId="0" borderId="0"/>
    <xf numFmtId="165" fontId="60" fillId="0" borderId="0"/>
    <xf numFmtId="165" fontId="60" fillId="0" borderId="0"/>
    <xf numFmtId="167" fontId="60" fillId="0" borderId="0"/>
    <xf numFmtId="167" fontId="60" fillId="0" borderId="0"/>
    <xf numFmtId="165" fontId="60" fillId="0" borderId="0"/>
    <xf numFmtId="165" fontId="60" fillId="0" borderId="0"/>
    <xf numFmtId="165" fontId="60" fillId="0" borderId="0"/>
    <xf numFmtId="167" fontId="60" fillId="0" borderId="0"/>
    <xf numFmtId="167" fontId="1" fillId="0" borderId="0"/>
    <xf numFmtId="167" fontId="1" fillId="0" borderId="0"/>
    <xf numFmtId="167" fontId="1" fillId="0" borderId="0"/>
    <xf numFmtId="165" fontId="60" fillId="0" borderId="0"/>
    <xf numFmtId="165" fontId="60" fillId="0" borderId="0"/>
    <xf numFmtId="165" fontId="60" fillId="0" borderId="0"/>
    <xf numFmtId="165" fontId="60" fillId="0" borderId="0"/>
    <xf numFmtId="9" fontId="1" fillId="0" borderId="0" applyFont="0" applyFill="0" applyBorder="0" applyAlignment="0" applyProtection="0"/>
  </cellStyleXfs>
  <cellXfs count="1416">
    <xf numFmtId="0" fontId="0" fillId="0" borderId="0" xfId="0"/>
    <xf numFmtId="0" fontId="19" fillId="2" borderId="7" xfId="0" applyFont="1" applyFill="1" applyBorder="1" applyAlignment="1" applyProtection="1">
      <alignment vertical="center" wrapText="1"/>
      <protection hidden="1"/>
    </xf>
    <xf numFmtId="0" fontId="19" fillId="0" borderId="7" xfId="0" applyFont="1" applyBorder="1" applyProtection="1">
      <protection hidden="1"/>
    </xf>
    <xf numFmtId="0" fontId="23" fillId="2" borderId="7" xfId="2" applyFont="1" applyFill="1" applyBorder="1" applyAlignment="1" applyProtection="1">
      <alignment vertical="center" wrapText="1"/>
      <protection hidden="1"/>
    </xf>
    <xf numFmtId="0" fontId="2" fillId="2" borderId="0" xfId="0" applyFont="1" applyFill="1"/>
    <xf numFmtId="0" fontId="16" fillId="2" borderId="0" xfId="0" applyFont="1" applyFill="1" applyAlignment="1" applyProtection="1">
      <alignment vertical="center" wrapText="1"/>
      <protection hidden="1"/>
    </xf>
    <xf numFmtId="0" fontId="16" fillId="0" borderId="0" xfId="0" applyFont="1" applyProtection="1">
      <protection hidden="1"/>
    </xf>
    <xf numFmtId="0" fontId="27" fillId="2" borderId="0" xfId="0" applyFont="1" applyFill="1" applyAlignment="1" applyProtection="1">
      <alignment horizontal="center" vertical="center" wrapText="1"/>
      <protection hidden="1"/>
    </xf>
    <xf numFmtId="1" fontId="16" fillId="2" borderId="0" xfId="0" applyNumberFormat="1" applyFont="1" applyFill="1" applyAlignment="1" applyProtection="1">
      <alignment horizontal="center" vertical="center" wrapText="1"/>
      <protection hidden="1"/>
    </xf>
    <xf numFmtId="0" fontId="32" fillId="2" borderId="0" xfId="0" applyFont="1" applyFill="1" applyAlignment="1" applyProtection="1">
      <alignment vertical="center" wrapText="1"/>
      <protection hidden="1"/>
    </xf>
    <xf numFmtId="0" fontId="32" fillId="0" borderId="0" xfId="0" applyFont="1" applyProtection="1">
      <protection hidden="1"/>
    </xf>
    <xf numFmtId="0" fontId="33" fillId="2" borderId="0" xfId="0" applyFont="1" applyFill="1" applyAlignment="1" applyProtection="1">
      <alignment vertical="center"/>
      <protection hidden="1"/>
    </xf>
    <xf numFmtId="0" fontId="33" fillId="2" borderId="0" xfId="0" applyFont="1" applyFill="1" applyProtection="1">
      <protection hidden="1"/>
    </xf>
    <xf numFmtId="0" fontId="33" fillId="2" borderId="0" xfId="0" applyFont="1" applyFill="1" applyAlignment="1" applyProtection="1">
      <alignment horizontal="center" vertical="center"/>
      <protection hidden="1"/>
    </xf>
    <xf numFmtId="0" fontId="32" fillId="2" borderId="7" xfId="0" applyFont="1" applyFill="1" applyBorder="1" applyAlignment="1" applyProtection="1">
      <alignment vertical="center" wrapText="1"/>
      <protection hidden="1"/>
    </xf>
    <xf numFmtId="0" fontId="32" fillId="2" borderId="0" xfId="0" applyFont="1" applyFill="1" applyAlignment="1" applyProtection="1">
      <alignment horizontal="center" vertical="center" wrapText="1"/>
      <protection hidden="1"/>
    </xf>
    <xf numFmtId="0" fontId="32" fillId="0" borderId="0" xfId="0" applyFont="1" applyAlignment="1" applyProtection="1">
      <alignment horizontal="center"/>
      <protection hidden="1"/>
    </xf>
    <xf numFmtId="0" fontId="33" fillId="2" borderId="8" xfId="0" applyFont="1" applyFill="1" applyBorder="1" applyAlignment="1" applyProtection="1">
      <alignment vertical="center"/>
      <protection hidden="1"/>
    </xf>
    <xf numFmtId="0" fontId="32" fillId="2" borderId="7" xfId="0" applyFont="1" applyFill="1" applyBorder="1" applyAlignment="1" applyProtection="1">
      <alignment horizontal="center" vertical="center" wrapText="1"/>
      <protection hidden="1"/>
    </xf>
    <xf numFmtId="0" fontId="16" fillId="2" borderId="8" xfId="0" applyFont="1" applyFill="1" applyBorder="1" applyAlignment="1" applyProtection="1">
      <alignment vertical="center" wrapText="1"/>
      <protection hidden="1"/>
    </xf>
    <xf numFmtId="0" fontId="16" fillId="2" borderId="7" xfId="0" applyFont="1" applyFill="1" applyBorder="1" applyAlignment="1" applyProtection="1">
      <alignment vertical="center" wrapText="1"/>
      <protection hidden="1"/>
    </xf>
    <xf numFmtId="0" fontId="16" fillId="2" borderId="8" xfId="0" applyFont="1" applyFill="1" applyBorder="1" applyAlignment="1" applyProtection="1">
      <alignment horizontal="center" vertical="center" wrapText="1"/>
      <protection hidden="1"/>
    </xf>
    <xf numFmtId="0" fontId="16" fillId="2" borderId="0" xfId="0" applyFont="1" applyFill="1" applyAlignment="1" applyProtection="1">
      <alignment horizontal="center" vertical="center" wrapText="1"/>
      <protection hidden="1"/>
    </xf>
    <xf numFmtId="0" fontId="35" fillId="2" borderId="0" xfId="0" applyFont="1" applyFill="1" applyAlignment="1" applyProtection="1">
      <alignment vertical="center" wrapText="1"/>
      <protection hidden="1"/>
    </xf>
    <xf numFmtId="0" fontId="16" fillId="2" borderId="7" xfId="0" applyFont="1" applyFill="1" applyBorder="1" applyAlignment="1" applyProtection="1">
      <alignment horizontal="center" vertical="center" wrapText="1"/>
      <protection hidden="1"/>
    </xf>
    <xf numFmtId="0" fontId="27" fillId="8" borderId="0" xfId="0" applyFont="1" applyFill="1" applyAlignment="1" applyProtection="1">
      <alignment horizontal="center" vertical="center" wrapText="1"/>
      <protection hidden="1"/>
    </xf>
    <xf numFmtId="0" fontId="16" fillId="2" borderId="0" xfId="0" applyFont="1" applyFill="1" applyAlignment="1" applyProtection="1">
      <alignment horizontal="left" vertical="center" wrapText="1"/>
      <protection hidden="1"/>
    </xf>
    <xf numFmtId="0" fontId="16" fillId="2" borderId="8" xfId="0" applyFont="1" applyFill="1" applyBorder="1" applyAlignment="1" applyProtection="1">
      <alignment horizontal="left" vertical="center" wrapText="1"/>
      <protection hidden="1"/>
    </xf>
    <xf numFmtId="0" fontId="35" fillId="2" borderId="0" xfId="0" applyFont="1" applyFill="1" applyAlignment="1" applyProtection="1">
      <alignment horizontal="center" vertical="center" wrapText="1"/>
      <protection hidden="1"/>
    </xf>
    <xf numFmtId="0" fontId="27" fillId="4" borderId="2" xfId="0" applyFont="1" applyFill="1" applyBorder="1" applyAlignment="1" applyProtection="1">
      <alignment horizontal="center" textRotation="90" wrapText="1"/>
      <protection hidden="1"/>
    </xf>
    <xf numFmtId="0" fontId="27" fillId="13" borderId="2" xfId="0" applyFont="1" applyFill="1" applyBorder="1" applyAlignment="1" applyProtection="1">
      <alignment horizontal="center" textRotation="90" wrapText="1"/>
      <protection hidden="1"/>
    </xf>
    <xf numFmtId="0" fontId="27" fillId="8" borderId="2" xfId="0" applyFont="1" applyFill="1" applyBorder="1" applyAlignment="1" applyProtection="1">
      <alignment horizontal="center" textRotation="90" wrapText="1"/>
      <protection hidden="1"/>
    </xf>
    <xf numFmtId="0" fontId="35" fillId="2" borderId="8" xfId="0" applyFont="1" applyFill="1" applyBorder="1" applyAlignment="1" applyProtection="1">
      <alignment horizontal="center" vertical="center" wrapText="1"/>
      <protection hidden="1"/>
    </xf>
    <xf numFmtId="0" fontId="35" fillId="2" borderId="7" xfId="0" applyFont="1" applyFill="1" applyBorder="1" applyAlignment="1" applyProtection="1">
      <alignment horizontal="center" vertical="center" wrapText="1"/>
      <protection hidden="1"/>
    </xf>
    <xf numFmtId="0" fontId="27" fillId="2" borderId="0" xfId="0" applyFont="1" applyFill="1" applyAlignment="1" applyProtection="1">
      <alignment vertical="center" wrapText="1"/>
      <protection hidden="1"/>
    </xf>
    <xf numFmtId="0" fontId="27" fillId="2" borderId="8" xfId="0" applyFont="1" applyFill="1" applyBorder="1" applyAlignment="1" applyProtection="1">
      <alignment vertical="center" wrapText="1"/>
      <protection hidden="1"/>
    </xf>
    <xf numFmtId="0" fontId="27" fillId="2" borderId="8" xfId="0" applyFont="1" applyFill="1" applyBorder="1" applyAlignment="1" applyProtection="1">
      <alignment horizontal="center" vertical="center" wrapText="1"/>
      <protection hidden="1"/>
    </xf>
    <xf numFmtId="0" fontId="27" fillId="2" borderId="7" xfId="0" applyFont="1" applyFill="1" applyBorder="1" applyAlignment="1" applyProtection="1">
      <alignment vertical="center" wrapText="1"/>
      <protection hidden="1"/>
    </xf>
    <xf numFmtId="0" fontId="16" fillId="2" borderId="6" xfId="0" applyFont="1" applyFill="1" applyBorder="1" applyAlignment="1" applyProtection="1">
      <alignment vertical="center" wrapText="1"/>
      <protection hidden="1"/>
    </xf>
    <xf numFmtId="0" fontId="16" fillId="2" borderId="5" xfId="0" applyFont="1" applyFill="1" applyBorder="1" applyAlignment="1" applyProtection="1">
      <alignment vertical="center" wrapText="1"/>
      <protection hidden="1"/>
    </xf>
    <xf numFmtId="0" fontId="0" fillId="0" borderId="0" xfId="0" applyProtection="1">
      <protection hidden="1"/>
    </xf>
    <xf numFmtId="0" fontId="2" fillId="2" borderId="0" xfId="0" applyFont="1" applyFill="1" applyProtection="1">
      <protection hidden="1"/>
    </xf>
    <xf numFmtId="0" fontId="22" fillId="2" borderId="0" xfId="0" applyFont="1" applyFill="1" applyAlignment="1" applyProtection="1">
      <alignment vertical="center" wrapText="1"/>
      <protection hidden="1"/>
    </xf>
    <xf numFmtId="0" fontId="22" fillId="2" borderId="8" xfId="0" applyFont="1" applyFill="1" applyBorder="1" applyAlignment="1" applyProtection="1">
      <alignment vertical="center" wrapText="1"/>
      <protection hidden="1"/>
    </xf>
    <xf numFmtId="0" fontId="2" fillId="2" borderId="8" xfId="0" applyFont="1" applyFill="1" applyBorder="1" applyProtection="1">
      <protection hidden="1"/>
    </xf>
    <xf numFmtId="0" fontId="4" fillId="2" borderId="0" xfId="0" applyFont="1" applyFill="1" applyProtection="1">
      <protection hidden="1"/>
    </xf>
    <xf numFmtId="0" fontId="2" fillId="2" borderId="7" xfId="0" applyFont="1" applyFill="1" applyBorder="1" applyProtection="1">
      <protection hidden="1"/>
    </xf>
    <xf numFmtId="0" fontId="2" fillId="2" borderId="6" xfId="0" applyFont="1" applyFill="1" applyBorder="1" applyProtection="1">
      <protection hidden="1"/>
    </xf>
    <xf numFmtId="0" fontId="2" fillId="2" borderId="5" xfId="0" applyFont="1" applyFill="1" applyBorder="1" applyProtection="1">
      <protection hidden="1"/>
    </xf>
    <xf numFmtId="0" fontId="2" fillId="2" borderId="5" xfId="0" applyFont="1" applyFill="1" applyBorder="1" applyAlignment="1" applyProtection="1">
      <alignment wrapText="1"/>
      <protection hidden="1"/>
    </xf>
    <xf numFmtId="0" fontId="2" fillId="2" borderId="4" xfId="0" applyFont="1" applyFill="1" applyBorder="1" applyProtection="1">
      <protection hidden="1"/>
    </xf>
    <xf numFmtId="0" fontId="38" fillId="2" borderId="0" xfId="0" applyFont="1" applyFill="1" applyAlignment="1" applyProtection="1">
      <alignment vertical="center" wrapText="1"/>
      <protection hidden="1"/>
    </xf>
    <xf numFmtId="0" fontId="32" fillId="2" borderId="11" xfId="0" applyFont="1" applyFill="1" applyBorder="1" applyAlignment="1" applyProtection="1">
      <alignment horizontal="center" vertical="center" wrapText="1"/>
      <protection hidden="1"/>
    </xf>
    <xf numFmtId="0" fontId="21" fillId="2" borderId="0" xfId="0" applyFont="1" applyFill="1" applyAlignment="1" applyProtection="1">
      <alignment vertical="center" wrapText="1"/>
      <protection hidden="1"/>
    </xf>
    <xf numFmtId="0" fontId="23" fillId="2" borderId="0" xfId="2" applyFont="1" applyFill="1" applyBorder="1" applyAlignment="1" applyProtection="1">
      <alignment vertical="center" wrapText="1"/>
      <protection hidden="1"/>
    </xf>
    <xf numFmtId="0" fontId="36" fillId="2" borderId="0" xfId="0" applyFont="1" applyFill="1" applyAlignment="1" applyProtection="1">
      <alignment horizontal="center" wrapText="1"/>
      <protection hidden="1"/>
    </xf>
    <xf numFmtId="0" fontId="7" fillId="2" borderId="0" xfId="0" applyFont="1" applyFill="1" applyProtection="1">
      <protection hidden="1"/>
    </xf>
    <xf numFmtId="0" fontId="24" fillId="2" borderId="5" xfId="0" applyFont="1" applyFill="1" applyBorder="1" applyAlignment="1" applyProtection="1">
      <alignment vertical="center" wrapText="1"/>
      <protection hidden="1"/>
    </xf>
    <xf numFmtId="0" fontId="24" fillId="2" borderId="0" xfId="0" applyFont="1" applyFill="1" applyAlignment="1" applyProtection="1">
      <alignment vertical="center" wrapText="1"/>
      <protection hidden="1"/>
    </xf>
    <xf numFmtId="0" fontId="9" fillId="4" borderId="2" xfId="0" applyFont="1" applyFill="1" applyBorder="1" applyAlignment="1" applyProtection="1">
      <alignment horizontal="center" textRotation="90" wrapText="1"/>
      <protection hidden="1"/>
    </xf>
    <xf numFmtId="0" fontId="9" fillId="5" borderId="2" xfId="0" applyFont="1" applyFill="1" applyBorder="1" applyAlignment="1" applyProtection="1">
      <alignment horizontal="center" textRotation="90" wrapText="1"/>
      <protection hidden="1"/>
    </xf>
    <xf numFmtId="0" fontId="9" fillId="14" borderId="2" xfId="0" applyFont="1" applyFill="1" applyBorder="1" applyAlignment="1" applyProtection="1">
      <alignment horizontal="center" textRotation="90" wrapText="1"/>
      <protection hidden="1"/>
    </xf>
    <xf numFmtId="0" fontId="9" fillId="7" borderId="2" xfId="0" applyFont="1" applyFill="1" applyBorder="1" applyAlignment="1" applyProtection="1">
      <alignment horizontal="center" textRotation="90" wrapText="1"/>
      <protection hidden="1"/>
    </xf>
    <xf numFmtId="0" fontId="42" fillId="2" borderId="0" xfId="0" applyFont="1" applyFill="1" applyAlignment="1" applyProtection="1">
      <alignment vertical="center" wrapText="1"/>
      <protection hidden="1"/>
    </xf>
    <xf numFmtId="0" fontId="37" fillId="2" borderId="0" xfId="0" applyFont="1" applyFill="1" applyAlignment="1" applyProtection="1">
      <alignment vertical="center" wrapText="1"/>
      <protection hidden="1"/>
    </xf>
    <xf numFmtId="0" fontId="17" fillId="4" borderId="2" xfId="0" applyFont="1" applyFill="1" applyBorder="1" applyAlignment="1" applyProtection="1">
      <alignment horizontal="center" textRotation="90" wrapText="1"/>
      <protection hidden="1"/>
    </xf>
    <xf numFmtId="0" fontId="17" fillId="5" borderId="2" xfId="0" applyFont="1" applyFill="1" applyBorder="1" applyAlignment="1" applyProtection="1">
      <alignment horizontal="center" textRotation="90" wrapText="1"/>
      <protection hidden="1"/>
    </xf>
    <xf numFmtId="0" fontId="17" fillId="14" borderId="2" xfId="0" applyFont="1" applyFill="1" applyBorder="1" applyAlignment="1" applyProtection="1">
      <alignment horizontal="center" textRotation="90" wrapText="1"/>
      <protection hidden="1"/>
    </xf>
    <xf numFmtId="0" fontId="17" fillId="7" borderId="2" xfId="0" applyFont="1" applyFill="1" applyBorder="1" applyAlignment="1" applyProtection="1">
      <alignment horizontal="center" textRotation="90" wrapText="1"/>
      <protection hidden="1"/>
    </xf>
    <xf numFmtId="0" fontId="42" fillId="4" borderId="1" xfId="0" applyFont="1" applyFill="1" applyBorder="1" applyAlignment="1" applyProtection="1">
      <alignment horizontal="center" vertical="center" wrapText="1"/>
      <protection hidden="1"/>
    </xf>
    <xf numFmtId="0" fontId="39" fillId="4" borderId="24" xfId="0" applyFont="1" applyFill="1" applyBorder="1" applyAlignment="1" applyProtection="1">
      <alignment horizontal="center" vertical="center" wrapText="1"/>
      <protection hidden="1"/>
    </xf>
    <xf numFmtId="0" fontId="25" fillId="5" borderId="2" xfId="0" applyFont="1" applyFill="1" applyBorder="1" applyAlignment="1" applyProtection="1">
      <alignment horizontal="left" vertical="center" wrapText="1"/>
      <protection hidden="1"/>
    </xf>
    <xf numFmtId="0" fontId="25" fillId="4" borderId="2" xfId="0" applyFont="1" applyFill="1" applyBorder="1" applyAlignment="1" applyProtection="1">
      <alignment horizontal="left" vertical="center" wrapText="1"/>
      <protection hidden="1"/>
    </xf>
    <xf numFmtId="0" fontId="25" fillId="6" borderId="2" xfId="0" applyFont="1" applyFill="1" applyBorder="1" applyAlignment="1" applyProtection="1">
      <alignment horizontal="left" vertical="center" wrapText="1"/>
      <protection hidden="1"/>
    </xf>
    <xf numFmtId="0" fontId="25" fillId="7" borderId="2" xfId="0" applyFont="1" applyFill="1" applyBorder="1" applyAlignment="1" applyProtection="1">
      <alignment horizontal="left" vertical="center" wrapText="1"/>
      <protection hidden="1"/>
    </xf>
    <xf numFmtId="0" fontId="10" fillId="2" borderId="0" xfId="2" applyFont="1" applyFill="1" applyBorder="1" applyAlignment="1" applyProtection="1">
      <alignment wrapText="1"/>
      <protection hidden="1"/>
    </xf>
    <xf numFmtId="0" fontId="40" fillId="0" borderId="0" xfId="0" applyFont="1" applyProtection="1">
      <protection hidden="1"/>
    </xf>
    <xf numFmtId="0" fontId="32" fillId="2" borderId="0" xfId="0" applyFont="1" applyFill="1" applyAlignment="1" applyProtection="1">
      <alignment horizontal="center" vertical="center"/>
      <protection hidden="1"/>
    </xf>
    <xf numFmtId="0" fontId="42" fillId="5" borderId="1" xfId="0" applyFont="1" applyFill="1" applyBorder="1" applyAlignment="1" applyProtection="1">
      <alignment horizontal="center" vertical="center" wrapText="1"/>
      <protection hidden="1"/>
    </xf>
    <xf numFmtId="0" fontId="39" fillId="5" borderId="24" xfId="0" applyFont="1" applyFill="1" applyBorder="1" applyAlignment="1" applyProtection="1">
      <alignment horizontal="center" vertical="center" wrapText="1"/>
      <protection hidden="1"/>
    </xf>
    <xf numFmtId="0" fontId="42" fillId="14" borderId="1" xfId="0" applyFont="1" applyFill="1" applyBorder="1" applyAlignment="1" applyProtection="1">
      <alignment horizontal="center" vertical="center" wrapText="1"/>
      <protection hidden="1"/>
    </xf>
    <xf numFmtId="0" fontId="39" fillId="14" borderId="24" xfId="0" applyFont="1" applyFill="1" applyBorder="1" applyAlignment="1" applyProtection="1">
      <alignment horizontal="center" vertical="center" wrapText="1"/>
      <protection hidden="1"/>
    </xf>
    <xf numFmtId="0" fontId="42" fillId="7" borderId="1" xfId="0" applyFont="1" applyFill="1" applyBorder="1" applyAlignment="1" applyProtection="1">
      <alignment horizontal="center" vertical="center" wrapText="1"/>
      <protection hidden="1"/>
    </xf>
    <xf numFmtId="0" fontId="39" fillId="7" borderId="24" xfId="0" applyFont="1" applyFill="1" applyBorder="1" applyAlignment="1" applyProtection="1">
      <alignment horizontal="center" vertical="center" wrapText="1"/>
      <protection hidden="1"/>
    </xf>
    <xf numFmtId="0" fontId="19" fillId="2" borderId="5" xfId="0" applyFont="1" applyFill="1" applyBorder="1" applyAlignment="1" applyProtection="1">
      <alignment vertical="center" wrapText="1"/>
      <protection hidden="1"/>
    </xf>
    <xf numFmtId="0" fontId="19" fillId="4" borderId="21" xfId="0" applyFont="1" applyFill="1" applyBorder="1" applyAlignment="1" applyProtection="1">
      <alignment horizontal="center" vertical="center" wrapText="1"/>
      <protection hidden="1"/>
    </xf>
    <xf numFmtId="0" fontId="19" fillId="2" borderId="0" xfId="0" applyFont="1" applyFill="1" applyAlignment="1" applyProtection="1">
      <alignment vertical="center" wrapText="1"/>
      <protection hidden="1"/>
    </xf>
    <xf numFmtId="0" fontId="19" fillId="5" borderId="21" xfId="0" applyFont="1" applyFill="1" applyBorder="1" applyAlignment="1" applyProtection="1">
      <alignment horizontal="center" vertical="center" wrapText="1"/>
      <protection hidden="1"/>
    </xf>
    <xf numFmtId="0" fontId="19" fillId="14" borderId="21" xfId="0" applyFont="1" applyFill="1" applyBorder="1" applyAlignment="1" applyProtection="1">
      <alignment horizontal="center" vertical="center" wrapText="1"/>
      <protection hidden="1"/>
    </xf>
    <xf numFmtId="0" fontId="19" fillId="7" borderId="21" xfId="0" applyFont="1" applyFill="1" applyBorder="1" applyAlignment="1" applyProtection="1">
      <alignment horizontal="center" vertical="center" wrapText="1"/>
      <protection hidden="1"/>
    </xf>
    <xf numFmtId="0" fontId="44" fillId="2" borderId="0" xfId="2" applyFont="1" applyFill="1" applyBorder="1" applyAlignment="1" applyProtection="1">
      <alignment horizontal="center" vertical="center" wrapText="1"/>
      <protection hidden="1"/>
    </xf>
    <xf numFmtId="0" fontId="47" fillId="2" borderId="0" xfId="2" applyFont="1" applyFill="1" applyBorder="1" applyAlignment="1" applyProtection="1">
      <alignment horizontal="center" vertical="center" wrapText="1"/>
      <protection hidden="1"/>
    </xf>
    <xf numFmtId="0" fontId="51" fillId="10" borderId="24" xfId="0" applyFont="1" applyFill="1" applyBorder="1" applyAlignment="1" applyProtection="1">
      <alignment horizontal="center" vertical="center" wrapText="1"/>
      <protection hidden="1"/>
    </xf>
    <xf numFmtId="0" fontId="21" fillId="2" borderId="7" xfId="0" applyFont="1" applyFill="1" applyBorder="1" applyAlignment="1" applyProtection="1">
      <alignment vertical="center" wrapText="1"/>
      <protection hidden="1"/>
    </xf>
    <xf numFmtId="0" fontId="49" fillId="6" borderId="21" xfId="0" applyFont="1" applyFill="1" applyBorder="1" applyAlignment="1" applyProtection="1">
      <alignment horizontal="center" vertical="center" wrapText="1"/>
      <protection hidden="1"/>
    </xf>
    <xf numFmtId="0" fontId="17" fillId="9" borderId="2" xfId="0" applyFont="1" applyFill="1" applyBorder="1" applyAlignment="1" applyProtection="1">
      <alignment horizontal="center" textRotation="90" wrapText="1"/>
      <protection hidden="1"/>
    </xf>
    <xf numFmtId="0" fontId="38" fillId="9" borderId="2" xfId="0" applyFont="1" applyFill="1" applyBorder="1" applyAlignment="1" applyProtection="1">
      <alignment horizontal="center" vertical="center" wrapText="1"/>
      <protection hidden="1"/>
    </xf>
    <xf numFmtId="0" fontId="19" fillId="11" borderId="1" xfId="0" applyFont="1" applyFill="1" applyBorder="1" applyAlignment="1" applyProtection="1">
      <alignment horizontal="center" vertical="center" wrapText="1"/>
      <protection hidden="1"/>
    </xf>
    <xf numFmtId="0" fontId="16" fillId="2" borderId="2" xfId="0" applyFont="1" applyFill="1" applyBorder="1" applyAlignment="1" applyProtection="1">
      <alignment horizontal="center" vertical="center" wrapText="1"/>
      <protection hidden="1"/>
    </xf>
    <xf numFmtId="0" fontId="20" fillId="2" borderId="0" xfId="0" applyFont="1" applyFill="1" applyAlignment="1" applyProtection="1">
      <alignment horizontal="center" vertical="center"/>
      <protection hidden="1"/>
    </xf>
    <xf numFmtId="0" fontId="34" fillId="2" borderId="0" xfId="0" applyFont="1" applyFill="1" applyAlignment="1" applyProtection="1">
      <alignment vertical="center"/>
      <protection hidden="1"/>
    </xf>
    <xf numFmtId="0" fontId="32" fillId="2" borderId="0" xfId="0" applyFont="1" applyFill="1" applyAlignment="1" applyProtection="1">
      <alignment horizontal="center" wrapText="1"/>
      <protection hidden="1"/>
    </xf>
    <xf numFmtId="0" fontId="33" fillId="2" borderId="8" xfId="0" applyFont="1" applyFill="1" applyBorder="1" applyProtection="1">
      <protection hidden="1"/>
    </xf>
    <xf numFmtId="0" fontId="16" fillId="2" borderId="15" xfId="0" applyFont="1" applyFill="1" applyBorder="1" applyAlignment="1" applyProtection="1">
      <alignment vertical="center"/>
      <protection hidden="1"/>
    </xf>
    <xf numFmtId="0" fontId="33" fillId="2" borderId="15" xfId="0" applyFont="1" applyFill="1" applyBorder="1" applyAlignment="1" applyProtection="1">
      <alignment horizontal="center" vertical="center"/>
      <protection hidden="1"/>
    </xf>
    <xf numFmtId="0" fontId="32" fillId="2" borderId="15" xfId="0" applyFont="1" applyFill="1" applyBorder="1" applyAlignment="1" applyProtection="1">
      <alignment horizontal="center" vertical="center" wrapText="1"/>
      <protection hidden="1"/>
    </xf>
    <xf numFmtId="0" fontId="33" fillId="2" borderId="15" xfId="0" applyFont="1" applyFill="1" applyBorder="1" applyAlignment="1" applyProtection="1">
      <alignment vertical="center"/>
      <protection hidden="1"/>
    </xf>
    <xf numFmtId="0" fontId="16" fillId="2" borderId="0" xfId="0" applyFont="1" applyFill="1" applyAlignment="1" applyProtection="1">
      <alignment vertical="center" wrapText="1"/>
      <protection locked="0" hidden="1"/>
    </xf>
    <xf numFmtId="0" fontId="10" fillId="2" borderId="8" xfId="2" applyFont="1" applyFill="1" applyBorder="1" applyAlignment="1" applyProtection="1">
      <alignment wrapText="1"/>
      <protection hidden="1"/>
    </xf>
    <xf numFmtId="14" fontId="10" fillId="2" borderId="8" xfId="2" applyNumberFormat="1" applyFont="1" applyFill="1" applyBorder="1" applyAlignment="1" applyProtection="1">
      <alignment wrapText="1"/>
      <protection hidden="1"/>
    </xf>
    <xf numFmtId="0" fontId="0" fillId="2" borderId="0" xfId="0" applyFill="1" applyProtection="1">
      <protection hidden="1"/>
    </xf>
    <xf numFmtId="0" fontId="46" fillId="2" borderId="0" xfId="0" applyFont="1" applyFill="1" applyAlignment="1" applyProtection="1">
      <alignment horizontal="center" vertical="center"/>
      <protection hidden="1"/>
    </xf>
    <xf numFmtId="0" fontId="0" fillId="0" borderId="7" xfId="0" applyBorder="1" applyProtection="1">
      <protection hidden="1"/>
    </xf>
    <xf numFmtId="0" fontId="45" fillId="2" borderId="0" xfId="0" applyFont="1" applyFill="1" applyProtection="1">
      <protection hidden="1"/>
    </xf>
    <xf numFmtId="0" fontId="0" fillId="2" borderId="7" xfId="0" applyFill="1" applyBorder="1" applyProtection="1">
      <protection hidden="1"/>
    </xf>
    <xf numFmtId="0" fontId="15" fillId="2" borderId="7" xfId="0" applyFont="1" applyFill="1" applyBorder="1" applyAlignment="1" applyProtection="1">
      <alignment vertical="center"/>
      <protection hidden="1"/>
    </xf>
    <xf numFmtId="0" fontId="50" fillId="2" borderId="0" xfId="0" applyFont="1" applyFill="1" applyProtection="1">
      <protection hidden="1"/>
    </xf>
    <xf numFmtId="0" fontId="19" fillId="2" borderId="7" xfId="0" applyFont="1" applyFill="1" applyBorder="1" applyAlignment="1" applyProtection="1">
      <alignment horizontal="center"/>
      <protection hidden="1"/>
    </xf>
    <xf numFmtId="0" fontId="3" fillId="5" borderId="2" xfId="0" applyFont="1" applyFill="1" applyBorder="1" applyAlignment="1" applyProtection="1">
      <alignment horizontal="center" vertical="center" wrapText="1"/>
      <protection hidden="1"/>
    </xf>
    <xf numFmtId="0" fontId="3" fillId="4" borderId="2" xfId="0" applyFont="1" applyFill="1" applyBorder="1" applyAlignment="1" applyProtection="1">
      <alignment horizontal="center" vertical="center" wrapText="1"/>
      <protection hidden="1"/>
    </xf>
    <xf numFmtId="0" fontId="4" fillId="5" borderId="2" xfId="1" applyNumberFormat="1" applyFont="1" applyFill="1" applyBorder="1" applyAlignment="1" applyProtection="1">
      <alignment horizontal="left" vertical="center" wrapText="1"/>
      <protection hidden="1"/>
    </xf>
    <xf numFmtId="165" fontId="4" fillId="5" borderId="2" xfId="1" applyNumberFormat="1" applyFont="1" applyFill="1" applyBorder="1" applyAlignment="1" applyProtection="1">
      <alignment horizontal="center" vertical="center" wrapText="1"/>
      <protection hidden="1"/>
    </xf>
    <xf numFmtId="1" fontId="10" fillId="8" borderId="3" xfId="1" applyNumberFormat="1" applyFont="1" applyFill="1" applyBorder="1" applyAlignment="1" applyProtection="1">
      <alignment horizontal="center" vertical="center" wrapText="1"/>
      <protection hidden="1"/>
    </xf>
    <xf numFmtId="0" fontId="5" fillId="2" borderId="0" xfId="0" applyFont="1" applyFill="1" applyAlignment="1" applyProtection="1">
      <alignment horizontal="right" vertical="center" wrapText="1"/>
      <protection hidden="1"/>
    </xf>
    <xf numFmtId="0" fontId="2" fillId="2" borderId="11" xfId="0" applyFont="1" applyFill="1" applyBorder="1" applyProtection="1">
      <protection hidden="1"/>
    </xf>
    <xf numFmtId="0" fontId="2" fillId="2" borderId="12" xfId="0" applyFont="1" applyFill="1" applyBorder="1" applyProtection="1">
      <protection hidden="1"/>
    </xf>
    <xf numFmtId="0" fontId="2" fillId="2" borderId="0" xfId="0" applyFont="1" applyFill="1" applyAlignment="1" applyProtection="1">
      <alignment wrapText="1"/>
      <protection hidden="1"/>
    </xf>
    <xf numFmtId="0" fontId="5" fillId="2" borderId="0" xfId="0" applyFont="1" applyFill="1" applyAlignment="1" applyProtection="1">
      <alignment vertical="center" wrapText="1"/>
      <protection hidden="1"/>
    </xf>
    <xf numFmtId="0" fontId="2" fillId="0" borderId="0" xfId="0" applyFont="1" applyProtection="1">
      <protection hidden="1"/>
    </xf>
    <xf numFmtId="0" fontId="2" fillId="2" borderId="4" xfId="0" applyFont="1" applyFill="1" applyBorder="1"/>
    <xf numFmtId="0" fontId="2" fillId="2" borderId="5" xfId="0" applyFont="1" applyFill="1" applyBorder="1"/>
    <xf numFmtId="0" fontId="2" fillId="2" borderId="5" xfId="0" applyFont="1" applyFill="1" applyBorder="1" applyAlignment="1">
      <alignment wrapText="1"/>
    </xf>
    <xf numFmtId="0" fontId="2" fillId="0" borderId="0" xfId="0" applyFont="1"/>
    <xf numFmtId="0" fontId="2" fillId="2" borderId="7" xfId="0" applyFont="1" applyFill="1" applyBorder="1"/>
    <xf numFmtId="0" fontId="2" fillId="2" borderId="8" xfId="0" applyFont="1" applyFill="1" applyBorder="1"/>
    <xf numFmtId="0" fontId="3" fillId="5" borderId="2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vertical="center" wrapText="1"/>
    </xf>
    <xf numFmtId="0" fontId="11" fillId="2" borderId="0" xfId="0" applyFont="1" applyFill="1" applyAlignment="1">
      <alignment horizontal="right" vertical="center" wrapText="1"/>
    </xf>
    <xf numFmtId="0" fontId="2" fillId="2" borderId="11" xfId="0" applyFont="1" applyFill="1" applyBorder="1"/>
    <xf numFmtId="0" fontId="2" fillId="2" borderId="0" xfId="0" applyFont="1" applyFill="1" applyAlignment="1">
      <alignment wrapText="1"/>
    </xf>
    <xf numFmtId="0" fontId="7" fillId="2" borderId="2" xfId="0" applyFont="1" applyFill="1" applyBorder="1" applyAlignment="1" applyProtection="1">
      <alignment horizontal="center" vertical="center" wrapText="1"/>
      <protection locked="0"/>
    </xf>
    <xf numFmtId="165" fontId="7" fillId="2" borderId="2" xfId="1" applyNumberFormat="1" applyFont="1" applyFill="1" applyBorder="1" applyAlignment="1" applyProtection="1">
      <alignment horizontal="left" vertical="center" wrapText="1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left" vertical="center" wrapText="1"/>
      <protection locked="0"/>
    </xf>
    <xf numFmtId="0" fontId="14" fillId="0" borderId="0" xfId="0" applyFont="1"/>
    <xf numFmtId="165" fontId="4" fillId="2" borderId="2" xfId="1" applyNumberFormat="1" applyFont="1" applyFill="1" applyBorder="1" applyAlignment="1" applyProtection="1">
      <alignment horizontal="left" vertical="center" wrapText="1"/>
      <protection locked="0"/>
    </xf>
    <xf numFmtId="0" fontId="4" fillId="2" borderId="2" xfId="0" applyFont="1" applyFill="1" applyBorder="1" applyAlignment="1" applyProtection="1">
      <alignment vertical="center" wrapText="1"/>
      <protection locked="0"/>
    </xf>
    <xf numFmtId="165" fontId="7" fillId="2" borderId="2" xfId="1" applyNumberFormat="1" applyFont="1" applyFill="1" applyBorder="1" applyAlignment="1" applyProtection="1">
      <alignment horizontal="center" vertical="center" wrapText="1"/>
      <protection locked="0"/>
    </xf>
    <xf numFmtId="49" fontId="7" fillId="2" borderId="2" xfId="1" applyNumberFormat="1" applyFont="1" applyFill="1" applyBorder="1" applyAlignment="1" applyProtection="1">
      <alignment horizontal="left" vertical="center" wrapText="1"/>
      <protection locked="0"/>
    </xf>
    <xf numFmtId="165" fontId="4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19" fillId="2" borderId="24" xfId="0" applyFont="1" applyFill="1" applyBorder="1" applyAlignment="1" applyProtection="1">
      <alignment horizontal="center" vertical="center" wrapText="1"/>
      <protection locked="0"/>
    </xf>
    <xf numFmtId="0" fontId="23" fillId="2" borderId="16" xfId="2" applyFont="1" applyFill="1" applyBorder="1" applyAlignment="1" applyProtection="1">
      <alignment horizontal="right" vertical="center" wrapText="1"/>
    </xf>
    <xf numFmtId="0" fontId="38" fillId="0" borderId="0" xfId="0" applyFont="1" applyAlignment="1">
      <alignment wrapText="1"/>
    </xf>
    <xf numFmtId="0" fontId="8" fillId="2" borderId="20" xfId="0" applyFont="1" applyFill="1" applyBorder="1" applyAlignment="1" applyProtection="1">
      <alignment horizontal="right" vertical="center" wrapText="1" indent="1"/>
      <protection hidden="1"/>
    </xf>
    <xf numFmtId="0" fontId="8" fillId="2" borderId="20" xfId="0" applyFont="1" applyFill="1" applyBorder="1" applyAlignment="1" applyProtection="1">
      <alignment horizontal="right" vertical="center" wrapText="1" indent="1"/>
      <protection locked="0"/>
    </xf>
    <xf numFmtId="0" fontId="8" fillId="2" borderId="10" xfId="0" applyFont="1" applyFill="1" applyBorder="1" applyAlignment="1" applyProtection="1">
      <alignment horizontal="right" vertical="center" wrapText="1" indent="1"/>
      <protection hidden="1"/>
    </xf>
    <xf numFmtId="0" fontId="8" fillId="2" borderId="13" xfId="0" applyFont="1" applyFill="1" applyBorder="1" applyAlignment="1" applyProtection="1">
      <alignment horizontal="right" vertical="center" wrapText="1" indent="1"/>
      <protection hidden="1"/>
    </xf>
    <xf numFmtId="165" fontId="4" fillId="2" borderId="2" xfId="1" applyNumberFormat="1" applyFont="1" applyFill="1" applyBorder="1" applyAlignment="1" applyProtection="1">
      <alignment horizontal="left" vertical="center" wrapText="1" indent="1"/>
      <protection locked="0"/>
    </xf>
    <xf numFmtId="165" fontId="7" fillId="2" borderId="2" xfId="1" applyNumberFormat="1" applyFont="1" applyFill="1" applyBorder="1" applyAlignment="1" applyProtection="1">
      <alignment horizontal="left" vertical="center" wrapText="1" indent="1"/>
      <protection locked="0"/>
    </xf>
    <xf numFmtId="165" fontId="4" fillId="2" borderId="2" xfId="1" applyNumberFormat="1" applyFont="1" applyFill="1" applyBorder="1" applyAlignment="1" applyProtection="1">
      <alignment vertical="center" wrapText="1"/>
      <protection locked="0"/>
    </xf>
    <xf numFmtId="165" fontId="7" fillId="2" borderId="2" xfId="1" applyNumberFormat="1" applyFont="1" applyFill="1" applyBorder="1" applyAlignment="1" applyProtection="1">
      <alignment vertical="center" wrapText="1"/>
      <protection locked="0"/>
    </xf>
    <xf numFmtId="49" fontId="7" fillId="2" borderId="2" xfId="1" applyNumberFormat="1" applyFont="1" applyFill="1" applyBorder="1" applyAlignment="1" applyProtection="1">
      <alignment vertical="center" wrapText="1"/>
      <protection locked="0"/>
    </xf>
    <xf numFmtId="0" fontId="55" fillId="0" borderId="2" xfId="0" applyFont="1" applyBorder="1" applyAlignment="1" applyProtection="1">
      <alignment horizontal="center" vertical="center" wrapText="1"/>
      <protection hidden="1"/>
    </xf>
    <xf numFmtId="0" fontId="38" fillId="0" borderId="2" xfId="0" applyFont="1" applyBorder="1" applyAlignment="1" applyProtection="1">
      <alignment horizontal="center" wrapText="1"/>
      <protection hidden="1"/>
    </xf>
    <xf numFmtId="0" fontId="55" fillId="0" borderId="2" xfId="0" applyFont="1" applyBorder="1" applyAlignment="1" applyProtection="1">
      <alignment horizontal="left" wrapText="1"/>
      <protection hidden="1"/>
    </xf>
    <xf numFmtId="0" fontId="38" fillId="0" borderId="2" xfId="0" applyFont="1" applyBorder="1" applyAlignment="1" applyProtection="1">
      <alignment wrapText="1"/>
      <protection hidden="1"/>
    </xf>
    <xf numFmtId="0" fontId="38" fillId="0" borderId="2" xfId="0" applyFont="1" applyBorder="1" applyAlignment="1" applyProtection="1">
      <alignment horizontal="left" wrapText="1"/>
      <protection hidden="1"/>
    </xf>
    <xf numFmtId="0" fontId="55" fillId="0" borderId="2" xfId="0" applyFont="1" applyBorder="1" applyAlignment="1" applyProtection="1">
      <alignment horizontal="left" vertical="center" wrapText="1"/>
      <protection hidden="1"/>
    </xf>
    <xf numFmtId="0" fontId="28" fillId="8" borderId="0" xfId="0" applyFont="1" applyFill="1" applyAlignment="1" applyProtection="1">
      <alignment horizontal="center" vertical="center" wrapText="1"/>
      <protection locked="0" hidden="1"/>
    </xf>
    <xf numFmtId="0" fontId="27" fillId="8" borderId="0" xfId="0" applyFont="1" applyFill="1" applyAlignment="1" applyProtection="1">
      <alignment horizontal="center" vertical="center" wrapText="1"/>
      <protection locked="0" hidden="1"/>
    </xf>
    <xf numFmtId="1" fontId="29" fillId="8" borderId="0" xfId="0" applyNumberFormat="1" applyFont="1" applyFill="1" applyAlignment="1" applyProtection="1">
      <alignment horizontal="center" vertical="center" wrapText="1"/>
      <protection hidden="1"/>
    </xf>
    <xf numFmtId="0" fontId="44" fillId="2" borderId="7" xfId="0" applyFont="1" applyFill="1" applyBorder="1" applyAlignment="1">
      <alignment horizontal="center" vertical="center" wrapText="1"/>
    </xf>
    <xf numFmtId="0" fontId="49" fillId="2" borderId="0" xfId="0" applyFont="1" applyFill="1" applyAlignment="1">
      <alignment horizontal="center" vertical="center" wrapText="1"/>
    </xf>
    <xf numFmtId="0" fontId="44" fillId="2" borderId="0" xfId="0" applyFont="1" applyFill="1" applyAlignment="1">
      <alignment horizontal="center" vertical="center" wrapText="1"/>
    </xf>
    <xf numFmtId="1" fontId="49" fillId="2" borderId="0" xfId="0" applyNumberFormat="1" applyFont="1" applyFill="1" applyAlignment="1">
      <alignment horizontal="center" vertical="center" wrapText="1"/>
    </xf>
    <xf numFmtId="0" fontId="32" fillId="2" borderId="0" xfId="0" applyFont="1" applyFill="1" applyAlignment="1">
      <alignment horizontal="center" vertical="center" wrapText="1"/>
    </xf>
    <xf numFmtId="2" fontId="49" fillId="2" borderId="0" xfId="0" applyNumberFormat="1" applyFont="1" applyFill="1" applyAlignment="1">
      <alignment horizontal="center" vertical="center" wrapText="1"/>
    </xf>
    <xf numFmtId="0" fontId="49" fillId="2" borderId="0" xfId="0" applyFont="1" applyFill="1" applyAlignment="1" applyProtection="1">
      <alignment horizontal="center" vertical="center" wrapText="1"/>
      <protection hidden="1"/>
    </xf>
    <xf numFmtId="0" fontId="42" fillId="2" borderId="0" xfId="0" applyFont="1" applyFill="1" applyAlignment="1" applyProtection="1">
      <alignment vertical="center" wrapText="1"/>
      <protection locked="0"/>
    </xf>
    <xf numFmtId="0" fontId="38" fillId="2" borderId="0" xfId="0" applyFont="1" applyFill="1" applyAlignment="1" applyProtection="1">
      <alignment horizontal="center" vertical="center" wrapText="1"/>
      <protection hidden="1"/>
    </xf>
    <xf numFmtId="0" fontId="10" fillId="2" borderId="0" xfId="0" applyFont="1" applyFill="1" applyAlignment="1">
      <alignment horizontal="right" vertical="center" wrapText="1"/>
    </xf>
    <xf numFmtId="0" fontId="2" fillId="2" borderId="6" xfId="0" applyFont="1" applyFill="1" applyBorder="1"/>
    <xf numFmtId="0" fontId="2" fillId="2" borderId="12" xfId="0" applyFont="1" applyFill="1" applyBorder="1"/>
    <xf numFmtId="0" fontId="11" fillId="2" borderId="0" xfId="1" applyNumberFormat="1" applyFont="1" applyFill="1" applyBorder="1" applyAlignment="1" applyProtection="1">
      <alignment horizontal="center" vertical="center" wrapText="1"/>
    </xf>
    <xf numFmtId="0" fontId="5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8" fillId="2" borderId="0" xfId="2" applyFont="1" applyFill="1" applyBorder="1" applyAlignment="1" applyProtection="1">
      <alignment vertical="center" wrapText="1"/>
      <protection locked="0"/>
    </xf>
    <xf numFmtId="166" fontId="8" fillId="2" borderId="0" xfId="2" applyNumberFormat="1" applyFont="1" applyFill="1" applyBorder="1" applyAlignment="1" applyProtection="1">
      <alignment horizontal="center" vertical="center" wrapText="1"/>
      <protection locked="0"/>
    </xf>
    <xf numFmtId="0" fontId="53" fillId="2" borderId="0" xfId="2" applyFont="1" applyFill="1" applyBorder="1" applyAlignment="1" applyProtection="1">
      <alignment horizontal="center" vertical="center" wrapText="1"/>
    </xf>
    <xf numFmtId="0" fontId="23" fillId="2" borderId="0" xfId="2" applyFont="1" applyFill="1" applyBorder="1" applyAlignment="1" applyProtection="1">
      <alignment vertical="center" wrapText="1"/>
    </xf>
    <xf numFmtId="0" fontId="5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0" fontId="7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/>
    <xf numFmtId="0" fontId="57" fillId="2" borderId="0" xfId="0" applyFont="1" applyFill="1" applyAlignment="1" applyProtection="1">
      <alignment vertical="center" wrapText="1"/>
      <protection hidden="1"/>
    </xf>
    <xf numFmtId="0" fontId="5" fillId="2" borderId="0" xfId="0" applyFont="1" applyFill="1" applyAlignment="1" applyProtection="1">
      <alignment horizontal="center" wrapText="1"/>
      <protection hidden="1"/>
    </xf>
    <xf numFmtId="0" fontId="8" fillId="2" borderId="0" xfId="0" applyFont="1" applyFill="1" applyAlignment="1">
      <alignment horizontal="center" vertical="center" wrapText="1"/>
    </xf>
    <xf numFmtId="0" fontId="57" fillId="2" borderId="22" xfId="0" applyFont="1" applyFill="1" applyBorder="1" applyAlignment="1" applyProtection="1">
      <alignment vertical="center" wrapText="1"/>
      <protection hidden="1"/>
    </xf>
    <xf numFmtId="0" fontId="9" fillId="16" borderId="2" xfId="0" applyFont="1" applyFill="1" applyBorder="1" applyAlignment="1" applyProtection="1">
      <alignment horizontal="center" textRotation="90" wrapText="1"/>
      <protection hidden="1"/>
    </xf>
    <xf numFmtId="0" fontId="42" fillId="16" borderId="1" xfId="0" applyFont="1" applyFill="1" applyBorder="1" applyAlignment="1" applyProtection="1">
      <alignment horizontal="center" vertical="center" wrapText="1"/>
      <protection hidden="1"/>
    </xf>
    <xf numFmtId="0" fontId="19" fillId="16" borderId="21" xfId="0" applyFont="1" applyFill="1" applyBorder="1" applyAlignment="1" applyProtection="1">
      <alignment horizontal="center" vertical="center" wrapText="1"/>
      <protection hidden="1"/>
    </xf>
    <xf numFmtId="0" fontId="39" fillId="16" borderId="24" xfId="0" applyFont="1" applyFill="1" applyBorder="1" applyAlignment="1" applyProtection="1">
      <alignment horizontal="center" vertical="center" wrapText="1"/>
      <protection hidden="1"/>
    </xf>
    <xf numFmtId="0" fontId="9" fillId="13" borderId="2" xfId="0" applyFont="1" applyFill="1" applyBorder="1" applyAlignment="1" applyProtection="1">
      <alignment horizontal="center" textRotation="90" wrapText="1"/>
      <protection hidden="1"/>
    </xf>
    <xf numFmtId="0" fontId="42" fillId="13" borderId="1" xfId="0" applyFont="1" applyFill="1" applyBorder="1" applyAlignment="1" applyProtection="1">
      <alignment horizontal="center" vertical="center" wrapText="1"/>
      <protection hidden="1"/>
    </xf>
    <xf numFmtId="0" fontId="19" fillId="13" borderId="21" xfId="0" applyFont="1" applyFill="1" applyBorder="1" applyAlignment="1" applyProtection="1">
      <alignment horizontal="center" vertical="center" wrapText="1"/>
      <protection hidden="1"/>
    </xf>
    <xf numFmtId="0" fontId="39" fillId="13" borderId="24" xfId="0" applyFont="1" applyFill="1" applyBorder="1" applyAlignment="1" applyProtection="1">
      <alignment horizontal="center" vertical="center" wrapText="1"/>
      <protection hidden="1"/>
    </xf>
    <xf numFmtId="0" fontId="17" fillId="13" borderId="2" xfId="0" applyFont="1" applyFill="1" applyBorder="1" applyAlignment="1" applyProtection="1">
      <alignment horizontal="center" textRotation="90" wrapText="1"/>
      <protection hidden="1"/>
    </xf>
    <xf numFmtId="0" fontId="17" fillId="16" borderId="2" xfId="0" applyFont="1" applyFill="1" applyBorder="1" applyAlignment="1" applyProtection="1">
      <alignment horizontal="center" textRotation="90" wrapText="1"/>
      <protection hidden="1"/>
    </xf>
    <xf numFmtId="0" fontId="19" fillId="18" borderId="0" xfId="0" applyFont="1" applyFill="1" applyAlignment="1" applyProtection="1">
      <alignment horizontal="center" vertical="center" wrapText="1"/>
      <protection hidden="1"/>
    </xf>
    <xf numFmtId="0" fontId="38" fillId="18" borderId="2" xfId="0" applyFont="1" applyFill="1" applyBorder="1" applyAlignment="1" applyProtection="1">
      <alignment horizontal="center" vertical="center" wrapText="1"/>
      <protection hidden="1"/>
    </xf>
    <xf numFmtId="0" fontId="38" fillId="18" borderId="24" xfId="0" applyFont="1" applyFill="1" applyBorder="1" applyAlignment="1" applyProtection="1">
      <alignment horizontal="center" vertical="center" wrapText="1"/>
      <protection hidden="1"/>
    </xf>
    <xf numFmtId="0" fontId="58" fillId="2" borderId="0" xfId="0" applyFont="1" applyFill="1" applyAlignment="1" applyProtection="1">
      <alignment horizontal="center" vertical="center" wrapText="1"/>
      <protection hidden="1"/>
    </xf>
    <xf numFmtId="0" fontId="38" fillId="2" borderId="0" xfId="0" applyFont="1" applyFill="1" applyAlignment="1" applyProtection="1">
      <alignment horizontal="left" vertical="center" wrapText="1"/>
      <protection hidden="1"/>
    </xf>
    <xf numFmtId="0" fontId="25" fillId="2" borderId="0" xfId="0" applyFont="1" applyFill="1" applyAlignment="1" applyProtection="1">
      <alignment vertical="center" textRotation="45" wrapText="1"/>
      <protection hidden="1"/>
    </xf>
    <xf numFmtId="164" fontId="2" fillId="2" borderId="0" xfId="1" applyFont="1" applyFill="1" applyBorder="1" applyProtection="1"/>
    <xf numFmtId="0" fontId="4" fillId="2" borderId="24" xfId="0" quotePrefix="1" applyFont="1" applyFill="1" applyBorder="1" applyAlignment="1" applyProtection="1">
      <alignment horizontal="left" vertical="center" wrapText="1" indent="1"/>
      <protection locked="0"/>
    </xf>
    <xf numFmtId="0" fontId="61" fillId="0" borderId="2" xfId="4" applyNumberFormat="1" applyFont="1" applyBorder="1" applyAlignment="1" applyProtection="1">
      <alignment horizontal="center" vertical="center"/>
      <protection locked="0"/>
    </xf>
    <xf numFmtId="0" fontId="53" fillId="2" borderId="31" xfId="2" applyFont="1" applyFill="1" applyBorder="1" applyAlignment="1" applyProtection="1">
      <alignment horizontal="center" vertical="center" wrapText="1"/>
    </xf>
    <xf numFmtId="0" fontId="8" fillId="2" borderId="2" xfId="0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Alignment="1" applyProtection="1">
      <alignment horizontal="center" vertical="center" wrapText="1"/>
      <protection locked="0"/>
    </xf>
    <xf numFmtId="1" fontId="7" fillId="2" borderId="22" xfId="1" applyNumberFormat="1" applyFont="1" applyFill="1" applyBorder="1" applyAlignment="1" applyProtection="1">
      <alignment horizontal="left" vertical="center" wrapText="1" indent="1"/>
      <protection locked="0"/>
    </xf>
    <xf numFmtId="1" fontId="7" fillId="15" borderId="2" xfId="1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2" borderId="24" xfId="0" applyFont="1" applyFill="1" applyBorder="1" applyAlignment="1" applyProtection="1">
      <alignment vertical="center" wrapText="1"/>
      <protection locked="0"/>
    </xf>
    <xf numFmtId="0" fontId="9" fillId="19" borderId="2" xfId="0" applyFont="1" applyFill="1" applyBorder="1" applyAlignment="1" applyProtection="1">
      <alignment horizontal="center" textRotation="90" wrapText="1"/>
      <protection hidden="1"/>
    </xf>
    <xf numFmtId="0" fontId="42" fillId="19" borderId="1" xfId="0" applyFont="1" applyFill="1" applyBorder="1" applyAlignment="1" applyProtection="1">
      <alignment horizontal="center" vertical="center" wrapText="1"/>
      <protection hidden="1"/>
    </xf>
    <xf numFmtId="0" fontId="19" fillId="19" borderId="21" xfId="0" applyFont="1" applyFill="1" applyBorder="1" applyAlignment="1" applyProtection="1">
      <alignment horizontal="center" vertical="center" wrapText="1"/>
      <protection hidden="1"/>
    </xf>
    <xf numFmtId="0" fontId="39" fillId="19" borderId="24" xfId="0" applyFont="1" applyFill="1" applyBorder="1" applyAlignment="1" applyProtection="1">
      <alignment horizontal="center" vertical="center" wrapText="1"/>
      <protection hidden="1"/>
    </xf>
    <xf numFmtId="0" fontId="4" fillId="2" borderId="2" xfId="1" applyNumberFormat="1" applyFont="1" applyFill="1" applyBorder="1" applyAlignment="1" applyProtection="1">
      <alignment vertical="center" wrapText="1"/>
      <protection locked="0"/>
    </xf>
    <xf numFmtId="0" fontId="11" fillId="2" borderId="0" xfId="1" applyNumberFormat="1" applyFont="1" applyFill="1" applyBorder="1" applyAlignment="1" applyProtection="1">
      <alignment horizontal="center" vertical="center" wrapText="1"/>
      <protection hidden="1"/>
    </xf>
    <xf numFmtId="0" fontId="63" fillId="0" borderId="0" xfId="0" applyFont="1" applyAlignment="1">
      <alignment wrapText="1"/>
    </xf>
    <xf numFmtId="10" fontId="59" fillId="2" borderId="0" xfId="0" applyNumberFormat="1" applyFont="1" applyFill="1" applyAlignment="1" applyProtection="1">
      <alignment vertical="center"/>
      <protection locked="0"/>
    </xf>
    <xf numFmtId="0" fontId="5" fillId="2" borderId="0" xfId="0" applyFont="1" applyFill="1" applyAlignment="1" applyProtection="1">
      <alignment vertical="center" wrapText="1"/>
      <protection locked="0" hidden="1"/>
    </xf>
    <xf numFmtId="0" fontId="7" fillId="2" borderId="0" xfId="1" applyNumberFormat="1" applyFont="1" applyFill="1" applyBorder="1" applyAlignment="1" applyProtection="1">
      <alignment horizontal="center" vertical="center" wrapText="1"/>
      <protection locked="0"/>
    </xf>
    <xf numFmtId="1" fontId="7" fillId="9" borderId="2" xfId="1" applyNumberFormat="1" applyFont="1" applyFill="1" applyBorder="1" applyAlignment="1" applyProtection="1">
      <alignment horizontal="left" vertical="center" wrapText="1" indent="1"/>
      <protection locked="0"/>
    </xf>
    <xf numFmtId="0" fontId="10" fillId="2" borderId="0" xfId="0" applyFont="1" applyFill="1" applyAlignment="1" applyProtection="1">
      <alignment horizontal="center" vertical="center" wrapText="1"/>
      <protection hidden="1"/>
    </xf>
    <xf numFmtId="0" fontId="2" fillId="0" borderId="2" xfId="0" applyFont="1" applyBorder="1" applyAlignment="1" applyProtection="1">
      <alignment horizontal="center" vertical="center"/>
      <protection hidden="1"/>
    </xf>
    <xf numFmtId="0" fontId="8" fillId="2" borderId="0" xfId="2" applyFont="1" applyFill="1" applyBorder="1" applyAlignment="1" applyProtection="1">
      <alignment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4" fillId="2" borderId="24" xfId="0" applyFont="1" applyFill="1" applyBorder="1" applyAlignment="1" applyProtection="1">
      <alignment horizontal="left" vertical="center" wrapText="1" indent="1"/>
      <protection locked="0"/>
    </xf>
    <xf numFmtId="0" fontId="7" fillId="2" borderId="2" xfId="0" applyFont="1" applyFill="1" applyBorder="1" applyAlignment="1" applyProtection="1">
      <alignment horizontal="left" vertical="center" wrapText="1" indent="1"/>
      <protection locked="0"/>
    </xf>
    <xf numFmtId="0" fontId="2" fillId="2" borderId="0" xfId="0" applyFont="1" applyFill="1" applyAlignment="1" applyProtection="1">
      <alignment horizontal="center"/>
      <protection hidden="1"/>
    </xf>
    <xf numFmtId="0" fontId="5" fillId="2" borderId="15" xfId="0" applyFont="1" applyFill="1" applyBorder="1" applyAlignment="1" applyProtection="1">
      <alignment horizontal="center" wrapText="1"/>
      <protection hidden="1"/>
    </xf>
    <xf numFmtId="0" fontId="25" fillId="2" borderId="2" xfId="0" applyFont="1" applyFill="1" applyBorder="1" applyAlignment="1" applyProtection="1">
      <alignment horizontal="left" vertical="center" wrapText="1"/>
      <protection hidden="1"/>
    </xf>
    <xf numFmtId="0" fontId="2" fillId="2" borderId="15" xfId="0" applyFont="1" applyFill="1" applyBorder="1" applyProtection="1">
      <protection hidden="1"/>
    </xf>
    <xf numFmtId="0" fontId="10" fillId="8" borderId="2" xfId="1" applyNumberFormat="1" applyFont="1" applyFill="1" applyBorder="1" applyAlignment="1" applyProtection="1">
      <alignment horizontal="center" vertical="center" wrapText="1"/>
      <protection hidden="1"/>
    </xf>
    <xf numFmtId="0" fontId="5" fillId="2" borderId="22" xfId="0" applyFont="1" applyFill="1" applyBorder="1" applyAlignment="1" applyProtection="1">
      <alignment vertical="center" wrapText="1"/>
      <protection hidden="1"/>
    </xf>
    <xf numFmtId="169" fontId="7" fillId="2" borderId="2" xfId="1" applyNumberFormat="1" applyFont="1" applyFill="1" applyBorder="1" applyAlignment="1" applyProtection="1">
      <alignment horizontal="center" vertical="center" wrapText="1"/>
      <protection locked="0"/>
    </xf>
    <xf numFmtId="14" fontId="7" fillId="2" borderId="2" xfId="1" applyNumberFormat="1" applyFont="1" applyFill="1" applyBorder="1" applyAlignment="1" applyProtection="1">
      <alignment horizontal="center" vertical="center" wrapText="1"/>
      <protection locked="0"/>
    </xf>
    <xf numFmtId="1" fontId="7" fillId="2" borderId="2" xfId="0" applyNumberFormat="1" applyFont="1" applyFill="1" applyBorder="1" applyAlignment="1" applyProtection="1">
      <alignment horizontal="left" vertical="center" wrapText="1" indent="1"/>
      <protection locked="0"/>
    </xf>
    <xf numFmtId="0" fontId="0" fillId="0" borderId="0" xfId="0" applyAlignment="1">
      <alignment horizontal="center"/>
    </xf>
    <xf numFmtId="0" fontId="14" fillId="0" borderId="0" xfId="0" applyFont="1" applyAlignment="1">
      <alignment horizontal="center"/>
    </xf>
    <xf numFmtId="0" fontId="3" fillId="17" borderId="2" xfId="0" applyFont="1" applyFill="1" applyBorder="1" applyAlignment="1" applyProtection="1">
      <alignment horizontal="center" vertical="center" wrapText="1"/>
      <protection hidden="1"/>
    </xf>
    <xf numFmtId="0" fontId="23" fillId="2" borderId="8" xfId="2" applyFont="1" applyFill="1" applyBorder="1" applyAlignment="1" applyProtection="1">
      <alignment vertical="center" wrapText="1"/>
      <protection hidden="1"/>
    </xf>
    <xf numFmtId="0" fontId="5" fillId="2" borderId="0" xfId="0" applyFont="1" applyFill="1" applyAlignment="1" applyProtection="1">
      <alignment horizontal="center" vertical="top" wrapText="1"/>
      <protection hidden="1"/>
    </xf>
    <xf numFmtId="0" fontId="10" fillId="2" borderId="0" xfId="0" applyFont="1" applyFill="1" applyAlignment="1" applyProtection="1">
      <alignment vertical="center" wrapText="1"/>
      <protection hidden="1"/>
    </xf>
    <xf numFmtId="168" fontId="8" fillId="2" borderId="0" xfId="1" applyNumberFormat="1" applyFont="1" applyFill="1" applyBorder="1" applyAlignment="1" applyProtection="1">
      <alignment horizontal="left" wrapText="1"/>
      <protection locked="0"/>
    </xf>
    <xf numFmtId="0" fontId="7" fillId="2" borderId="0" xfId="0" applyFont="1" applyFill="1" applyAlignment="1" applyProtection="1">
      <alignment horizontal="left" vertical="center" wrapText="1" indent="1"/>
      <protection hidden="1"/>
    </xf>
    <xf numFmtId="0" fontId="64" fillId="2" borderId="0" xfId="0" applyFont="1" applyFill="1" applyProtection="1">
      <protection hidden="1"/>
    </xf>
    <xf numFmtId="0" fontId="10" fillId="2" borderId="22" xfId="0" applyFont="1" applyFill="1" applyBorder="1" applyAlignment="1" applyProtection="1">
      <alignment vertical="center" wrapText="1"/>
      <protection hidden="1"/>
    </xf>
    <xf numFmtId="0" fontId="4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65" fillId="2" borderId="0" xfId="0" applyFont="1" applyFill="1" applyProtection="1">
      <protection hidden="1"/>
    </xf>
    <xf numFmtId="0" fontId="66" fillId="2" borderId="0" xfId="0" applyFont="1" applyFill="1" applyProtection="1">
      <protection hidden="1"/>
    </xf>
    <xf numFmtId="0" fontId="63" fillId="0" borderId="0" xfId="0" applyFont="1"/>
    <xf numFmtId="0" fontId="4" fillId="2" borderId="12" xfId="0" applyFont="1" applyFill="1" applyBorder="1" applyAlignment="1" applyProtection="1">
      <alignment vertical="center" wrapText="1"/>
      <protection locked="0"/>
    </xf>
    <xf numFmtId="0" fontId="4" fillId="2" borderId="8" xfId="0" applyFont="1" applyFill="1" applyBorder="1" applyAlignment="1" applyProtection="1">
      <alignment vertical="center" wrapText="1"/>
      <protection locked="0"/>
    </xf>
    <xf numFmtId="0" fontId="68" fillId="2" borderId="7" xfId="0" applyFont="1" applyFill="1" applyBorder="1" applyAlignment="1" applyProtection="1">
      <alignment vertical="center"/>
      <protection locked="0"/>
    </xf>
    <xf numFmtId="0" fontId="4" fillId="2" borderId="8" xfId="0" applyFont="1" applyFill="1" applyBorder="1" applyAlignment="1" applyProtection="1">
      <alignment vertical="center" wrapText="1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67" fillId="2" borderId="0" xfId="0" applyFont="1" applyFill="1" applyAlignment="1" applyProtection="1">
      <alignment vertical="center"/>
      <protection hidden="1"/>
    </xf>
    <xf numFmtId="0" fontId="4" fillId="0" borderId="7" xfId="0" applyFont="1" applyBorder="1" applyProtection="1">
      <protection hidden="1"/>
    </xf>
    <xf numFmtId="0" fontId="4" fillId="2" borderId="0" xfId="0" applyFont="1" applyFill="1" applyAlignment="1" applyProtection="1">
      <alignment vertical="center" wrapText="1"/>
      <protection hidden="1"/>
    </xf>
    <xf numFmtId="0" fontId="4" fillId="2" borderId="7" xfId="0" applyFont="1" applyFill="1" applyBorder="1" applyAlignment="1" applyProtection="1">
      <alignment vertical="center" wrapText="1"/>
      <protection hidden="1"/>
    </xf>
    <xf numFmtId="0" fontId="69" fillId="2" borderId="0" xfId="0" applyFont="1" applyFill="1" applyAlignment="1">
      <alignment vertical="center" wrapText="1"/>
    </xf>
    <xf numFmtId="0" fontId="60" fillId="2" borderId="0" xfId="0" applyFont="1" applyFill="1" applyAlignment="1">
      <alignment vertical="center" wrapText="1"/>
    </xf>
    <xf numFmtId="0" fontId="4" fillId="0" borderId="8" xfId="0" applyFont="1" applyBorder="1" applyProtection="1">
      <protection hidden="1"/>
    </xf>
    <xf numFmtId="0" fontId="63" fillId="0" borderId="0" xfId="0" applyFont="1" applyProtection="1">
      <protection hidden="1"/>
    </xf>
    <xf numFmtId="0" fontId="10" fillId="2" borderId="7" xfId="2" applyFont="1" applyFill="1" applyBorder="1" applyAlignment="1" applyProtection="1">
      <alignment vertical="center" wrapText="1"/>
      <protection hidden="1"/>
    </xf>
    <xf numFmtId="0" fontId="2" fillId="0" borderId="0" xfId="0" applyFont="1" applyAlignment="1" applyProtection="1">
      <alignment horizontal="center" vertical="center"/>
      <protection hidden="1"/>
    </xf>
    <xf numFmtId="0" fontId="2" fillId="2" borderId="0" xfId="0" applyFont="1" applyFill="1" applyAlignment="1" applyProtection="1">
      <alignment horizontal="center" wrapText="1"/>
      <protection hidden="1"/>
    </xf>
    <xf numFmtId="0" fontId="2" fillId="2" borderId="0" xfId="0" applyFont="1" applyFill="1" applyAlignment="1" applyProtection="1">
      <alignment horizontal="center" vertical="center"/>
      <protection hidden="1"/>
    </xf>
    <xf numFmtId="0" fontId="8" fillId="0" borderId="0" xfId="0" applyFont="1" applyAlignment="1" applyProtection="1">
      <alignment horizontal="center" vertical="center" wrapText="1"/>
      <protection locked="0"/>
    </xf>
    <xf numFmtId="0" fontId="5" fillId="2" borderId="0" xfId="0" applyFont="1" applyFill="1" applyAlignment="1" applyProtection="1">
      <alignment horizontal="center" vertical="center" wrapText="1"/>
      <protection hidden="1"/>
    </xf>
    <xf numFmtId="4" fontId="8" fillId="9" borderId="0" xfId="1" applyNumberFormat="1" applyFont="1" applyFill="1" applyBorder="1" applyAlignment="1" applyProtection="1">
      <alignment horizontal="center" vertical="center" wrapText="1"/>
      <protection hidden="1"/>
    </xf>
    <xf numFmtId="168" fontId="10" fillId="2" borderId="0" xfId="1" applyNumberFormat="1" applyFont="1" applyFill="1" applyBorder="1" applyAlignment="1" applyProtection="1">
      <alignment horizontal="center" vertical="center" wrapText="1"/>
      <protection hidden="1"/>
    </xf>
    <xf numFmtId="0" fontId="0" fillId="0" borderId="28" xfId="0" applyBorder="1"/>
    <xf numFmtId="0" fontId="0" fillId="0" borderId="24" xfId="0" applyBorder="1"/>
    <xf numFmtId="14" fontId="4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7" borderId="3" xfId="0" applyFont="1" applyFill="1" applyBorder="1" applyAlignment="1">
      <alignment horizontal="center" vertical="center" wrapText="1"/>
    </xf>
    <xf numFmtId="0" fontId="3" fillId="5" borderId="24" xfId="0" applyFont="1" applyFill="1" applyBorder="1" applyAlignment="1" applyProtection="1">
      <alignment vertical="center" wrapText="1"/>
      <protection hidden="1"/>
    </xf>
    <xf numFmtId="0" fontId="8" fillId="0" borderId="0" xfId="0" applyFont="1" applyAlignment="1" applyProtection="1">
      <alignment horizontal="center" vertical="center"/>
      <protection locked="0"/>
    </xf>
    <xf numFmtId="0" fontId="10" fillId="20" borderId="0" xfId="0" applyFont="1" applyFill="1" applyAlignment="1" applyProtection="1">
      <alignment horizontal="center" vertical="center"/>
      <protection locked="0"/>
    </xf>
    <xf numFmtId="0" fontId="8" fillId="2" borderId="0" xfId="2" applyFont="1" applyFill="1" applyBorder="1" applyAlignment="1" applyProtection="1">
      <alignment horizontal="center" vertical="center" wrapText="1"/>
      <protection locked="0"/>
    </xf>
    <xf numFmtId="0" fontId="8" fillId="2" borderId="22" xfId="2" applyFont="1" applyFill="1" applyBorder="1" applyAlignment="1" applyProtection="1">
      <alignment vertical="center" wrapText="1"/>
      <protection locked="0"/>
    </xf>
    <xf numFmtId="0" fontId="0" fillId="0" borderId="22" xfId="0" applyBorder="1" applyProtection="1">
      <protection hidden="1"/>
    </xf>
    <xf numFmtId="0" fontId="2" fillId="0" borderId="8" xfId="0" applyFont="1" applyBorder="1" applyAlignment="1" applyProtection="1">
      <alignment horizontal="center" vertical="center"/>
      <protection hidden="1"/>
    </xf>
    <xf numFmtId="166" fontId="8" fillId="2" borderId="0" xfId="0" applyNumberFormat="1" applyFont="1" applyFill="1" applyAlignment="1" applyProtection="1">
      <alignment horizontal="center" vertical="center" wrapText="1"/>
      <protection hidden="1"/>
    </xf>
    <xf numFmtId="0" fontId="2" fillId="0" borderId="6" xfId="0" applyFont="1" applyBorder="1" applyAlignment="1" applyProtection="1">
      <alignment horizontal="center" vertical="center"/>
      <protection hidden="1"/>
    </xf>
    <xf numFmtId="0" fontId="2" fillId="2" borderId="5" xfId="0" applyFont="1" applyFill="1" applyBorder="1" applyAlignment="1" applyProtection="1">
      <alignment horizontal="center" wrapText="1"/>
      <protection hidden="1"/>
    </xf>
    <xf numFmtId="0" fontId="0" fillId="4" borderId="2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/>
    </xf>
    <xf numFmtId="49" fontId="4" fillId="2" borderId="2" xfId="0" quotePrefix="1" applyNumberFormat="1" applyFont="1" applyFill="1" applyBorder="1" applyAlignment="1" applyProtection="1">
      <alignment horizontal="center" vertical="center" wrapText="1"/>
      <protection locked="0"/>
    </xf>
    <xf numFmtId="49" fontId="4" fillId="2" borderId="2" xfId="0" applyNumberFormat="1" applyFont="1" applyFill="1" applyBorder="1" applyAlignment="1" applyProtection="1">
      <alignment horizontal="center" vertical="center" wrapText="1"/>
      <protection locked="0"/>
    </xf>
    <xf numFmtId="170" fontId="4" fillId="2" borderId="3" xfId="0" applyNumberFormat="1" applyFont="1" applyFill="1" applyBorder="1" applyAlignment="1" applyProtection="1">
      <alignment horizontal="center" vertical="center" wrapText="1"/>
      <protection hidden="1"/>
    </xf>
    <xf numFmtId="0" fontId="4" fillId="2" borderId="3" xfId="0" applyFont="1" applyFill="1" applyBorder="1" applyAlignment="1" applyProtection="1">
      <alignment horizontal="center" vertical="center" wrapText="1"/>
      <protection hidden="1"/>
    </xf>
    <xf numFmtId="168" fontId="7" fillId="2" borderId="2" xfId="1" applyNumberFormat="1" applyFont="1" applyFill="1" applyBorder="1" applyAlignment="1" applyProtection="1">
      <alignment horizontal="center" vertical="center" wrapText="1"/>
      <protection hidden="1"/>
    </xf>
    <xf numFmtId="0" fontId="7" fillId="2" borderId="2" xfId="0" applyFont="1" applyFill="1" applyBorder="1" applyAlignment="1" applyProtection="1">
      <alignment horizontal="center" vertical="center" wrapText="1"/>
      <protection hidden="1"/>
    </xf>
    <xf numFmtId="0" fontId="7" fillId="2" borderId="2" xfId="1" applyNumberFormat="1" applyFont="1" applyFill="1" applyBorder="1" applyAlignment="1" applyProtection="1">
      <alignment horizontal="center" vertical="center" wrapText="1"/>
      <protection hidden="1"/>
    </xf>
    <xf numFmtId="0" fontId="61" fillId="0" borderId="2" xfId="4" applyNumberFormat="1" applyFont="1" applyBorder="1" applyAlignment="1" applyProtection="1">
      <alignment horizontal="center" vertical="center" wrapText="1"/>
      <protection locked="0"/>
    </xf>
    <xf numFmtId="0" fontId="19" fillId="2" borderId="2" xfId="0" applyFont="1" applyFill="1" applyBorder="1" applyAlignment="1" applyProtection="1">
      <alignment horizontal="left" vertical="center" wrapText="1" indent="1"/>
      <protection locked="0" hidden="1"/>
    </xf>
    <xf numFmtId="165" fontId="4" fillId="2" borderId="0" xfId="1" applyNumberFormat="1" applyFont="1" applyFill="1" applyBorder="1" applyAlignment="1" applyProtection="1">
      <alignment horizontal="center" vertical="center" wrapText="1"/>
      <protection locked="0"/>
    </xf>
    <xf numFmtId="0" fontId="24" fillId="2" borderId="0" xfId="0" applyFont="1" applyFill="1" applyAlignment="1" applyProtection="1">
      <alignment horizontal="center" vertical="center" wrapText="1"/>
      <protection hidden="1"/>
    </xf>
    <xf numFmtId="0" fontId="24" fillId="2" borderId="24" xfId="0" applyFont="1" applyFill="1" applyBorder="1" applyAlignment="1" applyProtection="1">
      <alignment horizontal="left" vertical="center" wrapText="1" indent="1"/>
      <protection hidden="1"/>
    </xf>
    <xf numFmtId="0" fontId="24" fillId="2" borderId="2" xfId="0" applyFont="1" applyFill="1" applyBorder="1" applyAlignment="1" applyProtection="1">
      <alignment horizontal="center" vertical="center" wrapText="1"/>
      <protection hidden="1"/>
    </xf>
    <xf numFmtId="0" fontId="24" fillId="2" borderId="2" xfId="0" applyFont="1" applyFill="1" applyBorder="1" applyAlignment="1" applyProtection="1">
      <alignment horizontal="left" vertical="center" wrapText="1"/>
      <protection hidden="1"/>
    </xf>
    <xf numFmtId="0" fontId="24" fillId="2" borderId="2" xfId="0" applyFont="1" applyFill="1" applyBorder="1" applyAlignment="1" applyProtection="1">
      <alignment horizontal="left" vertical="center" wrapText="1" indent="1"/>
      <protection hidden="1"/>
    </xf>
    <xf numFmtId="0" fontId="24" fillId="2" borderId="21" xfId="0" applyFont="1" applyFill="1" applyBorder="1" applyAlignment="1" applyProtection="1">
      <alignment horizontal="left" vertical="center" wrapText="1" indent="1"/>
      <protection hidden="1"/>
    </xf>
    <xf numFmtId="0" fontId="38" fillId="5" borderId="2" xfId="0" applyFont="1" applyFill="1" applyBorder="1" applyAlignment="1" applyProtection="1">
      <alignment horizontal="center" vertical="center" wrapText="1"/>
      <protection hidden="1"/>
    </xf>
    <xf numFmtId="49" fontId="4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38" fillId="0" borderId="2" xfId="0" applyFont="1" applyBorder="1" applyAlignment="1" applyProtection="1">
      <alignment horizontal="center" vertical="center" wrapText="1"/>
      <protection locked="0" hidden="1"/>
    </xf>
    <xf numFmtId="49" fontId="7" fillId="2" borderId="2" xfId="0" applyNumberFormat="1" applyFont="1" applyFill="1" applyBorder="1" applyAlignment="1" applyProtection="1">
      <alignment horizontal="left" vertical="center" wrapText="1" indent="1"/>
      <protection locked="0"/>
    </xf>
    <xf numFmtId="0" fontId="5" fillId="2" borderId="22" xfId="0" applyFont="1" applyFill="1" applyBorder="1" applyAlignment="1" applyProtection="1">
      <alignment vertical="center" wrapText="1"/>
      <protection locked="0" hidden="1"/>
    </xf>
    <xf numFmtId="0" fontId="4" fillId="2" borderId="2" xfId="1" applyNumberFormat="1" applyFont="1" applyFill="1" applyBorder="1" applyAlignment="1" applyProtection="1">
      <alignment horizontal="center" vertical="center" wrapText="1"/>
      <protection locked="0" hidden="1"/>
    </xf>
    <xf numFmtId="0" fontId="4" fillId="0" borderId="2" xfId="0" applyFont="1" applyBorder="1" applyAlignment="1" applyProtection="1">
      <alignment horizontal="center" vertical="center" wrapText="1"/>
      <protection hidden="1"/>
    </xf>
    <xf numFmtId="0" fontId="2" fillId="2" borderId="8" xfId="0" applyFont="1" applyFill="1" applyBorder="1" applyAlignment="1" applyProtection="1">
      <alignment horizontal="center"/>
      <protection hidden="1"/>
    </xf>
    <xf numFmtId="0" fontId="25" fillId="2" borderId="0" xfId="0" applyFont="1" applyFill="1" applyAlignment="1" applyProtection="1">
      <alignment horizontal="center" vertical="center" wrapText="1"/>
      <protection hidden="1"/>
    </xf>
    <xf numFmtId="0" fontId="42" fillId="2" borderId="2" xfId="0" applyFont="1" applyFill="1" applyBorder="1" applyAlignment="1" applyProtection="1">
      <alignment horizontal="center" vertical="center" wrapText="1"/>
      <protection hidden="1"/>
    </xf>
    <xf numFmtId="0" fontId="42" fillId="2" borderId="0" xfId="0" applyFont="1" applyFill="1" applyAlignment="1" applyProtection="1">
      <alignment horizontal="center" vertical="center" wrapText="1"/>
      <protection hidden="1"/>
    </xf>
    <xf numFmtId="0" fontId="23" fillId="2" borderId="16" xfId="2" applyFont="1" applyFill="1" applyBorder="1" applyAlignment="1" applyProtection="1">
      <alignment horizontal="center" vertical="center" wrapText="1"/>
    </xf>
    <xf numFmtId="0" fontId="42" fillId="5" borderId="2" xfId="0" applyFont="1" applyFill="1" applyBorder="1" applyAlignment="1" applyProtection="1">
      <alignment horizontal="center" vertical="center" wrapText="1"/>
      <protection hidden="1"/>
    </xf>
    <xf numFmtId="0" fontId="9" fillId="8" borderId="2" xfId="0" applyFont="1" applyFill="1" applyBorder="1" applyAlignment="1" applyProtection="1">
      <alignment horizontal="center" vertical="center" wrapText="1"/>
      <protection hidden="1"/>
    </xf>
    <xf numFmtId="0" fontId="25" fillId="8" borderId="2" xfId="0" applyFont="1" applyFill="1" applyBorder="1" applyAlignment="1" applyProtection="1">
      <alignment horizontal="center" vertical="center" wrapText="1"/>
      <protection hidden="1"/>
    </xf>
    <xf numFmtId="0" fontId="0" fillId="2" borderId="0" xfId="0" applyFill="1" applyAlignment="1">
      <alignment horizontal="center" vertical="center" wrapText="1"/>
    </xf>
    <xf numFmtId="49" fontId="8" fillId="2" borderId="2" xfId="0" applyNumberFormat="1" applyFont="1" applyFill="1" applyBorder="1" applyAlignment="1" applyProtection="1">
      <alignment horizontal="center" vertical="center" wrapText="1"/>
      <protection hidden="1"/>
    </xf>
    <xf numFmtId="0" fontId="23" fillId="2" borderId="22" xfId="2" applyFont="1" applyFill="1" applyBorder="1" applyAlignment="1" applyProtection="1">
      <alignment horizontal="center" vertical="center" wrapText="1"/>
    </xf>
    <xf numFmtId="0" fontId="8" fillId="2" borderId="2" xfId="0" applyFont="1" applyFill="1" applyBorder="1" applyAlignment="1" applyProtection="1">
      <alignment horizontal="center" vertical="center" wrapText="1"/>
      <protection hidden="1"/>
    </xf>
    <xf numFmtId="0" fontId="8" fillId="2" borderId="25" xfId="2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7" xfId="0" applyFont="1" applyFill="1" applyBorder="1" applyAlignment="1" applyProtection="1">
      <alignment horizontal="center"/>
      <protection hidden="1"/>
    </xf>
    <xf numFmtId="0" fontId="23" fillId="2" borderId="0" xfId="2" applyFont="1" applyFill="1" applyBorder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vertical="center" wrapText="1"/>
      <protection locked="0"/>
    </xf>
    <xf numFmtId="0" fontId="3" fillId="5" borderId="24" xfId="0" applyFont="1" applyFill="1" applyBorder="1" applyAlignment="1">
      <alignment horizontal="center" vertical="center" wrapText="1"/>
    </xf>
    <xf numFmtId="0" fontId="3" fillId="17" borderId="2" xfId="0" applyFont="1" applyFill="1" applyBorder="1" applyAlignment="1">
      <alignment horizontal="center" vertical="center" wrapText="1"/>
    </xf>
    <xf numFmtId="0" fontId="5" fillId="2" borderId="0" xfId="0" applyFont="1" applyFill="1" applyAlignment="1" applyProtection="1">
      <alignment horizontal="center" vertical="center" wrapText="1"/>
      <protection locked="0" hidden="1"/>
    </xf>
    <xf numFmtId="0" fontId="4" fillId="2" borderId="2" xfId="0" applyFont="1" applyFill="1" applyBorder="1" applyAlignment="1" applyProtection="1">
      <alignment horizontal="center" vertical="center" wrapText="1"/>
      <protection hidden="1"/>
    </xf>
    <xf numFmtId="0" fontId="25" fillId="16" borderId="2" xfId="0" applyFont="1" applyFill="1" applyBorder="1" applyAlignment="1">
      <alignment horizontal="center" vertical="center"/>
    </xf>
    <xf numFmtId="0" fontId="25" fillId="0" borderId="2" xfId="0" applyFont="1" applyBorder="1" applyAlignment="1">
      <alignment horizontal="center" vertical="center"/>
    </xf>
    <xf numFmtId="0" fontId="38" fillId="0" borderId="2" xfId="0" applyFont="1" applyBorder="1" applyAlignment="1">
      <alignment horizontal="center" vertical="center"/>
    </xf>
    <xf numFmtId="0" fontId="25" fillId="2" borderId="2" xfId="0" applyFont="1" applyFill="1" applyBorder="1" applyAlignment="1" applyProtection="1">
      <alignment horizontal="center" vertical="center" wrapText="1"/>
      <protection hidden="1"/>
    </xf>
    <xf numFmtId="0" fontId="16" fillId="2" borderId="0" xfId="0" applyFont="1" applyFill="1" applyAlignment="1">
      <alignment horizontal="center" vertical="center" wrapText="1"/>
    </xf>
    <xf numFmtId="0" fontId="38" fillId="0" borderId="29" xfId="0" applyFont="1" applyBorder="1" applyAlignment="1" applyProtection="1">
      <alignment horizontal="center" vertical="center" wrapText="1"/>
      <protection locked="0" hidden="1"/>
    </xf>
    <xf numFmtId="0" fontId="38" fillId="5" borderId="29" xfId="0" applyFont="1" applyFill="1" applyBorder="1" applyAlignment="1" applyProtection="1">
      <alignment horizontal="center" vertical="center" wrapText="1"/>
      <protection hidden="1"/>
    </xf>
    <xf numFmtId="0" fontId="38" fillId="9" borderId="29" xfId="0" applyFont="1" applyFill="1" applyBorder="1" applyAlignment="1" applyProtection="1">
      <alignment horizontal="center" vertical="center" wrapText="1"/>
      <protection hidden="1"/>
    </xf>
    <xf numFmtId="0" fontId="16" fillId="2" borderId="29" xfId="0" applyFont="1" applyFill="1" applyBorder="1" applyAlignment="1" applyProtection="1">
      <alignment horizontal="center" vertical="center" wrapText="1"/>
      <protection hidden="1"/>
    </xf>
    <xf numFmtId="0" fontId="42" fillId="9" borderId="2" xfId="0" applyFont="1" applyFill="1" applyBorder="1" applyAlignment="1" applyProtection="1">
      <alignment horizontal="center" vertical="center" wrapText="1"/>
      <protection hidden="1"/>
    </xf>
    <xf numFmtId="0" fontId="7" fillId="2" borderId="0" xfId="0" applyFont="1" applyFill="1" applyAlignment="1">
      <alignment vertical="top" wrapText="1"/>
    </xf>
    <xf numFmtId="0" fontId="10" fillId="2" borderId="0" xfId="0" applyFont="1" applyFill="1" applyAlignment="1">
      <alignment vertical="center" wrapText="1"/>
    </xf>
    <xf numFmtId="0" fontId="41" fillId="2" borderId="0" xfId="0" applyFont="1" applyFill="1" applyAlignment="1">
      <alignment vertical="center" wrapText="1"/>
    </xf>
    <xf numFmtId="0" fontId="34" fillId="2" borderId="0" xfId="0" applyFont="1" applyFill="1" applyProtection="1">
      <protection hidden="1"/>
    </xf>
    <xf numFmtId="0" fontId="34" fillId="2" borderId="0" xfId="0" applyFont="1" applyFill="1" applyAlignment="1" applyProtection="1">
      <alignment vertical="center"/>
      <protection locked="0" hidden="1"/>
    </xf>
    <xf numFmtId="0" fontId="16" fillId="2" borderId="0" xfId="0" applyFont="1" applyFill="1" applyAlignment="1" applyProtection="1">
      <alignment vertical="center"/>
      <protection locked="0"/>
    </xf>
    <xf numFmtId="0" fontId="27" fillId="2" borderId="0" xfId="0" applyFont="1" applyFill="1" applyAlignment="1" applyProtection="1">
      <alignment horizontal="right" vertical="center"/>
      <protection locked="0"/>
    </xf>
    <xf numFmtId="0" fontId="27" fillId="2" borderId="0" xfId="0" applyFont="1" applyFill="1" applyAlignment="1" applyProtection="1">
      <alignment horizontal="right" vertical="center"/>
      <protection locked="0" hidden="1"/>
    </xf>
    <xf numFmtId="0" fontId="16" fillId="2" borderId="4" xfId="0" applyFont="1" applyFill="1" applyBorder="1" applyAlignment="1" applyProtection="1">
      <alignment vertical="center" wrapText="1"/>
      <protection hidden="1"/>
    </xf>
    <xf numFmtId="0" fontId="27" fillId="2" borderId="7" xfId="0" applyFont="1" applyFill="1" applyBorder="1" applyAlignment="1" applyProtection="1">
      <alignment horizontal="center" vertical="center" wrapText="1"/>
      <protection hidden="1"/>
    </xf>
    <xf numFmtId="0" fontId="32" fillId="2" borderId="8" xfId="0" applyFont="1" applyFill="1" applyBorder="1" applyAlignment="1">
      <alignment horizontal="center" vertical="center" wrapText="1"/>
    </xf>
    <xf numFmtId="0" fontId="33" fillId="2" borderId="7" xfId="0" applyFont="1" applyFill="1" applyBorder="1" applyAlignment="1" applyProtection="1">
      <alignment vertical="center"/>
      <protection hidden="1"/>
    </xf>
    <xf numFmtId="0" fontId="15" fillId="2" borderId="0" xfId="0" applyFont="1" applyFill="1" applyAlignment="1" applyProtection="1">
      <alignment vertical="center"/>
      <protection hidden="1"/>
    </xf>
    <xf numFmtId="0" fontId="43" fillId="2" borderId="0" xfId="0" applyFont="1" applyFill="1" applyAlignment="1" applyProtection="1">
      <alignment vertical="center"/>
      <protection hidden="1"/>
    </xf>
    <xf numFmtId="0" fontId="43" fillId="2" borderId="0" xfId="0" applyFont="1" applyFill="1" applyAlignment="1" applyProtection="1">
      <alignment horizontal="center" vertical="center"/>
      <protection hidden="1"/>
    </xf>
    <xf numFmtId="0" fontId="33" fillId="2" borderId="7" xfId="0" applyFont="1" applyFill="1" applyBorder="1" applyProtection="1">
      <protection hidden="1"/>
    </xf>
    <xf numFmtId="0" fontId="15" fillId="2" borderId="0" xfId="0" applyFont="1" applyFill="1" applyProtection="1">
      <protection hidden="1"/>
    </xf>
    <xf numFmtId="0" fontId="43" fillId="2" borderId="0" xfId="0" applyFont="1" applyFill="1" applyProtection="1">
      <protection hidden="1"/>
    </xf>
    <xf numFmtId="0" fontId="24" fillId="2" borderId="0" xfId="0" applyFont="1" applyFill="1" applyAlignment="1" applyProtection="1">
      <alignment horizontal="center" wrapText="1"/>
      <protection hidden="1"/>
    </xf>
    <xf numFmtId="0" fontId="31" fillId="2" borderId="0" xfId="0" applyFont="1" applyFill="1" applyAlignment="1" applyProtection="1">
      <alignment horizontal="center" vertical="center" wrapText="1"/>
      <protection hidden="1"/>
    </xf>
    <xf numFmtId="0" fontId="30" fillId="2" borderId="0" xfId="0" applyFont="1" applyFill="1" applyAlignment="1" applyProtection="1">
      <alignment horizontal="center" vertical="center" wrapText="1"/>
      <protection hidden="1"/>
    </xf>
    <xf numFmtId="1" fontId="29" fillId="2" borderId="0" xfId="0" applyNumberFormat="1" applyFont="1" applyFill="1" applyAlignment="1" applyProtection="1">
      <alignment horizontal="center" vertical="center" wrapText="1"/>
      <protection hidden="1"/>
    </xf>
    <xf numFmtId="0" fontId="31" fillId="2" borderId="0" xfId="0" applyFont="1" applyFill="1" applyAlignment="1" applyProtection="1">
      <alignment vertical="center" wrapText="1"/>
      <protection hidden="1"/>
    </xf>
    <xf numFmtId="0" fontId="27" fillId="2" borderId="0" xfId="0" applyFont="1" applyFill="1" applyAlignment="1" applyProtection="1">
      <alignment horizontal="center" textRotation="90" wrapText="1"/>
      <protection hidden="1"/>
    </xf>
    <xf numFmtId="0" fontId="9" fillId="2" borderId="0" xfId="0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vertical="center" wrapText="1"/>
      <protection hidden="1"/>
    </xf>
    <xf numFmtId="0" fontId="10" fillId="2" borderId="2" xfId="0" applyFont="1" applyFill="1" applyBorder="1" applyAlignment="1" applyProtection="1">
      <alignment horizontal="center" vertical="center" wrapText="1"/>
      <protection hidden="1"/>
    </xf>
    <xf numFmtId="171" fontId="8" fillId="2" borderId="2" xfId="0" applyNumberFormat="1" applyFont="1" applyFill="1" applyBorder="1" applyAlignment="1" applyProtection="1">
      <alignment horizontal="center" vertical="center" wrapText="1"/>
      <protection hidden="1"/>
    </xf>
    <xf numFmtId="171" fontId="8" fillId="2" borderId="27" xfId="2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Protection="1">
      <protection hidden="1"/>
    </xf>
    <xf numFmtId="0" fontId="11" fillId="2" borderId="15" xfId="0" applyFont="1" applyFill="1" applyBorder="1" applyAlignment="1">
      <alignment horizontal="right" vertical="center" wrapText="1"/>
    </xf>
    <xf numFmtId="166" fontId="23" fillId="2" borderId="22" xfId="2" applyNumberFormat="1" applyFont="1" applyFill="1" applyBorder="1" applyAlignment="1" applyProtection="1">
      <alignment horizontal="center" vertical="center" wrapText="1"/>
      <protection locked="0"/>
    </xf>
    <xf numFmtId="0" fontId="30" fillId="2" borderId="11" xfId="0" applyFont="1" applyFill="1" applyBorder="1" applyAlignment="1" applyProtection="1">
      <alignment horizontal="center" vertical="center"/>
      <protection locked="0"/>
    </xf>
    <xf numFmtId="0" fontId="27" fillId="2" borderId="7" xfId="0" applyFont="1" applyFill="1" applyBorder="1" applyAlignment="1" applyProtection="1">
      <alignment horizontal="center" vertical="center"/>
      <protection locked="0"/>
    </xf>
    <xf numFmtId="0" fontId="17" fillId="2" borderId="7" xfId="0" applyFont="1" applyFill="1" applyBorder="1" applyAlignment="1" applyProtection="1">
      <alignment horizontal="center" vertical="center"/>
      <protection locked="0"/>
    </xf>
    <xf numFmtId="0" fontId="21" fillId="2" borderId="7" xfId="0" applyFont="1" applyFill="1" applyBorder="1" applyAlignment="1" applyProtection="1">
      <alignment horizontal="center" vertical="top"/>
      <protection locked="0"/>
    </xf>
    <xf numFmtId="0" fontId="8" fillId="2" borderId="0" xfId="0" applyFont="1" applyFill="1" applyAlignment="1" applyProtection="1">
      <alignment vertical="center" wrapText="1"/>
      <protection locked="0"/>
    </xf>
    <xf numFmtId="168" fontId="10" fillId="2" borderId="2" xfId="1" applyNumberFormat="1" applyFont="1" applyFill="1" applyBorder="1" applyAlignment="1" applyProtection="1">
      <alignment horizontal="center" vertical="center" wrapText="1"/>
      <protection locked="0"/>
    </xf>
    <xf numFmtId="172" fontId="4" fillId="5" borderId="2" xfId="1" applyNumberFormat="1" applyFont="1" applyFill="1" applyBorder="1" applyAlignment="1" applyProtection="1">
      <alignment horizontal="center" vertical="center" wrapText="1"/>
      <protection hidden="1"/>
    </xf>
    <xf numFmtId="172" fontId="10" fillId="5" borderId="2" xfId="1" applyNumberFormat="1" applyFont="1" applyFill="1" applyBorder="1" applyAlignment="1" applyProtection="1">
      <alignment horizontal="center" vertical="center" wrapText="1"/>
      <protection hidden="1"/>
    </xf>
    <xf numFmtId="0" fontId="2" fillId="2" borderId="2" xfId="0" applyFont="1" applyFill="1" applyBorder="1" applyAlignment="1" applyProtection="1">
      <alignment horizontal="center" vertical="center"/>
      <protection hidden="1"/>
    </xf>
    <xf numFmtId="0" fontId="3" fillId="9" borderId="2" xfId="0" applyFont="1" applyFill="1" applyBorder="1" applyAlignment="1">
      <alignment horizontal="center" vertical="center" wrapText="1"/>
    </xf>
    <xf numFmtId="0" fontId="72" fillId="3" borderId="2" xfId="0" applyFont="1" applyFill="1" applyBorder="1" applyAlignment="1" applyProtection="1">
      <alignment horizontal="center" vertical="center" wrapText="1"/>
      <protection hidden="1"/>
    </xf>
    <xf numFmtId="0" fontId="26" fillId="3" borderId="2" xfId="0" applyFont="1" applyFill="1" applyBorder="1" applyAlignment="1" applyProtection="1">
      <alignment vertical="center"/>
      <protection hidden="1"/>
    </xf>
    <xf numFmtId="0" fontId="26" fillId="3" borderId="2" xfId="0" applyFont="1" applyFill="1" applyBorder="1" applyAlignment="1" applyProtection="1">
      <alignment vertical="center" wrapText="1"/>
      <protection hidden="1"/>
    </xf>
    <xf numFmtId="0" fontId="25" fillId="2" borderId="2" xfId="0" applyFont="1" applyFill="1" applyBorder="1" applyAlignment="1" applyProtection="1">
      <alignment vertical="center" wrapText="1"/>
      <protection hidden="1"/>
    </xf>
    <xf numFmtId="0" fontId="9" fillId="2" borderId="2" xfId="0" applyFont="1" applyFill="1" applyBorder="1" applyAlignment="1" applyProtection="1">
      <alignment vertical="center" wrapText="1"/>
      <protection hidden="1"/>
    </xf>
    <xf numFmtId="0" fontId="3" fillId="16" borderId="1" xfId="0" applyFont="1" applyFill="1" applyBorder="1" applyAlignment="1">
      <alignment horizontal="center" vertical="center" wrapText="1"/>
    </xf>
    <xf numFmtId="0" fontId="8" fillId="0" borderId="2" xfId="0" applyFont="1" applyBorder="1" applyAlignment="1" applyProtection="1">
      <alignment vertical="center"/>
      <protection locked="0"/>
    </xf>
    <xf numFmtId="0" fontId="3" fillId="4" borderId="2" xfId="0" applyFont="1" applyFill="1" applyBorder="1" applyAlignment="1">
      <alignment horizontal="center" vertical="center" wrapText="1"/>
    </xf>
    <xf numFmtId="0" fontId="3" fillId="11" borderId="2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 applyProtection="1">
      <alignment wrapText="1"/>
      <protection hidden="1"/>
    </xf>
    <xf numFmtId="1" fontId="71" fillId="9" borderId="2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5" xfId="0" applyFont="1" applyBorder="1" applyAlignment="1" applyProtection="1">
      <alignment horizontal="center" vertical="center"/>
      <protection hidden="1"/>
    </xf>
    <xf numFmtId="0" fontId="2" fillId="2" borderId="30" xfId="0" applyFont="1" applyFill="1" applyBorder="1" applyProtection="1">
      <protection hidden="1"/>
    </xf>
    <xf numFmtId="0" fontId="0" fillId="0" borderId="30" xfId="0" applyBorder="1" applyProtection="1">
      <protection hidden="1"/>
    </xf>
    <xf numFmtId="0" fontId="7" fillId="2" borderId="8" xfId="0" applyFont="1" applyFill="1" applyBorder="1" applyProtection="1">
      <protection hidden="1"/>
    </xf>
    <xf numFmtId="0" fontId="8" fillId="2" borderId="15" xfId="0" applyFont="1" applyFill="1" applyBorder="1" applyAlignment="1" applyProtection="1">
      <alignment horizontal="center" vertical="center" wrapText="1"/>
      <protection locked="0"/>
    </xf>
    <xf numFmtId="0" fontId="21" fillId="2" borderId="0" xfId="0" applyFont="1" applyFill="1" applyAlignment="1" applyProtection="1">
      <alignment vertical="top"/>
      <protection locked="0"/>
    </xf>
    <xf numFmtId="0" fontId="17" fillId="2" borderId="0" xfId="0" applyFont="1" applyFill="1" applyAlignment="1" applyProtection="1">
      <alignment vertical="center" wrapText="1"/>
      <protection locked="0"/>
    </xf>
    <xf numFmtId="0" fontId="27" fillId="2" borderId="0" xfId="0" applyFont="1" applyFill="1" applyAlignment="1" applyProtection="1">
      <alignment vertical="center" wrapText="1"/>
      <protection locked="0"/>
    </xf>
    <xf numFmtId="0" fontId="30" fillId="2" borderId="0" xfId="0" applyFont="1" applyFill="1" applyAlignment="1" applyProtection="1">
      <alignment vertical="center" wrapText="1"/>
      <protection locked="0"/>
    </xf>
    <xf numFmtId="0" fontId="56" fillId="2" borderId="0" xfId="0" applyFont="1" applyFill="1" applyAlignment="1" applyProtection="1">
      <alignment vertical="center" wrapText="1"/>
      <protection locked="0"/>
    </xf>
    <xf numFmtId="0" fontId="63" fillId="0" borderId="15" xfId="0" applyFont="1" applyBorder="1"/>
    <xf numFmtId="2" fontId="4" fillId="2" borderId="2" xfId="0" applyNumberFormat="1" applyFont="1" applyFill="1" applyBorder="1" applyAlignment="1" applyProtection="1">
      <alignment horizontal="center" vertical="center" wrapText="1"/>
      <protection hidden="1"/>
    </xf>
    <xf numFmtId="173" fontId="4" fillId="2" borderId="2" xfId="1" applyNumberFormat="1" applyFont="1" applyFill="1" applyBorder="1" applyAlignment="1" applyProtection="1">
      <alignment horizontal="center" vertical="center" wrapText="1"/>
      <protection hidden="1"/>
    </xf>
    <xf numFmtId="172" fontId="7" fillId="2" borderId="2" xfId="1" applyNumberFormat="1" applyFont="1" applyFill="1" applyBorder="1" applyAlignment="1" applyProtection="1">
      <alignment horizontal="center" vertical="center" wrapText="1"/>
      <protection hidden="1"/>
    </xf>
    <xf numFmtId="2" fontId="7" fillId="2" borderId="2" xfId="1" applyNumberFormat="1" applyFont="1" applyFill="1" applyBorder="1" applyAlignment="1" applyProtection="1">
      <alignment horizontal="center" vertical="center" wrapText="1"/>
      <protection hidden="1"/>
    </xf>
    <xf numFmtId="2" fontId="59" fillId="2" borderId="2" xfId="0" applyNumberFormat="1" applyFont="1" applyFill="1" applyBorder="1" applyAlignment="1" applyProtection="1">
      <alignment horizontal="center" vertical="center"/>
      <protection hidden="1"/>
    </xf>
    <xf numFmtId="173" fontId="7" fillId="2" borderId="2" xfId="1" applyNumberFormat="1" applyFont="1" applyFill="1" applyBorder="1" applyAlignment="1" applyProtection="1">
      <alignment horizontal="left" vertical="center" wrapText="1" indent="1"/>
      <protection locked="0"/>
    </xf>
    <xf numFmtId="0" fontId="19" fillId="11" borderId="2" xfId="0" applyFont="1" applyFill="1" applyBorder="1" applyAlignment="1" applyProtection="1">
      <alignment horizontal="center" vertical="center" wrapText="1"/>
      <protection hidden="1"/>
    </xf>
    <xf numFmtId="0" fontId="49" fillId="6" borderId="24" xfId="0" applyFont="1" applyFill="1" applyBorder="1" applyAlignment="1" applyProtection="1">
      <alignment horizontal="center" vertical="center" wrapText="1"/>
      <protection hidden="1"/>
    </xf>
    <xf numFmtId="0" fontId="19" fillId="11" borderId="24" xfId="0" applyFont="1" applyFill="1" applyBorder="1" applyAlignment="1" applyProtection="1">
      <alignment horizontal="center" vertical="center" wrapText="1"/>
      <protection hidden="1"/>
    </xf>
    <xf numFmtId="1" fontId="4" fillId="15" borderId="1" xfId="0" applyNumberFormat="1" applyFont="1" applyFill="1" applyBorder="1" applyAlignment="1" applyProtection="1">
      <alignment horizontal="center" vertical="center" wrapText="1"/>
      <protection hidden="1"/>
    </xf>
    <xf numFmtId="0" fontId="49" fillId="15" borderId="24" xfId="0" applyFont="1" applyFill="1" applyBorder="1" applyAlignment="1" applyProtection="1">
      <alignment horizontal="center" vertical="center" wrapText="1"/>
      <protection hidden="1"/>
    </xf>
    <xf numFmtId="0" fontId="49" fillId="15" borderId="21" xfId="0" applyFont="1" applyFill="1" applyBorder="1" applyAlignment="1" applyProtection="1">
      <alignment horizontal="center" vertical="center" wrapText="1"/>
      <protection hidden="1"/>
    </xf>
    <xf numFmtId="10" fontId="4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8" fillId="2" borderId="2" xfId="0" applyFont="1" applyFill="1" applyBorder="1" applyAlignment="1" applyProtection="1">
      <alignment horizontal="left" wrapText="1"/>
      <protection hidden="1"/>
    </xf>
    <xf numFmtId="0" fontId="38" fillId="2" borderId="2" xfId="0" applyFont="1" applyFill="1" applyBorder="1" applyAlignment="1" applyProtection="1">
      <alignment horizontal="left" vertical="center" wrapText="1"/>
      <protection hidden="1"/>
    </xf>
    <xf numFmtId="0" fontId="38" fillId="2" borderId="1" xfId="0" applyFont="1" applyFill="1" applyBorder="1" applyAlignment="1" applyProtection="1">
      <alignment horizontal="left" vertical="center" wrapText="1"/>
      <protection hidden="1"/>
    </xf>
    <xf numFmtId="0" fontId="25" fillId="8" borderId="29" xfId="0" applyFont="1" applyFill="1" applyBorder="1" applyAlignment="1" applyProtection="1">
      <alignment horizontal="center" vertical="center" wrapText="1"/>
      <protection hidden="1"/>
    </xf>
    <xf numFmtId="0" fontId="38" fillId="2" borderId="2" xfId="0" quotePrefix="1" applyFont="1" applyFill="1" applyBorder="1" applyAlignment="1" applyProtection="1">
      <alignment horizontal="center" vertical="center" wrapText="1"/>
      <protection hidden="1"/>
    </xf>
    <xf numFmtId="0" fontId="55" fillId="0" borderId="1" xfId="0" applyFont="1" applyBorder="1" applyAlignment="1" applyProtection="1">
      <alignment vertical="center" wrapText="1"/>
      <protection hidden="1"/>
    </xf>
    <xf numFmtId="0" fontId="38" fillId="0" borderId="18" xfId="0" applyFont="1" applyBorder="1" applyAlignment="1" applyProtection="1">
      <alignment wrapText="1"/>
      <protection hidden="1"/>
    </xf>
    <xf numFmtId="0" fontId="38" fillId="0" borderId="1" xfId="0" applyFont="1" applyBorder="1" applyAlignment="1" applyProtection="1">
      <alignment wrapText="1"/>
      <protection hidden="1"/>
    </xf>
    <xf numFmtId="0" fontId="38" fillId="0" borderId="24" xfId="0" applyFont="1" applyBorder="1" applyAlignment="1" applyProtection="1">
      <alignment horizontal="center" vertical="center" wrapText="1"/>
      <protection hidden="1"/>
    </xf>
    <xf numFmtId="0" fontId="55" fillId="2" borderId="2" xfId="0" applyFont="1" applyFill="1" applyBorder="1" applyAlignment="1" applyProtection="1">
      <alignment horizontal="center" vertical="center" wrapText="1"/>
      <protection hidden="1"/>
    </xf>
    <xf numFmtId="0" fontId="55" fillId="2" borderId="2" xfId="0" applyFont="1" applyFill="1" applyBorder="1" applyAlignment="1" applyProtection="1">
      <alignment horizontal="left" vertical="center" wrapText="1"/>
      <protection hidden="1"/>
    </xf>
    <xf numFmtId="0" fontId="38" fillId="2" borderId="2" xfId="0" applyFont="1" applyFill="1" applyBorder="1" applyAlignment="1" applyProtection="1">
      <alignment wrapText="1"/>
      <protection hidden="1"/>
    </xf>
    <xf numFmtId="1" fontId="5" fillId="9" borderId="2" xfId="1" applyNumberFormat="1" applyFont="1" applyFill="1" applyBorder="1" applyAlignment="1" applyProtection="1">
      <alignment horizontal="center" vertical="center" wrapText="1"/>
      <protection hidden="1"/>
    </xf>
    <xf numFmtId="0" fontId="17" fillId="4" borderId="24" xfId="0" applyFont="1" applyFill="1" applyBorder="1" applyAlignment="1" applyProtection="1">
      <alignment horizontal="center" vertical="center" wrapText="1"/>
      <protection hidden="1"/>
    </xf>
    <xf numFmtId="1" fontId="17" fillId="4" borderId="2" xfId="0" applyNumberFormat="1" applyFont="1" applyFill="1" applyBorder="1" applyAlignment="1" applyProtection="1">
      <alignment horizontal="center" vertical="center" wrapText="1"/>
      <protection hidden="1"/>
    </xf>
    <xf numFmtId="0" fontId="17" fillId="4" borderId="2" xfId="0" applyFont="1" applyFill="1" applyBorder="1" applyAlignment="1" applyProtection="1">
      <alignment horizontal="center" vertical="center" wrapText="1"/>
      <protection hidden="1"/>
    </xf>
    <xf numFmtId="0" fontId="16" fillId="2" borderId="0" xfId="0" applyFont="1" applyFill="1" applyAlignment="1" applyProtection="1">
      <alignment vertical="center"/>
      <protection hidden="1"/>
    </xf>
    <xf numFmtId="0" fontId="8" fillId="2" borderId="22" xfId="2" applyFont="1" applyFill="1" applyBorder="1" applyAlignment="1" applyProtection="1">
      <alignment horizontal="left" vertical="center" wrapText="1"/>
      <protection locked="0"/>
    </xf>
    <xf numFmtId="0" fontId="11" fillId="0" borderId="2" xfId="0" applyFont="1" applyBorder="1" applyAlignment="1" applyProtection="1">
      <alignment horizontal="center" vertical="center"/>
      <protection hidden="1"/>
    </xf>
    <xf numFmtId="0" fontId="10" fillId="2" borderId="2" xfId="1" applyNumberFormat="1" applyFont="1" applyFill="1" applyBorder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wrapText="1"/>
      <protection hidden="1"/>
    </xf>
    <xf numFmtId="0" fontId="68" fillId="2" borderId="0" xfId="0" applyFont="1" applyFill="1" applyAlignment="1" applyProtection="1">
      <alignment vertical="center"/>
      <protection locked="0"/>
    </xf>
    <xf numFmtId="0" fontId="8" fillId="2" borderId="0" xfId="0" applyFont="1" applyFill="1" applyAlignment="1" applyProtection="1">
      <alignment vertical="center" wrapText="1"/>
      <protection locked="0" hidden="1"/>
    </xf>
    <xf numFmtId="173" fontId="7" fillId="2" borderId="2" xfId="1" applyNumberFormat="1" applyFont="1" applyFill="1" applyBorder="1" applyAlignment="1" applyProtection="1">
      <alignment horizontal="center" vertical="center" wrapText="1"/>
      <protection locked="0"/>
    </xf>
    <xf numFmtId="168" fontId="7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62" fillId="0" borderId="2" xfId="4" applyNumberFormat="1" applyFont="1" applyBorder="1" applyAlignment="1" applyProtection="1">
      <alignment horizontal="center" vertical="center"/>
      <protection locked="0"/>
    </xf>
    <xf numFmtId="168" fontId="62" fillId="0" borderId="2" xfId="4" applyNumberFormat="1" applyFont="1" applyBorder="1" applyAlignment="1" applyProtection="1">
      <alignment horizontal="center" vertical="center"/>
      <protection locked="0"/>
    </xf>
    <xf numFmtId="0" fontId="38" fillId="0" borderId="2" xfId="0" applyFont="1" applyBorder="1" applyAlignment="1" applyProtection="1">
      <alignment horizontal="left" vertical="center" wrapText="1"/>
      <protection locked="0"/>
    </xf>
    <xf numFmtId="49" fontId="6" fillId="0" borderId="2" xfId="0" applyNumberFormat="1" applyFont="1" applyBorder="1" applyAlignment="1" applyProtection="1">
      <alignment horizontal="center" vertical="center" wrapText="1"/>
      <protection locked="0"/>
    </xf>
    <xf numFmtId="0" fontId="4" fillId="2" borderId="2" xfId="1" applyNumberFormat="1" applyFont="1" applyFill="1" applyBorder="1" applyAlignment="1" applyProtection="1">
      <alignment horizontal="left" vertical="center" wrapText="1" indent="1"/>
      <protection locked="0"/>
    </xf>
    <xf numFmtId="166" fontId="23" fillId="2" borderId="16" xfId="2" applyNumberFormat="1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Alignment="1" applyProtection="1">
      <alignment horizontal="center" vertical="center" wrapText="1"/>
      <protection hidden="1"/>
    </xf>
    <xf numFmtId="0" fontId="73" fillId="0" borderId="0" xfId="0" applyFont="1"/>
    <xf numFmtId="0" fontId="0" fillId="2" borderId="0" xfId="0" applyFill="1" applyAlignment="1">
      <alignment horizontal="center" vertical="center"/>
    </xf>
    <xf numFmtId="0" fontId="73" fillId="0" borderId="0" xfId="0" applyFont="1" applyAlignment="1">
      <alignment horizontal="center" vertical="center"/>
    </xf>
    <xf numFmtId="0" fontId="75" fillId="0" borderId="2" xfId="0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 wrapText="1"/>
    </xf>
    <xf numFmtId="0" fontId="75" fillId="0" borderId="2" xfId="0" applyFont="1" applyBorder="1" applyAlignment="1">
      <alignment horizontal="center" vertical="center"/>
    </xf>
    <xf numFmtId="0" fontId="14" fillId="2" borderId="0" xfId="0" applyFont="1" applyFill="1"/>
    <xf numFmtId="0" fontId="4" fillId="2" borderId="22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hidden="1"/>
    </xf>
    <xf numFmtId="0" fontId="70" fillId="2" borderId="2" xfId="0" applyFont="1" applyFill="1" applyBorder="1" applyAlignment="1">
      <alignment horizontal="left" vertical="center" wrapText="1"/>
    </xf>
    <xf numFmtId="0" fontId="19" fillId="2" borderId="24" xfId="0" applyFont="1" applyFill="1" applyBorder="1" applyAlignment="1" applyProtection="1">
      <alignment horizontal="center" vertical="center" wrapText="1"/>
      <protection locked="0" hidden="1"/>
    </xf>
    <xf numFmtId="0" fontId="19" fillId="2" borderId="2" xfId="0" applyFont="1" applyFill="1" applyBorder="1" applyAlignment="1" applyProtection="1">
      <alignment horizontal="center" vertical="center" wrapText="1"/>
      <protection locked="0" hidden="1"/>
    </xf>
    <xf numFmtId="1" fontId="21" fillId="4" borderId="2" xfId="0" applyNumberFormat="1" applyFont="1" applyFill="1" applyBorder="1" applyAlignment="1" applyProtection="1">
      <alignment horizontal="center" vertical="center" wrapText="1"/>
      <protection hidden="1"/>
    </xf>
    <xf numFmtId="0" fontId="51" fillId="10" borderId="2" xfId="0" applyFont="1" applyFill="1" applyBorder="1" applyAlignment="1" applyProtection="1">
      <alignment horizontal="center" vertical="center" wrapText="1"/>
      <protection hidden="1"/>
    </xf>
    <xf numFmtId="0" fontId="16" fillId="5" borderId="21" xfId="0" applyFont="1" applyFill="1" applyBorder="1" applyAlignment="1" applyProtection="1">
      <alignment horizontal="left" vertical="center" wrapText="1" indent="1"/>
      <protection hidden="1"/>
    </xf>
    <xf numFmtId="0" fontId="0" fillId="0" borderId="2" xfId="0" applyBorder="1"/>
    <xf numFmtId="0" fontId="4" fillId="2" borderId="24" xfId="0" quotePrefix="1" applyFont="1" applyFill="1" applyBorder="1" applyAlignment="1" applyProtection="1">
      <alignment horizontal="center" vertical="center" wrapText="1"/>
      <protection locked="0"/>
    </xf>
    <xf numFmtId="168" fontId="7" fillId="2" borderId="2" xfId="1" applyNumberFormat="1" applyFont="1" applyFill="1" applyBorder="1" applyAlignment="1" applyProtection="1">
      <alignment horizontal="center" vertical="center" wrapText="1"/>
      <protection locked="0" hidden="1"/>
    </xf>
    <xf numFmtId="0" fontId="7" fillId="2" borderId="22" xfId="0" applyFont="1" applyFill="1" applyBorder="1" applyAlignment="1" applyProtection="1">
      <alignment horizontal="center" vertical="center" wrapText="1"/>
      <protection locked="0"/>
    </xf>
    <xf numFmtId="0" fontId="7" fillId="2" borderId="22" xfId="0" applyFont="1" applyFill="1" applyBorder="1" applyAlignment="1" applyProtection="1">
      <alignment horizontal="left" vertical="center" wrapText="1" indent="1"/>
      <protection locked="0"/>
    </xf>
    <xf numFmtId="49" fontId="7" fillId="2" borderId="22" xfId="0" applyNumberFormat="1" applyFont="1" applyFill="1" applyBorder="1" applyAlignment="1" applyProtection="1">
      <alignment horizontal="left" vertical="center" wrapText="1" indent="1"/>
      <protection locked="0"/>
    </xf>
    <xf numFmtId="0" fontId="7" fillId="2" borderId="0" xfId="0" applyFont="1" applyFill="1" applyAlignment="1" applyProtection="1">
      <alignment horizontal="left" vertical="center" wrapText="1" indent="1"/>
      <protection locked="0"/>
    </xf>
    <xf numFmtId="1" fontId="7" fillId="2" borderId="0" xfId="0" applyNumberFormat="1" applyFont="1" applyFill="1" applyAlignment="1" applyProtection="1">
      <alignment horizontal="left" vertical="center" wrapText="1" indent="1"/>
      <protection locked="0"/>
    </xf>
    <xf numFmtId="0" fontId="4" fillId="2" borderId="0" xfId="1" applyNumberFormat="1" applyFont="1" applyFill="1" applyBorder="1" applyAlignment="1" applyProtection="1">
      <alignment horizontal="left" vertical="center" wrapText="1" indent="1"/>
      <protection locked="0"/>
    </xf>
    <xf numFmtId="0" fontId="7" fillId="2" borderId="0" xfId="1" applyNumberFormat="1" applyFont="1" applyFill="1" applyBorder="1" applyAlignment="1" applyProtection="1">
      <alignment horizontal="center" vertical="center" wrapText="1"/>
      <protection hidden="1"/>
    </xf>
    <xf numFmtId="1" fontId="4" fillId="6" borderId="1" xfId="0" applyNumberFormat="1" applyFont="1" applyFill="1" applyBorder="1" applyAlignment="1" applyProtection="1">
      <alignment horizontal="center" vertical="center" wrapText="1"/>
      <protection hidden="1"/>
    </xf>
    <xf numFmtId="10" fontId="21" fillId="4" borderId="2" xfId="0" applyNumberFormat="1" applyFont="1" applyFill="1" applyBorder="1" applyAlignment="1" applyProtection="1">
      <alignment horizontal="center" vertical="center" wrapText="1"/>
      <protection hidden="1"/>
    </xf>
    <xf numFmtId="0" fontId="70" fillId="2" borderId="0" xfId="0" applyFont="1" applyFill="1" applyAlignment="1">
      <alignment horizontal="left" vertical="center" wrapText="1"/>
    </xf>
    <xf numFmtId="0" fontId="8" fillId="2" borderId="22" xfId="2" applyFont="1" applyFill="1" applyBorder="1" applyAlignment="1" applyProtection="1">
      <alignment wrapText="1"/>
      <protection hidden="1"/>
    </xf>
    <xf numFmtId="0" fontId="23" fillId="2" borderId="16" xfId="2" applyFont="1" applyFill="1" applyBorder="1" applyAlignment="1" applyProtection="1">
      <alignment wrapText="1"/>
      <protection locked="0"/>
    </xf>
    <xf numFmtId="10" fontId="7" fillId="2" borderId="2" xfId="21" applyNumberFormat="1" applyFont="1" applyFill="1" applyBorder="1" applyAlignment="1" applyProtection="1">
      <alignment horizontal="center" vertical="center" wrapText="1"/>
      <protection locked="0"/>
    </xf>
    <xf numFmtId="10" fontId="7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hidden="1"/>
    </xf>
    <xf numFmtId="0" fontId="0" fillId="2" borderId="0" xfId="0" applyFill="1"/>
    <xf numFmtId="0" fontId="0" fillId="0" borderId="11" xfId="0" applyBorder="1" applyProtection="1">
      <protection hidden="1"/>
    </xf>
    <xf numFmtId="0" fontId="0" fillId="0" borderId="15" xfId="0" applyBorder="1"/>
    <xf numFmtId="0" fontId="0" fillId="2" borderId="15" xfId="0" applyFill="1" applyBorder="1"/>
    <xf numFmtId="0" fontId="0" fillId="2" borderId="11" xfId="0" applyFill="1" applyBorder="1" applyProtection="1">
      <protection hidden="1"/>
    </xf>
    <xf numFmtId="0" fontId="63" fillId="2" borderId="0" xfId="0" applyFont="1" applyFill="1" applyProtection="1">
      <protection hidden="1"/>
    </xf>
    <xf numFmtId="1" fontId="10" fillId="2" borderId="0" xfId="0" applyNumberFormat="1" applyFont="1" applyFill="1" applyAlignment="1" applyProtection="1">
      <alignment horizontal="center" vertical="center" wrapText="1"/>
      <protection hidden="1"/>
    </xf>
    <xf numFmtId="1" fontId="7" fillId="2" borderId="0" xfId="0" applyNumberFormat="1" applyFont="1" applyFill="1" applyAlignment="1" applyProtection="1">
      <alignment horizontal="center" vertical="center" wrapText="1"/>
      <protection hidden="1"/>
    </xf>
    <xf numFmtId="1" fontId="7" fillId="0" borderId="24" xfId="0" applyNumberFormat="1" applyFont="1" applyBorder="1" applyAlignment="1" applyProtection="1">
      <alignment vertical="center" wrapText="1"/>
      <protection locked="0" hidden="1"/>
    </xf>
    <xf numFmtId="1" fontId="7" fillId="0" borderId="21" xfId="0" applyNumberFormat="1" applyFont="1" applyBorder="1" applyAlignment="1" applyProtection="1">
      <alignment vertical="center" wrapText="1"/>
      <protection locked="0" hidden="1"/>
    </xf>
    <xf numFmtId="1" fontId="7" fillId="0" borderId="1" xfId="0" applyNumberFormat="1" applyFont="1" applyBorder="1" applyAlignment="1" applyProtection="1">
      <alignment vertical="center" wrapText="1"/>
      <protection locked="0" hidden="1"/>
    </xf>
    <xf numFmtId="0" fontId="16" fillId="5" borderId="1" xfId="0" applyFont="1" applyFill="1" applyBorder="1" applyAlignment="1" applyProtection="1">
      <alignment horizontal="center" vertical="center" wrapText="1"/>
      <protection hidden="1"/>
    </xf>
    <xf numFmtId="1" fontId="7" fillId="0" borderId="17" xfId="0" applyNumberFormat="1" applyFont="1" applyBorder="1" applyAlignment="1" applyProtection="1">
      <alignment vertical="center" wrapText="1"/>
      <protection locked="0"/>
    </xf>
    <xf numFmtId="1" fontId="7" fillId="0" borderId="21" xfId="0" applyNumberFormat="1" applyFont="1" applyBorder="1" applyAlignment="1" applyProtection="1">
      <alignment vertical="center" wrapText="1"/>
      <protection locked="0"/>
    </xf>
    <xf numFmtId="1" fontId="7" fillId="0" borderId="20" xfId="0" applyNumberFormat="1" applyFont="1" applyBorder="1" applyAlignment="1" applyProtection="1">
      <alignment vertical="center" wrapText="1"/>
      <protection locked="0"/>
    </xf>
    <xf numFmtId="1" fontId="19" fillId="2" borderId="24" xfId="0" applyNumberFormat="1" applyFont="1" applyFill="1" applyBorder="1" applyAlignment="1" applyProtection="1">
      <alignment horizontal="center" vertical="center" wrapText="1"/>
      <protection locked="0" hidden="1"/>
    </xf>
    <xf numFmtId="1" fontId="27" fillId="2" borderId="2" xfId="0" applyNumberFormat="1" applyFont="1" applyFill="1" applyBorder="1" applyAlignment="1" applyProtection="1">
      <alignment horizontal="center" vertical="center" wrapText="1"/>
      <protection hidden="1"/>
    </xf>
    <xf numFmtId="1" fontId="27" fillId="2" borderId="0" xfId="0" applyNumberFormat="1" applyFont="1" applyFill="1" applyAlignment="1" applyProtection="1">
      <alignment horizontal="center" vertical="center" wrapText="1"/>
      <protection hidden="1"/>
    </xf>
    <xf numFmtId="1" fontId="16" fillId="2" borderId="2" xfId="0" applyNumberFormat="1" applyFont="1" applyFill="1" applyBorder="1" applyAlignment="1" applyProtection="1">
      <alignment horizontal="center" vertical="center" wrapText="1"/>
      <protection hidden="1"/>
    </xf>
    <xf numFmtId="10" fontId="16" fillId="2" borderId="2" xfId="21" applyNumberFormat="1" applyFont="1" applyFill="1" applyBorder="1" applyAlignment="1" applyProtection="1">
      <alignment horizontal="center" vertical="center" wrapText="1"/>
      <protection hidden="1"/>
    </xf>
    <xf numFmtId="10" fontId="16" fillId="2" borderId="2" xfId="0" applyNumberFormat="1" applyFont="1" applyFill="1" applyBorder="1" applyAlignment="1" applyProtection="1">
      <alignment horizontal="center" vertical="center" wrapText="1"/>
      <protection hidden="1"/>
    </xf>
    <xf numFmtId="0" fontId="82" fillId="2" borderId="2" xfId="0" applyFont="1" applyFill="1" applyBorder="1" applyAlignment="1" applyProtection="1">
      <alignment horizontal="center" vertical="center" wrapText="1"/>
      <protection hidden="1"/>
    </xf>
    <xf numFmtId="0" fontId="82" fillId="2" borderId="0" xfId="0" applyFont="1" applyFill="1" applyAlignment="1" applyProtection="1">
      <alignment horizontal="center" vertical="center" wrapText="1"/>
      <protection hidden="1"/>
    </xf>
    <xf numFmtId="0" fontId="56" fillId="2" borderId="0" xfId="0" applyFont="1" applyFill="1" applyAlignment="1" applyProtection="1">
      <alignment horizontal="center" vertical="center" wrapText="1"/>
      <protection hidden="1"/>
    </xf>
    <xf numFmtId="0" fontId="83" fillId="2" borderId="0" xfId="0" applyFont="1" applyFill="1" applyAlignment="1" applyProtection="1">
      <alignment vertical="center" wrapText="1"/>
      <protection hidden="1"/>
    </xf>
    <xf numFmtId="0" fontId="60" fillId="2" borderId="0" xfId="0" applyFont="1" applyFill="1" applyAlignment="1" applyProtection="1">
      <alignment vertical="center" wrapText="1"/>
      <protection hidden="1"/>
    </xf>
    <xf numFmtId="0" fontId="48" fillId="2" borderId="0" xfId="0" applyFont="1" applyFill="1" applyAlignment="1" applyProtection="1">
      <alignment vertical="center" wrapText="1"/>
      <protection hidden="1"/>
    </xf>
    <xf numFmtId="0" fontId="27" fillId="2" borderId="0" xfId="0" applyFont="1" applyFill="1" applyAlignment="1" applyProtection="1">
      <alignment horizontal="center" vertical="center" wrapText="1"/>
      <protection locked="0"/>
    </xf>
    <xf numFmtId="174" fontId="27" fillId="2" borderId="2" xfId="21" applyNumberFormat="1" applyFont="1" applyFill="1" applyBorder="1" applyAlignment="1" applyProtection="1">
      <alignment horizontal="center" vertical="center" wrapText="1"/>
      <protection hidden="1"/>
    </xf>
    <xf numFmtId="0" fontId="84" fillId="2" borderId="2" xfId="0" applyFont="1" applyFill="1" applyBorder="1" applyAlignment="1" applyProtection="1">
      <alignment horizontal="center" vertical="center" wrapText="1"/>
      <protection hidden="1"/>
    </xf>
    <xf numFmtId="0" fontId="17" fillId="2" borderId="0" xfId="0" applyFont="1" applyFill="1" applyAlignment="1" applyProtection="1">
      <alignment horizontal="center" vertical="center" wrapText="1"/>
      <protection hidden="1"/>
    </xf>
    <xf numFmtId="10" fontId="17" fillId="15" borderId="24" xfId="0" applyNumberFormat="1" applyFont="1" applyFill="1" applyBorder="1" applyAlignment="1" applyProtection="1">
      <alignment horizontal="center" vertical="center" wrapText="1"/>
      <protection hidden="1"/>
    </xf>
    <xf numFmtId="0" fontId="17" fillId="15" borderId="24" xfId="0" applyFont="1" applyFill="1" applyBorder="1" applyAlignment="1" applyProtection="1">
      <alignment horizontal="center" vertical="center" wrapText="1"/>
      <protection hidden="1"/>
    </xf>
    <xf numFmtId="10" fontId="17" fillId="4" borderId="24" xfId="0" applyNumberFormat="1" applyFont="1" applyFill="1" applyBorder="1" applyAlignment="1" applyProtection="1">
      <alignment horizontal="center" vertical="center" wrapText="1"/>
      <protection hidden="1"/>
    </xf>
    <xf numFmtId="10" fontId="17" fillId="15" borderId="2" xfId="0" applyNumberFormat="1" applyFont="1" applyFill="1" applyBorder="1" applyAlignment="1" applyProtection="1">
      <alignment horizontal="center" vertical="center" wrapText="1"/>
      <protection hidden="1"/>
    </xf>
    <xf numFmtId="0" fontId="44" fillId="2" borderId="0" xfId="0" applyFont="1" applyFill="1" applyAlignment="1" applyProtection="1">
      <alignment horizontal="center" vertical="center" wrapText="1"/>
      <protection hidden="1"/>
    </xf>
    <xf numFmtId="1" fontId="21" fillId="6" borderId="1" xfId="0" applyNumberFormat="1" applyFont="1" applyFill="1" applyBorder="1" applyAlignment="1" applyProtection="1">
      <alignment horizontal="center" vertical="center" wrapText="1"/>
      <protection hidden="1"/>
    </xf>
    <xf numFmtId="10" fontId="17" fillId="11" borderId="1" xfId="0" applyNumberFormat="1" applyFont="1" applyFill="1" applyBorder="1" applyAlignment="1" applyProtection="1">
      <alignment horizontal="center" vertical="center" wrapText="1"/>
      <protection hidden="1"/>
    </xf>
    <xf numFmtId="1" fontId="19" fillId="11" borderId="24" xfId="0" applyNumberFormat="1" applyFont="1" applyFill="1" applyBorder="1" applyAlignment="1" applyProtection="1">
      <alignment horizontal="center" vertical="center" wrapText="1"/>
      <protection hidden="1"/>
    </xf>
    <xf numFmtId="10" fontId="19" fillId="6" borderId="24" xfId="0" applyNumberFormat="1" applyFont="1" applyFill="1" applyBorder="1" applyAlignment="1" applyProtection="1">
      <alignment horizontal="center" vertical="center" wrapText="1"/>
      <protection hidden="1"/>
    </xf>
    <xf numFmtId="1" fontId="44" fillId="2" borderId="2" xfId="0" applyNumberFormat="1" applyFont="1" applyFill="1" applyBorder="1" applyAlignment="1" applyProtection="1">
      <alignment horizontal="center" vertical="center" wrapText="1"/>
      <protection hidden="1"/>
    </xf>
    <xf numFmtId="9" fontId="16" fillId="2" borderId="2" xfId="0" applyNumberFormat="1" applyFont="1" applyFill="1" applyBorder="1" applyAlignment="1" applyProtection="1">
      <alignment horizontal="center" vertical="center" wrapText="1"/>
      <protection hidden="1"/>
    </xf>
    <xf numFmtId="0" fontId="27" fillId="2" borderId="2" xfId="0" applyFont="1" applyFill="1" applyBorder="1" applyAlignment="1" applyProtection="1">
      <alignment horizontal="center" vertical="center" wrapText="1"/>
      <protection hidden="1"/>
    </xf>
    <xf numFmtId="0" fontId="32" fillId="2" borderId="2" xfId="0" applyFont="1" applyFill="1" applyBorder="1" applyAlignment="1" applyProtection="1">
      <alignment horizontal="center" vertical="center" wrapText="1"/>
      <protection hidden="1"/>
    </xf>
    <xf numFmtId="0" fontId="82" fillId="2" borderId="2" xfId="0" applyFont="1" applyFill="1" applyBorder="1" applyAlignment="1" applyProtection="1">
      <alignment vertical="center" wrapText="1"/>
      <protection hidden="1"/>
    </xf>
    <xf numFmtId="1" fontId="49" fillId="2" borderId="2" xfId="0" applyNumberFormat="1" applyFont="1" applyFill="1" applyBorder="1" applyAlignment="1" applyProtection="1">
      <alignment horizontal="center" vertical="center" wrapText="1"/>
      <protection hidden="1"/>
    </xf>
    <xf numFmtId="0" fontId="23" fillId="2" borderId="0" xfId="2" applyFont="1" applyFill="1" applyBorder="1" applyAlignment="1" applyProtection="1">
      <alignment wrapText="1"/>
      <protection hidden="1"/>
    </xf>
    <xf numFmtId="171" fontId="7" fillId="2" borderId="0" xfId="2" applyNumberFormat="1" applyFont="1" applyFill="1" applyBorder="1" applyAlignment="1" applyProtection="1">
      <alignment horizontal="center" vertical="center" wrapText="1"/>
      <protection locked="0"/>
    </xf>
    <xf numFmtId="14" fontId="16" fillId="2" borderId="0" xfId="0" applyNumberFormat="1" applyFont="1" applyFill="1" applyAlignment="1" applyProtection="1">
      <alignment vertical="center"/>
      <protection hidden="1"/>
    </xf>
    <xf numFmtId="14" fontId="16" fillId="2" borderId="0" xfId="0" applyNumberFormat="1" applyFont="1" applyFill="1" applyAlignment="1" applyProtection="1">
      <alignment horizontal="center" vertical="center"/>
      <protection hidden="1"/>
    </xf>
    <xf numFmtId="0" fontId="19" fillId="2" borderId="0" xfId="0" applyFont="1" applyFill="1" applyAlignment="1" applyProtection="1">
      <alignment vertical="center"/>
      <protection hidden="1"/>
    </xf>
    <xf numFmtId="0" fontId="19" fillId="2" borderId="0" xfId="0" applyFont="1" applyFill="1" applyAlignment="1" applyProtection="1">
      <alignment horizontal="center" vertical="center"/>
      <protection hidden="1"/>
    </xf>
    <xf numFmtId="171" fontId="19" fillId="2" borderId="0" xfId="0" applyNumberFormat="1" applyFont="1" applyFill="1" applyAlignment="1" applyProtection="1">
      <alignment vertical="center"/>
      <protection hidden="1"/>
    </xf>
    <xf numFmtId="171" fontId="19" fillId="2" borderId="0" xfId="0" applyNumberFormat="1" applyFont="1" applyFill="1" applyAlignment="1" applyProtection="1">
      <alignment horizontal="center" vertical="center"/>
      <protection hidden="1"/>
    </xf>
    <xf numFmtId="0" fontId="38" fillId="0" borderId="2" xfId="0" applyFont="1" applyBorder="1" applyAlignment="1" applyProtection="1">
      <alignment horizontal="center" vertical="center" wrapText="1"/>
      <protection hidden="1"/>
    </xf>
    <xf numFmtId="171" fontId="38" fillId="0" borderId="2" xfId="0" applyNumberFormat="1" applyFont="1" applyBorder="1" applyAlignment="1" applyProtection="1">
      <alignment horizontal="center" vertical="center" wrapText="1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9" fontId="38" fillId="2" borderId="0" xfId="0" applyNumberFormat="1" applyFont="1" applyFill="1" applyAlignment="1" applyProtection="1">
      <alignment horizontal="center" vertical="center" wrapText="1"/>
      <protection hidden="1"/>
    </xf>
    <xf numFmtId="1" fontId="38" fillId="2" borderId="0" xfId="0" applyNumberFormat="1" applyFont="1" applyFill="1" applyAlignment="1" applyProtection="1">
      <alignment horizontal="center" vertical="center" wrapText="1"/>
      <protection hidden="1"/>
    </xf>
    <xf numFmtId="1" fontId="0" fillId="2" borderId="0" xfId="0" applyNumberFormat="1" applyFill="1" applyAlignment="1" applyProtection="1">
      <alignment horizontal="center"/>
      <protection hidden="1"/>
    </xf>
    <xf numFmtId="1" fontId="25" fillId="2" borderId="0" xfId="0" applyNumberFormat="1" applyFont="1" applyFill="1" applyAlignment="1" applyProtection="1">
      <alignment horizontal="center" vertical="center" wrapText="1"/>
      <protection hidden="1"/>
    </xf>
    <xf numFmtId="10" fontId="38" fillId="2" borderId="0" xfId="21" applyNumberFormat="1" applyFont="1" applyFill="1" applyBorder="1" applyAlignment="1" applyProtection="1">
      <alignment horizontal="center" vertical="center" wrapText="1"/>
      <protection hidden="1"/>
    </xf>
    <xf numFmtId="174" fontId="25" fillId="2" borderId="0" xfId="21" applyNumberFormat="1" applyFont="1" applyFill="1" applyBorder="1" applyAlignment="1" applyProtection="1">
      <alignment horizontal="center" vertical="center" wrapText="1"/>
      <protection hidden="1"/>
    </xf>
    <xf numFmtId="0" fontId="19" fillId="2" borderId="0" xfId="0" applyFont="1" applyFill="1" applyAlignment="1" applyProtection="1">
      <alignment horizontal="center" vertical="center" wrapText="1"/>
      <protection hidden="1"/>
    </xf>
    <xf numFmtId="10" fontId="38" fillId="2" borderId="0" xfId="0" applyNumberFormat="1" applyFont="1" applyFill="1" applyAlignment="1" applyProtection="1">
      <alignment horizontal="center" vertical="center" wrapText="1"/>
      <protection hidden="1"/>
    </xf>
    <xf numFmtId="0" fontId="0" fillId="2" borderId="0" xfId="0" applyFill="1" applyAlignment="1" applyProtection="1">
      <alignment horizontal="center" vertical="center" wrapText="1"/>
      <protection hidden="1"/>
    </xf>
    <xf numFmtId="0" fontId="0" fillId="2" borderId="2" xfId="0" applyFill="1" applyBorder="1"/>
    <xf numFmtId="10" fontId="0" fillId="2" borderId="0" xfId="0" applyNumberFormat="1" applyFill="1" applyProtection="1">
      <protection hidden="1"/>
    </xf>
    <xf numFmtId="0" fontId="0" fillId="2" borderId="2" xfId="0" applyFill="1" applyBorder="1" applyAlignment="1" applyProtection="1">
      <alignment horizontal="center" vertical="center"/>
      <protection hidden="1"/>
    </xf>
    <xf numFmtId="0" fontId="0" fillId="2" borderId="2" xfId="0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center"/>
    </xf>
    <xf numFmtId="0" fontId="0" fillId="2" borderId="29" xfId="0" applyFill="1" applyBorder="1" applyAlignment="1" applyProtection="1">
      <alignment horizontal="center" vertical="center"/>
      <protection hidden="1"/>
    </xf>
    <xf numFmtId="0" fontId="4" fillId="2" borderId="24" xfId="0" applyFont="1" applyFill="1" applyBorder="1" applyAlignment="1" applyProtection="1">
      <alignment horizontal="center" vertical="center" wrapText="1"/>
      <protection locked="0"/>
    </xf>
    <xf numFmtId="0" fontId="3" fillId="5" borderId="3" xfId="0" applyFont="1" applyFill="1" applyBorder="1" applyAlignment="1" applyProtection="1">
      <alignment horizontal="center" vertical="center" wrapText="1"/>
      <protection hidden="1"/>
    </xf>
    <xf numFmtId="0" fontId="23" fillId="2" borderId="7" xfId="2" applyFont="1" applyFill="1" applyBorder="1" applyAlignment="1" applyProtection="1">
      <alignment horizontal="center" vertical="center" wrapText="1"/>
      <protection hidden="1"/>
    </xf>
    <xf numFmtId="0" fontId="73" fillId="2" borderId="0" xfId="0" applyFont="1" applyFill="1" applyAlignment="1" applyProtection="1">
      <alignment horizontal="center" vertical="center"/>
      <protection hidden="1"/>
    </xf>
    <xf numFmtId="0" fontId="73" fillId="2" borderId="0" xfId="0" applyFont="1" applyFill="1" applyAlignment="1" applyProtection="1">
      <alignment horizontal="center" vertical="center" wrapText="1"/>
      <protection hidden="1"/>
    </xf>
    <xf numFmtId="0" fontId="2" fillId="2" borderId="4" xfId="0" applyFont="1" applyFill="1" applyBorder="1" applyAlignment="1" applyProtection="1">
      <alignment horizontal="center" vertical="center"/>
      <protection hidden="1"/>
    </xf>
    <xf numFmtId="0" fontId="2" fillId="2" borderId="5" xfId="0" applyFont="1" applyFill="1" applyBorder="1" applyAlignment="1" applyProtection="1">
      <alignment horizontal="center" vertical="center"/>
      <protection hidden="1"/>
    </xf>
    <xf numFmtId="0" fontId="2" fillId="2" borderId="5" xfId="0" applyFont="1" applyFill="1" applyBorder="1" applyAlignment="1" applyProtection="1">
      <alignment horizontal="center" vertical="center" wrapText="1"/>
      <protection hidden="1"/>
    </xf>
    <xf numFmtId="0" fontId="2" fillId="2" borderId="6" xfId="0" applyFont="1" applyFill="1" applyBorder="1" applyAlignment="1" applyProtection="1">
      <alignment horizontal="center" vertical="center"/>
      <protection hidden="1"/>
    </xf>
    <xf numFmtId="0" fontId="2" fillId="2" borderId="7" xfId="0" applyFont="1" applyFill="1" applyBorder="1" applyAlignment="1" applyProtection="1">
      <alignment horizontal="center" vertical="center"/>
      <protection hidden="1"/>
    </xf>
    <xf numFmtId="0" fontId="2" fillId="2" borderId="8" xfId="0" applyFont="1" applyFill="1" applyBorder="1" applyAlignment="1" applyProtection="1">
      <alignment horizontal="center" vertical="center"/>
      <protection hidden="1"/>
    </xf>
    <xf numFmtId="0" fontId="22" fillId="2" borderId="8" xfId="0" applyFont="1" applyFill="1" applyBorder="1" applyAlignment="1" applyProtection="1">
      <alignment horizontal="center" vertical="center" wrapText="1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0" fontId="7" fillId="2" borderId="0" xfId="0" applyFont="1" applyFill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172" fontId="4" fillId="2" borderId="2" xfId="1" applyNumberFormat="1" applyFont="1" applyFill="1" applyBorder="1" applyAlignment="1" applyProtection="1">
      <alignment horizontal="center" vertical="center" wrapText="1"/>
      <protection locked="0" hidden="1"/>
    </xf>
    <xf numFmtId="165" fontId="4" fillId="2" borderId="0" xfId="1" applyNumberFormat="1" applyFont="1" applyFill="1" applyBorder="1" applyAlignment="1" applyProtection="1">
      <alignment horizontal="center" vertical="center" wrapText="1"/>
      <protection hidden="1"/>
    </xf>
    <xf numFmtId="0" fontId="2" fillId="2" borderId="11" xfId="0" applyFont="1" applyFill="1" applyBorder="1" applyAlignment="1" applyProtection="1">
      <alignment horizontal="center" vertical="center"/>
      <protection hidden="1"/>
    </xf>
    <xf numFmtId="0" fontId="2" fillId="2" borderId="12" xfId="0" applyFont="1" applyFill="1" applyBorder="1" applyAlignment="1" applyProtection="1">
      <alignment horizontal="center" vertical="center"/>
      <protection hidden="1"/>
    </xf>
    <xf numFmtId="0" fontId="2" fillId="2" borderId="0" xfId="0" applyFont="1" applyFill="1" applyAlignment="1" applyProtection="1">
      <alignment horizontal="center" vertical="center" wrapText="1"/>
      <protection hidden="1"/>
    </xf>
    <xf numFmtId="0" fontId="5" fillId="2" borderId="15" xfId="0" applyFont="1" applyFill="1" applyBorder="1" applyAlignment="1" applyProtection="1">
      <alignment vertical="center" wrapText="1"/>
      <protection hidden="1"/>
    </xf>
    <xf numFmtId="0" fontId="2" fillId="2" borderId="25" xfId="0" applyFont="1" applyFill="1" applyBorder="1" applyAlignment="1" applyProtection="1">
      <alignment horizontal="center" vertical="center"/>
      <protection hidden="1"/>
    </xf>
    <xf numFmtId="0" fontId="2" fillId="2" borderId="28" xfId="0" applyFont="1" applyFill="1" applyBorder="1" applyAlignment="1" applyProtection="1">
      <alignment horizontal="center" vertical="center"/>
      <protection hidden="1"/>
    </xf>
    <xf numFmtId="0" fontId="2" fillId="2" borderId="27" xfId="0" applyFont="1" applyFill="1" applyBorder="1" applyAlignment="1" applyProtection="1">
      <alignment horizontal="center" vertical="center"/>
      <protection hidden="1"/>
    </xf>
    <xf numFmtId="0" fontId="21" fillId="2" borderId="2" xfId="0" applyFont="1" applyFill="1" applyBorder="1" applyAlignment="1" applyProtection="1">
      <alignment horizontal="center" vertical="center" wrapText="1"/>
      <protection hidden="1"/>
    </xf>
    <xf numFmtId="0" fontId="51" fillId="10" borderId="26" xfId="0" applyFont="1" applyFill="1" applyBorder="1" applyAlignment="1" applyProtection="1">
      <alignment horizontal="center" vertical="center" wrapText="1"/>
      <protection hidden="1"/>
    </xf>
    <xf numFmtId="10" fontId="21" fillId="6" borderId="1" xfId="0" applyNumberFormat="1" applyFont="1" applyFill="1" applyBorder="1" applyAlignment="1" applyProtection="1">
      <alignment horizontal="center" vertical="center" wrapText="1"/>
      <protection hidden="1"/>
    </xf>
    <xf numFmtId="0" fontId="11" fillId="2" borderId="0" xfId="0" applyFont="1" applyFill="1" applyAlignment="1" applyProtection="1">
      <alignment horizontal="center" vertical="center" wrapText="1"/>
      <protection hidden="1"/>
    </xf>
    <xf numFmtId="0" fontId="11" fillId="2" borderId="15" xfId="0" applyFont="1" applyFill="1" applyBorder="1" applyAlignment="1" applyProtection="1">
      <alignment vertical="center" wrapText="1"/>
      <protection hidden="1"/>
    </xf>
    <xf numFmtId="0" fontId="13" fillId="2" borderId="2" xfId="0" applyFont="1" applyFill="1" applyBorder="1" applyAlignment="1" applyProtection="1">
      <alignment horizontal="center" vertical="center" wrapText="1"/>
      <protection locked="0"/>
    </xf>
    <xf numFmtId="176" fontId="0" fillId="0" borderId="2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3" fillId="2" borderId="2" xfId="0" applyFont="1" applyFill="1" applyBorder="1" applyAlignment="1" applyProtection="1">
      <alignment horizontal="center" vertical="center"/>
      <protection locked="0" hidden="1"/>
    </xf>
    <xf numFmtId="0" fontId="4" fillId="2" borderId="1" xfId="0" applyFont="1" applyFill="1" applyBorder="1" applyAlignment="1" applyProtection="1">
      <alignment horizontal="center" vertical="center" wrapText="1"/>
      <protection hidden="1"/>
    </xf>
    <xf numFmtId="0" fontId="4" fillId="2" borderId="21" xfId="0" applyFont="1" applyFill="1" applyBorder="1" applyAlignment="1" applyProtection="1">
      <alignment horizontal="left" vertical="center" wrapText="1" indent="1"/>
      <protection hidden="1"/>
    </xf>
    <xf numFmtId="166" fontId="8" fillId="2" borderId="2" xfId="1" applyNumberFormat="1" applyFont="1" applyFill="1" applyBorder="1" applyAlignment="1" applyProtection="1">
      <alignment horizontal="center" vertical="center" wrapText="1"/>
      <protection hidden="1"/>
    </xf>
    <xf numFmtId="0" fontId="4" fillId="2" borderId="2" xfId="0" quotePrefix="1" applyFont="1" applyFill="1" applyBorder="1" applyAlignment="1" applyProtection="1">
      <alignment horizontal="left" vertical="center" wrapText="1" indent="1"/>
      <protection hidden="1"/>
    </xf>
    <xf numFmtId="0" fontId="21" fillId="2" borderId="0" xfId="0" applyFont="1" applyFill="1" applyAlignment="1" applyProtection="1">
      <alignment horizontal="center" vertical="top" wrapText="1"/>
      <protection hidden="1"/>
    </xf>
    <xf numFmtId="0" fontId="4" fillId="4" borderId="1" xfId="1" applyNumberFormat="1" applyFont="1" applyFill="1" applyBorder="1" applyAlignment="1" applyProtection="1">
      <alignment horizontal="center" vertical="center" wrapText="1"/>
      <protection hidden="1"/>
    </xf>
    <xf numFmtId="0" fontId="2" fillId="13" borderId="2" xfId="0" applyFont="1" applyFill="1" applyBorder="1" applyAlignment="1" applyProtection="1">
      <alignment horizontal="center" vertical="center"/>
      <protection hidden="1"/>
    </xf>
    <xf numFmtId="0" fontId="21" fillId="2" borderId="0" xfId="0" applyFont="1" applyFill="1" applyAlignment="1" applyProtection="1">
      <alignment vertical="top" wrapText="1"/>
      <protection hidden="1"/>
    </xf>
    <xf numFmtId="0" fontId="4" fillId="2" borderId="22" xfId="0" applyFont="1" applyFill="1" applyBorder="1" applyAlignment="1" applyProtection="1">
      <alignment horizontal="center" vertical="center" wrapText="1"/>
      <protection hidden="1"/>
    </xf>
    <xf numFmtId="1" fontId="4" fillId="4" borderId="2" xfId="0" applyNumberFormat="1" applyFont="1" applyFill="1" applyBorder="1" applyAlignment="1" applyProtection="1">
      <alignment horizontal="center" vertical="center" wrapText="1"/>
      <protection hidden="1"/>
    </xf>
    <xf numFmtId="0" fontId="4" fillId="13" borderId="1" xfId="0" applyFont="1" applyFill="1" applyBorder="1" applyAlignment="1" applyProtection="1">
      <alignment horizontal="center" vertical="center" wrapText="1"/>
      <protection hidden="1"/>
    </xf>
    <xf numFmtId="0" fontId="13" fillId="13" borderId="1" xfId="0" applyFont="1" applyFill="1" applyBorder="1" applyAlignment="1" applyProtection="1">
      <alignment horizontal="center" vertical="center" wrapText="1"/>
      <protection hidden="1"/>
    </xf>
    <xf numFmtId="1" fontId="4" fillId="13" borderId="3" xfId="1" applyNumberFormat="1" applyFont="1" applyFill="1" applyBorder="1" applyAlignment="1" applyProtection="1">
      <alignment horizontal="center" vertical="center" wrapText="1"/>
      <protection hidden="1"/>
    </xf>
    <xf numFmtId="0" fontId="4" fillId="13" borderId="3" xfId="0" applyFont="1" applyFill="1" applyBorder="1" applyAlignment="1" applyProtection="1">
      <alignment horizontal="center" vertical="center" wrapText="1"/>
      <protection hidden="1"/>
    </xf>
    <xf numFmtId="14" fontId="7" fillId="2" borderId="3" xfId="0" applyNumberFormat="1" applyFont="1" applyFill="1" applyBorder="1" applyAlignment="1" applyProtection="1">
      <alignment horizontal="center" vertical="center" wrapText="1"/>
      <protection locked="0"/>
    </xf>
    <xf numFmtId="14" fontId="7" fillId="2" borderId="3" xfId="0" applyNumberFormat="1" applyFont="1" applyFill="1" applyBorder="1" applyAlignment="1" applyProtection="1">
      <alignment horizontal="center" vertical="center" wrapText="1"/>
      <protection hidden="1"/>
    </xf>
    <xf numFmtId="0" fontId="8" fillId="2" borderId="0" xfId="2" applyFont="1" applyFill="1" applyBorder="1" applyAlignment="1" applyProtection="1">
      <alignment horizontal="center" wrapText="1"/>
      <protection locked="0"/>
    </xf>
    <xf numFmtId="0" fontId="23" fillId="2" borderId="0" xfId="2" applyFont="1" applyFill="1" applyBorder="1" applyAlignment="1" applyProtection="1">
      <alignment wrapText="1"/>
      <protection locked="0"/>
    </xf>
    <xf numFmtId="0" fontId="23" fillId="2" borderId="0" xfId="2" applyFont="1" applyFill="1" applyBorder="1" applyAlignment="1" applyProtection="1">
      <alignment horizontal="center" wrapText="1"/>
      <protection hidden="1"/>
    </xf>
    <xf numFmtId="0" fontId="27" fillId="2" borderId="0" xfId="0" applyFont="1" applyFill="1" applyAlignment="1" applyProtection="1">
      <alignment horizontal="center" vertical="center"/>
      <protection locked="0"/>
    </xf>
    <xf numFmtId="0" fontId="21" fillId="5" borderId="2" xfId="0" applyFont="1" applyFill="1" applyBorder="1" applyAlignment="1" applyProtection="1">
      <alignment horizontal="left" vertical="center" wrapText="1" indent="1"/>
      <protection hidden="1"/>
    </xf>
    <xf numFmtId="0" fontId="17" fillId="2" borderId="0" xfId="0" applyFont="1" applyFill="1" applyAlignment="1" applyProtection="1">
      <alignment horizontal="center" vertical="center"/>
      <protection locked="0"/>
    </xf>
    <xf numFmtId="1" fontId="0" fillId="2" borderId="2" xfId="0" applyNumberFormat="1" applyFill="1" applyBorder="1" applyAlignment="1" applyProtection="1">
      <alignment horizontal="center" vertical="center"/>
      <protection hidden="1"/>
    </xf>
    <xf numFmtId="0" fontId="68" fillId="2" borderId="0" xfId="0" applyFont="1" applyFill="1" applyAlignment="1" applyProtection="1">
      <alignment horizontal="center" vertical="center"/>
      <protection locked="0"/>
    </xf>
    <xf numFmtId="0" fontId="21" fillId="2" borderId="0" xfId="0" applyFont="1" applyFill="1" applyAlignment="1" applyProtection="1">
      <alignment horizontal="center" vertical="top"/>
      <protection locked="0"/>
    </xf>
    <xf numFmtId="0" fontId="87" fillId="2" borderId="7" xfId="0" applyFont="1" applyFill="1" applyBorder="1" applyAlignment="1" applyProtection="1">
      <alignment vertical="center" wrapText="1"/>
      <protection hidden="1"/>
    </xf>
    <xf numFmtId="0" fontId="73" fillId="2" borderId="0" xfId="0" applyFont="1" applyFill="1"/>
    <xf numFmtId="0" fontId="87" fillId="2" borderId="8" xfId="0" applyFont="1" applyFill="1" applyBorder="1" applyAlignment="1" applyProtection="1">
      <alignment vertical="center" wrapText="1"/>
      <protection hidden="1"/>
    </xf>
    <xf numFmtId="0" fontId="88" fillId="2" borderId="0" xfId="0" applyFont="1" applyFill="1" applyAlignment="1" applyProtection="1">
      <alignment horizontal="center" vertical="center" wrapText="1"/>
      <protection hidden="1"/>
    </xf>
    <xf numFmtId="1" fontId="87" fillId="2" borderId="0" xfId="0" applyNumberFormat="1" applyFont="1" applyFill="1" applyAlignment="1" applyProtection="1">
      <alignment horizontal="center" vertical="center" wrapText="1"/>
      <protection hidden="1"/>
    </xf>
    <xf numFmtId="0" fontId="21" fillId="2" borderId="0" xfId="0" applyFont="1" applyFill="1" applyAlignment="1" applyProtection="1">
      <alignment horizontal="center" vertical="center" wrapText="1"/>
      <protection hidden="1"/>
    </xf>
    <xf numFmtId="1" fontId="4" fillId="2" borderId="0" xfId="0" applyNumberFormat="1" applyFont="1" applyFill="1" applyAlignment="1" applyProtection="1">
      <alignment horizontal="center" vertical="center" wrapText="1"/>
      <protection hidden="1"/>
    </xf>
    <xf numFmtId="1" fontId="21" fillId="2" borderId="0" xfId="0" applyNumberFormat="1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vertical="center" wrapText="1"/>
      <protection locked="0" hidden="1"/>
    </xf>
    <xf numFmtId="0" fontId="23" fillId="2" borderId="22" xfId="2" applyFont="1" applyFill="1" applyBorder="1" applyAlignment="1" applyProtection="1">
      <alignment horizontal="center" vertical="center" wrapText="1"/>
      <protection hidden="1"/>
    </xf>
    <xf numFmtId="0" fontId="23" fillId="2" borderId="16" xfId="2" applyFont="1" applyFill="1" applyBorder="1" applyAlignment="1" applyProtection="1">
      <alignment horizontal="center" vertical="center" wrapText="1"/>
      <protection hidden="1"/>
    </xf>
    <xf numFmtId="1" fontId="4" fillId="7" borderId="2" xfId="0" applyNumberFormat="1" applyFont="1" applyFill="1" applyBorder="1" applyAlignment="1" applyProtection="1">
      <alignment horizontal="center" vertical="center" wrapText="1"/>
      <protection hidden="1"/>
    </xf>
    <xf numFmtId="10" fontId="4" fillId="2" borderId="2" xfId="0" applyNumberFormat="1" applyFont="1" applyFill="1" applyBorder="1" applyAlignment="1" applyProtection="1">
      <alignment horizontal="center" vertical="center" wrapText="1"/>
      <protection hidden="1"/>
    </xf>
    <xf numFmtId="1" fontId="21" fillId="2" borderId="2" xfId="0" applyNumberFormat="1" applyFont="1" applyFill="1" applyBorder="1" applyAlignment="1" applyProtection="1">
      <alignment horizontal="center" vertical="center" wrapText="1"/>
      <protection hidden="1"/>
    </xf>
    <xf numFmtId="1" fontId="4" fillId="2" borderId="2" xfId="0" applyNumberFormat="1" applyFont="1" applyFill="1" applyBorder="1" applyAlignment="1" applyProtection="1">
      <alignment horizontal="center" vertical="center" wrapText="1"/>
      <protection hidden="1"/>
    </xf>
    <xf numFmtId="10" fontId="21" fillId="18" borderId="2" xfId="0" applyNumberFormat="1" applyFont="1" applyFill="1" applyBorder="1" applyAlignment="1" applyProtection="1">
      <alignment horizontal="center" vertical="center" wrapText="1"/>
      <protection hidden="1"/>
    </xf>
    <xf numFmtId="0" fontId="30" fillId="2" borderId="2" xfId="0" applyFont="1" applyFill="1" applyBorder="1" applyAlignment="1" applyProtection="1">
      <alignment horizontal="center" vertical="center" wrapText="1"/>
      <protection hidden="1"/>
    </xf>
    <xf numFmtId="0" fontId="4" fillId="2" borderId="0" xfId="1" applyNumberFormat="1" applyFont="1" applyFill="1" applyBorder="1" applyAlignment="1" applyProtection="1">
      <alignment horizontal="center" vertical="center" wrapText="1"/>
      <protection locked="0"/>
    </xf>
    <xf numFmtId="0" fontId="4" fillId="2" borderId="0" xfId="1" applyNumberFormat="1" applyFont="1" applyFill="1" applyBorder="1" applyAlignment="1" applyProtection="1">
      <alignment horizontal="center" vertical="center" wrapText="1"/>
    </xf>
    <xf numFmtId="0" fontId="7" fillId="2" borderId="0" xfId="0" applyFont="1" applyFill="1" applyAlignment="1" applyProtection="1">
      <alignment horizontal="center" vertical="center" wrapText="1"/>
      <protection locked="0"/>
    </xf>
    <xf numFmtId="1" fontId="7" fillId="2" borderId="0" xfId="0" applyNumberFormat="1" applyFont="1" applyFill="1" applyAlignment="1" applyProtection="1">
      <alignment horizontal="center" vertical="center" wrapText="1"/>
      <protection locked="0"/>
    </xf>
    <xf numFmtId="49" fontId="6" fillId="0" borderId="0" xfId="0" applyNumberFormat="1" applyFont="1" applyAlignment="1" applyProtection="1">
      <alignment horizontal="center" vertical="center" wrapText="1"/>
      <protection locked="0"/>
    </xf>
    <xf numFmtId="0" fontId="38" fillId="2" borderId="2" xfId="0" applyFont="1" applyFill="1" applyBorder="1" applyAlignment="1" applyProtection="1">
      <alignment horizontal="left" vertical="center" wrapText="1"/>
      <protection locked="0"/>
    </xf>
    <xf numFmtId="172" fontId="4" fillId="2" borderId="2" xfId="1" applyNumberFormat="1" applyFont="1" applyFill="1" applyBorder="1" applyAlignment="1" applyProtection="1">
      <alignment horizontal="center" vertical="center" wrapText="1"/>
      <protection hidden="1"/>
    </xf>
    <xf numFmtId="0" fontId="4" fillId="2" borderId="2" xfId="0" applyFont="1" applyFill="1" applyBorder="1" applyAlignment="1">
      <alignment horizontal="center" vertical="center" wrapText="1"/>
    </xf>
    <xf numFmtId="14" fontId="4" fillId="2" borderId="0" xfId="0" applyNumberFormat="1" applyFont="1" applyFill="1" applyAlignment="1" applyProtection="1">
      <alignment horizontal="center" vertical="center" wrapText="1"/>
      <protection locked="0"/>
    </xf>
    <xf numFmtId="10" fontId="21" fillId="2" borderId="0" xfId="0" applyNumberFormat="1" applyFont="1" applyFill="1" applyAlignment="1" applyProtection="1">
      <alignment horizontal="center" vertical="center" wrapText="1"/>
      <protection hidden="1"/>
    </xf>
    <xf numFmtId="10" fontId="4" fillId="2" borderId="0" xfId="0" applyNumberFormat="1" applyFont="1" applyFill="1" applyAlignment="1" applyProtection="1">
      <alignment horizontal="center" vertical="center" wrapText="1"/>
      <protection locked="0" hidden="1"/>
    </xf>
    <xf numFmtId="0" fontId="81" fillId="2" borderId="0" xfId="0" applyFont="1" applyFill="1" applyAlignment="1" applyProtection="1">
      <alignment horizontal="center" vertical="center" wrapText="1"/>
      <protection locked="0"/>
    </xf>
    <xf numFmtId="0" fontId="63" fillId="2" borderId="0" xfId="0" applyFont="1" applyFill="1"/>
    <xf numFmtId="1" fontId="88" fillId="2" borderId="0" xfId="0" applyNumberFormat="1" applyFont="1" applyFill="1" applyAlignment="1" applyProtection="1">
      <alignment horizontal="center" vertical="center" wrapText="1"/>
      <protection hidden="1"/>
    </xf>
    <xf numFmtId="0" fontId="89" fillId="2" borderId="0" xfId="0" applyFont="1" applyFill="1"/>
    <xf numFmtId="1" fontId="4" fillId="7" borderId="2" xfId="0" applyNumberFormat="1" applyFont="1" applyFill="1" applyBorder="1" applyAlignment="1" applyProtection="1">
      <alignment vertical="center" wrapText="1"/>
      <protection hidden="1"/>
    </xf>
    <xf numFmtId="0" fontId="29" fillId="4" borderId="3" xfId="0" applyFont="1" applyFill="1" applyBorder="1" applyAlignment="1" applyProtection="1">
      <alignment horizontal="center" vertical="center" wrapText="1"/>
      <protection hidden="1"/>
    </xf>
    <xf numFmtId="0" fontId="87" fillId="2" borderId="0" xfId="0" applyFont="1" applyFill="1" applyAlignment="1" applyProtection="1">
      <alignment horizontal="center" vertical="center" wrapText="1"/>
      <protection hidden="1"/>
    </xf>
    <xf numFmtId="1" fontId="21" fillId="2" borderId="32" xfId="0" applyNumberFormat="1" applyFont="1" applyFill="1" applyBorder="1" applyAlignment="1" applyProtection="1">
      <alignment vertical="center" wrapText="1"/>
      <protection hidden="1"/>
    </xf>
    <xf numFmtId="1" fontId="21" fillId="2" borderId="0" xfId="0" applyNumberFormat="1" applyFont="1" applyFill="1" applyAlignment="1" applyProtection="1">
      <alignment vertical="center" wrapText="1"/>
      <protection hidden="1"/>
    </xf>
    <xf numFmtId="0" fontId="10" fillId="2" borderId="0" xfId="2" applyFont="1" applyFill="1" applyBorder="1" applyAlignment="1" applyProtection="1">
      <alignment vertical="center" wrapText="1"/>
      <protection hidden="1"/>
    </xf>
    <xf numFmtId="0" fontId="10" fillId="2" borderId="8" xfId="2" applyFont="1" applyFill="1" applyBorder="1" applyAlignment="1" applyProtection="1">
      <alignment vertical="center" wrapText="1"/>
      <protection hidden="1"/>
    </xf>
    <xf numFmtId="1" fontId="21" fillId="18" borderId="2" xfId="0" applyNumberFormat="1" applyFont="1" applyFill="1" applyBorder="1" applyAlignment="1" applyProtection="1">
      <alignment horizontal="center" vertical="center" wrapText="1"/>
      <protection hidden="1"/>
    </xf>
    <xf numFmtId="14" fontId="7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4" fillId="2" borderId="2" xfId="0" applyNumberFormat="1" applyFont="1" applyFill="1" applyBorder="1" applyAlignment="1" applyProtection="1">
      <alignment horizontal="center" vertical="center" wrapText="1"/>
      <protection locked="0"/>
    </xf>
    <xf numFmtId="175" fontId="7" fillId="0" borderId="2" xfId="0" applyNumberFormat="1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168" fontId="4" fillId="5" borderId="2" xfId="1" applyNumberFormat="1" applyFont="1" applyFill="1" applyBorder="1" applyAlignment="1" applyProtection="1">
      <alignment horizontal="center" vertical="center" wrapText="1"/>
      <protection hidden="1"/>
    </xf>
    <xf numFmtId="0" fontId="29" fillId="4" borderId="2" xfId="0" applyFont="1" applyFill="1" applyBorder="1" applyAlignment="1" applyProtection="1">
      <alignment horizontal="center" vertical="center" wrapText="1"/>
      <protection hidden="1"/>
    </xf>
    <xf numFmtId="0" fontId="21" fillId="4" borderId="2" xfId="0" applyFont="1" applyFill="1" applyBorder="1" applyAlignment="1" applyProtection="1">
      <alignment horizontal="center" vertical="center" wrapText="1"/>
      <protection hidden="1"/>
    </xf>
    <xf numFmtId="0" fontId="92" fillId="0" borderId="0" xfId="0" applyFont="1"/>
    <xf numFmtId="0" fontId="93" fillId="0" borderId="0" xfId="0" applyFont="1"/>
    <xf numFmtId="0" fontId="81" fillId="0" borderId="0" xfId="0" applyFont="1"/>
    <xf numFmtId="172" fontId="7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38" fillId="2" borderId="0" xfId="0" applyFont="1" applyFill="1" applyAlignment="1" applyProtection="1">
      <alignment horizontal="right" vertical="center" wrapText="1"/>
      <protection hidden="1"/>
    </xf>
    <xf numFmtId="0" fontId="32" fillId="2" borderId="0" xfId="0" applyFont="1" applyFill="1" applyAlignment="1" applyProtection="1">
      <alignment horizontal="center" vertical="center" wrapText="1"/>
      <protection locked="0" hidden="1"/>
    </xf>
    <xf numFmtId="0" fontId="27" fillId="2" borderId="0" xfId="0" applyFont="1" applyFill="1" applyAlignment="1" applyProtection="1">
      <alignment horizontal="center" vertical="center"/>
      <protection locked="0" hidden="1"/>
    </xf>
    <xf numFmtId="0" fontId="58" fillId="2" borderId="0" xfId="0" applyFont="1" applyFill="1" applyAlignment="1" applyProtection="1">
      <alignment horizontal="right" vertical="center" wrapText="1"/>
      <protection hidden="1"/>
    </xf>
    <xf numFmtId="0" fontId="16" fillId="2" borderId="0" xfId="0" applyFont="1" applyFill="1" applyAlignment="1" applyProtection="1">
      <alignment horizontal="right" vertical="center" wrapText="1"/>
      <protection hidden="1"/>
    </xf>
    <xf numFmtId="171" fontId="8" fillId="2" borderId="0" xfId="0" applyNumberFormat="1" applyFont="1" applyFill="1" applyAlignment="1" applyProtection="1">
      <alignment horizontal="center" vertical="center" wrapText="1"/>
      <protection hidden="1"/>
    </xf>
    <xf numFmtId="0" fontId="2" fillId="2" borderId="2" xfId="0" applyFont="1" applyFill="1" applyBorder="1" applyAlignment="1" applyProtection="1">
      <alignment horizontal="center" vertical="center"/>
      <protection locked="0" hidden="1"/>
    </xf>
    <xf numFmtId="0" fontId="3" fillId="15" borderId="2" xfId="0" applyFont="1" applyFill="1" applyBorder="1" applyAlignment="1" applyProtection="1">
      <alignment horizontal="center" vertical="center" wrapText="1"/>
      <protection hidden="1"/>
    </xf>
    <xf numFmtId="1" fontId="7" fillId="2" borderId="2" xfId="1" applyNumberFormat="1" applyFont="1" applyFill="1" applyBorder="1" applyAlignment="1" applyProtection="1">
      <alignment horizontal="left" vertical="center" wrapText="1" indent="1"/>
      <protection locked="0"/>
    </xf>
    <xf numFmtId="49" fontId="7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7" fillId="5" borderId="2" xfId="0" applyFont="1" applyFill="1" applyBorder="1" applyAlignment="1" applyProtection="1">
      <alignment horizontal="center" vertical="center" wrapText="1"/>
      <protection hidden="1"/>
    </xf>
    <xf numFmtId="0" fontId="62" fillId="5" borderId="2" xfId="4" applyNumberFormat="1" applyFont="1" applyFill="1" applyBorder="1" applyAlignment="1" applyProtection="1">
      <alignment horizontal="center" vertical="center"/>
      <protection hidden="1"/>
    </xf>
    <xf numFmtId="168" fontId="62" fillId="5" borderId="2" xfId="4" applyNumberFormat="1" applyFont="1" applyFill="1" applyBorder="1" applyAlignment="1" applyProtection="1">
      <alignment horizontal="center" vertical="center"/>
      <protection hidden="1"/>
    </xf>
    <xf numFmtId="14" fontId="8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7" fillId="2" borderId="0" xfId="1" applyNumberFormat="1" applyFont="1" applyFill="1" applyBorder="1" applyAlignment="1" applyProtection="1">
      <alignment horizontal="left" vertical="center" wrapText="1" indent="1"/>
      <protection locked="0"/>
    </xf>
    <xf numFmtId="0" fontId="61" fillId="2" borderId="0" xfId="4" applyNumberFormat="1" applyFont="1" applyFill="1" applyAlignment="1" applyProtection="1">
      <alignment horizontal="center" vertical="center"/>
      <protection locked="0"/>
    </xf>
    <xf numFmtId="0" fontId="61" fillId="2" borderId="0" xfId="4" applyNumberFormat="1" applyFont="1" applyFill="1" applyAlignment="1" applyProtection="1">
      <alignment horizontal="center" vertical="center" wrapText="1"/>
      <protection locked="0"/>
    </xf>
    <xf numFmtId="165" fontId="7" fillId="2" borderId="0" xfId="1" applyNumberFormat="1" applyFont="1" applyFill="1" applyBorder="1" applyAlignment="1" applyProtection="1">
      <alignment horizontal="left" vertical="center" wrapText="1" indent="1"/>
      <protection locked="0"/>
    </xf>
    <xf numFmtId="1" fontId="7" fillId="2" borderId="0" xfId="1" applyNumberFormat="1" applyFont="1" applyFill="1" applyBorder="1" applyAlignment="1" applyProtection="1">
      <alignment horizontal="center" vertical="center" wrapText="1"/>
      <protection locked="0"/>
    </xf>
    <xf numFmtId="172" fontId="96" fillId="5" borderId="2" xfId="1" applyNumberFormat="1" applyFont="1" applyFill="1" applyBorder="1" applyAlignment="1" applyProtection="1">
      <alignment horizontal="center" vertical="center" wrapText="1"/>
      <protection hidden="1"/>
    </xf>
    <xf numFmtId="0" fontId="8" fillId="2" borderId="29" xfId="0" applyFont="1" applyFill="1" applyBorder="1" applyAlignment="1" applyProtection="1">
      <alignment horizontal="center" vertical="center" wrapText="1"/>
      <protection locked="0"/>
    </xf>
    <xf numFmtId="168" fontId="10" fillId="2" borderId="0" xfId="1" applyNumberFormat="1" applyFont="1" applyFill="1" applyBorder="1" applyAlignment="1" applyProtection="1">
      <alignment horizontal="center" vertical="center" wrapText="1"/>
      <protection locked="0"/>
    </xf>
    <xf numFmtId="0" fontId="57" fillId="2" borderId="0" xfId="0" applyFont="1" applyFill="1" applyAlignment="1" applyProtection="1">
      <alignment horizontal="center" vertical="center" wrapText="1"/>
      <protection hidden="1"/>
    </xf>
    <xf numFmtId="0" fontId="10" fillId="2" borderId="0" xfId="1" applyNumberFormat="1" applyFont="1" applyFill="1" applyBorder="1" applyAlignment="1" applyProtection="1">
      <alignment horizontal="center" vertical="center" wrapText="1"/>
      <protection hidden="1"/>
    </xf>
    <xf numFmtId="172" fontId="97" fillId="5" borderId="2" xfId="1" applyNumberFormat="1" applyFont="1" applyFill="1" applyBorder="1" applyAlignment="1" applyProtection="1">
      <alignment horizontal="center" vertical="center" wrapText="1"/>
      <protection hidden="1"/>
    </xf>
    <xf numFmtId="2" fontId="59" fillId="2" borderId="0" xfId="0" applyNumberFormat="1" applyFont="1" applyFill="1" applyAlignment="1" applyProtection="1">
      <alignment horizontal="center" vertical="center"/>
      <protection hidden="1"/>
    </xf>
    <xf numFmtId="0" fontId="5" fillId="2" borderId="15" xfId="0" applyFont="1" applyFill="1" applyBorder="1" applyAlignment="1">
      <alignment wrapText="1"/>
    </xf>
    <xf numFmtId="164" fontId="55" fillId="0" borderId="2" xfId="1" applyFont="1" applyBorder="1" applyAlignment="1" applyProtection="1">
      <alignment horizontal="center" vertical="center" wrapText="1"/>
      <protection hidden="1"/>
    </xf>
    <xf numFmtId="0" fontId="38" fillId="0" borderId="2" xfId="0" applyFont="1" applyBorder="1" applyAlignment="1">
      <alignment wrapText="1"/>
    </xf>
    <xf numFmtId="0" fontId="2" fillId="0" borderId="3" xfId="0" applyFont="1" applyBorder="1" applyAlignment="1" applyProtection="1">
      <alignment horizontal="center" vertical="center"/>
      <protection hidden="1"/>
    </xf>
    <xf numFmtId="10" fontId="16" fillId="2" borderId="0" xfId="21" applyNumberFormat="1" applyFont="1" applyFill="1" applyBorder="1" applyAlignment="1" applyProtection="1">
      <alignment horizontal="center" vertical="center" wrapText="1"/>
      <protection hidden="1"/>
    </xf>
    <xf numFmtId="0" fontId="38" fillId="0" borderId="1" xfId="0" applyFont="1" applyBorder="1" applyAlignment="1">
      <alignment horizontal="center" vertical="center" wrapText="1"/>
    </xf>
    <xf numFmtId="0" fontId="38" fillId="0" borderId="21" xfId="0" applyFont="1" applyBorder="1" applyAlignment="1">
      <alignment horizontal="center" vertical="center" wrapText="1"/>
    </xf>
    <xf numFmtId="0" fontId="38" fillId="0" borderId="24" xfId="0" applyFont="1" applyBorder="1" applyAlignment="1">
      <alignment horizontal="center" vertical="center" wrapText="1"/>
    </xf>
    <xf numFmtId="0" fontId="94" fillId="4" borderId="26" xfId="0" applyFont="1" applyFill="1" applyBorder="1" applyAlignment="1">
      <alignment horizontal="center" vertical="center" wrapText="1"/>
    </xf>
    <xf numFmtId="0" fontId="94" fillId="4" borderId="22" xfId="0" applyFont="1" applyFill="1" applyBorder="1" applyAlignment="1">
      <alignment horizontal="center" vertical="center" wrapText="1"/>
    </xf>
    <xf numFmtId="0" fontId="94" fillId="4" borderId="25" xfId="0" applyFont="1" applyFill="1" applyBorder="1" applyAlignment="1">
      <alignment horizontal="center" vertical="center" wrapText="1"/>
    </xf>
    <xf numFmtId="0" fontId="94" fillId="4" borderId="31" xfId="0" applyFont="1" applyFill="1" applyBorder="1" applyAlignment="1">
      <alignment horizontal="center" vertical="center" wrapText="1"/>
    </xf>
    <xf numFmtId="0" fontId="94" fillId="4" borderId="0" xfId="0" applyFont="1" applyFill="1" applyAlignment="1">
      <alignment horizontal="center" vertical="center" wrapText="1"/>
    </xf>
    <xf numFmtId="0" fontId="94" fillId="4" borderId="28" xfId="0" applyFont="1" applyFill="1" applyBorder="1" applyAlignment="1">
      <alignment horizontal="center" vertical="center" wrapText="1"/>
    </xf>
    <xf numFmtId="0" fontId="94" fillId="4" borderId="18" xfId="0" applyFont="1" applyFill="1" applyBorder="1" applyAlignment="1">
      <alignment horizontal="center" vertical="center" wrapText="1"/>
    </xf>
    <xf numFmtId="0" fontId="94" fillId="4" borderId="16" xfId="0" applyFont="1" applyFill="1" applyBorder="1" applyAlignment="1">
      <alignment horizontal="center" vertical="center" wrapText="1"/>
    </xf>
    <xf numFmtId="0" fontId="94" fillId="4" borderId="27" xfId="0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8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27" xfId="0" applyBorder="1" applyAlignment="1">
      <alignment horizontal="center"/>
    </xf>
    <xf numFmtId="0" fontId="25" fillId="16" borderId="1" xfId="0" applyFont="1" applyFill="1" applyBorder="1" applyAlignment="1">
      <alignment horizontal="center" vertical="center"/>
    </xf>
    <xf numFmtId="0" fontId="25" fillId="16" borderId="21" xfId="0" applyFont="1" applyFill="1" applyBorder="1" applyAlignment="1">
      <alignment horizontal="center" vertical="center"/>
    </xf>
    <xf numFmtId="0" fontId="25" fillId="16" borderId="24" xfId="0" applyFont="1" applyFill="1" applyBorder="1" applyAlignment="1">
      <alignment horizontal="center" vertical="center"/>
    </xf>
    <xf numFmtId="0" fontId="38" fillId="2" borderId="1" xfId="0" applyFont="1" applyFill="1" applyBorder="1" applyAlignment="1">
      <alignment horizontal="center" vertical="center" wrapText="1"/>
    </xf>
    <xf numFmtId="0" fontId="38" fillId="2" borderId="21" xfId="0" applyFont="1" applyFill="1" applyBorder="1" applyAlignment="1">
      <alignment horizontal="center" vertical="center" wrapText="1"/>
    </xf>
    <xf numFmtId="0" fontId="38" fillId="2" borderId="24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horizontal="center"/>
      <protection hidden="1"/>
    </xf>
    <xf numFmtId="0" fontId="0" fillId="2" borderId="21" xfId="0" applyFill="1" applyBorder="1" applyAlignment="1" applyProtection="1">
      <alignment horizontal="center"/>
      <protection hidden="1"/>
    </xf>
    <xf numFmtId="0" fontId="0" fillId="2" borderId="24" xfId="0" applyFill="1" applyBorder="1" applyAlignment="1" applyProtection="1">
      <alignment horizontal="center"/>
      <protection hidden="1"/>
    </xf>
    <xf numFmtId="0" fontId="0" fillId="2" borderId="1" xfId="0" applyFill="1" applyBorder="1" applyAlignment="1" applyProtection="1">
      <alignment horizontal="center" vertical="center"/>
      <protection hidden="1"/>
    </xf>
    <xf numFmtId="0" fontId="0" fillId="2" borderId="24" xfId="0" applyFill="1" applyBorder="1" applyAlignment="1" applyProtection="1">
      <alignment horizontal="center" vertical="center"/>
      <protection hidden="1"/>
    </xf>
    <xf numFmtId="0" fontId="0" fillId="2" borderId="21" xfId="0" applyFill="1" applyBorder="1" applyAlignment="1" applyProtection="1">
      <alignment horizontal="center" vertical="center"/>
      <protection hidden="1"/>
    </xf>
    <xf numFmtId="10" fontId="80" fillId="18" borderId="2" xfId="0" applyNumberFormat="1" applyFont="1" applyFill="1" applyBorder="1" applyAlignment="1" applyProtection="1">
      <alignment horizontal="center" vertical="center" wrapText="1"/>
      <protection hidden="1"/>
    </xf>
    <xf numFmtId="1" fontId="80" fillId="18" borderId="2" xfId="0" applyNumberFormat="1" applyFont="1" applyFill="1" applyBorder="1" applyAlignment="1" applyProtection="1">
      <alignment horizontal="center" vertical="center" wrapText="1"/>
      <protection hidden="1"/>
    </xf>
    <xf numFmtId="0" fontId="25" fillId="2" borderId="0" xfId="0" applyFont="1" applyFill="1" applyAlignment="1" applyProtection="1">
      <alignment horizontal="center" vertical="center" wrapText="1"/>
      <protection hidden="1"/>
    </xf>
    <xf numFmtId="9" fontId="78" fillId="18" borderId="2" xfId="0" applyNumberFormat="1" applyFont="1" applyFill="1" applyBorder="1" applyAlignment="1" applyProtection="1">
      <alignment horizontal="center" vertical="center" wrapText="1"/>
      <protection hidden="1"/>
    </xf>
    <xf numFmtId="0" fontId="79" fillId="18" borderId="2" xfId="0" applyFont="1" applyFill="1" applyBorder="1" applyAlignment="1" applyProtection="1">
      <alignment horizontal="center" vertical="center" wrapText="1"/>
      <protection hidden="1"/>
    </xf>
    <xf numFmtId="0" fontId="76" fillId="4" borderId="2" xfId="0" applyFont="1" applyFill="1" applyBorder="1" applyAlignment="1" applyProtection="1">
      <alignment horizontal="center" vertical="center" textRotation="255" wrapText="1" readingOrder="2"/>
      <protection hidden="1"/>
    </xf>
    <xf numFmtId="0" fontId="77" fillId="9" borderId="2" xfId="0" applyFont="1" applyFill="1" applyBorder="1" applyAlignment="1" applyProtection="1">
      <alignment horizontal="center" vertical="center" wrapText="1"/>
      <protection hidden="1"/>
    </xf>
    <xf numFmtId="0" fontId="0" fillId="0" borderId="2" xfId="0" applyBorder="1" applyAlignment="1" applyProtection="1">
      <alignment horizontal="center" vertical="center" wrapText="1"/>
      <protection hidden="1"/>
    </xf>
    <xf numFmtId="0" fontId="62" fillId="0" borderId="2" xfId="0" applyFont="1" applyBorder="1" applyAlignment="1" applyProtection="1">
      <alignment horizontal="center" vertical="center" wrapText="1"/>
      <protection hidden="1"/>
    </xf>
    <xf numFmtId="0" fontId="14" fillId="9" borderId="2" xfId="0" applyFont="1" applyFill="1" applyBorder="1" applyAlignment="1" applyProtection="1">
      <alignment horizontal="center" vertical="center" wrapText="1"/>
      <protection hidden="1"/>
    </xf>
    <xf numFmtId="0" fontId="62" fillId="2" borderId="26" xfId="0" applyFont="1" applyFill="1" applyBorder="1" applyAlignment="1" applyProtection="1">
      <alignment horizontal="center" vertical="center" wrapText="1"/>
      <protection hidden="1"/>
    </xf>
    <xf numFmtId="0" fontId="62" fillId="2" borderId="18" xfId="0" applyFont="1" applyFill="1" applyBorder="1" applyAlignment="1" applyProtection="1">
      <alignment horizontal="center" vertical="center" wrapText="1"/>
      <protection hidden="1"/>
    </xf>
    <xf numFmtId="0" fontId="62" fillId="2" borderId="2" xfId="0" applyFont="1" applyFill="1" applyBorder="1" applyAlignment="1" applyProtection="1">
      <alignment horizontal="center" vertical="center" wrapText="1"/>
      <protection hidden="1"/>
    </xf>
    <xf numFmtId="0" fontId="74" fillId="16" borderId="1" xfId="0" applyFont="1" applyFill="1" applyBorder="1" applyAlignment="1" applyProtection="1">
      <alignment horizontal="center" vertical="center" wrapText="1"/>
      <protection hidden="1"/>
    </xf>
    <xf numFmtId="0" fontId="74" fillId="16" borderId="21" xfId="0" applyFont="1" applyFill="1" applyBorder="1" applyAlignment="1" applyProtection="1">
      <alignment horizontal="center" vertical="center" wrapText="1"/>
      <protection hidden="1"/>
    </xf>
    <xf numFmtId="0" fontId="74" fillId="16" borderId="24" xfId="0" applyFont="1" applyFill="1" applyBorder="1" applyAlignment="1" applyProtection="1">
      <alignment horizontal="center" vertical="center" wrapText="1"/>
      <protection hidden="1"/>
    </xf>
    <xf numFmtId="0" fontId="0" fillId="0" borderId="2" xfId="0" applyBorder="1" applyAlignment="1">
      <alignment horizontal="center"/>
    </xf>
    <xf numFmtId="0" fontId="63" fillId="2" borderId="2" xfId="0" applyFont="1" applyFill="1" applyBorder="1" applyAlignment="1" applyProtection="1">
      <alignment horizontal="center" vertical="center" wrapText="1"/>
      <protection hidden="1"/>
    </xf>
    <xf numFmtId="0" fontId="79" fillId="2" borderId="1" xfId="0" applyFont="1" applyFill="1" applyBorder="1" applyAlignment="1">
      <alignment horizontal="right" vertical="center"/>
    </xf>
    <xf numFmtId="0" fontId="79" fillId="2" borderId="24" xfId="0" applyFont="1" applyFill="1" applyBorder="1" applyAlignment="1">
      <alignment horizontal="right" vertical="center"/>
    </xf>
    <xf numFmtId="0" fontId="79" fillId="11" borderId="1" xfId="0" applyFont="1" applyFill="1" applyBorder="1" applyAlignment="1">
      <alignment horizontal="center" vertical="center"/>
    </xf>
    <xf numFmtId="0" fontId="79" fillId="11" borderId="21" xfId="0" applyFont="1" applyFill="1" applyBorder="1" applyAlignment="1">
      <alignment horizontal="center" vertical="center"/>
    </xf>
    <xf numFmtId="0" fontId="79" fillId="11" borderId="24" xfId="0" applyFont="1" applyFill="1" applyBorder="1" applyAlignment="1">
      <alignment horizontal="center" vertical="center"/>
    </xf>
    <xf numFmtId="175" fontId="85" fillId="0" borderId="2" xfId="0" applyNumberFormat="1" applyFont="1" applyBorder="1" applyAlignment="1">
      <alignment horizontal="center"/>
    </xf>
    <xf numFmtId="0" fontId="14" fillId="16" borderId="2" xfId="0" applyFont="1" applyFill="1" applyBorder="1" applyAlignment="1">
      <alignment horizontal="center" wrapText="1"/>
    </xf>
    <xf numFmtId="1" fontId="90" fillId="16" borderId="2" xfId="0" applyNumberFormat="1" applyFont="1" applyFill="1" applyBorder="1" applyAlignment="1" applyProtection="1">
      <alignment horizontal="center" vertical="center" wrapText="1"/>
      <protection hidden="1"/>
    </xf>
    <xf numFmtId="0" fontId="14" fillId="0" borderId="2" xfId="0" applyFont="1" applyBorder="1" applyAlignment="1">
      <alignment horizontal="center" wrapText="1"/>
    </xf>
    <xf numFmtId="0" fontId="0" fillId="0" borderId="2" xfId="0" applyBorder="1" applyAlignment="1">
      <alignment horizontal="center" vertical="center"/>
    </xf>
    <xf numFmtId="0" fontId="14" fillId="16" borderId="2" xfId="0" applyFont="1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25" fillId="8" borderId="2" xfId="0" applyFont="1" applyFill="1" applyBorder="1" applyAlignment="1" applyProtection="1">
      <alignment horizontal="center" vertical="center" wrapText="1"/>
      <protection hidden="1"/>
    </xf>
    <xf numFmtId="0" fontId="25" fillId="5" borderId="2" xfId="0" applyFont="1" applyFill="1" applyBorder="1" applyAlignment="1" applyProtection="1">
      <alignment horizontal="center" vertical="center" wrapText="1"/>
      <protection hidden="1"/>
    </xf>
    <xf numFmtId="0" fontId="38" fillId="2" borderId="2" xfId="0" applyFont="1" applyFill="1" applyBorder="1" applyAlignment="1" applyProtection="1">
      <alignment horizontal="center" vertical="center" wrapText="1"/>
      <protection hidden="1"/>
    </xf>
    <xf numFmtId="10" fontId="10" fillId="6" borderId="2" xfId="0" applyNumberFormat="1" applyFont="1" applyFill="1" applyBorder="1" applyAlignment="1" applyProtection="1">
      <alignment horizontal="center" vertical="center" wrapText="1"/>
      <protection hidden="1"/>
    </xf>
    <xf numFmtId="1" fontId="10" fillId="6" borderId="2" xfId="0" applyNumberFormat="1" applyFont="1" applyFill="1" applyBorder="1" applyAlignment="1" applyProtection="1">
      <alignment horizontal="center" vertical="center" wrapText="1"/>
      <protection hidden="1"/>
    </xf>
    <xf numFmtId="0" fontId="10" fillId="6" borderId="2" xfId="0" applyFont="1" applyFill="1" applyBorder="1" applyAlignment="1" applyProtection="1">
      <alignment horizontal="center" vertical="center" wrapText="1"/>
      <protection hidden="1"/>
    </xf>
    <xf numFmtId="10" fontId="8" fillId="6" borderId="2" xfId="0" applyNumberFormat="1" applyFont="1" applyFill="1" applyBorder="1" applyAlignment="1" applyProtection="1">
      <alignment horizontal="center" vertical="center" wrapText="1"/>
      <protection hidden="1"/>
    </xf>
    <xf numFmtId="10" fontId="10" fillId="8" borderId="2" xfId="0" applyNumberFormat="1" applyFont="1" applyFill="1" applyBorder="1" applyAlignment="1" applyProtection="1">
      <alignment horizontal="center" vertical="center" wrapText="1"/>
      <protection hidden="1"/>
    </xf>
    <xf numFmtId="0" fontId="42" fillId="5" borderId="2" xfId="0" applyFont="1" applyFill="1" applyBorder="1" applyAlignment="1" applyProtection="1">
      <alignment horizontal="center" vertical="center" wrapText="1"/>
      <protection hidden="1"/>
    </xf>
    <xf numFmtId="0" fontId="19" fillId="2" borderId="1" xfId="0" applyFont="1" applyFill="1" applyBorder="1" applyAlignment="1" applyProtection="1">
      <alignment horizontal="center" vertical="center" wrapText="1"/>
      <protection locked="0" hidden="1"/>
    </xf>
    <xf numFmtId="0" fontId="19" fillId="2" borderId="21" xfId="0" applyFont="1" applyFill="1" applyBorder="1" applyAlignment="1" applyProtection="1">
      <alignment horizontal="center" vertical="center" wrapText="1"/>
      <protection locked="0" hidden="1"/>
    </xf>
    <xf numFmtId="0" fontId="19" fillId="2" borderId="24" xfId="0" applyFont="1" applyFill="1" applyBorder="1" applyAlignment="1" applyProtection="1">
      <alignment horizontal="center" vertical="center" wrapText="1"/>
      <protection locked="0" hidden="1"/>
    </xf>
    <xf numFmtId="0" fontId="25" fillId="10" borderId="2" xfId="0" applyFont="1" applyFill="1" applyBorder="1" applyAlignment="1" applyProtection="1">
      <alignment horizontal="center" vertical="center" wrapText="1"/>
      <protection hidden="1"/>
    </xf>
    <xf numFmtId="49" fontId="8" fillId="2" borderId="22" xfId="2" applyNumberFormat="1" applyFont="1" applyFill="1" applyBorder="1" applyAlignment="1" applyProtection="1">
      <alignment horizontal="center" vertical="center" wrapText="1"/>
      <protection locked="0"/>
    </xf>
    <xf numFmtId="171" fontId="8" fillId="2" borderId="2" xfId="2" applyNumberFormat="1" applyFont="1" applyFill="1" applyBorder="1" applyAlignment="1" applyProtection="1">
      <alignment horizontal="center" vertical="center" wrapText="1"/>
      <protection hidden="1"/>
    </xf>
    <xf numFmtId="49" fontId="8" fillId="0" borderId="2" xfId="0" applyNumberFormat="1" applyFont="1" applyBorder="1" applyAlignment="1" applyProtection="1">
      <alignment horizontal="center" vertical="center" wrapText="1"/>
      <protection hidden="1"/>
    </xf>
    <xf numFmtId="0" fontId="23" fillId="2" borderId="22" xfId="2" applyFont="1" applyFill="1" applyBorder="1" applyAlignment="1" applyProtection="1">
      <alignment horizontal="center" vertical="center" wrapText="1"/>
    </xf>
    <xf numFmtId="0" fontId="52" fillId="2" borderId="18" xfId="2" applyFont="1" applyFill="1" applyBorder="1" applyAlignment="1" applyProtection="1">
      <alignment horizontal="center" vertical="center" wrapText="1"/>
    </xf>
    <xf numFmtId="0" fontId="52" fillId="2" borderId="16" xfId="2" applyFont="1" applyFill="1" applyBorder="1" applyAlignment="1" applyProtection="1">
      <alignment horizontal="center" vertical="center" wrapText="1"/>
    </xf>
    <xf numFmtId="0" fontId="23" fillId="2" borderId="16" xfId="2" applyFont="1" applyFill="1" applyBorder="1" applyAlignment="1" applyProtection="1">
      <alignment horizontal="center" vertical="center" wrapText="1"/>
    </xf>
    <xf numFmtId="0" fontId="23" fillId="2" borderId="26" xfId="2" applyFont="1" applyFill="1" applyBorder="1" applyAlignment="1" applyProtection="1">
      <alignment horizontal="center" vertical="center" wrapText="1"/>
    </xf>
    <xf numFmtId="0" fontId="26" fillId="2" borderId="2" xfId="0" applyFont="1" applyFill="1" applyBorder="1" applyAlignment="1" applyProtection="1">
      <alignment horizontal="center" vertical="center" wrapText="1"/>
      <protection hidden="1"/>
    </xf>
    <xf numFmtId="166" fontId="10" fillId="2" borderId="1" xfId="2" applyNumberFormat="1" applyFont="1" applyFill="1" applyBorder="1" applyAlignment="1" applyProtection="1">
      <alignment horizontal="center" vertical="center" wrapText="1"/>
      <protection hidden="1"/>
    </xf>
    <xf numFmtId="166" fontId="10" fillId="2" borderId="21" xfId="2" applyNumberFormat="1" applyFont="1" applyFill="1" applyBorder="1" applyAlignment="1" applyProtection="1">
      <alignment horizontal="center" vertical="center" wrapText="1"/>
      <protection hidden="1"/>
    </xf>
    <xf numFmtId="166" fontId="10" fillId="2" borderId="24" xfId="2" applyNumberFormat="1" applyFont="1" applyFill="1" applyBorder="1" applyAlignment="1" applyProtection="1">
      <alignment horizontal="center" vertical="center" wrapText="1"/>
      <protection hidden="1"/>
    </xf>
    <xf numFmtId="0" fontId="10" fillId="0" borderId="1" xfId="0" applyFont="1" applyBorder="1" applyAlignment="1" applyProtection="1">
      <alignment horizontal="center" vertical="center" wrapText="1"/>
      <protection hidden="1"/>
    </xf>
    <xf numFmtId="0" fontId="10" fillId="0" borderId="21" xfId="0" applyFont="1" applyBorder="1" applyAlignment="1" applyProtection="1">
      <alignment horizontal="center" vertical="center" wrapText="1"/>
      <protection hidden="1"/>
    </xf>
    <xf numFmtId="0" fontId="10" fillId="0" borderId="24" xfId="0" applyFont="1" applyBorder="1" applyAlignment="1" applyProtection="1">
      <alignment horizontal="center" vertical="center" wrapText="1"/>
      <protection hidden="1"/>
    </xf>
    <xf numFmtId="0" fontId="25" fillId="2" borderId="1" xfId="0" applyFont="1" applyFill="1" applyBorder="1" applyAlignment="1" applyProtection="1">
      <alignment horizontal="center" vertical="center" wrapText="1"/>
      <protection hidden="1"/>
    </xf>
    <xf numFmtId="0" fontId="25" fillId="2" borderId="21" xfId="0" applyFont="1" applyFill="1" applyBorder="1" applyAlignment="1" applyProtection="1">
      <alignment horizontal="center" vertical="center" wrapText="1"/>
      <protection hidden="1"/>
    </xf>
    <xf numFmtId="0" fontId="25" fillId="2" borderId="24" xfId="0" applyFont="1" applyFill="1" applyBorder="1" applyAlignment="1" applyProtection="1">
      <alignment horizontal="center" vertical="center" wrapText="1"/>
      <protection hidden="1"/>
    </xf>
    <xf numFmtId="0" fontId="95" fillId="3" borderId="2" xfId="0" applyFont="1" applyFill="1" applyBorder="1" applyAlignment="1" applyProtection="1">
      <alignment horizontal="center" vertical="center" wrapText="1"/>
      <protection hidden="1"/>
    </xf>
    <xf numFmtId="0" fontId="25" fillId="2" borderId="2" xfId="0" applyFont="1" applyFill="1" applyBorder="1" applyAlignment="1" applyProtection="1">
      <alignment horizontal="center" vertical="center" wrapText="1"/>
      <protection hidden="1"/>
    </xf>
    <xf numFmtId="0" fontId="25" fillId="2" borderId="2" xfId="0" applyFont="1" applyFill="1" applyBorder="1" applyAlignment="1" applyProtection="1">
      <alignment horizontal="center" vertical="center" wrapText="1"/>
      <protection locked="0" hidden="1"/>
    </xf>
    <xf numFmtId="0" fontId="4" fillId="2" borderId="0" xfId="0" applyFont="1" applyFill="1" applyAlignment="1" applyProtection="1">
      <alignment horizontal="center"/>
      <protection hidden="1"/>
    </xf>
    <xf numFmtId="49" fontId="8" fillId="2" borderId="16" xfId="2" applyNumberFormat="1" applyFont="1" applyFill="1" applyBorder="1" applyAlignment="1" applyProtection="1">
      <alignment horizontal="center" vertical="center" wrapText="1"/>
      <protection locked="0"/>
    </xf>
    <xf numFmtId="0" fontId="8" fillId="2" borderId="22" xfId="2" applyFont="1" applyFill="1" applyBorder="1" applyAlignment="1" applyProtection="1">
      <alignment horizontal="center" vertical="center" wrapText="1"/>
      <protection locked="0"/>
    </xf>
    <xf numFmtId="0" fontId="8" fillId="2" borderId="25" xfId="2" applyFont="1" applyFill="1" applyBorder="1" applyAlignment="1" applyProtection="1">
      <alignment horizontal="center" vertical="center" wrapText="1"/>
      <protection locked="0"/>
    </xf>
    <xf numFmtId="0" fontId="9" fillId="8" borderId="2" xfId="0" applyFont="1" applyFill="1" applyBorder="1" applyAlignment="1" applyProtection="1">
      <alignment horizontal="center" vertical="center" wrapText="1"/>
      <protection hidden="1"/>
    </xf>
    <xf numFmtId="171" fontId="8" fillId="2" borderId="16" xfId="2" applyNumberFormat="1" applyFont="1" applyFill="1" applyBorder="1" applyAlignment="1" applyProtection="1">
      <alignment horizontal="center" vertical="center" wrapText="1"/>
      <protection locked="0"/>
    </xf>
    <xf numFmtId="171" fontId="8" fillId="2" borderId="27" xfId="2" applyNumberFormat="1" applyFont="1" applyFill="1" applyBorder="1" applyAlignment="1" applyProtection="1">
      <alignment horizontal="center" vertical="center" wrapText="1"/>
      <protection locked="0"/>
    </xf>
    <xf numFmtId="0" fontId="9" fillId="4" borderId="26" xfId="0" applyFont="1" applyFill="1" applyBorder="1" applyAlignment="1" applyProtection="1">
      <alignment horizontal="center" textRotation="90" wrapText="1"/>
      <protection hidden="1"/>
    </xf>
    <xf numFmtId="0" fontId="9" fillId="4" borderId="22" xfId="0" applyFont="1" applyFill="1" applyBorder="1" applyAlignment="1" applyProtection="1">
      <alignment horizontal="center" textRotation="90" wrapText="1"/>
      <protection hidden="1"/>
    </xf>
    <xf numFmtId="0" fontId="9" fillId="4" borderId="25" xfId="0" applyFont="1" applyFill="1" applyBorder="1" applyAlignment="1" applyProtection="1">
      <alignment horizontal="center" textRotation="90" wrapText="1"/>
      <protection hidden="1"/>
    </xf>
    <xf numFmtId="0" fontId="9" fillId="16" borderId="2" xfId="0" applyFont="1" applyFill="1" applyBorder="1" applyAlignment="1" applyProtection="1">
      <alignment horizontal="center" vertical="center" wrapText="1"/>
      <protection hidden="1"/>
    </xf>
    <xf numFmtId="0" fontId="27" fillId="12" borderId="16" xfId="0" applyFont="1" applyFill="1" applyBorder="1" applyAlignment="1" applyProtection="1">
      <alignment horizontal="center" vertical="center" wrapText="1"/>
      <protection hidden="1"/>
    </xf>
    <xf numFmtId="0" fontId="25" fillId="9" borderId="2" xfId="0" applyFont="1" applyFill="1" applyBorder="1" applyAlignment="1" applyProtection="1">
      <alignment horizontal="center" textRotation="90" wrapText="1"/>
      <protection hidden="1"/>
    </xf>
    <xf numFmtId="0" fontId="9" fillId="19" borderId="2" xfId="0" applyFont="1" applyFill="1" applyBorder="1" applyAlignment="1" applyProtection="1">
      <alignment horizontal="center" vertical="center" wrapText="1"/>
      <protection hidden="1"/>
    </xf>
    <xf numFmtId="0" fontId="25" fillId="7" borderId="2" xfId="0" applyFont="1" applyFill="1" applyBorder="1" applyAlignment="1" applyProtection="1">
      <alignment horizontal="center" vertical="center" wrapText="1"/>
      <protection hidden="1"/>
    </xf>
    <xf numFmtId="0" fontId="37" fillId="5" borderId="1" xfId="0" applyFont="1" applyFill="1" applyBorder="1" applyAlignment="1" applyProtection="1">
      <alignment horizontal="center" vertical="center" wrapText="1"/>
      <protection hidden="1"/>
    </xf>
    <xf numFmtId="0" fontId="37" fillId="5" borderId="21" xfId="0" applyFont="1" applyFill="1" applyBorder="1" applyAlignment="1" applyProtection="1">
      <alignment horizontal="center" vertical="center" wrapText="1"/>
      <protection hidden="1"/>
    </xf>
    <xf numFmtId="0" fontId="37" fillId="5" borderId="24" xfId="0" applyFont="1" applyFill="1" applyBorder="1" applyAlignment="1" applyProtection="1">
      <alignment horizontal="center" vertical="center" wrapText="1"/>
      <protection hidden="1"/>
    </xf>
    <xf numFmtId="0" fontId="9" fillId="4" borderId="2" xfId="0" applyFont="1" applyFill="1" applyBorder="1" applyAlignment="1" applyProtection="1">
      <alignment horizontal="center" vertical="center" wrapText="1"/>
      <protection hidden="1"/>
    </xf>
    <xf numFmtId="0" fontId="9" fillId="13" borderId="2" xfId="0" applyFont="1" applyFill="1" applyBorder="1" applyAlignment="1" applyProtection="1">
      <alignment horizontal="center" vertical="center" wrapText="1"/>
      <protection hidden="1"/>
    </xf>
    <xf numFmtId="0" fontId="9" fillId="13" borderId="26" xfId="0" applyFont="1" applyFill="1" applyBorder="1" applyAlignment="1" applyProtection="1">
      <alignment horizontal="center" textRotation="90" wrapText="1"/>
      <protection hidden="1"/>
    </xf>
    <xf numFmtId="0" fontId="9" fillId="13" borderId="22" xfId="0" applyFont="1" applyFill="1" applyBorder="1" applyAlignment="1" applyProtection="1">
      <alignment horizontal="center" textRotation="90" wrapText="1"/>
      <protection hidden="1"/>
    </xf>
    <xf numFmtId="0" fontId="9" fillId="13" borderId="25" xfId="0" applyFont="1" applyFill="1" applyBorder="1" applyAlignment="1" applyProtection="1">
      <alignment horizontal="center" textRotation="90" wrapText="1"/>
      <protection hidden="1"/>
    </xf>
    <xf numFmtId="0" fontId="16" fillId="2" borderId="0" xfId="0" applyFont="1" applyFill="1" applyAlignment="1" applyProtection="1">
      <alignment horizontal="center" vertical="center" wrapText="1"/>
      <protection hidden="1"/>
    </xf>
    <xf numFmtId="0" fontId="9" fillId="5" borderId="2" xfId="0" applyFont="1" applyFill="1" applyBorder="1" applyAlignment="1" applyProtection="1">
      <alignment horizontal="center" vertical="center" wrapText="1"/>
      <protection hidden="1"/>
    </xf>
    <xf numFmtId="0" fontId="9" fillId="14" borderId="1" xfId="0" applyFont="1" applyFill="1" applyBorder="1" applyAlignment="1" applyProtection="1">
      <alignment horizontal="center" vertical="center" wrapText="1"/>
      <protection hidden="1"/>
    </xf>
    <xf numFmtId="0" fontId="9" fillId="14" borderId="21" xfId="0" applyFont="1" applyFill="1" applyBorder="1" applyAlignment="1" applyProtection="1">
      <alignment horizontal="center" vertical="center" wrapText="1"/>
      <protection hidden="1"/>
    </xf>
    <xf numFmtId="0" fontId="9" fillId="14" borderId="24" xfId="0" applyFont="1" applyFill="1" applyBorder="1" applyAlignment="1" applyProtection="1">
      <alignment horizontal="center" vertical="center" wrapText="1"/>
      <protection hidden="1"/>
    </xf>
    <xf numFmtId="0" fontId="9" fillId="7" borderId="2" xfId="0" applyFont="1" applyFill="1" applyBorder="1" applyAlignment="1" applyProtection="1">
      <alignment horizontal="center" vertical="center" wrapText="1"/>
      <protection hidden="1"/>
    </xf>
    <xf numFmtId="0" fontId="16" fillId="18" borderId="0" xfId="0" applyFont="1" applyFill="1" applyAlignment="1" applyProtection="1">
      <alignment horizontal="center" vertical="center" wrapText="1"/>
      <protection hidden="1"/>
    </xf>
    <xf numFmtId="0" fontId="9" fillId="5" borderId="1" xfId="0" applyFont="1" applyFill="1" applyBorder="1" applyAlignment="1" applyProtection="1">
      <alignment horizontal="center" textRotation="90" wrapText="1"/>
      <protection hidden="1"/>
    </xf>
    <xf numFmtId="0" fontId="9" fillId="5" borderId="21" xfId="0" applyFont="1" applyFill="1" applyBorder="1" applyAlignment="1" applyProtection="1">
      <alignment horizontal="center" textRotation="90" wrapText="1"/>
      <protection hidden="1"/>
    </xf>
    <xf numFmtId="0" fontId="9" fillId="14" borderId="1" xfId="0" applyFont="1" applyFill="1" applyBorder="1" applyAlignment="1" applyProtection="1">
      <alignment horizontal="center" textRotation="90" wrapText="1"/>
      <protection hidden="1"/>
    </xf>
    <xf numFmtId="0" fontId="9" fillId="14" borderId="21" xfId="0" applyFont="1" applyFill="1" applyBorder="1" applyAlignment="1" applyProtection="1">
      <alignment horizontal="center" textRotation="90" wrapText="1"/>
      <protection hidden="1"/>
    </xf>
    <xf numFmtId="0" fontId="9" fillId="14" borderId="24" xfId="0" applyFont="1" applyFill="1" applyBorder="1" applyAlignment="1" applyProtection="1">
      <alignment horizontal="center" textRotation="90" wrapText="1"/>
      <protection hidden="1"/>
    </xf>
    <xf numFmtId="0" fontId="9" fillId="13" borderId="1" xfId="0" applyFont="1" applyFill="1" applyBorder="1" applyAlignment="1" applyProtection="1">
      <alignment horizontal="center" textRotation="90" wrapText="1"/>
      <protection hidden="1"/>
    </xf>
    <xf numFmtId="0" fontId="9" fillId="13" borderId="21" xfId="0" applyFont="1" applyFill="1" applyBorder="1" applyAlignment="1" applyProtection="1">
      <alignment horizontal="center" textRotation="90" wrapText="1"/>
      <protection hidden="1"/>
    </xf>
    <xf numFmtId="0" fontId="35" fillId="2" borderId="0" xfId="0" applyFont="1" applyFill="1" applyAlignment="1" applyProtection="1">
      <alignment horizontal="center" vertical="center" wrapText="1"/>
      <protection hidden="1"/>
    </xf>
    <xf numFmtId="0" fontId="38" fillId="18" borderId="2" xfId="0" applyFont="1" applyFill="1" applyBorder="1" applyAlignment="1" applyProtection="1">
      <alignment horizontal="center" vertical="center" wrapText="1"/>
      <protection hidden="1"/>
    </xf>
    <xf numFmtId="0" fontId="42" fillId="2" borderId="0" xfId="0" applyFont="1" applyFill="1" applyAlignment="1" applyProtection="1">
      <alignment horizontal="center" vertical="center" wrapText="1"/>
      <protection hidden="1"/>
    </xf>
    <xf numFmtId="0" fontId="9" fillId="7" borderId="1" xfId="0" applyFont="1" applyFill="1" applyBorder="1" applyAlignment="1" applyProtection="1">
      <alignment horizontal="center" textRotation="90" wrapText="1"/>
      <protection hidden="1"/>
    </xf>
    <xf numFmtId="0" fontId="9" fillId="7" borderId="21" xfId="0" applyFont="1" applyFill="1" applyBorder="1" applyAlignment="1" applyProtection="1">
      <alignment horizontal="center" textRotation="90" wrapText="1"/>
      <protection hidden="1"/>
    </xf>
    <xf numFmtId="0" fontId="9" fillId="16" borderId="26" xfId="0" applyFont="1" applyFill="1" applyBorder="1" applyAlignment="1" applyProtection="1">
      <alignment horizontal="center" textRotation="90" wrapText="1"/>
      <protection hidden="1"/>
    </xf>
    <xf numFmtId="0" fontId="9" fillId="16" borderId="22" xfId="0" applyFont="1" applyFill="1" applyBorder="1" applyAlignment="1" applyProtection="1">
      <alignment horizontal="center" textRotation="90" wrapText="1"/>
      <protection hidden="1"/>
    </xf>
    <xf numFmtId="0" fontId="9" fillId="19" borderId="1" xfId="0" applyFont="1" applyFill="1" applyBorder="1" applyAlignment="1" applyProtection="1">
      <alignment horizontal="center" textRotation="90" wrapText="1"/>
      <protection hidden="1"/>
    </xf>
    <xf numFmtId="0" fontId="9" fillId="19" borderId="21" xfId="0" applyFont="1" applyFill="1" applyBorder="1" applyAlignment="1" applyProtection="1">
      <alignment horizontal="center" textRotation="90" wrapText="1"/>
      <protection hidden="1"/>
    </xf>
    <xf numFmtId="1" fontId="10" fillId="8" borderId="2" xfId="0" applyNumberFormat="1" applyFont="1" applyFill="1" applyBorder="1" applyAlignment="1" applyProtection="1">
      <alignment horizontal="center" vertical="center" wrapText="1"/>
      <protection hidden="1"/>
    </xf>
    <xf numFmtId="1" fontId="8" fillId="6" borderId="2" xfId="0" applyNumberFormat="1" applyFont="1" applyFill="1" applyBorder="1" applyAlignment="1" applyProtection="1">
      <alignment horizontal="center" vertical="center" wrapText="1"/>
      <protection hidden="1"/>
    </xf>
    <xf numFmtId="0" fontId="10" fillId="8" borderId="2" xfId="0" applyFont="1" applyFill="1" applyBorder="1" applyAlignment="1" applyProtection="1">
      <alignment horizontal="center" vertical="center" wrapText="1"/>
      <protection hidden="1"/>
    </xf>
    <xf numFmtId="1" fontId="10" fillId="8" borderId="1" xfId="0" applyNumberFormat="1" applyFont="1" applyFill="1" applyBorder="1" applyAlignment="1" applyProtection="1">
      <alignment horizontal="center" vertical="center" wrapText="1"/>
      <protection hidden="1"/>
    </xf>
    <xf numFmtId="1" fontId="10" fillId="8" borderId="21" xfId="0" applyNumberFormat="1" applyFont="1" applyFill="1" applyBorder="1" applyAlignment="1" applyProtection="1">
      <alignment horizontal="center" vertical="center" wrapText="1"/>
      <protection hidden="1"/>
    </xf>
    <xf numFmtId="1" fontId="10" fillId="8" borderId="24" xfId="0" applyNumberFormat="1" applyFont="1" applyFill="1" applyBorder="1" applyAlignment="1" applyProtection="1">
      <alignment horizontal="center" vertical="center" wrapText="1"/>
      <protection hidden="1"/>
    </xf>
    <xf numFmtId="1" fontId="25" fillId="8" borderId="2" xfId="0" applyNumberFormat="1" applyFont="1" applyFill="1" applyBorder="1" applyAlignment="1" applyProtection="1">
      <alignment horizontal="center" vertical="center" wrapText="1"/>
      <protection hidden="1"/>
    </xf>
    <xf numFmtId="0" fontId="8" fillId="6" borderId="1" xfId="0" applyFont="1" applyFill="1" applyBorder="1" applyAlignment="1" applyProtection="1">
      <alignment horizontal="center" vertical="center" wrapText="1"/>
      <protection hidden="1"/>
    </xf>
    <xf numFmtId="0" fontId="8" fillId="6" borderId="21" xfId="0" applyFont="1" applyFill="1" applyBorder="1" applyAlignment="1" applyProtection="1">
      <alignment horizontal="center" vertical="center" wrapText="1"/>
      <protection hidden="1"/>
    </xf>
    <xf numFmtId="0" fontId="8" fillId="6" borderId="24" xfId="0" applyFont="1" applyFill="1" applyBorder="1" applyAlignment="1" applyProtection="1">
      <alignment horizontal="center" vertical="center" wrapText="1"/>
      <protection hidden="1"/>
    </xf>
    <xf numFmtId="0" fontId="38" fillId="2" borderId="0" xfId="0" applyFont="1" applyFill="1" applyAlignment="1" applyProtection="1">
      <alignment horizontal="right" vertical="center" wrapText="1"/>
      <protection hidden="1"/>
    </xf>
    <xf numFmtId="0" fontId="25" fillId="8" borderId="1" xfId="0" applyFont="1" applyFill="1" applyBorder="1" applyAlignment="1" applyProtection="1">
      <alignment horizontal="center" vertical="center" wrapText="1"/>
      <protection hidden="1"/>
    </xf>
    <xf numFmtId="0" fontId="25" fillId="8" borderId="21" xfId="0" applyFont="1" applyFill="1" applyBorder="1" applyAlignment="1" applyProtection="1">
      <alignment horizontal="center" vertical="center" wrapText="1"/>
      <protection hidden="1"/>
    </xf>
    <xf numFmtId="0" fontId="25" fillId="8" borderId="24" xfId="0" applyFont="1" applyFill="1" applyBorder="1" applyAlignment="1" applyProtection="1">
      <alignment horizontal="center" vertical="center" wrapText="1"/>
      <protection hidden="1"/>
    </xf>
    <xf numFmtId="1" fontId="10" fillId="6" borderId="1" xfId="0" applyNumberFormat="1" applyFont="1" applyFill="1" applyBorder="1" applyAlignment="1" applyProtection="1">
      <alignment horizontal="center" vertical="center" wrapText="1"/>
      <protection hidden="1"/>
    </xf>
    <xf numFmtId="1" fontId="10" fillId="6" borderId="21" xfId="0" applyNumberFormat="1" applyFont="1" applyFill="1" applyBorder="1" applyAlignment="1" applyProtection="1">
      <alignment horizontal="center" vertical="center" wrapText="1"/>
      <protection hidden="1"/>
    </xf>
    <xf numFmtId="1" fontId="10" fillId="6" borderId="24" xfId="0" applyNumberFormat="1" applyFont="1" applyFill="1" applyBorder="1" applyAlignment="1" applyProtection="1">
      <alignment horizontal="center" vertical="center" wrapText="1"/>
      <protection hidden="1"/>
    </xf>
    <xf numFmtId="0" fontId="9" fillId="11" borderId="1" xfId="0" applyFont="1" applyFill="1" applyBorder="1" applyAlignment="1" applyProtection="1">
      <alignment horizontal="center" vertical="center" wrapText="1"/>
      <protection hidden="1"/>
    </xf>
    <xf numFmtId="0" fontId="9" fillId="11" borderId="21" xfId="0" applyFont="1" applyFill="1" applyBorder="1" applyAlignment="1" applyProtection="1">
      <alignment horizontal="center" vertical="center" wrapText="1"/>
      <protection hidden="1"/>
    </xf>
    <xf numFmtId="0" fontId="9" fillId="11" borderId="24" xfId="0" applyFont="1" applyFill="1" applyBorder="1" applyAlignment="1" applyProtection="1">
      <alignment horizontal="center" vertical="center" wrapText="1"/>
      <protection hidden="1"/>
    </xf>
    <xf numFmtId="0" fontId="0" fillId="0" borderId="21" xfId="0" applyBorder="1" applyAlignment="1" applyProtection="1">
      <alignment horizontal="center" vertical="center" wrapText="1"/>
      <protection hidden="1"/>
    </xf>
    <xf numFmtId="0" fontId="0" fillId="0" borderId="24" xfId="0" applyBorder="1" applyAlignment="1" applyProtection="1">
      <alignment horizontal="center" vertical="center" wrapText="1"/>
      <protection hidden="1"/>
    </xf>
    <xf numFmtId="0" fontId="41" fillId="5" borderId="2" xfId="0" applyFont="1" applyFill="1" applyBorder="1" applyAlignment="1">
      <alignment horizontal="center" vertical="center" wrapText="1"/>
    </xf>
    <xf numFmtId="0" fontId="27" fillId="2" borderId="0" xfId="0" applyFont="1" applyFill="1" applyAlignment="1" applyProtection="1">
      <alignment horizontal="center" vertical="center"/>
      <protection locked="0"/>
    </xf>
    <xf numFmtId="0" fontId="32" fillId="2" borderId="0" xfId="0" applyFont="1" applyFill="1" applyAlignment="1" applyProtection="1">
      <alignment horizontal="center" vertical="center" wrapText="1"/>
      <protection locked="0" hidden="1"/>
    </xf>
    <xf numFmtId="0" fontId="19" fillId="2" borderId="2" xfId="0" applyFont="1" applyFill="1" applyBorder="1" applyAlignment="1" applyProtection="1">
      <alignment horizontal="center" vertical="center" wrapText="1"/>
      <protection locked="0" hidden="1"/>
    </xf>
    <xf numFmtId="0" fontId="8" fillId="2" borderId="2" xfId="0" applyFont="1" applyFill="1" applyBorder="1" applyAlignment="1" applyProtection="1">
      <alignment horizontal="center" vertical="center" wrapText="1"/>
      <protection locked="0"/>
    </xf>
    <xf numFmtId="0" fontId="16" fillId="2" borderId="15" xfId="0" applyFont="1" applyFill="1" applyBorder="1" applyAlignment="1" applyProtection="1">
      <alignment horizontal="center" vertical="center"/>
      <protection locked="0" hidden="1"/>
    </xf>
    <xf numFmtId="0" fontId="27" fillId="2" borderId="22" xfId="0" applyFont="1" applyFill="1" applyBorder="1" applyAlignment="1" applyProtection="1">
      <alignment horizontal="center" vertical="center"/>
      <protection locked="0" hidden="1"/>
    </xf>
    <xf numFmtId="0" fontId="32" fillId="2" borderId="16" xfId="0" applyFont="1" applyFill="1" applyBorder="1" applyAlignment="1" applyProtection="1">
      <alignment horizontal="center" vertical="center"/>
      <protection hidden="1"/>
    </xf>
    <xf numFmtId="0" fontId="11" fillId="10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 applyProtection="1">
      <alignment horizontal="center" vertical="center" wrapText="1"/>
      <protection hidden="1"/>
    </xf>
    <xf numFmtId="0" fontId="41" fillId="14" borderId="2" xfId="0" applyFont="1" applyFill="1" applyBorder="1" applyAlignment="1">
      <alignment horizontal="center" vertical="center" wrapText="1"/>
    </xf>
    <xf numFmtId="0" fontId="42" fillId="2" borderId="2" xfId="0" applyFont="1" applyFill="1" applyBorder="1" applyAlignment="1" applyProtection="1">
      <alignment horizontal="center" vertical="center" wrapText="1"/>
      <protection locked="0"/>
    </xf>
    <xf numFmtId="0" fontId="37" fillId="5" borderId="2" xfId="0" applyFont="1" applyFill="1" applyBorder="1" applyAlignment="1" applyProtection="1">
      <alignment horizontal="center" vertical="center" wrapText="1"/>
      <protection hidden="1"/>
    </xf>
    <xf numFmtId="0" fontId="25" fillId="5" borderId="26" xfId="0" applyFont="1" applyFill="1" applyBorder="1" applyAlignment="1" applyProtection="1">
      <alignment horizontal="center" vertical="center" wrapText="1"/>
      <protection hidden="1"/>
    </xf>
    <xf numFmtId="0" fontId="25" fillId="5" borderId="22" xfId="0" applyFont="1" applyFill="1" applyBorder="1" applyAlignment="1" applyProtection="1">
      <alignment horizontal="center" vertical="center" wrapText="1"/>
      <protection hidden="1"/>
    </xf>
    <xf numFmtId="0" fontId="25" fillId="5" borderId="25" xfId="0" applyFont="1" applyFill="1" applyBorder="1" applyAlignment="1" applyProtection="1">
      <alignment horizontal="center" vertical="center" wrapText="1"/>
      <protection hidden="1"/>
    </xf>
    <xf numFmtId="0" fontId="25" fillId="5" borderId="18" xfId="0" applyFont="1" applyFill="1" applyBorder="1" applyAlignment="1" applyProtection="1">
      <alignment horizontal="center" vertical="center" wrapText="1"/>
      <protection hidden="1"/>
    </xf>
    <xf numFmtId="0" fontId="25" fillId="5" borderId="16" xfId="0" applyFont="1" applyFill="1" applyBorder="1" applyAlignment="1" applyProtection="1">
      <alignment horizontal="center" vertical="center" wrapText="1"/>
      <protection hidden="1"/>
    </xf>
    <xf numFmtId="0" fontId="25" fillId="5" borderId="27" xfId="0" applyFont="1" applyFill="1" applyBorder="1" applyAlignment="1" applyProtection="1">
      <alignment horizontal="center" vertical="center" wrapText="1"/>
      <protection hidden="1"/>
    </xf>
    <xf numFmtId="0" fontId="58" fillId="2" borderId="0" xfId="0" applyFont="1" applyFill="1" applyAlignment="1" applyProtection="1">
      <alignment horizontal="right" vertical="center" wrapText="1"/>
      <protection hidden="1"/>
    </xf>
    <xf numFmtId="1" fontId="8" fillId="6" borderId="26" xfId="0" applyNumberFormat="1" applyFont="1" applyFill="1" applyBorder="1" applyAlignment="1" applyProtection="1">
      <alignment horizontal="center" vertical="center" wrapText="1"/>
      <protection hidden="1"/>
    </xf>
    <xf numFmtId="1" fontId="8" fillId="6" borderId="22" xfId="0" applyNumberFormat="1" applyFont="1" applyFill="1" applyBorder="1" applyAlignment="1" applyProtection="1">
      <alignment horizontal="center" vertical="center" wrapText="1"/>
      <protection hidden="1"/>
    </xf>
    <xf numFmtId="1" fontId="8" fillId="6" borderId="25" xfId="0" applyNumberFormat="1" applyFont="1" applyFill="1" applyBorder="1" applyAlignment="1" applyProtection="1">
      <alignment horizontal="center" vertical="center" wrapText="1"/>
      <protection hidden="1"/>
    </xf>
    <xf numFmtId="1" fontId="8" fillId="6" borderId="18" xfId="0" applyNumberFormat="1" applyFont="1" applyFill="1" applyBorder="1" applyAlignment="1" applyProtection="1">
      <alignment horizontal="center" vertical="center" wrapText="1"/>
      <protection hidden="1"/>
    </xf>
    <xf numFmtId="1" fontId="8" fillId="6" borderId="16" xfId="0" applyNumberFormat="1" applyFont="1" applyFill="1" applyBorder="1" applyAlignment="1" applyProtection="1">
      <alignment horizontal="center" vertical="center" wrapText="1"/>
      <protection hidden="1"/>
    </xf>
    <xf numFmtId="1" fontId="8" fillId="6" borderId="27" xfId="0" applyNumberFormat="1" applyFont="1" applyFill="1" applyBorder="1" applyAlignment="1" applyProtection="1">
      <alignment horizontal="center" vertical="center" wrapText="1"/>
      <protection hidden="1"/>
    </xf>
    <xf numFmtId="1" fontId="10" fillId="6" borderId="26" xfId="0" applyNumberFormat="1" applyFont="1" applyFill="1" applyBorder="1" applyAlignment="1" applyProtection="1">
      <alignment horizontal="center" vertical="center" wrapText="1"/>
      <protection hidden="1"/>
    </xf>
    <xf numFmtId="1" fontId="10" fillId="6" borderId="22" xfId="0" applyNumberFormat="1" applyFont="1" applyFill="1" applyBorder="1" applyAlignment="1" applyProtection="1">
      <alignment horizontal="center" vertical="center" wrapText="1"/>
      <protection hidden="1"/>
    </xf>
    <xf numFmtId="1" fontId="10" fillId="6" borderId="25" xfId="0" applyNumberFormat="1" applyFont="1" applyFill="1" applyBorder="1" applyAlignment="1" applyProtection="1">
      <alignment horizontal="center" vertical="center" wrapText="1"/>
      <protection hidden="1"/>
    </xf>
    <xf numFmtId="1" fontId="10" fillId="6" borderId="18" xfId="0" applyNumberFormat="1" applyFont="1" applyFill="1" applyBorder="1" applyAlignment="1" applyProtection="1">
      <alignment horizontal="center" vertical="center" wrapText="1"/>
      <protection hidden="1"/>
    </xf>
    <xf numFmtId="1" fontId="10" fillId="6" borderId="16" xfId="0" applyNumberFormat="1" applyFont="1" applyFill="1" applyBorder="1" applyAlignment="1" applyProtection="1">
      <alignment horizontal="center" vertical="center" wrapText="1"/>
      <protection hidden="1"/>
    </xf>
    <xf numFmtId="1" fontId="10" fillId="6" borderId="27" xfId="0" applyNumberFormat="1" applyFont="1" applyFill="1" applyBorder="1" applyAlignment="1" applyProtection="1">
      <alignment horizontal="center" vertical="center" wrapText="1"/>
      <protection hidden="1"/>
    </xf>
    <xf numFmtId="0" fontId="7" fillId="2" borderId="16" xfId="0" applyFont="1" applyFill="1" applyBorder="1" applyAlignment="1">
      <alignment horizontal="center" vertical="center" wrapText="1"/>
    </xf>
    <xf numFmtId="0" fontId="37" fillId="9" borderId="2" xfId="0" applyFont="1" applyFill="1" applyBorder="1" applyAlignment="1" applyProtection="1">
      <alignment horizontal="center" vertical="center" wrapText="1"/>
      <protection hidden="1"/>
    </xf>
    <xf numFmtId="0" fontId="9" fillId="5" borderId="26" xfId="0" applyFont="1" applyFill="1" applyBorder="1" applyAlignment="1" applyProtection="1">
      <alignment horizontal="center" textRotation="90" wrapText="1"/>
      <protection hidden="1"/>
    </xf>
    <xf numFmtId="0" fontId="9" fillId="5" borderId="22" xfId="0" applyFont="1" applyFill="1" applyBorder="1" applyAlignment="1" applyProtection="1">
      <alignment horizontal="center" textRotation="90" wrapText="1"/>
      <protection hidden="1"/>
    </xf>
    <xf numFmtId="0" fontId="9" fillId="5" borderId="25" xfId="0" applyFont="1" applyFill="1" applyBorder="1" applyAlignment="1" applyProtection="1">
      <alignment horizontal="center" textRotation="90" wrapText="1"/>
      <protection hidden="1"/>
    </xf>
    <xf numFmtId="0" fontId="42" fillId="2" borderId="2" xfId="0" applyFont="1" applyFill="1" applyBorder="1" applyAlignment="1">
      <alignment horizontal="center" vertical="center" wrapText="1"/>
    </xf>
    <xf numFmtId="0" fontId="42" fillId="5" borderId="1" xfId="0" applyFont="1" applyFill="1" applyBorder="1" applyAlignment="1" applyProtection="1">
      <alignment horizontal="center" vertical="center" wrapText="1"/>
      <protection hidden="1"/>
    </xf>
    <xf numFmtId="0" fontId="42" fillId="5" borderId="21" xfId="0" applyFont="1" applyFill="1" applyBorder="1" applyAlignment="1" applyProtection="1">
      <alignment horizontal="center" vertical="center" wrapText="1"/>
      <protection hidden="1"/>
    </xf>
    <xf numFmtId="0" fontId="42" fillId="5" borderId="24" xfId="0" applyFont="1" applyFill="1" applyBorder="1" applyAlignment="1" applyProtection="1">
      <alignment horizontal="center" vertical="center" wrapText="1"/>
      <protection hidden="1"/>
    </xf>
    <xf numFmtId="0" fontId="42" fillId="2" borderId="1" xfId="0" applyFont="1" applyFill="1" applyBorder="1" applyAlignment="1" applyProtection="1">
      <alignment horizontal="center" vertical="center" wrapText="1"/>
      <protection hidden="1"/>
    </xf>
    <xf numFmtId="0" fontId="42" fillId="2" borderId="21" xfId="0" applyFont="1" applyFill="1" applyBorder="1" applyAlignment="1" applyProtection="1">
      <alignment horizontal="center" vertical="center" wrapText="1"/>
      <protection hidden="1"/>
    </xf>
    <xf numFmtId="0" fontId="42" fillId="2" borderId="24" xfId="0" applyFont="1" applyFill="1" applyBorder="1" applyAlignment="1" applyProtection="1">
      <alignment horizontal="center" vertical="center" wrapText="1"/>
      <protection hidden="1"/>
    </xf>
    <xf numFmtId="0" fontId="42" fillId="2" borderId="2" xfId="0" applyFont="1" applyFill="1" applyBorder="1" applyAlignment="1" applyProtection="1">
      <alignment horizontal="center" vertical="center" wrapText="1"/>
      <protection hidden="1"/>
    </xf>
    <xf numFmtId="0" fontId="42" fillId="2" borderId="29" xfId="0" applyFont="1" applyFill="1" applyBorder="1" applyAlignment="1" applyProtection="1">
      <alignment horizontal="center" vertical="center" wrapText="1"/>
      <protection hidden="1"/>
    </xf>
    <xf numFmtId="0" fontId="25" fillId="9" borderId="2" xfId="0" applyFont="1" applyFill="1" applyBorder="1" applyAlignment="1" applyProtection="1">
      <alignment horizontal="center" vertical="center" wrapText="1"/>
      <protection hidden="1"/>
    </xf>
    <xf numFmtId="0" fontId="9" fillId="11" borderId="2" xfId="0" applyFont="1" applyFill="1" applyBorder="1" applyAlignment="1" applyProtection="1">
      <alignment horizontal="center" vertical="center" wrapText="1"/>
      <protection hidden="1"/>
    </xf>
    <xf numFmtId="0" fontId="8" fillId="6" borderId="26" xfId="0" applyFont="1" applyFill="1" applyBorder="1" applyAlignment="1" applyProtection="1">
      <alignment horizontal="center" vertical="center" wrapText="1"/>
      <protection hidden="1"/>
    </xf>
    <xf numFmtId="0" fontId="8" fillId="6" borderId="22" xfId="0" applyFont="1" applyFill="1" applyBorder="1" applyAlignment="1" applyProtection="1">
      <alignment horizontal="center" vertical="center" wrapText="1"/>
      <protection hidden="1"/>
    </xf>
    <xf numFmtId="0" fontId="8" fillId="6" borderId="25" xfId="0" applyFont="1" applyFill="1" applyBorder="1" applyAlignment="1" applyProtection="1">
      <alignment horizontal="center" vertical="center" wrapText="1"/>
      <protection hidden="1"/>
    </xf>
    <xf numFmtId="0" fontId="8" fillId="6" borderId="18" xfId="0" applyFont="1" applyFill="1" applyBorder="1" applyAlignment="1" applyProtection="1">
      <alignment horizontal="center" vertical="center" wrapText="1"/>
      <protection hidden="1"/>
    </xf>
    <xf numFmtId="0" fontId="8" fillId="6" borderId="16" xfId="0" applyFont="1" applyFill="1" applyBorder="1" applyAlignment="1" applyProtection="1">
      <alignment horizontal="center" vertical="center" wrapText="1"/>
      <protection hidden="1"/>
    </xf>
    <xf numFmtId="0" fontId="8" fillId="6" borderId="27" xfId="0" applyFont="1" applyFill="1" applyBorder="1" applyAlignment="1" applyProtection="1">
      <alignment horizontal="center" vertical="center" wrapText="1"/>
      <protection hidden="1"/>
    </xf>
    <xf numFmtId="0" fontId="10" fillId="5" borderId="2" xfId="0" applyFont="1" applyFill="1" applyBorder="1" applyAlignment="1" applyProtection="1">
      <alignment horizontal="center" vertical="center" wrapText="1"/>
      <protection hidden="1"/>
    </xf>
    <xf numFmtId="1" fontId="10" fillId="5" borderId="2" xfId="0" applyNumberFormat="1" applyFont="1" applyFill="1" applyBorder="1" applyAlignment="1" applyProtection="1">
      <alignment horizontal="center" vertical="center" wrapText="1"/>
      <protection hidden="1"/>
    </xf>
    <xf numFmtId="0" fontId="42" fillId="2" borderId="26" xfId="0" applyFont="1" applyFill="1" applyBorder="1" applyAlignment="1" applyProtection="1">
      <alignment horizontal="center" vertical="center" wrapText="1"/>
      <protection hidden="1"/>
    </xf>
    <xf numFmtId="0" fontId="42" fillId="2" borderId="22" xfId="0" applyFont="1" applyFill="1" applyBorder="1" applyAlignment="1" applyProtection="1">
      <alignment horizontal="center" vertical="center" wrapText="1"/>
      <protection hidden="1"/>
    </xf>
    <xf numFmtId="0" fontId="42" fillId="2" borderId="25" xfId="0" applyFont="1" applyFill="1" applyBorder="1" applyAlignment="1" applyProtection="1">
      <alignment horizontal="center" vertical="center" wrapText="1"/>
      <protection hidden="1"/>
    </xf>
    <xf numFmtId="0" fontId="42" fillId="2" borderId="18" xfId="0" applyFont="1" applyFill="1" applyBorder="1" applyAlignment="1" applyProtection="1">
      <alignment horizontal="center" vertical="center" wrapText="1"/>
      <protection hidden="1"/>
    </xf>
    <xf numFmtId="0" fontId="42" fillId="2" borderId="16" xfId="0" applyFont="1" applyFill="1" applyBorder="1" applyAlignment="1" applyProtection="1">
      <alignment horizontal="center" vertical="center" wrapText="1"/>
      <protection hidden="1"/>
    </xf>
    <xf numFmtId="0" fontId="42" fillId="2" borderId="27" xfId="0" applyFont="1" applyFill="1" applyBorder="1" applyAlignment="1" applyProtection="1">
      <alignment horizontal="center" vertical="center" wrapText="1"/>
      <protection hidden="1"/>
    </xf>
    <xf numFmtId="0" fontId="25" fillId="10" borderId="26" xfId="0" applyFont="1" applyFill="1" applyBorder="1" applyAlignment="1" applyProtection="1">
      <alignment horizontal="center" vertical="center" wrapText="1"/>
      <protection hidden="1"/>
    </xf>
    <xf numFmtId="0" fontId="25" fillId="10" borderId="22" xfId="0" applyFont="1" applyFill="1" applyBorder="1" applyAlignment="1" applyProtection="1">
      <alignment horizontal="center" vertical="center" wrapText="1"/>
      <protection hidden="1"/>
    </xf>
    <xf numFmtId="0" fontId="25" fillId="10" borderId="25" xfId="0" applyFont="1" applyFill="1" applyBorder="1" applyAlignment="1" applyProtection="1">
      <alignment horizontal="center" vertical="center" wrapText="1"/>
      <protection hidden="1"/>
    </xf>
    <xf numFmtId="0" fontId="25" fillId="10" borderId="31" xfId="0" applyFont="1" applyFill="1" applyBorder="1" applyAlignment="1" applyProtection="1">
      <alignment horizontal="center" vertical="center" wrapText="1"/>
      <protection hidden="1"/>
    </xf>
    <xf numFmtId="0" fontId="25" fillId="10" borderId="0" xfId="0" applyFont="1" applyFill="1" applyAlignment="1" applyProtection="1">
      <alignment horizontal="center" vertical="center" wrapText="1"/>
      <protection hidden="1"/>
    </xf>
    <xf numFmtId="0" fontId="25" fillId="10" borderId="28" xfId="0" applyFont="1" applyFill="1" applyBorder="1" applyAlignment="1" applyProtection="1">
      <alignment horizontal="center" vertical="center" wrapText="1"/>
      <protection hidden="1"/>
    </xf>
    <xf numFmtId="0" fontId="25" fillId="10" borderId="18" xfId="0" applyFont="1" applyFill="1" applyBorder="1" applyAlignment="1" applyProtection="1">
      <alignment horizontal="center" vertical="center" wrapText="1"/>
      <protection hidden="1"/>
    </xf>
    <xf numFmtId="0" fontId="25" fillId="10" borderId="16" xfId="0" applyFont="1" applyFill="1" applyBorder="1" applyAlignment="1" applyProtection="1">
      <alignment horizontal="center" vertical="center" wrapText="1"/>
      <protection hidden="1"/>
    </xf>
    <xf numFmtId="0" fontId="25" fillId="10" borderId="27" xfId="0" applyFont="1" applyFill="1" applyBorder="1" applyAlignment="1" applyProtection="1">
      <alignment horizontal="center" vertical="center" wrapText="1"/>
      <protection hidden="1"/>
    </xf>
    <xf numFmtId="0" fontId="25" fillId="9" borderId="1" xfId="0" applyFont="1" applyFill="1" applyBorder="1" applyAlignment="1" applyProtection="1">
      <alignment horizontal="center" vertical="center" wrapText="1"/>
      <protection hidden="1"/>
    </xf>
    <xf numFmtId="0" fontId="25" fillId="9" borderId="21" xfId="0" applyFont="1" applyFill="1" applyBorder="1" applyAlignment="1" applyProtection="1">
      <alignment horizontal="center" vertical="center" wrapText="1"/>
      <protection hidden="1"/>
    </xf>
    <xf numFmtId="0" fontId="25" fillId="9" borderId="24" xfId="0" applyFont="1" applyFill="1" applyBorder="1" applyAlignment="1" applyProtection="1">
      <alignment horizontal="center" vertical="center" wrapText="1"/>
      <protection hidden="1"/>
    </xf>
    <xf numFmtId="0" fontId="2" fillId="2" borderId="4" xfId="0" applyFont="1" applyFill="1" applyBorder="1" applyAlignment="1" applyProtection="1">
      <alignment horizontal="center"/>
      <protection hidden="1"/>
    </xf>
    <xf numFmtId="0" fontId="2" fillId="2" borderId="5" xfId="0" applyFont="1" applyFill="1" applyBorder="1" applyAlignment="1" applyProtection="1">
      <alignment horizontal="center"/>
      <protection hidden="1"/>
    </xf>
    <xf numFmtId="0" fontId="2" fillId="2" borderId="6" xfId="0" applyFont="1" applyFill="1" applyBorder="1" applyAlignment="1" applyProtection="1">
      <alignment horizontal="center"/>
      <protection hidden="1"/>
    </xf>
    <xf numFmtId="0" fontId="2" fillId="2" borderId="7" xfId="0" applyFont="1" applyFill="1" applyBorder="1" applyAlignment="1" applyProtection="1">
      <alignment horizontal="center"/>
      <protection hidden="1"/>
    </xf>
    <xf numFmtId="0" fontId="2" fillId="2" borderId="0" xfId="0" applyFont="1" applyFill="1" applyAlignment="1" applyProtection="1">
      <alignment horizontal="center"/>
      <protection hidden="1"/>
    </xf>
    <xf numFmtId="0" fontId="2" fillId="2" borderId="8" xfId="0" applyFont="1" applyFill="1" applyBorder="1" applyAlignment="1" applyProtection="1">
      <alignment horizontal="center"/>
      <protection hidden="1"/>
    </xf>
    <xf numFmtId="0" fontId="2" fillId="2" borderId="11" xfId="0" applyFont="1" applyFill="1" applyBorder="1" applyAlignment="1" applyProtection="1">
      <alignment horizontal="center"/>
      <protection hidden="1"/>
    </xf>
    <xf numFmtId="0" fontId="2" fillId="2" borderId="15" xfId="0" applyFont="1" applyFill="1" applyBorder="1" applyAlignment="1" applyProtection="1">
      <alignment horizontal="center"/>
      <protection hidden="1"/>
    </xf>
    <xf numFmtId="0" fontId="2" fillId="2" borderId="12" xfId="0" applyFont="1" applyFill="1" applyBorder="1" applyAlignment="1" applyProtection="1">
      <alignment horizontal="center"/>
      <protection hidden="1"/>
    </xf>
    <xf numFmtId="0" fontId="23" fillId="2" borderId="22" xfId="2" applyFont="1" applyFill="1" applyBorder="1" applyAlignment="1" applyProtection="1">
      <alignment horizontal="right" vertical="center" wrapText="1"/>
    </xf>
    <xf numFmtId="0" fontId="8" fillId="2" borderId="22" xfId="2" applyFont="1" applyFill="1" applyBorder="1" applyAlignment="1" applyProtection="1">
      <alignment horizontal="left" vertical="center" wrapText="1"/>
      <protection locked="0"/>
    </xf>
    <xf numFmtId="166" fontId="8" fillId="2" borderId="9" xfId="0" applyNumberFormat="1" applyFont="1" applyFill="1" applyBorder="1" applyAlignment="1" applyProtection="1">
      <alignment horizontal="left" vertical="center" wrapText="1"/>
      <protection hidden="1"/>
    </xf>
    <xf numFmtId="166" fontId="8" fillId="2" borderId="14" xfId="0" applyNumberFormat="1" applyFont="1" applyFill="1" applyBorder="1" applyAlignment="1" applyProtection="1">
      <alignment horizontal="left" vertical="center" wrapText="1"/>
      <protection hidden="1"/>
    </xf>
    <xf numFmtId="0" fontId="4" fillId="2" borderId="10" xfId="0" applyFont="1" applyFill="1" applyBorder="1" applyAlignment="1" applyProtection="1">
      <alignment horizontal="left" vertical="center" wrapText="1"/>
      <protection hidden="1"/>
    </xf>
    <xf numFmtId="0" fontId="4" fillId="2" borderId="19" xfId="0" applyFont="1" applyFill="1" applyBorder="1" applyAlignment="1" applyProtection="1">
      <alignment horizontal="left" vertical="center" wrapText="1"/>
      <protection hidden="1"/>
    </xf>
    <xf numFmtId="0" fontId="26" fillId="3" borderId="5" xfId="0" applyFont="1" applyFill="1" applyBorder="1" applyAlignment="1" applyProtection="1">
      <alignment horizontal="center" vertical="center" wrapText="1"/>
      <protection hidden="1"/>
    </xf>
    <xf numFmtId="0" fontId="26" fillId="3" borderId="6" xfId="0" applyFont="1" applyFill="1" applyBorder="1" applyAlignment="1" applyProtection="1">
      <alignment horizontal="center" vertical="center" wrapText="1"/>
      <protection hidden="1"/>
    </xf>
    <xf numFmtId="0" fontId="26" fillId="3" borderId="15" xfId="0" applyFont="1" applyFill="1" applyBorder="1" applyAlignment="1" applyProtection="1">
      <alignment horizontal="center" vertical="center" wrapText="1"/>
      <protection hidden="1"/>
    </xf>
    <xf numFmtId="0" fontId="26" fillId="3" borderId="12" xfId="0" applyFont="1" applyFill="1" applyBorder="1" applyAlignment="1" applyProtection="1">
      <alignment horizontal="center" vertical="center" wrapText="1"/>
      <protection hidden="1"/>
    </xf>
    <xf numFmtId="0" fontId="25" fillId="2" borderId="8" xfId="0" applyFont="1" applyFill="1" applyBorder="1" applyAlignment="1" applyProtection="1">
      <alignment horizontal="center" vertical="center" wrapText="1"/>
      <protection hidden="1"/>
    </xf>
    <xf numFmtId="0" fontId="9" fillId="2" borderId="15" xfId="0" applyFont="1" applyFill="1" applyBorder="1" applyAlignment="1" applyProtection="1">
      <alignment horizontal="center" vertical="center" wrapText="1"/>
      <protection locked="0"/>
    </xf>
    <xf numFmtId="0" fontId="9" fillId="2" borderId="12" xfId="0" applyFont="1" applyFill="1" applyBorder="1" applyAlignment="1" applyProtection="1">
      <alignment horizontal="center" vertical="center" wrapText="1"/>
      <protection locked="0"/>
    </xf>
    <xf numFmtId="0" fontId="8" fillId="2" borderId="21" xfId="0" applyFont="1" applyFill="1" applyBorder="1" applyAlignment="1" applyProtection="1">
      <alignment horizontal="left" vertical="center" wrapText="1"/>
      <protection hidden="1"/>
    </xf>
    <xf numFmtId="0" fontId="8" fillId="2" borderId="17" xfId="0" applyFont="1" applyFill="1" applyBorder="1" applyAlignment="1" applyProtection="1">
      <alignment horizontal="left" vertical="center" wrapText="1"/>
      <protection hidden="1"/>
    </xf>
    <xf numFmtId="0" fontId="8" fillId="2" borderId="21" xfId="0" applyFont="1" applyFill="1" applyBorder="1" applyAlignment="1" applyProtection="1">
      <alignment horizontal="left" vertical="center" wrapText="1"/>
      <protection locked="0"/>
    </xf>
    <xf numFmtId="0" fontId="8" fillId="2" borderId="17" xfId="0" applyFont="1" applyFill="1" applyBorder="1" applyAlignment="1" applyProtection="1">
      <alignment horizontal="left" vertical="center" wrapText="1"/>
      <protection locked="0"/>
    </xf>
    <xf numFmtId="0" fontId="23" fillId="2" borderId="26" xfId="2" applyFont="1" applyFill="1" applyBorder="1" applyAlignment="1" applyProtection="1">
      <alignment horizontal="left" wrapText="1" indent="2"/>
    </xf>
    <xf numFmtId="0" fontId="23" fillId="2" borderId="22" xfId="2" applyFont="1" applyFill="1" applyBorder="1" applyAlignment="1" applyProtection="1">
      <alignment horizontal="left" wrapText="1" indent="2"/>
    </xf>
    <xf numFmtId="0" fontId="8" fillId="2" borderId="25" xfId="2" applyFont="1" applyFill="1" applyBorder="1" applyAlignment="1" applyProtection="1">
      <alignment horizontal="left" vertical="center" wrapText="1"/>
      <protection locked="0"/>
    </xf>
    <xf numFmtId="166" fontId="8" fillId="2" borderId="16" xfId="2" applyNumberFormat="1" applyFont="1" applyFill="1" applyBorder="1" applyAlignment="1" applyProtection="1">
      <alignment horizontal="left" vertical="center" wrapText="1"/>
      <protection locked="0"/>
    </xf>
    <xf numFmtId="166" fontId="8" fillId="2" borderId="27" xfId="2" applyNumberFormat="1" applyFont="1" applyFill="1" applyBorder="1" applyAlignment="1" applyProtection="1">
      <alignment horizontal="left" vertical="center" wrapText="1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2" borderId="24" xfId="0" applyFont="1" applyFill="1" applyBorder="1" applyAlignment="1" applyProtection="1">
      <alignment vertical="center" wrapText="1"/>
      <protection locked="0"/>
    </xf>
    <xf numFmtId="0" fontId="12" fillId="0" borderId="1" xfId="0" applyFont="1" applyBorder="1" applyAlignment="1" applyProtection="1">
      <alignment horizontal="center" vertical="center"/>
      <protection locked="0"/>
    </xf>
    <xf numFmtId="0" fontId="12" fillId="0" borderId="21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8" fillId="2" borderId="16" xfId="2" applyFont="1" applyFill="1" applyBorder="1" applyAlignment="1" applyProtection="1">
      <alignment horizontal="left" vertical="center" wrapText="1"/>
      <protection locked="0"/>
    </xf>
    <xf numFmtId="0" fontId="5" fillId="2" borderId="15" xfId="0" applyFont="1" applyFill="1" applyBorder="1" applyAlignment="1" applyProtection="1">
      <alignment horizontal="center" wrapText="1"/>
      <protection locked="0" hidden="1"/>
    </xf>
    <xf numFmtId="0" fontId="3" fillId="5" borderId="2" xfId="0" applyFont="1" applyFill="1" applyBorder="1" applyAlignment="1" applyProtection="1">
      <alignment horizontal="center" vertical="center" wrapText="1"/>
      <protection hidden="1"/>
    </xf>
    <xf numFmtId="0" fontId="12" fillId="4" borderId="2" xfId="0" applyFont="1" applyFill="1" applyBorder="1" applyAlignment="1" applyProtection="1">
      <alignment horizontal="center" vertical="center"/>
      <protection hidden="1"/>
    </xf>
    <xf numFmtId="0" fontId="12" fillId="5" borderId="1" xfId="0" applyFont="1" applyFill="1" applyBorder="1" applyAlignment="1" applyProtection="1">
      <alignment horizontal="center" vertical="center"/>
      <protection hidden="1"/>
    </xf>
    <xf numFmtId="0" fontId="12" fillId="5" borderId="21" xfId="0" applyFont="1" applyFill="1" applyBorder="1" applyAlignment="1" applyProtection="1">
      <alignment horizontal="center" vertical="center"/>
      <protection hidden="1"/>
    </xf>
    <xf numFmtId="0" fontId="12" fillId="5" borderId="24" xfId="0" applyFont="1" applyFill="1" applyBorder="1" applyAlignment="1" applyProtection="1">
      <alignment horizontal="center" vertical="center"/>
      <protection hidden="1"/>
    </xf>
    <xf numFmtId="0" fontId="3" fillId="5" borderId="1" xfId="0" applyFont="1" applyFill="1" applyBorder="1" applyAlignment="1" applyProtection="1">
      <alignment horizontal="center" vertical="center" wrapText="1"/>
      <protection hidden="1"/>
    </xf>
    <xf numFmtId="0" fontId="3" fillId="5" borderId="24" xfId="0" applyFont="1" applyFill="1" applyBorder="1" applyAlignment="1" applyProtection="1">
      <alignment horizontal="center" vertical="center" wrapText="1"/>
      <protection hidden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24" xfId="0" applyFont="1" applyFill="1" applyBorder="1" applyAlignment="1" applyProtection="1">
      <alignment horizontal="center" vertical="center" wrapText="1"/>
      <protection locked="0"/>
    </xf>
    <xf numFmtId="0" fontId="23" fillId="2" borderId="18" xfId="2" applyFont="1" applyFill="1" applyBorder="1" applyAlignment="1" applyProtection="1">
      <alignment horizontal="left" vertical="center" wrapText="1" indent="2"/>
    </xf>
    <xf numFmtId="0" fontId="23" fillId="2" borderId="16" xfId="2" applyFont="1" applyFill="1" applyBorder="1" applyAlignment="1" applyProtection="1">
      <alignment horizontal="left" vertical="center" wrapText="1" indent="2"/>
    </xf>
    <xf numFmtId="0" fontId="12" fillId="5" borderId="2" xfId="0" applyFont="1" applyFill="1" applyBorder="1" applyAlignment="1" applyProtection="1">
      <alignment horizontal="center" vertical="center"/>
      <protection hidden="1"/>
    </xf>
    <xf numFmtId="0" fontId="8" fillId="2" borderId="0" xfId="0" applyFont="1" applyFill="1" applyAlignment="1" applyProtection="1">
      <alignment horizontal="center" vertical="center" wrapText="1"/>
      <protection locked="0" hidden="1"/>
    </xf>
    <xf numFmtId="0" fontId="10" fillId="2" borderId="22" xfId="0" applyFont="1" applyFill="1" applyBorder="1" applyAlignment="1" applyProtection="1">
      <alignment horizontal="right" vertical="center" wrapText="1"/>
      <protection hidden="1"/>
    </xf>
    <xf numFmtId="0" fontId="10" fillId="2" borderId="25" xfId="0" applyFont="1" applyFill="1" applyBorder="1" applyAlignment="1" applyProtection="1">
      <alignment horizontal="right" vertical="center" wrapText="1"/>
      <protection hidden="1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0" fontId="3" fillId="5" borderId="3" xfId="0" applyFont="1" applyFill="1" applyBorder="1" applyAlignment="1" applyProtection="1">
      <alignment horizontal="center" vertical="center" wrapText="1"/>
      <protection hidden="1"/>
    </xf>
    <xf numFmtId="0" fontId="7" fillId="2" borderId="2" xfId="0" applyFont="1" applyFill="1" applyBorder="1" applyAlignment="1" applyProtection="1">
      <alignment horizontal="center" vertical="center" wrapText="1"/>
      <protection hidden="1"/>
    </xf>
    <xf numFmtId="0" fontId="13" fillId="2" borderId="1" xfId="0" applyFont="1" applyFill="1" applyBorder="1" applyAlignment="1" applyProtection="1">
      <alignment horizontal="center" vertical="center"/>
      <protection locked="0"/>
    </xf>
    <xf numFmtId="0" fontId="13" fillId="2" borderId="21" xfId="0" applyFont="1" applyFill="1" applyBorder="1" applyAlignment="1" applyProtection="1">
      <alignment horizontal="center" vertical="center"/>
      <protection locked="0"/>
    </xf>
    <xf numFmtId="0" fontId="13" fillId="2" borderId="24" xfId="0" applyFont="1" applyFill="1" applyBorder="1" applyAlignment="1" applyProtection="1">
      <alignment horizontal="center" vertical="center"/>
      <protection locked="0"/>
    </xf>
    <xf numFmtId="0" fontId="2" fillId="2" borderId="26" xfId="0" applyFont="1" applyFill="1" applyBorder="1" applyAlignment="1" applyProtection="1">
      <alignment horizontal="center" vertical="center"/>
      <protection hidden="1"/>
    </xf>
    <xf numFmtId="0" fontId="2" fillId="2" borderId="22" xfId="0" applyFont="1" applyFill="1" applyBorder="1" applyAlignment="1" applyProtection="1">
      <alignment horizontal="center" vertical="center"/>
      <protection hidden="1"/>
    </xf>
    <xf numFmtId="0" fontId="2" fillId="2" borderId="31" xfId="0" applyFont="1" applyFill="1" applyBorder="1" applyAlignment="1" applyProtection="1">
      <alignment horizontal="center" vertical="center"/>
      <protection hidden="1"/>
    </xf>
    <xf numFmtId="0" fontId="2" fillId="2" borderId="0" xfId="0" applyFont="1" applyFill="1" applyAlignment="1" applyProtection="1">
      <alignment horizontal="center" vertical="center"/>
      <protection hidden="1"/>
    </xf>
    <xf numFmtId="0" fontId="2" fillId="2" borderId="18" xfId="0" applyFont="1" applyFill="1" applyBorder="1" applyAlignment="1" applyProtection="1">
      <alignment horizontal="center" vertical="center"/>
      <protection hidden="1"/>
    </xf>
    <xf numFmtId="0" fontId="2" fillId="2" borderId="16" xfId="0" applyFont="1" applyFill="1" applyBorder="1" applyAlignment="1" applyProtection="1">
      <alignment horizontal="center" vertical="center"/>
      <protection hidden="1"/>
    </xf>
    <xf numFmtId="171" fontId="8" fillId="2" borderId="2" xfId="0" applyNumberFormat="1" applyFont="1" applyFill="1" applyBorder="1" applyAlignment="1" applyProtection="1">
      <alignment horizontal="center" vertical="center" wrapText="1"/>
      <protection hidden="1"/>
    </xf>
    <xf numFmtId="49" fontId="8" fillId="2" borderId="2" xfId="0" applyNumberFormat="1" applyFont="1" applyFill="1" applyBorder="1" applyAlignment="1" applyProtection="1">
      <alignment horizontal="center" vertical="center" wrapText="1"/>
      <protection hidden="1"/>
    </xf>
    <xf numFmtId="0" fontId="8" fillId="2" borderId="2" xfId="0" applyFont="1" applyFill="1" applyBorder="1" applyAlignment="1" applyProtection="1">
      <alignment horizontal="center" vertical="center" wrapText="1"/>
      <protection hidden="1"/>
    </xf>
    <xf numFmtId="175" fontId="8" fillId="2" borderId="16" xfId="2" applyNumberFormat="1" applyFont="1" applyFill="1" applyBorder="1" applyAlignment="1" applyProtection="1">
      <alignment horizontal="center" vertical="center" wrapText="1"/>
      <protection locked="0"/>
    </xf>
    <xf numFmtId="175" fontId="8" fillId="2" borderId="27" xfId="2" applyNumberFormat="1" applyFont="1" applyFill="1" applyBorder="1" applyAlignment="1" applyProtection="1">
      <alignment horizontal="center" vertical="center" wrapText="1"/>
      <protection locked="0"/>
    </xf>
    <xf numFmtId="0" fontId="7" fillId="2" borderId="16" xfId="2" applyFont="1" applyFill="1" applyBorder="1" applyAlignment="1" applyProtection="1">
      <alignment horizontal="center" vertical="center" wrapText="1"/>
      <protection locked="0"/>
    </xf>
    <xf numFmtId="0" fontId="26" fillId="3" borderId="26" xfId="0" applyFont="1" applyFill="1" applyBorder="1" applyAlignment="1" applyProtection="1">
      <alignment horizontal="center" vertical="center" wrapText="1"/>
      <protection hidden="1"/>
    </xf>
    <xf numFmtId="0" fontId="26" fillId="3" borderId="22" xfId="0" applyFont="1" applyFill="1" applyBorder="1" applyAlignment="1" applyProtection="1">
      <alignment horizontal="center" vertical="center" wrapText="1"/>
      <protection hidden="1"/>
    </xf>
    <xf numFmtId="0" fontId="26" fillId="3" borderId="25" xfId="0" applyFont="1" applyFill="1" applyBorder="1" applyAlignment="1" applyProtection="1">
      <alignment horizontal="center" vertical="center" wrapText="1"/>
      <protection hidden="1"/>
    </xf>
    <xf numFmtId="0" fontId="26" fillId="3" borderId="18" xfId="0" applyFont="1" applyFill="1" applyBorder="1" applyAlignment="1" applyProtection="1">
      <alignment horizontal="center" vertical="center" wrapText="1"/>
      <protection hidden="1"/>
    </xf>
    <xf numFmtId="0" fontId="26" fillId="3" borderId="16" xfId="0" applyFont="1" applyFill="1" applyBorder="1" applyAlignment="1" applyProtection="1">
      <alignment horizontal="center" vertical="center" wrapText="1"/>
      <protection hidden="1"/>
    </xf>
    <xf numFmtId="0" fontId="26" fillId="3" borderId="27" xfId="0" applyFont="1" applyFill="1" applyBorder="1" applyAlignment="1" applyProtection="1">
      <alignment horizontal="center" vertical="center" wrapText="1"/>
      <protection hidden="1"/>
    </xf>
    <xf numFmtId="0" fontId="9" fillId="2" borderId="1" xfId="0" applyFont="1" applyFill="1" applyBorder="1" applyAlignment="1" applyProtection="1">
      <alignment horizontal="center" vertical="center" wrapText="1"/>
      <protection locked="0" hidden="1"/>
    </xf>
    <xf numFmtId="0" fontId="9" fillId="2" borderId="21" xfId="0" applyFont="1" applyFill="1" applyBorder="1" applyAlignment="1" applyProtection="1">
      <alignment horizontal="center" vertical="center" wrapText="1"/>
      <protection locked="0" hidden="1"/>
    </xf>
    <xf numFmtId="0" fontId="9" fillId="2" borderId="24" xfId="0" applyFont="1" applyFill="1" applyBorder="1" applyAlignment="1" applyProtection="1">
      <alignment horizontal="center" vertical="center" wrapText="1"/>
      <protection locked="0" hidden="1"/>
    </xf>
    <xf numFmtId="0" fontId="10" fillId="2" borderId="0" xfId="0" applyFont="1" applyFill="1" applyAlignment="1" applyProtection="1">
      <alignment horizontal="right" vertical="center" wrapText="1"/>
      <protection hidden="1"/>
    </xf>
    <xf numFmtId="0" fontId="10" fillId="2" borderId="28" xfId="0" applyFont="1" applyFill="1" applyBorder="1" applyAlignment="1" applyProtection="1">
      <alignment horizontal="right" vertical="center" wrapText="1"/>
      <protection hidden="1"/>
    </xf>
    <xf numFmtId="0" fontId="11" fillId="2" borderId="0" xfId="0" applyFont="1" applyFill="1" applyAlignment="1" applyProtection="1">
      <alignment horizontal="right" vertical="center" wrapText="1"/>
      <protection hidden="1"/>
    </xf>
    <xf numFmtId="0" fontId="11" fillId="2" borderId="28" xfId="0" applyFont="1" applyFill="1" applyBorder="1" applyAlignment="1" applyProtection="1">
      <alignment horizontal="right" vertical="center" wrapText="1"/>
      <protection hidden="1"/>
    </xf>
    <xf numFmtId="0" fontId="5" fillId="2" borderId="10" xfId="0" applyFont="1" applyFill="1" applyBorder="1" applyAlignment="1" applyProtection="1">
      <alignment horizontal="center" vertical="center" wrapText="1"/>
      <protection hidden="1"/>
    </xf>
    <xf numFmtId="1" fontId="4" fillId="2" borderId="2" xfId="1" applyNumberFormat="1" applyFont="1" applyFill="1" applyBorder="1" applyAlignment="1" applyProtection="1">
      <alignment horizontal="center" vertical="center" wrapText="1"/>
      <protection hidden="1"/>
    </xf>
    <xf numFmtId="1" fontId="11" fillId="8" borderId="2" xfId="1" applyNumberFormat="1" applyFont="1" applyFill="1" applyBorder="1" applyAlignment="1" applyProtection="1">
      <alignment horizontal="center" vertical="center" wrapText="1"/>
      <protection hidden="1"/>
    </xf>
    <xf numFmtId="0" fontId="11" fillId="8" borderId="2" xfId="1" applyNumberFormat="1" applyFont="1" applyFill="1" applyBorder="1" applyAlignment="1" applyProtection="1">
      <alignment horizontal="center" vertical="center" wrapText="1"/>
      <protection hidden="1"/>
    </xf>
    <xf numFmtId="0" fontId="8" fillId="2" borderId="16" xfId="0" applyFont="1" applyFill="1" applyBorder="1" applyAlignment="1" applyProtection="1">
      <alignment horizontal="center" vertical="center" wrapText="1"/>
      <protection locked="0" hidden="1"/>
    </xf>
    <xf numFmtId="0" fontId="7" fillId="2" borderId="22" xfId="0" applyFont="1" applyFill="1" applyBorder="1" applyAlignment="1" applyProtection="1">
      <alignment horizontal="left" vertical="center" wrapText="1"/>
      <protection hidden="1"/>
    </xf>
    <xf numFmtId="1" fontId="4" fillId="2" borderId="3" xfId="1" applyNumberFormat="1" applyFont="1" applyFill="1" applyBorder="1" applyAlignment="1" applyProtection="1">
      <alignment horizontal="center" vertical="center" wrapText="1"/>
      <protection hidden="1"/>
    </xf>
    <xf numFmtId="0" fontId="26" fillId="3" borderId="2" xfId="0" applyFont="1" applyFill="1" applyBorder="1" applyAlignment="1" applyProtection="1">
      <alignment horizontal="center" vertical="center" wrapText="1"/>
      <protection hidden="1"/>
    </xf>
    <xf numFmtId="0" fontId="2" fillId="2" borderId="2" xfId="0" applyFont="1" applyFill="1" applyBorder="1" applyAlignment="1" applyProtection="1">
      <alignment horizontal="center"/>
      <protection hidden="1"/>
    </xf>
    <xf numFmtId="0" fontId="25" fillId="2" borderId="1" xfId="0" applyFont="1" applyFill="1" applyBorder="1" applyAlignment="1" applyProtection="1">
      <alignment horizontal="center" vertical="center"/>
      <protection hidden="1"/>
    </xf>
    <xf numFmtId="0" fontId="25" fillId="2" borderId="21" xfId="0" applyFont="1" applyFill="1" applyBorder="1" applyAlignment="1" applyProtection="1">
      <alignment horizontal="center" vertical="center"/>
      <protection hidden="1"/>
    </xf>
    <xf numFmtId="0" fontId="25" fillId="2" borderId="24" xfId="0" applyFont="1" applyFill="1" applyBorder="1" applyAlignment="1" applyProtection="1">
      <alignment horizontal="center" vertical="center"/>
      <protection hidden="1"/>
    </xf>
    <xf numFmtId="0" fontId="8" fillId="2" borderId="16" xfId="2" applyFont="1" applyFill="1" applyBorder="1" applyAlignment="1" applyProtection="1">
      <alignment horizontal="center" vertical="center" wrapText="1"/>
      <protection locked="0"/>
    </xf>
    <xf numFmtId="0" fontId="2" fillId="2" borderId="0" xfId="0" applyFont="1" applyFill="1" applyAlignment="1">
      <alignment horizontal="center"/>
    </xf>
    <xf numFmtId="0" fontId="3" fillId="5" borderId="1" xfId="0" applyFont="1" applyFill="1" applyBorder="1" applyAlignment="1">
      <alignment horizontal="center" vertical="center" wrapText="1"/>
    </xf>
    <xf numFmtId="0" fontId="3" fillId="5" borderId="2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left" vertical="center" wrapText="1" indent="1"/>
      <protection locked="0"/>
    </xf>
    <xf numFmtId="0" fontId="7" fillId="2" borderId="24" xfId="0" applyFont="1" applyFill="1" applyBorder="1" applyAlignment="1" applyProtection="1">
      <alignment horizontal="left" vertical="center" wrapText="1" indent="1"/>
      <protection locked="0"/>
    </xf>
    <xf numFmtId="0" fontId="12" fillId="5" borderId="2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wrapText="1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 vertical="center" wrapText="1"/>
    </xf>
    <xf numFmtId="0" fontId="57" fillId="16" borderId="2" xfId="0" applyFont="1" applyFill="1" applyBorder="1" applyAlignment="1" applyProtection="1">
      <alignment horizontal="right" vertical="center" wrapText="1"/>
      <protection hidden="1"/>
    </xf>
    <xf numFmtId="0" fontId="23" fillId="2" borderId="18" xfId="2" applyFont="1" applyFill="1" applyBorder="1" applyAlignment="1" applyProtection="1">
      <alignment horizontal="center" vertical="center" wrapText="1"/>
    </xf>
    <xf numFmtId="0" fontId="23" fillId="2" borderId="7" xfId="2" applyFont="1" applyFill="1" applyBorder="1" applyAlignment="1" applyProtection="1">
      <alignment horizontal="center" vertical="center" wrapText="1"/>
      <protection hidden="1"/>
    </xf>
    <xf numFmtId="0" fontId="23" fillId="2" borderId="0" xfId="2" applyFont="1" applyFill="1" applyBorder="1" applyAlignment="1" applyProtection="1">
      <alignment horizontal="center" vertical="center" wrapText="1"/>
      <protection hidden="1"/>
    </xf>
    <xf numFmtId="0" fontId="23" fillId="2" borderId="8" xfId="2" applyFont="1" applyFill="1" applyBorder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/>
      <protection hidden="1"/>
    </xf>
    <xf numFmtId="0" fontId="7" fillId="0" borderId="2" xfId="0" applyFont="1" applyBorder="1" applyAlignment="1" applyProtection="1">
      <alignment horizontal="center" vertical="center" wrapText="1"/>
      <protection hidden="1"/>
    </xf>
    <xf numFmtId="0" fontId="4" fillId="2" borderId="1" xfId="0" applyFont="1" applyFill="1" applyBorder="1" applyAlignment="1" applyProtection="1">
      <alignment horizontal="left" vertical="center" wrapText="1" indent="1"/>
      <protection locked="0"/>
    </xf>
    <xf numFmtId="0" fontId="4" fillId="2" borderId="24" xfId="0" applyFont="1" applyFill="1" applyBorder="1" applyAlignment="1" applyProtection="1">
      <alignment horizontal="left" vertical="center" wrapText="1" indent="1"/>
      <protection locked="0"/>
    </xf>
    <xf numFmtId="166" fontId="4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hidden="1"/>
    </xf>
    <xf numFmtId="0" fontId="2" fillId="2" borderId="24" xfId="0" applyFont="1" applyFill="1" applyBorder="1" applyAlignment="1" applyProtection="1">
      <alignment horizontal="center" vertical="center" wrapText="1"/>
      <protection hidden="1"/>
    </xf>
    <xf numFmtId="0" fontId="3" fillId="5" borderId="29" xfId="0" applyFont="1" applyFill="1" applyBorder="1" applyAlignment="1" applyProtection="1">
      <alignment horizontal="center" vertical="center" wrapText="1"/>
      <protection hidden="1"/>
    </xf>
    <xf numFmtId="0" fontId="3" fillId="5" borderId="26" xfId="0" applyFont="1" applyFill="1" applyBorder="1" applyAlignment="1" applyProtection="1">
      <alignment horizontal="center" vertical="center" wrapText="1"/>
      <protection hidden="1"/>
    </xf>
    <xf numFmtId="0" fontId="3" fillId="5" borderId="31" xfId="0" applyFont="1" applyFill="1" applyBorder="1" applyAlignment="1" applyProtection="1">
      <alignment horizontal="center" vertical="center" wrapText="1"/>
      <protection hidden="1"/>
    </xf>
    <xf numFmtId="0" fontId="3" fillId="5" borderId="25" xfId="0" applyFont="1" applyFill="1" applyBorder="1" applyAlignment="1" applyProtection="1">
      <alignment horizontal="center" vertical="center" wrapText="1"/>
      <protection hidden="1"/>
    </xf>
    <xf numFmtId="0" fontId="3" fillId="5" borderId="18" xfId="0" applyFont="1" applyFill="1" applyBorder="1" applyAlignment="1" applyProtection="1">
      <alignment horizontal="center" vertical="center" wrapText="1"/>
      <protection hidden="1"/>
    </xf>
    <xf numFmtId="0" fontId="3" fillId="5" borderId="27" xfId="0" applyFont="1" applyFill="1" applyBorder="1" applyAlignment="1" applyProtection="1">
      <alignment horizontal="center" vertical="center" wrapText="1"/>
      <protection hidden="1"/>
    </xf>
    <xf numFmtId="0" fontId="26" fillId="3" borderId="2" xfId="0" applyFont="1" applyFill="1" applyBorder="1" applyAlignment="1" applyProtection="1">
      <alignment horizontal="center" vertical="center"/>
      <protection hidden="1"/>
    </xf>
    <xf numFmtId="0" fontId="9" fillId="2" borderId="2" xfId="0" applyFont="1" applyFill="1" applyBorder="1" applyAlignment="1" applyProtection="1">
      <alignment horizontal="center" vertical="center" wrapText="1"/>
      <protection locked="0" hidden="1"/>
    </xf>
    <xf numFmtId="0" fontId="10" fillId="2" borderId="1" xfId="0" applyFont="1" applyFill="1" applyBorder="1" applyAlignment="1" applyProtection="1">
      <alignment horizontal="center" vertical="center" wrapText="1"/>
      <protection hidden="1"/>
    </xf>
    <xf numFmtId="0" fontId="10" fillId="2" borderId="21" xfId="0" applyFont="1" applyFill="1" applyBorder="1" applyAlignment="1" applyProtection="1">
      <alignment horizontal="center" vertical="center" wrapText="1"/>
      <protection hidden="1"/>
    </xf>
    <xf numFmtId="0" fontId="10" fillId="2" borderId="24" xfId="0" applyFont="1" applyFill="1" applyBorder="1" applyAlignment="1" applyProtection="1">
      <alignment horizontal="center" vertical="center" wrapText="1"/>
      <protection hidden="1"/>
    </xf>
    <xf numFmtId="0" fontId="5" fillId="2" borderId="22" xfId="0" applyFont="1" applyFill="1" applyBorder="1" applyAlignment="1" applyProtection="1">
      <alignment horizontal="center" vertical="center"/>
      <protection hidden="1"/>
    </xf>
    <xf numFmtId="0" fontId="57" fillId="16" borderId="2" xfId="0" applyFont="1" applyFill="1" applyBorder="1" applyAlignment="1" applyProtection="1">
      <alignment horizontal="center" vertical="center" wrapText="1"/>
      <protection hidden="1"/>
    </xf>
    <xf numFmtId="0" fontId="2" fillId="2" borderId="16" xfId="0" applyFont="1" applyFill="1" applyBorder="1" applyAlignment="1" applyProtection="1">
      <alignment horizontal="center"/>
      <protection hidden="1"/>
    </xf>
    <xf numFmtId="0" fontId="8" fillId="2" borderId="16" xfId="0" applyFont="1" applyFill="1" applyBorder="1" applyAlignment="1" applyProtection="1">
      <alignment horizontal="center" vertical="center" wrapText="1"/>
      <protection locked="0"/>
    </xf>
    <xf numFmtId="0" fontId="57" fillId="16" borderId="3" xfId="0" applyFont="1" applyFill="1" applyBorder="1" applyAlignment="1" applyProtection="1">
      <alignment horizontal="right" vertical="center" wrapText="1"/>
      <protection hidden="1"/>
    </xf>
    <xf numFmtId="0" fontId="12" fillId="2" borderId="2" xfId="0" applyFont="1" applyFill="1" applyBorder="1" applyAlignment="1">
      <alignment horizontal="center" vertical="center"/>
    </xf>
    <xf numFmtId="0" fontId="57" fillId="16" borderId="1" xfId="0" applyFont="1" applyFill="1" applyBorder="1" applyAlignment="1" applyProtection="1">
      <alignment horizontal="right" vertical="center" wrapText="1"/>
      <protection hidden="1"/>
    </xf>
    <xf numFmtId="0" fontId="57" fillId="16" borderId="21" xfId="0" applyFont="1" applyFill="1" applyBorder="1" applyAlignment="1" applyProtection="1">
      <alignment horizontal="right" vertical="center" wrapText="1"/>
      <protection hidden="1"/>
    </xf>
    <xf numFmtId="0" fontId="57" fillId="16" borderId="24" xfId="0" applyFont="1" applyFill="1" applyBorder="1" applyAlignment="1" applyProtection="1">
      <alignment horizontal="right" vertical="center" wrapText="1"/>
      <protection hidden="1"/>
    </xf>
    <xf numFmtId="0" fontId="5" fillId="2" borderId="15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21" xfId="0" applyFont="1" applyFill="1" applyBorder="1" applyAlignment="1">
      <alignment horizontal="center" vertical="center" wrapText="1"/>
    </xf>
    <xf numFmtId="0" fontId="11" fillId="2" borderId="24" xfId="0" applyFont="1" applyFill="1" applyBorder="1" applyAlignment="1">
      <alignment horizontal="center" vertical="center" wrapText="1"/>
    </xf>
    <xf numFmtId="0" fontId="8" fillId="16" borderId="2" xfId="0" applyFont="1" applyFill="1" applyBorder="1" applyAlignment="1" applyProtection="1">
      <alignment horizontal="left" vertical="center" wrapText="1" indent="1"/>
      <protection hidden="1"/>
    </xf>
    <xf numFmtId="0" fontId="57" fillId="16" borderId="1" xfId="0" applyFont="1" applyFill="1" applyBorder="1" applyAlignment="1" applyProtection="1">
      <alignment horizontal="center" vertical="center" wrapText="1"/>
      <protection hidden="1"/>
    </xf>
    <xf numFmtId="0" fontId="57" fillId="16" borderId="21" xfId="0" applyFont="1" applyFill="1" applyBorder="1" applyAlignment="1" applyProtection="1">
      <alignment horizontal="center" vertical="center" wrapText="1"/>
      <protection hidden="1"/>
    </xf>
    <xf numFmtId="0" fontId="57" fillId="16" borderId="24" xfId="0" applyFont="1" applyFill="1" applyBorder="1" applyAlignment="1" applyProtection="1">
      <alignment horizontal="center" vertical="center" wrapText="1"/>
      <protection hidden="1"/>
    </xf>
    <xf numFmtId="0" fontId="11" fillId="2" borderId="16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wrapText="1"/>
    </xf>
    <xf numFmtId="0" fontId="3" fillId="5" borderId="26" xfId="0" applyFont="1" applyFill="1" applyBorder="1" applyAlignment="1">
      <alignment horizontal="center" vertical="center" wrapText="1"/>
    </xf>
    <xf numFmtId="0" fontId="3" fillId="5" borderId="31" xfId="0" applyFont="1" applyFill="1" applyBorder="1" applyAlignment="1">
      <alignment horizontal="center" vertical="center" wrapText="1"/>
    </xf>
    <xf numFmtId="0" fontId="3" fillId="15" borderId="3" xfId="0" applyFont="1" applyFill="1" applyBorder="1" applyAlignment="1">
      <alignment horizontal="center" vertical="center" wrapText="1"/>
    </xf>
    <xf numFmtId="0" fontId="3" fillId="15" borderId="2" xfId="0" applyFont="1" applyFill="1" applyBorder="1" applyAlignment="1">
      <alignment horizontal="center" vertical="center" wrapText="1"/>
    </xf>
    <xf numFmtId="0" fontId="3" fillId="15" borderId="32" xfId="0" applyFont="1" applyFill="1" applyBorder="1" applyAlignment="1">
      <alignment horizontal="center" vertical="center" wrapText="1"/>
    </xf>
    <xf numFmtId="0" fontId="3" fillId="15" borderId="3" xfId="0" applyFont="1" applyFill="1" applyBorder="1" applyAlignment="1" applyProtection="1">
      <alignment horizontal="center" vertical="center" wrapText="1"/>
      <protection hidden="1"/>
    </xf>
    <xf numFmtId="0" fontId="3" fillId="5" borderId="3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0" fillId="0" borderId="16" xfId="0" applyBorder="1" applyAlignment="1" applyProtection="1">
      <alignment horizontal="center"/>
      <protection locked="0" hidden="1"/>
    </xf>
    <xf numFmtId="0" fontId="12" fillId="16" borderId="2" xfId="0" applyFont="1" applyFill="1" applyBorder="1" applyAlignment="1">
      <alignment horizontal="center" vertical="center"/>
    </xf>
    <xf numFmtId="0" fontId="0" fillId="0" borderId="22" xfId="0" applyBorder="1" applyAlignment="1" applyProtection="1">
      <alignment horizontal="center"/>
      <protection locked="0" hidden="1"/>
    </xf>
    <xf numFmtId="0" fontId="2" fillId="2" borderId="2" xfId="0" applyFont="1" applyFill="1" applyBorder="1" applyAlignment="1">
      <alignment horizontal="center" wrapText="1"/>
    </xf>
    <xf numFmtId="0" fontId="9" fillId="2" borderId="2" xfId="0" applyFont="1" applyFill="1" applyBorder="1" applyAlignment="1" applyProtection="1">
      <alignment horizontal="center" vertical="center" wrapText="1"/>
      <protection locked="0"/>
    </xf>
    <xf numFmtId="0" fontId="8" fillId="2" borderId="22" xfId="2" applyFont="1" applyFill="1" applyBorder="1" applyAlignment="1" applyProtection="1">
      <alignment horizontal="center" vertical="center" wrapText="1"/>
      <protection locked="0" hidden="1"/>
    </xf>
    <xf numFmtId="0" fontId="8" fillId="2" borderId="25" xfId="2" applyFont="1" applyFill="1" applyBorder="1" applyAlignment="1" applyProtection="1">
      <alignment horizontal="center" vertical="center" wrapText="1"/>
      <protection locked="0" hidden="1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21" xfId="0" applyFont="1" applyBorder="1" applyAlignment="1" applyProtection="1">
      <alignment horizontal="center" vertical="center"/>
      <protection locked="0"/>
    </xf>
    <xf numFmtId="0" fontId="8" fillId="0" borderId="24" xfId="0" applyFont="1" applyBorder="1" applyAlignment="1" applyProtection="1">
      <alignment horizontal="center" vertical="center"/>
      <protection locked="0"/>
    </xf>
    <xf numFmtId="0" fontId="2" fillId="2" borderId="26" xfId="0" applyFont="1" applyFill="1" applyBorder="1" applyAlignment="1" applyProtection="1">
      <alignment horizontal="center"/>
      <protection hidden="1"/>
    </xf>
    <xf numFmtId="0" fontId="2" fillId="2" borderId="22" xfId="0" applyFont="1" applyFill="1" applyBorder="1" applyAlignment="1" applyProtection="1">
      <alignment horizontal="center"/>
      <protection hidden="1"/>
    </xf>
    <xf numFmtId="0" fontId="2" fillId="2" borderId="25" xfId="0" applyFont="1" applyFill="1" applyBorder="1" applyAlignment="1" applyProtection="1">
      <alignment horizontal="center"/>
      <protection hidden="1"/>
    </xf>
    <xf numFmtId="0" fontId="2" fillId="2" borderId="31" xfId="0" applyFont="1" applyFill="1" applyBorder="1" applyAlignment="1" applyProtection="1">
      <alignment horizontal="center"/>
      <protection hidden="1"/>
    </xf>
    <xf numFmtId="0" fontId="2" fillId="2" borderId="28" xfId="0" applyFont="1" applyFill="1" applyBorder="1" applyAlignment="1" applyProtection="1">
      <alignment horizontal="center"/>
      <protection hidden="1"/>
    </xf>
    <xf numFmtId="0" fontId="2" fillId="2" borderId="18" xfId="0" applyFont="1" applyFill="1" applyBorder="1" applyAlignment="1" applyProtection="1">
      <alignment horizontal="center"/>
      <protection hidden="1"/>
    </xf>
    <xf numFmtId="0" fontId="2" fillId="2" borderId="27" xfId="0" applyFont="1" applyFill="1" applyBorder="1" applyAlignment="1" applyProtection="1">
      <alignment horizontal="center"/>
      <protection hidden="1"/>
    </xf>
    <xf numFmtId="0" fontId="25" fillId="2" borderId="2" xfId="0" applyFont="1" applyFill="1" applyBorder="1" applyAlignment="1" applyProtection="1">
      <alignment horizontal="center" vertical="center"/>
      <protection hidden="1"/>
    </xf>
    <xf numFmtId="0" fontId="10" fillId="5" borderId="2" xfId="0" applyFont="1" applyFill="1" applyBorder="1" applyAlignment="1" applyProtection="1">
      <alignment horizontal="center" vertical="center"/>
      <protection hidden="1"/>
    </xf>
    <xf numFmtId="0" fontId="23" fillId="2" borderId="22" xfId="2" applyFont="1" applyFill="1" applyBorder="1" applyAlignment="1" applyProtection="1">
      <alignment horizontal="center" vertical="center" wrapText="1"/>
      <protection hidden="1"/>
    </xf>
    <xf numFmtId="0" fontId="23" fillId="2" borderId="16" xfId="2" applyFont="1" applyFill="1" applyBorder="1" applyAlignment="1" applyProtection="1">
      <alignment horizontal="center" vertical="center" wrapText="1"/>
      <protection hidden="1"/>
    </xf>
    <xf numFmtId="0" fontId="23" fillId="2" borderId="18" xfId="2" applyFont="1" applyFill="1" applyBorder="1" applyAlignment="1" applyProtection="1">
      <alignment horizontal="center" vertical="center" wrapText="1"/>
      <protection hidden="1"/>
    </xf>
    <xf numFmtId="0" fontId="23" fillId="2" borderId="26" xfId="2" applyFont="1" applyFill="1" applyBorder="1" applyAlignment="1" applyProtection="1">
      <alignment horizontal="center" vertical="center" wrapText="1"/>
      <protection hidden="1"/>
    </xf>
    <xf numFmtId="0" fontId="8" fillId="2" borderId="16" xfId="2" applyFont="1" applyFill="1" applyBorder="1" applyAlignment="1" applyProtection="1">
      <alignment horizontal="center" wrapText="1"/>
      <protection locked="0"/>
    </xf>
    <xf numFmtId="0" fontId="5" fillId="2" borderId="15" xfId="0" applyFont="1" applyFill="1" applyBorder="1" applyAlignment="1" applyProtection="1">
      <alignment horizontal="center" wrapText="1"/>
      <protection hidden="1"/>
    </xf>
    <xf numFmtId="0" fontId="8" fillId="2" borderId="0" xfId="0" applyFont="1" applyFill="1" applyAlignment="1" applyProtection="1">
      <alignment horizontal="left" wrapText="1" indent="1"/>
      <protection hidden="1"/>
    </xf>
    <xf numFmtId="1" fontId="2" fillId="2" borderId="2" xfId="1" applyNumberFormat="1" applyFont="1" applyFill="1" applyBorder="1" applyAlignment="1" applyProtection="1">
      <alignment horizontal="center" vertical="center" wrapText="1"/>
      <protection hidden="1"/>
    </xf>
    <xf numFmtId="168" fontId="2" fillId="2" borderId="2" xfId="1" applyNumberFormat="1" applyFont="1" applyFill="1" applyBorder="1" applyAlignment="1" applyProtection="1">
      <alignment horizontal="center" vertical="center" wrapText="1"/>
      <protection hidden="1"/>
    </xf>
    <xf numFmtId="168" fontId="11" fillId="8" borderId="2" xfId="1" applyNumberFormat="1" applyFont="1" applyFill="1" applyBorder="1" applyAlignment="1" applyProtection="1">
      <alignment horizontal="center" vertical="center" wrapText="1"/>
      <protection hidden="1"/>
    </xf>
    <xf numFmtId="172" fontId="11" fillId="5" borderId="2" xfId="1" applyNumberFormat="1" applyFont="1" applyFill="1" applyBorder="1" applyAlignment="1" applyProtection="1">
      <alignment horizontal="center" vertical="center" wrapText="1"/>
      <protection hidden="1"/>
    </xf>
    <xf numFmtId="172" fontId="11" fillId="16" borderId="2" xfId="1" applyNumberFormat="1" applyFont="1" applyFill="1" applyBorder="1" applyAlignment="1" applyProtection="1">
      <alignment horizontal="right" vertical="center" wrapText="1"/>
      <protection hidden="1"/>
    </xf>
    <xf numFmtId="0" fontId="57" fillId="16" borderId="3" xfId="0" applyFont="1" applyFill="1" applyBorder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wrapText="1"/>
      <protection locked="0" hidden="1"/>
    </xf>
    <xf numFmtId="0" fontId="57" fillId="16" borderId="26" xfId="0" applyFont="1" applyFill="1" applyBorder="1" applyAlignment="1" applyProtection="1">
      <alignment horizontal="center" vertical="center" wrapText="1"/>
      <protection hidden="1"/>
    </xf>
    <xf numFmtId="0" fontId="57" fillId="16" borderId="22" xfId="0" applyFont="1" applyFill="1" applyBorder="1" applyAlignment="1" applyProtection="1">
      <alignment horizontal="center" vertical="center" wrapText="1"/>
      <protection hidden="1"/>
    </xf>
    <xf numFmtId="0" fontId="57" fillId="16" borderId="25" xfId="0" applyFont="1" applyFill="1" applyBorder="1" applyAlignment="1" applyProtection="1">
      <alignment horizontal="center" vertical="center" wrapText="1"/>
      <protection hidden="1"/>
    </xf>
    <xf numFmtId="0" fontId="26" fillId="3" borderId="26" xfId="0" applyFont="1" applyFill="1" applyBorder="1" applyAlignment="1" applyProtection="1">
      <alignment horizontal="center" vertical="center"/>
      <protection hidden="1"/>
    </xf>
    <xf numFmtId="0" fontId="26" fillId="3" borderId="22" xfId="0" applyFont="1" applyFill="1" applyBorder="1" applyAlignment="1" applyProtection="1">
      <alignment horizontal="center" vertical="center"/>
      <protection hidden="1"/>
    </xf>
    <xf numFmtId="0" fontId="26" fillId="3" borderId="25" xfId="0" applyFont="1" applyFill="1" applyBorder="1" applyAlignment="1" applyProtection="1">
      <alignment horizontal="center" vertical="center"/>
      <protection hidden="1"/>
    </xf>
    <xf numFmtId="0" fontId="26" fillId="3" borderId="18" xfId="0" applyFont="1" applyFill="1" applyBorder="1" applyAlignment="1" applyProtection="1">
      <alignment horizontal="center" vertical="center"/>
      <protection hidden="1"/>
    </xf>
    <xf numFmtId="0" fontId="26" fillId="3" borderId="16" xfId="0" applyFont="1" applyFill="1" applyBorder="1" applyAlignment="1" applyProtection="1">
      <alignment horizontal="center" vertical="center"/>
      <protection hidden="1"/>
    </xf>
    <xf numFmtId="0" fontId="26" fillId="3" borderId="27" xfId="0" applyFont="1" applyFill="1" applyBorder="1" applyAlignment="1" applyProtection="1">
      <alignment horizontal="center" vertical="center"/>
      <protection hidden="1"/>
    </xf>
    <xf numFmtId="0" fontId="23" fillId="2" borderId="22" xfId="2" applyFont="1" applyFill="1" applyBorder="1" applyAlignment="1" applyProtection="1">
      <alignment horizontal="center" vertical="center" wrapText="1"/>
      <protection locked="0"/>
    </xf>
    <xf numFmtId="166" fontId="23" fillId="2" borderId="16" xfId="2" applyNumberFormat="1" applyFont="1" applyFill="1" applyBorder="1" applyAlignment="1" applyProtection="1">
      <alignment horizontal="center" vertical="center" wrapText="1"/>
      <protection locked="0"/>
    </xf>
    <xf numFmtId="0" fontId="3" fillId="5" borderId="21" xfId="0" applyFont="1" applyFill="1" applyBorder="1" applyAlignment="1" applyProtection="1">
      <alignment horizontal="center" vertical="center" wrapText="1"/>
      <protection hidden="1"/>
    </xf>
    <xf numFmtId="0" fontId="8" fillId="16" borderId="1" xfId="0" applyFont="1" applyFill="1" applyBorder="1" applyAlignment="1" applyProtection="1">
      <alignment horizontal="right" vertical="center" wrapText="1" indent="1"/>
      <protection hidden="1"/>
    </xf>
    <xf numFmtId="0" fontId="8" fillId="16" borderId="21" xfId="0" applyFont="1" applyFill="1" applyBorder="1" applyAlignment="1" applyProtection="1">
      <alignment horizontal="right" vertical="center" wrapText="1" indent="1"/>
      <protection hidden="1"/>
    </xf>
    <xf numFmtId="0" fontId="8" fillId="16" borderId="24" xfId="0" applyFont="1" applyFill="1" applyBorder="1" applyAlignment="1" applyProtection="1">
      <alignment horizontal="right" vertical="center" wrapText="1" indent="1"/>
      <protection hidden="1"/>
    </xf>
    <xf numFmtId="0" fontId="8" fillId="16" borderId="2" xfId="0" applyFont="1" applyFill="1" applyBorder="1" applyAlignment="1" applyProtection="1">
      <alignment horizontal="center" vertical="center" wrapText="1"/>
      <protection hidden="1"/>
    </xf>
    <xf numFmtId="168" fontId="10" fillId="2" borderId="2" xfId="1" applyNumberFormat="1" applyFont="1" applyFill="1" applyBorder="1" applyAlignment="1" applyProtection="1">
      <alignment horizontal="center" vertical="center" wrapText="1"/>
      <protection hidden="1"/>
    </xf>
    <xf numFmtId="0" fontId="5" fillId="2" borderId="16" xfId="0" applyFont="1" applyFill="1" applyBorder="1" applyAlignment="1" applyProtection="1">
      <alignment horizontal="center" vertical="center" wrapText="1"/>
      <protection hidden="1"/>
    </xf>
    <xf numFmtId="0" fontId="5" fillId="2" borderId="22" xfId="0" applyFont="1" applyFill="1" applyBorder="1" applyAlignment="1" applyProtection="1">
      <alignment horizontal="center" wrapText="1"/>
      <protection hidden="1"/>
    </xf>
    <xf numFmtId="0" fontId="8" fillId="2" borderId="22" xfId="2" applyNumberFormat="1" applyFont="1" applyFill="1" applyBorder="1" applyAlignment="1" applyProtection="1">
      <alignment horizontal="center" vertical="center" wrapText="1"/>
      <protection locked="0"/>
    </xf>
    <xf numFmtId="0" fontId="10" fillId="9" borderId="2" xfId="0" applyFont="1" applyFill="1" applyBorder="1" applyAlignment="1" applyProtection="1">
      <alignment horizontal="center" vertical="center"/>
      <protection hidden="1"/>
    </xf>
    <xf numFmtId="0" fontId="3" fillId="9" borderId="1" xfId="0" applyFont="1" applyFill="1" applyBorder="1" applyAlignment="1">
      <alignment horizontal="center" vertical="center" wrapText="1"/>
    </xf>
    <xf numFmtId="0" fontId="3" fillId="9" borderId="24" xfId="0" applyFont="1" applyFill="1" applyBorder="1" applyAlignment="1">
      <alignment horizontal="center" vertical="center" wrapText="1"/>
    </xf>
    <xf numFmtId="0" fontId="3" fillId="22" borderId="2" xfId="0" applyFont="1" applyFill="1" applyBorder="1" applyAlignment="1">
      <alignment horizontal="center" vertical="center" wrapText="1"/>
    </xf>
    <xf numFmtId="0" fontId="3" fillId="15" borderId="2" xfId="0" applyFont="1" applyFill="1" applyBorder="1" applyAlignment="1" applyProtection="1">
      <alignment horizontal="center" vertical="center" wrapText="1"/>
      <protection locked="0"/>
    </xf>
    <xf numFmtId="0" fontId="3" fillId="16" borderId="2" xfId="0" applyFont="1" applyFill="1" applyBorder="1" applyAlignment="1">
      <alignment horizontal="center" vertical="center" wrapText="1"/>
    </xf>
    <xf numFmtId="0" fontId="5" fillId="21" borderId="1" xfId="0" applyFont="1" applyFill="1" applyBorder="1" applyAlignment="1" applyProtection="1">
      <alignment horizontal="center" vertical="center" wrapText="1"/>
      <protection hidden="1"/>
    </xf>
    <xf numFmtId="0" fontId="5" fillId="21" borderId="21" xfId="0" applyFont="1" applyFill="1" applyBorder="1" applyAlignment="1" applyProtection="1">
      <alignment horizontal="center" vertical="center" wrapText="1"/>
      <protection hidden="1"/>
    </xf>
    <xf numFmtId="0" fontId="5" fillId="21" borderId="2" xfId="0" applyFont="1" applyFill="1" applyBorder="1" applyAlignment="1" applyProtection="1">
      <alignment horizontal="center" vertical="center" wrapText="1"/>
      <protection hidden="1"/>
    </xf>
    <xf numFmtId="166" fontId="8" fillId="2" borderId="2" xfId="0" applyNumberFormat="1" applyFont="1" applyFill="1" applyBorder="1" applyAlignment="1" applyProtection="1">
      <alignment horizontal="center" vertical="center" wrapText="1"/>
      <protection hidden="1"/>
    </xf>
    <xf numFmtId="0" fontId="8" fillId="2" borderId="16" xfId="2" applyNumberFormat="1" applyFont="1" applyFill="1" applyBorder="1" applyAlignment="1" applyProtection="1">
      <alignment horizontal="center" vertical="center" wrapText="1"/>
      <protection locked="0"/>
    </xf>
    <xf numFmtId="0" fontId="21" fillId="4" borderId="25" xfId="0" applyFont="1" applyFill="1" applyBorder="1" applyAlignment="1" applyProtection="1">
      <alignment horizontal="center" vertical="center" wrapText="1"/>
      <protection hidden="1"/>
    </xf>
    <xf numFmtId="0" fontId="21" fillId="4" borderId="27" xfId="0" applyFont="1" applyFill="1" applyBorder="1" applyAlignment="1" applyProtection="1">
      <alignment horizontal="center" vertical="center" wrapText="1"/>
      <protection hidden="1"/>
    </xf>
    <xf numFmtId="0" fontId="21" fillId="4" borderId="29" xfId="0" applyFont="1" applyFill="1" applyBorder="1" applyAlignment="1" applyProtection="1">
      <alignment horizontal="center" vertical="center" wrapText="1"/>
      <protection hidden="1"/>
    </xf>
    <xf numFmtId="0" fontId="21" fillId="4" borderId="3" xfId="0" applyFont="1" applyFill="1" applyBorder="1" applyAlignment="1" applyProtection="1">
      <alignment horizontal="center" vertical="center" wrapText="1"/>
      <protection hidden="1"/>
    </xf>
    <xf numFmtId="0" fontId="4" fillId="6" borderId="2" xfId="0" applyFont="1" applyFill="1" applyBorder="1" applyAlignment="1" applyProtection="1">
      <alignment horizontal="center" vertical="center" wrapText="1"/>
      <protection hidden="1"/>
    </xf>
    <xf numFmtId="0" fontId="4" fillId="5" borderId="1" xfId="0" applyFont="1" applyFill="1" applyBorder="1" applyAlignment="1" applyProtection="1">
      <alignment horizontal="center" vertical="center" wrapText="1"/>
      <protection hidden="1"/>
    </xf>
    <xf numFmtId="0" fontId="4" fillId="5" borderId="21" xfId="0" applyFont="1" applyFill="1" applyBorder="1" applyAlignment="1" applyProtection="1">
      <alignment horizontal="center" vertical="center" wrapText="1"/>
      <protection hidden="1"/>
    </xf>
    <xf numFmtId="0" fontId="4" fillId="5" borderId="24" xfId="0" applyFont="1" applyFill="1" applyBorder="1" applyAlignment="1" applyProtection="1">
      <alignment horizontal="center" vertical="center" wrapText="1"/>
      <protection hidden="1"/>
    </xf>
    <xf numFmtId="0" fontId="4" fillId="2" borderId="1" xfId="0" applyFont="1" applyFill="1" applyBorder="1" applyAlignment="1" applyProtection="1">
      <alignment horizontal="center" vertical="center" wrapText="1"/>
      <protection hidden="1"/>
    </xf>
    <xf numFmtId="0" fontId="4" fillId="2" borderId="21" xfId="0" applyFont="1" applyFill="1" applyBorder="1" applyAlignment="1" applyProtection="1">
      <alignment horizontal="center" vertical="center" wrapText="1"/>
      <protection hidden="1"/>
    </xf>
    <xf numFmtId="0" fontId="4" fillId="2" borderId="24" xfId="0" applyFont="1" applyFill="1" applyBorder="1" applyAlignment="1" applyProtection="1">
      <alignment horizontal="center" vertical="center" wrapText="1"/>
      <protection hidden="1"/>
    </xf>
    <xf numFmtId="1" fontId="4" fillId="2" borderId="1" xfId="0" applyNumberFormat="1" applyFont="1" applyFill="1" applyBorder="1" applyAlignment="1" applyProtection="1">
      <alignment horizontal="center" vertical="center" wrapText="1"/>
      <protection hidden="1"/>
    </xf>
    <xf numFmtId="1" fontId="4" fillId="2" borderId="21" xfId="0" applyNumberFormat="1" applyFont="1" applyFill="1" applyBorder="1" applyAlignment="1" applyProtection="1">
      <alignment horizontal="center" vertical="center" wrapText="1"/>
      <protection hidden="1"/>
    </xf>
    <xf numFmtId="1" fontId="4" fillId="2" borderId="24" xfId="0" applyNumberFormat="1" applyFont="1" applyFill="1" applyBorder="1" applyAlignment="1" applyProtection="1">
      <alignment horizontal="center" vertical="center" wrapText="1"/>
      <protection hidden="1"/>
    </xf>
    <xf numFmtId="1" fontId="4" fillId="6" borderId="2" xfId="0" applyNumberFormat="1" applyFont="1" applyFill="1" applyBorder="1" applyAlignment="1" applyProtection="1">
      <alignment horizontal="center" vertical="center" wrapText="1"/>
      <protection hidden="1"/>
    </xf>
    <xf numFmtId="0" fontId="4" fillId="5" borderId="1" xfId="0" applyFont="1" applyFill="1" applyBorder="1" applyAlignment="1" applyProtection="1">
      <alignment horizontal="left" vertical="center" wrapText="1"/>
      <protection hidden="1"/>
    </xf>
    <xf numFmtId="0" fontId="4" fillId="5" borderId="21" xfId="0" applyFont="1" applyFill="1" applyBorder="1" applyAlignment="1" applyProtection="1">
      <alignment horizontal="left" vertical="center" wrapText="1"/>
      <protection hidden="1"/>
    </xf>
    <xf numFmtId="0" fontId="4" fillId="5" borderId="24" xfId="0" applyFont="1" applyFill="1" applyBorder="1" applyAlignment="1" applyProtection="1">
      <alignment horizontal="left" vertical="center" wrapText="1"/>
      <protection hidden="1"/>
    </xf>
    <xf numFmtId="1" fontId="4" fillId="2" borderId="2" xfId="0" applyNumberFormat="1" applyFont="1" applyFill="1" applyBorder="1" applyAlignment="1" applyProtection="1">
      <alignment horizontal="center" vertical="center" wrapText="1"/>
      <protection hidden="1"/>
    </xf>
    <xf numFmtId="0" fontId="21" fillId="5" borderId="1" xfId="0" applyFont="1" applyFill="1" applyBorder="1" applyAlignment="1" applyProtection="1">
      <alignment horizontal="left" vertical="center" wrapText="1"/>
      <protection hidden="1"/>
    </xf>
    <xf numFmtId="0" fontId="21" fillId="5" borderId="21" xfId="0" applyFont="1" applyFill="1" applyBorder="1" applyAlignment="1" applyProtection="1">
      <alignment horizontal="left" vertical="center" wrapText="1"/>
      <protection hidden="1"/>
    </xf>
    <xf numFmtId="0" fontId="21" fillId="5" borderId="24" xfId="0" applyFont="1" applyFill="1" applyBorder="1" applyAlignment="1" applyProtection="1">
      <alignment horizontal="left" vertical="center" wrapText="1"/>
      <protection hidden="1"/>
    </xf>
    <xf numFmtId="1" fontId="21" fillId="2" borderId="2" xfId="0" applyNumberFormat="1" applyFont="1" applyFill="1" applyBorder="1" applyAlignment="1" applyProtection="1">
      <alignment horizontal="center" vertical="center" wrapText="1"/>
      <protection hidden="1"/>
    </xf>
    <xf numFmtId="0" fontId="11" fillId="9" borderId="26" xfId="0" applyFont="1" applyFill="1" applyBorder="1" applyAlignment="1" applyProtection="1">
      <alignment horizontal="center" vertical="center" wrapText="1"/>
      <protection hidden="1"/>
    </xf>
    <xf numFmtId="0" fontId="11" fillId="9" borderId="22" xfId="0" applyFont="1" applyFill="1" applyBorder="1" applyAlignment="1" applyProtection="1">
      <alignment horizontal="center" vertical="center" wrapText="1"/>
      <protection hidden="1"/>
    </xf>
    <xf numFmtId="0" fontId="11" fillId="9" borderId="25" xfId="0" applyFont="1" applyFill="1" applyBorder="1" applyAlignment="1" applyProtection="1">
      <alignment horizontal="center" vertical="center" wrapText="1"/>
      <protection hidden="1"/>
    </xf>
    <xf numFmtId="0" fontId="11" fillId="9" borderId="18" xfId="0" applyFont="1" applyFill="1" applyBorder="1" applyAlignment="1" applyProtection="1">
      <alignment horizontal="center" vertical="center" wrapText="1"/>
      <protection hidden="1"/>
    </xf>
    <xf numFmtId="0" fontId="11" fillId="9" borderId="16" xfId="0" applyFont="1" applyFill="1" applyBorder="1" applyAlignment="1" applyProtection="1">
      <alignment horizontal="center" vertical="center" wrapText="1"/>
      <protection hidden="1"/>
    </xf>
    <xf numFmtId="0" fontId="11" fillId="9" borderId="27" xfId="0" applyFont="1" applyFill="1" applyBorder="1" applyAlignment="1" applyProtection="1">
      <alignment horizontal="center" vertical="center" wrapText="1"/>
      <protection hidden="1"/>
    </xf>
    <xf numFmtId="0" fontId="21" fillId="2" borderId="1" xfId="0" applyFont="1" applyFill="1" applyBorder="1" applyAlignment="1" applyProtection="1">
      <alignment horizontal="center" vertical="center" wrapText="1"/>
      <protection hidden="1"/>
    </xf>
    <xf numFmtId="0" fontId="21" fillId="2" borderId="21" xfId="0" applyFont="1" applyFill="1" applyBorder="1" applyAlignment="1" applyProtection="1">
      <alignment horizontal="center" vertical="center" wrapText="1"/>
      <protection hidden="1"/>
    </xf>
    <xf numFmtId="0" fontId="21" fillId="2" borderId="24" xfId="0" applyFont="1" applyFill="1" applyBorder="1" applyAlignment="1" applyProtection="1">
      <alignment horizontal="center" vertical="center" wrapText="1"/>
      <protection hidden="1"/>
    </xf>
    <xf numFmtId="0" fontId="10" fillId="2" borderId="1" xfId="0" applyFont="1" applyFill="1" applyBorder="1" applyAlignment="1" applyProtection="1">
      <alignment horizontal="center" vertical="center" wrapText="1"/>
      <protection locked="0"/>
    </xf>
    <xf numFmtId="0" fontId="10" fillId="2" borderId="21" xfId="0" applyFont="1" applyFill="1" applyBorder="1" applyAlignment="1" applyProtection="1">
      <alignment horizontal="center" vertical="center" wrapText="1"/>
      <protection locked="0"/>
    </xf>
    <xf numFmtId="0" fontId="10" fillId="2" borderId="24" xfId="0" applyFont="1" applyFill="1" applyBorder="1" applyAlignment="1" applyProtection="1">
      <alignment horizontal="center" vertical="center" wrapText="1"/>
      <protection locked="0"/>
    </xf>
    <xf numFmtId="0" fontId="21" fillId="2" borderId="7" xfId="0" applyFont="1" applyFill="1" applyBorder="1" applyAlignment="1" applyProtection="1">
      <alignment horizontal="center" vertical="center" wrapText="1"/>
      <protection hidden="1"/>
    </xf>
    <xf numFmtId="0" fontId="21" fillId="2" borderId="0" xfId="0" applyFont="1" applyFill="1" applyAlignment="1" applyProtection="1">
      <alignment horizontal="center" vertical="center" wrapText="1"/>
      <protection hidden="1"/>
    </xf>
    <xf numFmtId="0" fontId="21" fillId="2" borderId="8" xfId="0" applyFont="1" applyFill="1" applyBorder="1" applyAlignment="1" applyProtection="1">
      <alignment horizontal="center" vertical="center" wrapText="1"/>
      <protection hidden="1"/>
    </xf>
    <xf numFmtId="171" fontId="4" fillId="2" borderId="1" xfId="0" applyNumberFormat="1" applyFont="1" applyFill="1" applyBorder="1" applyAlignment="1" applyProtection="1">
      <alignment horizontal="center" vertical="center"/>
      <protection hidden="1"/>
    </xf>
    <xf numFmtId="171" fontId="4" fillId="2" borderId="24" xfId="0" applyNumberFormat="1" applyFont="1" applyFill="1" applyBorder="1" applyAlignment="1" applyProtection="1">
      <alignment horizontal="center" vertical="center"/>
      <protection hidden="1"/>
    </xf>
    <xf numFmtId="49" fontId="7" fillId="2" borderId="1" xfId="0" applyNumberFormat="1" applyFont="1" applyFill="1" applyBorder="1" applyAlignment="1" applyProtection="1">
      <alignment horizontal="center" vertical="center"/>
      <protection hidden="1"/>
    </xf>
    <xf numFmtId="49" fontId="7" fillId="2" borderId="24" xfId="0" applyNumberFormat="1" applyFont="1" applyFill="1" applyBorder="1" applyAlignment="1" applyProtection="1">
      <alignment horizontal="center" vertical="center"/>
      <protection hidden="1"/>
    </xf>
    <xf numFmtId="0" fontId="7" fillId="2" borderId="1" xfId="0" applyFont="1" applyFill="1" applyBorder="1" applyAlignment="1" applyProtection="1">
      <alignment horizontal="center" vertical="center" wrapText="1"/>
      <protection hidden="1"/>
    </xf>
    <xf numFmtId="0" fontId="7" fillId="2" borderId="24" xfId="0" applyFont="1" applyFill="1" applyBorder="1" applyAlignment="1" applyProtection="1">
      <alignment horizontal="center" vertical="center" wrapText="1"/>
      <protection hidden="1"/>
    </xf>
    <xf numFmtId="0" fontId="30" fillId="2" borderId="1" xfId="0" applyFont="1" applyFill="1" applyBorder="1" applyAlignment="1" applyProtection="1">
      <alignment horizontal="center" vertical="center" wrapText="1"/>
      <protection hidden="1"/>
    </xf>
    <xf numFmtId="0" fontId="30" fillId="2" borderId="24" xfId="0" applyFont="1" applyFill="1" applyBorder="1" applyAlignment="1" applyProtection="1">
      <alignment horizontal="center" vertical="center" wrapText="1"/>
      <protection hidden="1"/>
    </xf>
    <xf numFmtId="0" fontId="57" fillId="2" borderId="1" xfId="0" applyFont="1" applyFill="1" applyBorder="1" applyAlignment="1" applyProtection="1">
      <alignment horizontal="center" vertical="center"/>
      <protection hidden="1"/>
    </xf>
    <xf numFmtId="0" fontId="57" fillId="2" borderId="24" xfId="0" applyFont="1" applyFill="1" applyBorder="1" applyAlignment="1" applyProtection="1">
      <alignment horizontal="center" vertical="center"/>
      <protection hidden="1"/>
    </xf>
    <xf numFmtId="0" fontId="57" fillId="2" borderId="1" xfId="0" applyFont="1" applyFill="1" applyBorder="1" applyAlignment="1" applyProtection="1">
      <alignment horizontal="center" vertical="center" wrapText="1"/>
      <protection hidden="1"/>
    </xf>
    <xf numFmtId="0" fontId="57" fillId="2" borderId="24" xfId="0" applyFont="1" applyFill="1" applyBorder="1" applyAlignment="1" applyProtection="1">
      <alignment horizontal="center" vertical="center" wrapText="1"/>
      <protection hidden="1"/>
    </xf>
    <xf numFmtId="0" fontId="57" fillId="2" borderId="18" xfId="2" applyFont="1" applyFill="1" applyBorder="1" applyAlignment="1" applyProtection="1">
      <alignment horizontal="center" vertical="center" wrapText="1"/>
    </xf>
    <xf numFmtId="0" fontId="57" fillId="2" borderId="16" xfId="2" applyFont="1" applyFill="1" applyBorder="1" applyAlignment="1" applyProtection="1">
      <alignment horizontal="center" vertical="center" wrapText="1"/>
    </xf>
    <xf numFmtId="0" fontId="10" fillId="2" borderId="26" xfId="2" applyFont="1" applyFill="1" applyBorder="1" applyAlignment="1" applyProtection="1">
      <alignment horizontal="center" vertical="center" wrapText="1"/>
    </xf>
    <xf numFmtId="0" fontId="10" fillId="2" borderId="22" xfId="2" applyFont="1" applyFill="1" applyBorder="1" applyAlignment="1" applyProtection="1">
      <alignment horizontal="center" vertical="center" wrapText="1"/>
    </xf>
    <xf numFmtId="1" fontId="21" fillId="4" borderId="2" xfId="0" applyNumberFormat="1" applyFont="1" applyFill="1" applyBorder="1" applyAlignment="1" applyProtection="1">
      <alignment horizontal="center" vertical="center" wrapText="1"/>
      <protection hidden="1"/>
    </xf>
    <xf numFmtId="0" fontId="5" fillId="14" borderId="2" xfId="0" applyFont="1" applyFill="1" applyBorder="1" applyAlignment="1" applyProtection="1">
      <alignment horizontal="center" vertical="center" wrapText="1"/>
      <protection hidden="1"/>
    </xf>
    <xf numFmtId="0" fontId="21" fillId="4" borderId="2" xfId="0" applyFont="1" applyFill="1" applyBorder="1" applyAlignment="1" applyProtection="1">
      <alignment horizontal="center" vertical="center" wrapText="1"/>
      <protection hidden="1"/>
    </xf>
    <xf numFmtId="0" fontId="29" fillId="4" borderId="1" xfId="0" applyFont="1" applyFill="1" applyBorder="1" applyAlignment="1" applyProtection="1">
      <alignment horizontal="center" vertical="center" wrapText="1"/>
      <protection hidden="1"/>
    </xf>
    <xf numFmtId="0" fontId="29" fillId="4" borderId="24" xfId="0" applyFont="1" applyFill="1" applyBorder="1" applyAlignment="1" applyProtection="1">
      <alignment horizontal="center" vertical="center" wrapText="1"/>
      <protection hidden="1"/>
    </xf>
    <xf numFmtId="1" fontId="57" fillId="4" borderId="2" xfId="0" applyNumberFormat="1" applyFont="1" applyFill="1" applyBorder="1" applyAlignment="1" applyProtection="1">
      <alignment horizontal="center" vertical="center" wrapText="1"/>
      <protection hidden="1"/>
    </xf>
    <xf numFmtId="0" fontId="4" fillId="2" borderId="2" xfId="0" applyFont="1" applyFill="1" applyBorder="1" applyAlignment="1" applyProtection="1">
      <alignment horizontal="center" vertical="center" wrapText="1"/>
      <protection hidden="1"/>
    </xf>
    <xf numFmtId="1" fontId="21" fillId="4" borderId="1" xfId="0" applyNumberFormat="1" applyFont="1" applyFill="1" applyBorder="1" applyAlignment="1" applyProtection="1">
      <alignment horizontal="center" vertical="center" wrapText="1"/>
      <protection hidden="1"/>
    </xf>
    <xf numFmtId="1" fontId="21" fillId="4" borderId="21" xfId="0" applyNumberFormat="1" applyFont="1" applyFill="1" applyBorder="1" applyAlignment="1" applyProtection="1">
      <alignment horizontal="center" vertical="center" wrapText="1"/>
      <protection hidden="1"/>
    </xf>
    <xf numFmtId="1" fontId="21" fillId="4" borderId="24" xfId="0" applyNumberFormat="1" applyFont="1" applyFill="1" applyBorder="1" applyAlignment="1" applyProtection="1">
      <alignment horizontal="center" vertical="center" wrapText="1"/>
      <protection hidden="1"/>
    </xf>
    <xf numFmtId="1" fontId="4" fillId="6" borderId="3" xfId="0" applyNumberFormat="1" applyFont="1" applyFill="1" applyBorder="1" applyAlignment="1" applyProtection="1">
      <alignment horizontal="center" vertical="center" wrapText="1"/>
      <protection hidden="1"/>
    </xf>
    <xf numFmtId="0" fontId="70" fillId="2" borderId="2" xfId="0" applyFont="1" applyFill="1" applyBorder="1" applyAlignment="1">
      <alignment horizontal="left" vertical="center" wrapText="1"/>
    </xf>
    <xf numFmtId="0" fontId="21" fillId="2" borderId="2" xfId="0" applyFont="1" applyFill="1" applyBorder="1" applyAlignment="1" applyProtection="1">
      <alignment horizontal="center" vertical="center" wrapText="1"/>
      <protection hidden="1"/>
    </xf>
    <xf numFmtId="0" fontId="21" fillId="13" borderId="1" xfId="0" applyFont="1" applyFill="1" applyBorder="1" applyAlignment="1" applyProtection="1">
      <alignment horizontal="center" vertical="center" wrapText="1"/>
      <protection hidden="1"/>
    </xf>
    <xf numFmtId="0" fontId="21" fillId="13" borderId="24" xfId="0" applyFont="1" applyFill="1" applyBorder="1" applyAlignment="1" applyProtection="1">
      <alignment horizontal="center" vertical="center" wrapText="1"/>
      <protection hidden="1"/>
    </xf>
    <xf numFmtId="0" fontId="21" fillId="5" borderId="2" xfId="0" applyFont="1" applyFill="1" applyBorder="1" applyAlignment="1" applyProtection="1">
      <alignment horizontal="left" vertical="center" wrapText="1" indent="1"/>
      <protection hidden="1"/>
    </xf>
    <xf numFmtId="0" fontId="5" fillId="14" borderId="2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 vertical="center" wrapText="1"/>
      <protection hidden="1"/>
    </xf>
    <xf numFmtId="0" fontId="21" fillId="4" borderId="21" xfId="0" applyFont="1" applyFill="1" applyBorder="1" applyAlignment="1" applyProtection="1">
      <alignment horizontal="center" vertical="center" wrapText="1"/>
      <protection hidden="1"/>
    </xf>
    <xf numFmtId="0" fontId="21" fillId="4" borderId="24" xfId="0" applyFont="1" applyFill="1" applyBorder="1" applyAlignment="1" applyProtection="1">
      <alignment horizontal="center" vertical="center" wrapText="1"/>
      <protection hidden="1"/>
    </xf>
    <xf numFmtId="0" fontId="57" fillId="23" borderId="1" xfId="0" applyFont="1" applyFill="1" applyBorder="1" applyAlignment="1" applyProtection="1">
      <alignment horizontal="center" vertical="center" wrapText="1"/>
      <protection hidden="1"/>
    </xf>
    <xf numFmtId="0" fontId="57" fillId="23" borderId="21" xfId="0" applyFont="1" applyFill="1" applyBorder="1" applyAlignment="1" applyProtection="1">
      <alignment horizontal="center" vertical="center" wrapText="1"/>
      <protection hidden="1"/>
    </xf>
    <xf numFmtId="0" fontId="57" fillId="23" borderId="24" xfId="0" applyFont="1" applyFill="1" applyBorder="1" applyAlignment="1" applyProtection="1">
      <alignment horizontal="center" vertical="center" wrapText="1"/>
      <protection hidden="1"/>
    </xf>
    <xf numFmtId="0" fontId="29" fillId="4" borderId="2" xfId="0" applyFont="1" applyFill="1" applyBorder="1" applyAlignment="1" applyProtection="1">
      <alignment horizontal="center" vertical="center" wrapText="1"/>
      <protection hidden="1"/>
    </xf>
    <xf numFmtId="0" fontId="57" fillId="4" borderId="2" xfId="0" applyFont="1" applyFill="1" applyBorder="1" applyAlignment="1" applyProtection="1">
      <alignment horizontal="center" vertical="center" wrapText="1"/>
      <protection hidden="1"/>
    </xf>
    <xf numFmtId="0" fontId="29" fillId="2" borderId="2" xfId="0" applyFont="1" applyFill="1" applyBorder="1" applyAlignment="1" applyProtection="1">
      <alignment horizontal="center" vertical="center" wrapText="1"/>
      <protection hidden="1"/>
    </xf>
    <xf numFmtId="10" fontId="7" fillId="2" borderId="2" xfId="0" applyNumberFormat="1" applyFont="1" applyFill="1" applyBorder="1" applyAlignment="1" applyProtection="1">
      <alignment horizontal="center" vertical="center" wrapText="1"/>
      <protection locked="0" hidden="1"/>
    </xf>
    <xf numFmtId="1" fontId="4" fillId="7" borderId="2" xfId="0" applyNumberFormat="1" applyFont="1" applyFill="1" applyBorder="1" applyAlignment="1" applyProtection="1">
      <alignment horizontal="center" vertical="center" wrapText="1"/>
      <protection hidden="1"/>
    </xf>
    <xf numFmtId="0" fontId="16" fillId="2" borderId="0" xfId="0" applyFont="1" applyFill="1" applyAlignment="1" applyProtection="1">
      <alignment horizontal="center" vertical="center"/>
      <protection locked="0"/>
    </xf>
    <xf numFmtId="0" fontId="4" fillId="2" borderId="0" xfId="0" applyFont="1" applyFill="1" applyAlignment="1" applyProtection="1">
      <alignment horizontal="center" vertical="center" wrapText="1"/>
      <protection hidden="1"/>
    </xf>
    <xf numFmtId="0" fontId="4" fillId="2" borderId="8" xfId="0" applyFont="1" applyFill="1" applyBorder="1" applyAlignment="1" applyProtection="1">
      <alignment horizontal="center" vertical="center" wrapText="1"/>
      <protection hidden="1"/>
    </xf>
    <xf numFmtId="0" fontId="4" fillId="0" borderId="0" xfId="0" applyFont="1" applyAlignment="1" applyProtection="1">
      <alignment horizontal="center" wrapText="1"/>
      <protection hidden="1"/>
    </xf>
    <xf numFmtId="0" fontId="68" fillId="2" borderId="16" xfId="0" applyFont="1" applyFill="1" applyBorder="1" applyAlignment="1" applyProtection="1">
      <alignment horizontal="center" vertical="center"/>
      <protection locked="0"/>
    </xf>
    <xf numFmtId="0" fontId="21" fillId="2" borderId="22" xfId="0" applyFont="1" applyFill="1" applyBorder="1" applyAlignment="1" applyProtection="1">
      <alignment horizontal="center" vertical="top"/>
      <protection locked="0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2" borderId="0" xfId="0" applyFont="1" applyFill="1" applyAlignment="1" applyProtection="1">
      <alignment horizontal="center" vertical="center" wrapText="1"/>
      <protection locked="0"/>
    </xf>
    <xf numFmtId="0" fontId="56" fillId="2" borderId="0" xfId="0" applyFont="1" applyFill="1" applyAlignment="1" applyProtection="1">
      <alignment horizontal="center" vertical="center" wrapText="1"/>
      <protection locked="0"/>
    </xf>
    <xf numFmtId="0" fontId="16" fillId="2" borderId="0" xfId="0" applyFont="1" applyFill="1" applyAlignment="1" applyProtection="1">
      <alignment horizontal="center" vertical="center" wrapText="1"/>
      <protection locked="0"/>
    </xf>
    <xf numFmtId="10" fontId="4" fillId="2" borderId="29" xfId="0" applyNumberFormat="1" applyFont="1" applyFill="1" applyBorder="1" applyAlignment="1" applyProtection="1">
      <alignment horizontal="center" vertical="center" wrapText="1"/>
      <protection hidden="1"/>
    </xf>
    <xf numFmtId="10" fontId="4" fillId="2" borderId="3" xfId="0" applyNumberFormat="1" applyFont="1" applyFill="1" applyBorder="1" applyAlignment="1" applyProtection="1">
      <alignment horizontal="center" vertical="center" wrapText="1"/>
      <protection hidden="1"/>
    </xf>
    <xf numFmtId="0" fontId="57" fillId="23" borderId="2" xfId="0" applyFont="1" applyFill="1" applyBorder="1" applyAlignment="1" applyProtection="1">
      <alignment horizontal="center" vertical="center" wrapText="1"/>
      <protection hidden="1"/>
    </xf>
    <xf numFmtId="0" fontId="21" fillId="4" borderId="26" xfId="0" applyFont="1" applyFill="1" applyBorder="1" applyAlignment="1" applyProtection="1">
      <alignment horizontal="center" vertical="center" wrapText="1"/>
      <protection hidden="1"/>
    </xf>
    <xf numFmtId="0" fontId="21" fillId="4" borderId="22" xfId="0" applyFont="1" applyFill="1" applyBorder="1" applyAlignment="1" applyProtection="1">
      <alignment horizontal="center" vertical="center" wrapText="1"/>
      <protection hidden="1"/>
    </xf>
    <xf numFmtId="0" fontId="21" fillId="4" borderId="18" xfId="0" applyFont="1" applyFill="1" applyBorder="1" applyAlignment="1" applyProtection="1">
      <alignment horizontal="center" vertical="center" wrapText="1"/>
      <protection hidden="1"/>
    </xf>
    <xf numFmtId="0" fontId="21" fillId="4" borderId="16" xfId="0" applyFont="1" applyFill="1" applyBorder="1" applyAlignment="1" applyProtection="1">
      <alignment horizontal="center" vertical="center" wrapText="1"/>
      <protection hidden="1"/>
    </xf>
    <xf numFmtId="0" fontId="4" fillId="2" borderId="29" xfId="0" applyFont="1" applyFill="1" applyBorder="1" applyAlignment="1" applyProtection="1">
      <alignment horizontal="center" vertical="center" wrapText="1"/>
      <protection hidden="1"/>
    </xf>
    <xf numFmtId="0" fontId="4" fillId="2" borderId="3" xfId="0" applyFont="1" applyFill="1" applyBorder="1" applyAlignment="1" applyProtection="1">
      <alignment horizontal="center" vertical="center" wrapText="1"/>
      <protection hidden="1"/>
    </xf>
    <xf numFmtId="175" fontId="81" fillId="0" borderId="1" xfId="0" applyNumberFormat="1" applyFont="1" applyBorder="1" applyAlignment="1" applyProtection="1">
      <alignment horizontal="center" vertical="center" wrapText="1"/>
      <protection locked="0"/>
    </xf>
    <xf numFmtId="175" fontId="81" fillId="0" borderId="24" xfId="0" applyNumberFormat="1" applyFont="1" applyBorder="1" applyAlignment="1" applyProtection="1">
      <alignment horizontal="center" vertical="center" wrapText="1"/>
      <protection locked="0"/>
    </xf>
    <xf numFmtId="0" fontId="81" fillId="0" borderId="1" xfId="0" applyFont="1" applyBorder="1" applyAlignment="1" applyProtection="1">
      <alignment horizontal="center" vertical="center" wrapText="1"/>
      <protection locked="0"/>
    </xf>
    <xf numFmtId="0" fontId="81" fillId="0" borderId="24" xfId="0" applyFont="1" applyBorder="1" applyAlignment="1" applyProtection="1">
      <alignment horizontal="center" vertical="center" wrapText="1"/>
      <protection locked="0"/>
    </xf>
    <xf numFmtId="10" fontId="21" fillId="4" borderId="1" xfId="0" applyNumberFormat="1" applyFont="1" applyFill="1" applyBorder="1" applyAlignment="1" applyProtection="1">
      <alignment horizontal="center" vertical="center" wrapText="1"/>
      <protection hidden="1"/>
    </xf>
    <xf numFmtId="10" fontId="21" fillId="4" borderId="24" xfId="0" applyNumberFormat="1" applyFont="1" applyFill="1" applyBorder="1" applyAlignment="1" applyProtection="1">
      <alignment horizontal="center" vertical="center" wrapText="1"/>
      <protection hidden="1"/>
    </xf>
    <xf numFmtId="1" fontId="21" fillId="18" borderId="2" xfId="0" applyNumberFormat="1" applyFont="1" applyFill="1" applyBorder="1" applyAlignment="1" applyProtection="1">
      <alignment horizontal="center" vertical="center" wrapText="1"/>
      <protection hidden="1"/>
    </xf>
    <xf numFmtId="1" fontId="4" fillId="2" borderId="26" xfId="0" applyNumberFormat="1" applyFont="1" applyFill="1" applyBorder="1" applyAlignment="1" applyProtection="1">
      <alignment horizontal="center" vertical="center" wrapText="1"/>
      <protection hidden="1"/>
    </xf>
    <xf numFmtId="1" fontId="4" fillId="2" borderId="25" xfId="0" applyNumberFormat="1" applyFont="1" applyFill="1" applyBorder="1" applyAlignment="1" applyProtection="1">
      <alignment horizontal="center" vertical="center" wrapText="1"/>
      <protection hidden="1"/>
    </xf>
    <xf numFmtId="1" fontId="4" fillId="2" borderId="18" xfId="0" applyNumberFormat="1" applyFont="1" applyFill="1" applyBorder="1" applyAlignment="1" applyProtection="1">
      <alignment horizontal="center" vertical="center" wrapText="1"/>
      <protection hidden="1"/>
    </xf>
    <xf numFmtId="1" fontId="4" fillId="2" borderId="27" xfId="0" applyNumberFormat="1" applyFont="1" applyFill="1" applyBorder="1" applyAlignment="1" applyProtection="1">
      <alignment horizontal="center" vertical="center" wrapText="1"/>
      <protection hidden="1"/>
    </xf>
    <xf numFmtId="0" fontId="29" fillId="4" borderId="21" xfId="0" applyFont="1" applyFill="1" applyBorder="1" applyAlignment="1" applyProtection="1">
      <alignment horizontal="center" vertical="center" wrapText="1"/>
      <protection hidden="1"/>
    </xf>
    <xf numFmtId="10" fontId="4" fillId="2" borderId="26" xfId="0" applyNumberFormat="1" applyFont="1" applyFill="1" applyBorder="1" applyAlignment="1" applyProtection="1">
      <alignment horizontal="center" vertical="center" wrapText="1"/>
      <protection hidden="1"/>
    </xf>
    <xf numFmtId="10" fontId="4" fillId="2" borderId="25" xfId="0" applyNumberFormat="1" applyFont="1" applyFill="1" applyBorder="1" applyAlignment="1" applyProtection="1">
      <alignment horizontal="center" vertical="center" wrapText="1"/>
      <protection hidden="1"/>
    </xf>
    <xf numFmtId="10" fontId="4" fillId="2" borderId="18" xfId="0" applyNumberFormat="1" applyFont="1" applyFill="1" applyBorder="1" applyAlignment="1" applyProtection="1">
      <alignment horizontal="center" vertical="center" wrapText="1"/>
      <protection hidden="1"/>
    </xf>
    <xf numFmtId="10" fontId="4" fillId="2" borderId="27" xfId="0" applyNumberFormat="1" applyFont="1" applyFill="1" applyBorder="1" applyAlignment="1" applyProtection="1">
      <alignment horizontal="center" vertical="center" wrapText="1"/>
      <protection hidden="1"/>
    </xf>
    <xf numFmtId="10" fontId="4" fillId="2" borderId="1" xfId="0" applyNumberFormat="1" applyFont="1" applyFill="1" applyBorder="1" applyAlignment="1" applyProtection="1">
      <alignment horizontal="center" vertical="center" wrapText="1"/>
      <protection hidden="1"/>
    </xf>
    <xf numFmtId="10" fontId="4" fillId="2" borderId="24" xfId="0" applyNumberFormat="1" applyFont="1" applyFill="1" applyBorder="1" applyAlignment="1" applyProtection="1">
      <alignment horizontal="center" vertical="center" wrapText="1"/>
      <protection hidden="1"/>
    </xf>
    <xf numFmtId="0" fontId="10" fillId="2" borderId="22" xfId="2" applyFont="1" applyFill="1" applyBorder="1" applyAlignment="1" applyProtection="1">
      <alignment horizontal="center" wrapText="1"/>
    </xf>
    <xf numFmtId="0" fontId="10" fillId="2" borderId="16" xfId="2" applyFont="1" applyFill="1" applyBorder="1" applyAlignment="1" applyProtection="1">
      <alignment horizontal="center" vertical="center" wrapText="1"/>
    </xf>
    <xf numFmtId="1" fontId="4" fillId="7" borderId="1" xfId="0" applyNumberFormat="1" applyFont="1" applyFill="1" applyBorder="1" applyAlignment="1" applyProtection="1">
      <alignment horizontal="center" vertical="center" wrapText="1"/>
      <protection hidden="1"/>
    </xf>
    <xf numFmtId="1" fontId="4" fillId="7" borderId="24" xfId="0" applyNumberFormat="1" applyFont="1" applyFill="1" applyBorder="1" applyAlignment="1" applyProtection="1">
      <alignment horizontal="center" vertical="center" wrapText="1"/>
      <protection hidden="1"/>
    </xf>
    <xf numFmtId="1" fontId="21" fillId="2" borderId="1" xfId="0" applyNumberFormat="1" applyFont="1" applyFill="1" applyBorder="1" applyAlignment="1" applyProtection="1">
      <alignment horizontal="center" vertical="center" wrapText="1"/>
      <protection hidden="1"/>
    </xf>
    <xf numFmtId="1" fontId="21" fillId="2" borderId="21" xfId="0" applyNumberFormat="1" applyFont="1" applyFill="1" applyBorder="1" applyAlignment="1" applyProtection="1">
      <alignment horizontal="center" vertical="center" wrapText="1"/>
      <protection hidden="1"/>
    </xf>
    <xf numFmtId="1" fontId="21" fillId="2" borderId="24" xfId="0" applyNumberFormat="1" applyFont="1" applyFill="1" applyBorder="1" applyAlignment="1" applyProtection="1">
      <alignment horizontal="center" vertical="center" wrapText="1"/>
      <protection hidden="1"/>
    </xf>
    <xf numFmtId="1" fontId="4" fillId="7" borderId="21" xfId="0" applyNumberFormat="1" applyFont="1" applyFill="1" applyBorder="1" applyAlignment="1" applyProtection="1">
      <alignment horizontal="center" vertical="center" wrapText="1"/>
      <protection hidden="1"/>
    </xf>
    <xf numFmtId="0" fontId="16" fillId="2" borderId="0" xfId="0" applyFont="1" applyFill="1" applyAlignment="1" applyProtection="1">
      <alignment horizontal="center" vertical="center"/>
      <protection locked="0" hidden="1"/>
    </xf>
    <xf numFmtId="0" fontId="16" fillId="2" borderId="16" xfId="0" applyFont="1" applyFill="1" applyBorder="1" applyAlignment="1" applyProtection="1">
      <alignment horizontal="center" vertical="center"/>
      <protection locked="0" hidden="1"/>
    </xf>
    <xf numFmtId="1" fontId="7" fillId="0" borderId="1" xfId="0" applyNumberFormat="1" applyFont="1" applyBorder="1" applyAlignment="1" applyProtection="1">
      <alignment horizontal="center" vertical="center" wrapText="1"/>
      <protection locked="0" hidden="1"/>
    </xf>
    <xf numFmtId="1" fontId="7" fillId="0" borderId="21" xfId="0" applyNumberFormat="1" applyFont="1" applyBorder="1" applyAlignment="1" applyProtection="1">
      <alignment horizontal="center" vertical="center" wrapText="1"/>
      <protection locked="0" hidden="1"/>
    </xf>
    <xf numFmtId="1" fontId="7" fillId="0" borderId="24" xfId="0" applyNumberFormat="1" applyFont="1" applyBorder="1" applyAlignment="1" applyProtection="1">
      <alignment horizontal="center" vertical="center" wrapText="1"/>
      <protection locked="0" hidden="1"/>
    </xf>
    <xf numFmtId="1" fontId="7" fillId="6" borderId="2" xfId="0" applyNumberFormat="1" applyFont="1" applyFill="1" applyBorder="1" applyAlignment="1" applyProtection="1">
      <alignment horizontal="center" vertical="center" wrapText="1"/>
      <protection hidden="1"/>
    </xf>
    <xf numFmtId="0" fontId="30" fillId="5" borderId="1" xfId="0" applyFont="1" applyFill="1" applyBorder="1" applyAlignment="1" applyProtection="1">
      <alignment horizontal="center" vertical="center" wrapText="1"/>
      <protection hidden="1"/>
    </xf>
    <xf numFmtId="0" fontId="30" fillId="5" borderId="21" xfId="0" applyFont="1" applyFill="1" applyBorder="1" applyAlignment="1" applyProtection="1">
      <alignment horizontal="center" vertical="center" wrapText="1"/>
      <protection hidden="1"/>
    </xf>
    <xf numFmtId="0" fontId="30" fillId="5" borderId="24" xfId="0" applyFont="1" applyFill="1" applyBorder="1" applyAlignment="1" applyProtection="1">
      <alignment horizontal="center" vertical="center" wrapText="1"/>
      <protection hidden="1"/>
    </xf>
    <xf numFmtId="0" fontId="16" fillId="5" borderId="1" xfId="0" applyFont="1" applyFill="1" applyBorder="1" applyAlignment="1" applyProtection="1">
      <alignment horizontal="center" vertical="center" wrapText="1"/>
      <protection hidden="1"/>
    </xf>
    <xf numFmtId="0" fontId="16" fillId="5" borderId="21" xfId="0" applyFont="1" applyFill="1" applyBorder="1" applyAlignment="1" applyProtection="1">
      <alignment horizontal="center" vertical="center" wrapText="1"/>
      <protection hidden="1"/>
    </xf>
    <xf numFmtId="0" fontId="16" fillId="5" borderId="24" xfId="0" applyFont="1" applyFill="1" applyBorder="1" applyAlignment="1" applyProtection="1">
      <alignment horizontal="center" vertical="center" wrapText="1"/>
      <protection hidden="1"/>
    </xf>
    <xf numFmtId="10" fontId="57" fillId="2" borderId="0" xfId="0" applyNumberFormat="1" applyFont="1" applyFill="1" applyAlignment="1" applyProtection="1">
      <alignment horizontal="center" vertical="center" wrapText="1"/>
      <protection hidden="1"/>
    </xf>
    <xf numFmtId="0" fontId="27" fillId="4" borderId="1" xfId="0" applyFont="1" applyFill="1" applyBorder="1" applyAlignment="1" applyProtection="1">
      <alignment horizontal="center" vertical="center" wrapText="1"/>
      <protection hidden="1"/>
    </xf>
    <xf numFmtId="0" fontId="27" fillId="4" borderId="21" xfId="0" applyFont="1" applyFill="1" applyBorder="1" applyAlignment="1" applyProtection="1">
      <alignment horizontal="center" vertical="center" wrapText="1"/>
      <protection hidden="1"/>
    </xf>
    <xf numFmtId="0" fontId="27" fillId="4" borderId="24" xfId="0" applyFont="1" applyFill="1" applyBorder="1" applyAlignment="1" applyProtection="1">
      <alignment horizontal="center" vertical="center" wrapText="1"/>
      <protection hidden="1"/>
    </xf>
    <xf numFmtId="1" fontId="10" fillId="4" borderId="2" xfId="0" applyNumberFormat="1" applyFont="1" applyFill="1" applyBorder="1" applyAlignment="1" applyProtection="1">
      <alignment horizontal="center" vertical="center" wrapText="1"/>
      <protection hidden="1"/>
    </xf>
    <xf numFmtId="0" fontId="16" fillId="5" borderId="2" xfId="0" applyFont="1" applyFill="1" applyBorder="1" applyAlignment="1" applyProtection="1">
      <alignment horizontal="center" vertical="center" wrapText="1"/>
      <protection hidden="1"/>
    </xf>
    <xf numFmtId="0" fontId="54" fillId="4" borderId="2" xfId="0" applyFont="1" applyFill="1" applyBorder="1" applyAlignment="1" applyProtection="1">
      <alignment horizontal="center" vertical="center" wrapText="1"/>
      <protection locked="0"/>
    </xf>
    <xf numFmtId="0" fontId="27" fillId="5" borderId="2" xfId="0" applyFont="1" applyFill="1" applyBorder="1" applyAlignment="1" applyProtection="1">
      <alignment horizontal="center" vertical="center" wrapText="1"/>
      <protection hidden="1"/>
    </xf>
    <xf numFmtId="0" fontId="16" fillId="5" borderId="20" xfId="0" applyFont="1" applyFill="1" applyBorder="1" applyAlignment="1" applyProtection="1">
      <alignment horizontal="left" vertical="center" wrapText="1" indent="1"/>
      <protection hidden="1"/>
    </xf>
    <xf numFmtId="0" fontId="16" fillId="5" borderId="21" xfId="0" applyFont="1" applyFill="1" applyBorder="1" applyAlignment="1" applyProtection="1">
      <alignment horizontal="left" vertical="center" wrapText="1" indent="1"/>
      <protection hidden="1"/>
    </xf>
    <xf numFmtId="0" fontId="16" fillId="5" borderId="17" xfId="0" applyFont="1" applyFill="1" applyBorder="1" applyAlignment="1" applyProtection="1">
      <alignment horizontal="left" vertical="center" wrapText="1" indent="1"/>
      <protection hidden="1"/>
    </xf>
    <xf numFmtId="1" fontId="7" fillId="0" borderId="20" xfId="0" applyNumberFormat="1" applyFont="1" applyBorder="1" applyAlignment="1" applyProtection="1">
      <alignment horizontal="center" vertical="center" wrapText="1"/>
      <protection locked="0"/>
    </xf>
    <xf numFmtId="1" fontId="7" fillId="0" borderId="21" xfId="0" applyNumberFormat="1" applyFont="1" applyBorder="1" applyAlignment="1" applyProtection="1">
      <alignment horizontal="center" vertical="center" wrapText="1"/>
      <protection locked="0"/>
    </xf>
    <xf numFmtId="1" fontId="7" fillId="0" borderId="17" xfId="0" applyNumberFormat="1" applyFont="1" applyBorder="1" applyAlignment="1" applyProtection="1">
      <alignment horizontal="center" vertical="center" wrapText="1"/>
      <protection locked="0"/>
    </xf>
    <xf numFmtId="1" fontId="7" fillId="6" borderId="20" xfId="0" applyNumberFormat="1" applyFont="1" applyFill="1" applyBorder="1" applyAlignment="1" applyProtection="1">
      <alignment horizontal="center" vertical="center" wrapText="1"/>
      <protection hidden="1"/>
    </xf>
    <xf numFmtId="1" fontId="7" fillId="6" borderId="21" xfId="0" applyNumberFormat="1" applyFont="1" applyFill="1" applyBorder="1" applyAlignment="1" applyProtection="1">
      <alignment horizontal="center" vertical="center" wrapText="1"/>
      <protection hidden="1"/>
    </xf>
    <xf numFmtId="1" fontId="7" fillId="6" borderId="17" xfId="0" applyNumberFormat="1" applyFont="1" applyFill="1" applyBorder="1" applyAlignment="1" applyProtection="1">
      <alignment horizontal="center" vertical="center" wrapText="1"/>
      <protection hidden="1"/>
    </xf>
    <xf numFmtId="0" fontId="9" fillId="16" borderId="1" xfId="0" applyFont="1" applyFill="1" applyBorder="1" applyAlignment="1" applyProtection="1">
      <alignment horizontal="center" vertical="center" wrapText="1"/>
      <protection hidden="1"/>
    </xf>
    <xf numFmtId="0" fontId="9" fillId="16" borderId="21" xfId="0" applyFont="1" applyFill="1" applyBorder="1" applyAlignment="1" applyProtection="1">
      <alignment horizontal="center" vertical="center" wrapText="1"/>
      <protection hidden="1"/>
    </xf>
    <xf numFmtId="0" fontId="9" fillId="16" borderId="24" xfId="0" applyFont="1" applyFill="1" applyBorder="1" applyAlignment="1" applyProtection="1">
      <alignment horizontal="center" vertical="center" wrapText="1"/>
      <protection hidden="1"/>
    </xf>
    <xf numFmtId="0" fontId="54" fillId="4" borderId="1" xfId="0" applyFont="1" applyFill="1" applyBorder="1" applyAlignment="1" applyProtection="1">
      <alignment horizontal="center" vertical="center" wrapText="1"/>
      <protection locked="0"/>
    </xf>
    <xf numFmtId="0" fontId="54" fillId="4" borderId="21" xfId="0" applyFont="1" applyFill="1" applyBorder="1" applyAlignment="1" applyProtection="1">
      <alignment horizontal="center" vertical="center" wrapText="1"/>
      <protection locked="0"/>
    </xf>
    <xf numFmtId="0" fontId="54" fillId="4" borderId="24" xfId="0" applyFont="1" applyFill="1" applyBorder="1" applyAlignment="1" applyProtection="1">
      <alignment horizontal="center" vertical="center" wrapText="1"/>
      <protection locked="0"/>
    </xf>
    <xf numFmtId="1" fontId="19" fillId="2" borderId="29" xfId="0" applyNumberFormat="1" applyFont="1" applyFill="1" applyBorder="1" applyAlignment="1" applyProtection="1">
      <alignment horizontal="center" vertical="center" wrapText="1"/>
      <protection locked="0" hidden="1"/>
    </xf>
    <xf numFmtId="1" fontId="19" fillId="2" borderId="3" xfId="0" applyNumberFormat="1" applyFont="1" applyFill="1" applyBorder="1" applyAlignment="1" applyProtection="1">
      <alignment horizontal="center" vertical="center" wrapText="1"/>
      <protection locked="0" hidden="1"/>
    </xf>
    <xf numFmtId="1" fontId="17" fillId="10" borderId="2" xfId="0" applyNumberFormat="1" applyFont="1" applyFill="1" applyBorder="1" applyAlignment="1" applyProtection="1">
      <alignment horizontal="center" vertical="center" wrapText="1"/>
      <protection hidden="1"/>
    </xf>
    <xf numFmtId="0" fontId="54" fillId="2" borderId="1" xfId="0" applyFont="1" applyFill="1" applyBorder="1" applyAlignment="1" applyProtection="1">
      <alignment horizontal="center" vertical="center" wrapText="1"/>
      <protection hidden="1"/>
    </xf>
    <xf numFmtId="0" fontId="54" fillId="2" borderId="21" xfId="0" applyFont="1" applyFill="1" applyBorder="1" applyAlignment="1" applyProtection="1">
      <alignment horizontal="center" vertical="center" wrapText="1"/>
      <protection hidden="1"/>
    </xf>
    <xf numFmtId="0" fontId="54" fillId="2" borderId="24" xfId="0" applyFont="1" applyFill="1" applyBorder="1" applyAlignment="1" applyProtection="1">
      <alignment horizontal="center" vertical="center" wrapText="1"/>
      <protection hidden="1"/>
    </xf>
    <xf numFmtId="0" fontId="51" fillId="10" borderId="2" xfId="0" applyFont="1" applyFill="1" applyBorder="1" applyAlignment="1" applyProtection="1">
      <alignment horizontal="center" vertical="center" wrapText="1"/>
      <protection hidden="1"/>
    </xf>
    <xf numFmtId="0" fontId="51" fillId="10" borderId="1" xfId="0" applyFont="1" applyFill="1" applyBorder="1" applyAlignment="1" applyProtection="1">
      <alignment horizontal="center" vertical="center" wrapText="1"/>
      <protection hidden="1"/>
    </xf>
    <xf numFmtId="0" fontId="51" fillId="10" borderId="29" xfId="0" applyFont="1" applyFill="1" applyBorder="1" applyAlignment="1" applyProtection="1">
      <alignment horizontal="center" vertical="center" wrapText="1"/>
      <protection hidden="1"/>
    </xf>
    <xf numFmtId="0" fontId="51" fillId="10" borderId="26" xfId="0" applyFont="1" applyFill="1" applyBorder="1" applyAlignment="1" applyProtection="1">
      <alignment horizontal="center" vertical="center" wrapText="1"/>
      <protection hidden="1"/>
    </xf>
    <xf numFmtId="0" fontId="54" fillId="2" borderId="2" xfId="0" applyFont="1" applyFill="1" applyBorder="1" applyAlignment="1" applyProtection="1">
      <alignment horizontal="center" vertical="center" wrapText="1"/>
      <protection hidden="1"/>
    </xf>
    <xf numFmtId="10" fontId="17" fillId="18" borderId="1" xfId="0" applyNumberFormat="1" applyFont="1" applyFill="1" applyBorder="1" applyAlignment="1" applyProtection="1">
      <alignment horizontal="center" vertical="center" wrapText="1"/>
      <protection hidden="1"/>
    </xf>
    <xf numFmtId="10" fontId="17" fillId="18" borderId="24" xfId="0" applyNumberFormat="1" applyFont="1" applyFill="1" applyBorder="1" applyAlignment="1" applyProtection="1">
      <alignment horizontal="center" vertical="center" wrapText="1"/>
      <protection hidden="1"/>
    </xf>
    <xf numFmtId="0" fontId="54" fillId="2" borderId="3" xfId="0" applyFont="1" applyFill="1" applyBorder="1" applyAlignment="1">
      <alignment horizontal="center" vertical="center" wrapText="1"/>
    </xf>
    <xf numFmtId="0" fontId="27" fillId="5" borderId="3" xfId="0" applyFont="1" applyFill="1" applyBorder="1" applyAlignment="1" applyProtection="1">
      <alignment horizontal="center" vertical="center" wrapText="1"/>
      <protection hidden="1"/>
    </xf>
    <xf numFmtId="10" fontId="21" fillId="6" borderId="1" xfId="0" applyNumberFormat="1" applyFont="1" applyFill="1" applyBorder="1" applyAlignment="1" applyProtection="1">
      <alignment horizontal="center" vertical="center" wrapText="1"/>
      <protection hidden="1"/>
    </xf>
    <xf numFmtId="0" fontId="27" fillId="9" borderId="2" xfId="0" applyFont="1" applyFill="1" applyBorder="1" applyAlignment="1" applyProtection="1">
      <alignment horizontal="center" vertical="center" wrapText="1"/>
      <protection hidden="1"/>
    </xf>
    <xf numFmtId="1" fontId="17" fillId="18" borderId="1" xfId="0" applyNumberFormat="1" applyFont="1" applyFill="1" applyBorder="1" applyAlignment="1" applyProtection="1">
      <alignment horizontal="center" vertical="center" wrapText="1"/>
      <protection hidden="1"/>
    </xf>
    <xf numFmtId="0" fontId="17" fillId="18" borderId="24" xfId="0" applyFont="1" applyFill="1" applyBorder="1" applyAlignment="1" applyProtection="1">
      <alignment horizontal="center" vertical="center" wrapText="1"/>
      <protection hidden="1"/>
    </xf>
    <xf numFmtId="0" fontId="27" fillId="5" borderId="1" xfId="0" applyFont="1" applyFill="1" applyBorder="1" applyAlignment="1" applyProtection="1">
      <alignment horizontal="center" vertical="center" wrapText="1"/>
      <protection hidden="1"/>
    </xf>
    <xf numFmtId="10" fontId="19" fillId="6" borderId="29" xfId="0" applyNumberFormat="1" applyFont="1" applyFill="1" applyBorder="1" applyAlignment="1" applyProtection="1">
      <alignment horizontal="center" vertical="center" wrapText="1"/>
      <protection hidden="1"/>
    </xf>
    <xf numFmtId="10" fontId="19" fillId="6" borderId="3" xfId="0" applyNumberFormat="1" applyFont="1" applyFill="1" applyBorder="1" applyAlignment="1" applyProtection="1">
      <alignment horizontal="center" vertical="center" wrapText="1"/>
      <protection hidden="1"/>
    </xf>
    <xf numFmtId="0" fontId="56" fillId="10" borderId="2" xfId="0" applyFont="1" applyFill="1" applyBorder="1" applyAlignment="1" applyProtection="1">
      <alignment horizontal="center" vertical="center" wrapText="1"/>
      <protection hidden="1"/>
    </xf>
    <xf numFmtId="1" fontId="17" fillId="18" borderId="24" xfId="0" applyNumberFormat="1" applyFont="1" applyFill="1" applyBorder="1" applyAlignment="1" applyProtection="1">
      <alignment horizontal="center" vertical="center" wrapText="1"/>
      <protection hidden="1"/>
    </xf>
    <xf numFmtId="0" fontId="56" fillId="2" borderId="15" xfId="0" applyFont="1" applyFill="1" applyBorder="1" applyAlignment="1" applyProtection="1">
      <alignment horizontal="right" vertical="center"/>
      <protection locked="0"/>
    </xf>
    <xf numFmtId="0" fontId="56" fillId="2" borderId="0" xfId="0" applyFont="1" applyFill="1" applyAlignment="1" applyProtection="1">
      <alignment horizontal="right" vertical="center"/>
      <protection locked="0"/>
    </xf>
    <xf numFmtId="0" fontId="27" fillId="2" borderId="22" xfId="0" applyFont="1" applyFill="1" applyBorder="1" applyAlignment="1" applyProtection="1">
      <alignment horizontal="center" vertical="top"/>
      <protection hidden="1"/>
    </xf>
    <xf numFmtId="0" fontId="50" fillId="0" borderId="15" xfId="0" applyFont="1" applyBorder="1" applyAlignment="1" applyProtection="1">
      <alignment horizontal="center"/>
      <protection locked="0"/>
    </xf>
    <xf numFmtId="0" fontId="50" fillId="0" borderId="0" xfId="0" applyFont="1" applyAlignment="1" applyProtection="1">
      <alignment horizontal="center"/>
      <protection locked="0" hidden="1"/>
    </xf>
    <xf numFmtId="0" fontId="27" fillId="2" borderId="0" xfId="0" applyFont="1" applyFill="1" applyAlignment="1" applyProtection="1">
      <alignment horizontal="center" vertical="center"/>
      <protection hidden="1"/>
    </xf>
    <xf numFmtId="0" fontId="23" fillId="2" borderId="18" xfId="2" applyFont="1" applyFill="1" applyBorder="1" applyAlignment="1" applyProtection="1">
      <alignment horizontal="center" wrapText="1"/>
      <protection hidden="1"/>
    </xf>
    <xf numFmtId="0" fontId="23" fillId="2" borderId="16" xfId="2" applyFont="1" applyFill="1" applyBorder="1" applyAlignment="1" applyProtection="1">
      <alignment horizontal="center" wrapText="1"/>
      <protection hidden="1"/>
    </xf>
    <xf numFmtId="0" fontId="23" fillId="2" borderId="26" xfId="2" applyFont="1" applyFill="1" applyBorder="1" applyAlignment="1" applyProtection="1">
      <alignment horizontal="center" wrapText="1"/>
      <protection hidden="1"/>
    </xf>
    <xf numFmtId="0" fontId="23" fillId="2" borderId="22" xfId="2" applyFont="1" applyFill="1" applyBorder="1" applyAlignment="1" applyProtection="1">
      <alignment horizontal="center" wrapText="1"/>
      <protection hidden="1"/>
    </xf>
    <xf numFmtId="0" fontId="21" fillId="2" borderId="29" xfId="0" applyFont="1" applyFill="1" applyBorder="1" applyAlignment="1" applyProtection="1">
      <alignment horizontal="center" vertical="center" wrapText="1"/>
      <protection hidden="1"/>
    </xf>
    <xf numFmtId="0" fontId="21" fillId="2" borderId="3" xfId="0" applyFont="1" applyFill="1" applyBorder="1" applyAlignment="1" applyProtection="1">
      <alignment horizontal="center" vertical="center" wrapText="1"/>
      <protection hidden="1"/>
    </xf>
    <xf numFmtId="1" fontId="21" fillId="6" borderId="29" xfId="0" applyNumberFormat="1" applyFont="1" applyFill="1" applyBorder="1" applyAlignment="1" applyProtection="1">
      <alignment horizontal="center" vertical="center" wrapText="1"/>
      <protection hidden="1"/>
    </xf>
    <xf numFmtId="1" fontId="21" fillId="6" borderId="3" xfId="0" applyNumberFormat="1" applyFont="1" applyFill="1" applyBorder="1" applyAlignment="1" applyProtection="1">
      <alignment horizontal="center" vertical="center" wrapText="1"/>
      <protection hidden="1"/>
    </xf>
    <xf numFmtId="0" fontId="12" fillId="9" borderId="2" xfId="0" applyFont="1" applyFill="1" applyBorder="1" applyAlignment="1" applyProtection="1">
      <alignment horizontal="center" vertical="center" wrapText="1"/>
      <protection hidden="1"/>
    </xf>
    <xf numFmtId="0" fontId="17" fillId="2" borderId="2" xfId="0" applyFont="1" applyFill="1" applyBorder="1" applyAlignment="1" applyProtection="1">
      <alignment horizontal="center" vertical="center" wrapText="1"/>
      <protection hidden="1"/>
    </xf>
    <xf numFmtId="171" fontId="7" fillId="2" borderId="16" xfId="2" applyNumberFormat="1" applyFont="1" applyFill="1" applyBorder="1" applyAlignment="1" applyProtection="1">
      <alignment horizontal="center" vertical="center" wrapText="1"/>
      <protection locked="0"/>
    </xf>
    <xf numFmtId="171" fontId="7" fillId="2" borderId="27" xfId="2" applyNumberFormat="1" applyFont="1" applyFill="1" applyBorder="1" applyAlignment="1" applyProtection="1">
      <alignment horizontal="center" vertical="center" wrapText="1"/>
      <protection locked="0"/>
    </xf>
    <xf numFmtId="14" fontId="16" fillId="2" borderId="2" xfId="0" applyNumberFormat="1" applyFont="1" applyFill="1" applyBorder="1" applyAlignment="1" applyProtection="1">
      <alignment horizontal="center" vertical="center"/>
      <protection hidden="1"/>
    </xf>
    <xf numFmtId="10" fontId="17" fillId="11" borderId="29" xfId="0" applyNumberFormat="1" applyFont="1" applyFill="1" applyBorder="1" applyAlignment="1" applyProtection="1">
      <alignment horizontal="center" vertical="center" wrapText="1"/>
      <protection hidden="1"/>
    </xf>
    <xf numFmtId="10" fontId="17" fillId="11" borderId="3" xfId="0" applyNumberFormat="1" applyFont="1" applyFill="1" applyBorder="1" applyAlignment="1" applyProtection="1">
      <alignment horizontal="center" vertical="center" wrapText="1"/>
      <protection hidden="1"/>
    </xf>
    <xf numFmtId="0" fontId="27" fillId="2" borderId="2" xfId="0" applyFont="1" applyFill="1" applyBorder="1" applyAlignment="1" applyProtection="1">
      <alignment horizontal="center" vertical="center" wrapText="1"/>
      <protection hidden="1"/>
    </xf>
    <xf numFmtId="49" fontId="19" fillId="2" borderId="2" xfId="0" applyNumberFormat="1" applyFont="1" applyFill="1" applyBorder="1" applyAlignment="1" applyProtection="1">
      <alignment horizontal="center" vertical="center"/>
      <protection hidden="1"/>
    </xf>
    <xf numFmtId="0" fontId="17" fillId="2" borderId="2" xfId="0" applyFont="1" applyFill="1" applyBorder="1" applyAlignment="1" applyProtection="1">
      <alignment horizontal="center" vertical="center"/>
      <protection hidden="1"/>
    </xf>
    <xf numFmtId="171" fontId="19" fillId="2" borderId="2" xfId="0" applyNumberFormat="1" applyFont="1" applyFill="1" applyBorder="1" applyAlignment="1" applyProtection="1">
      <alignment horizontal="center" vertical="center"/>
      <protection hidden="1"/>
    </xf>
    <xf numFmtId="0" fontId="19" fillId="2" borderId="2" xfId="0" applyFont="1" applyFill="1" applyBorder="1" applyAlignment="1" applyProtection="1">
      <alignment horizontal="center" vertical="center"/>
      <protection hidden="1"/>
    </xf>
    <xf numFmtId="0" fontId="27" fillId="2" borderId="2" xfId="0" applyFont="1" applyFill="1" applyBorder="1" applyAlignment="1" applyProtection="1">
      <alignment horizontal="center" vertical="center" wrapText="1"/>
      <protection locked="0"/>
    </xf>
    <xf numFmtId="1" fontId="32" fillId="2" borderId="29" xfId="0" applyNumberFormat="1" applyFont="1" applyFill="1" applyBorder="1" applyAlignment="1" applyProtection="1">
      <alignment horizontal="center" vertical="center" wrapText="1"/>
      <protection hidden="1"/>
    </xf>
    <xf numFmtId="1" fontId="32" fillId="2" borderId="3" xfId="0" applyNumberFormat="1" applyFont="1" applyFill="1" applyBorder="1" applyAlignment="1" applyProtection="1">
      <alignment horizontal="center" vertical="center" wrapText="1"/>
      <protection hidden="1"/>
    </xf>
    <xf numFmtId="1" fontId="17" fillId="10" borderId="26" xfId="0" applyNumberFormat="1" applyFont="1" applyFill="1" applyBorder="1" applyAlignment="1" applyProtection="1">
      <alignment horizontal="center" vertical="center" wrapText="1"/>
      <protection hidden="1"/>
    </xf>
    <xf numFmtId="1" fontId="17" fillId="10" borderId="22" xfId="0" applyNumberFormat="1" applyFont="1" applyFill="1" applyBorder="1" applyAlignment="1" applyProtection="1">
      <alignment horizontal="center" vertical="center" wrapText="1"/>
      <protection hidden="1"/>
    </xf>
    <xf numFmtId="1" fontId="17" fillId="10" borderId="25" xfId="0" applyNumberFormat="1" applyFont="1" applyFill="1" applyBorder="1" applyAlignment="1" applyProtection="1">
      <alignment horizontal="center" vertical="center" wrapText="1"/>
      <protection hidden="1"/>
    </xf>
    <xf numFmtId="1" fontId="17" fillId="10" borderId="18" xfId="0" applyNumberFormat="1" applyFont="1" applyFill="1" applyBorder="1" applyAlignment="1" applyProtection="1">
      <alignment horizontal="center" vertical="center" wrapText="1"/>
      <protection hidden="1"/>
    </xf>
    <xf numFmtId="1" fontId="17" fillId="10" borderId="16" xfId="0" applyNumberFormat="1" applyFont="1" applyFill="1" applyBorder="1" applyAlignment="1" applyProtection="1">
      <alignment horizontal="center" vertical="center" wrapText="1"/>
      <protection hidden="1"/>
    </xf>
    <xf numFmtId="1" fontId="17" fillId="10" borderId="27" xfId="0" applyNumberFormat="1" applyFont="1" applyFill="1" applyBorder="1" applyAlignment="1" applyProtection="1">
      <alignment horizontal="center" vertical="center" wrapText="1"/>
      <protection hidden="1"/>
    </xf>
    <xf numFmtId="0" fontId="17" fillId="2" borderId="29" xfId="0" applyFont="1" applyFill="1" applyBorder="1" applyAlignment="1" applyProtection="1">
      <alignment horizontal="center" vertical="center" wrapText="1"/>
      <protection hidden="1"/>
    </xf>
    <xf numFmtId="0" fontId="17" fillId="2" borderId="32" xfId="0" applyFont="1" applyFill="1" applyBorder="1" applyAlignment="1" applyProtection="1">
      <alignment horizontal="center" vertical="center" wrapText="1"/>
      <protection hidden="1"/>
    </xf>
    <xf numFmtId="0" fontId="17" fillId="2" borderId="3" xfId="0" applyFont="1" applyFill="1" applyBorder="1" applyAlignment="1" applyProtection="1">
      <alignment horizontal="center" vertical="center" wrapText="1"/>
      <protection hidden="1"/>
    </xf>
    <xf numFmtId="0" fontId="54" fillId="2" borderId="1" xfId="0" applyFont="1" applyFill="1" applyBorder="1" applyAlignment="1">
      <alignment horizontal="center" vertical="center" wrapText="1"/>
    </xf>
    <xf numFmtId="0" fontId="54" fillId="2" borderId="21" xfId="0" applyFont="1" applyFill="1" applyBorder="1" applyAlignment="1">
      <alignment horizontal="center" vertical="center" wrapText="1"/>
    </xf>
    <xf numFmtId="0" fontId="54" fillId="2" borderId="24" xfId="0" applyFont="1" applyFill="1" applyBorder="1" applyAlignment="1">
      <alignment horizontal="center" vertical="center" wrapText="1"/>
    </xf>
    <xf numFmtId="1" fontId="10" fillId="4" borderId="1" xfId="0" applyNumberFormat="1" applyFont="1" applyFill="1" applyBorder="1" applyAlignment="1" applyProtection="1">
      <alignment horizontal="center" vertical="center" wrapText="1"/>
      <protection hidden="1"/>
    </xf>
    <xf numFmtId="1" fontId="10" fillId="4" borderId="21" xfId="0" applyNumberFormat="1" applyFont="1" applyFill="1" applyBorder="1" applyAlignment="1" applyProtection="1">
      <alignment horizontal="center" vertical="center" wrapText="1"/>
      <protection hidden="1"/>
    </xf>
    <xf numFmtId="1" fontId="10" fillId="4" borderId="24" xfId="0" applyNumberFormat="1" applyFont="1" applyFill="1" applyBorder="1" applyAlignment="1" applyProtection="1">
      <alignment horizontal="center" vertical="center" wrapText="1"/>
      <protection hidden="1"/>
    </xf>
    <xf numFmtId="1" fontId="27" fillId="4" borderId="1" xfId="0" applyNumberFormat="1" applyFont="1" applyFill="1" applyBorder="1" applyAlignment="1" applyProtection="1">
      <alignment horizontal="center" vertical="center" wrapText="1"/>
      <protection hidden="1"/>
    </xf>
    <xf numFmtId="1" fontId="27" fillId="4" borderId="21" xfId="0" applyNumberFormat="1" applyFont="1" applyFill="1" applyBorder="1" applyAlignment="1" applyProtection="1">
      <alignment horizontal="center" vertical="center" wrapText="1"/>
      <protection hidden="1"/>
    </xf>
    <xf numFmtId="1" fontId="27" fillId="4" borderId="24" xfId="0" applyNumberFormat="1" applyFont="1" applyFill="1" applyBorder="1" applyAlignment="1" applyProtection="1">
      <alignment horizontal="center" vertical="center" wrapText="1"/>
      <protection hidden="1"/>
    </xf>
    <xf numFmtId="0" fontId="86" fillId="2" borderId="2" xfId="2" applyFont="1" applyFill="1" applyBorder="1" applyAlignment="1" applyProtection="1">
      <alignment horizontal="center" vertical="center" wrapText="1"/>
      <protection hidden="1"/>
    </xf>
    <xf numFmtId="1" fontId="86" fillId="2" borderId="2" xfId="2" applyNumberFormat="1" applyFont="1" applyFill="1" applyBorder="1" applyAlignment="1" applyProtection="1">
      <alignment horizontal="center" vertical="center" wrapText="1"/>
      <protection hidden="1"/>
    </xf>
    <xf numFmtId="0" fontId="8" fillId="2" borderId="22" xfId="0" applyFont="1" applyFill="1" applyBorder="1" applyAlignment="1" applyProtection="1">
      <alignment horizontal="left" wrapText="1" indent="1"/>
      <protection hidden="1"/>
    </xf>
    <xf numFmtId="0" fontId="5" fillId="2" borderId="1" xfId="0" applyFont="1" applyFill="1" applyBorder="1" applyAlignment="1" applyProtection="1">
      <alignment horizontal="center" vertical="center" wrapText="1"/>
      <protection hidden="1"/>
    </xf>
    <xf numFmtId="0" fontId="5" fillId="2" borderId="21" xfId="0" applyFont="1" applyFill="1" applyBorder="1" applyAlignment="1" applyProtection="1">
      <alignment horizontal="center" vertical="center" wrapText="1"/>
      <protection hidden="1"/>
    </xf>
    <xf numFmtId="0" fontId="5" fillId="2" borderId="24" xfId="0" applyFont="1" applyFill="1" applyBorder="1" applyAlignment="1" applyProtection="1">
      <alignment horizontal="center" vertical="center" wrapText="1"/>
      <protection hidden="1"/>
    </xf>
    <xf numFmtId="0" fontId="8" fillId="2" borderId="22" xfId="2" applyFont="1" applyFill="1" applyBorder="1" applyAlignment="1" applyProtection="1">
      <alignment horizontal="center" wrapText="1"/>
      <protection locked="0"/>
    </xf>
    <xf numFmtId="0" fontId="8" fillId="2" borderId="22" xfId="2" applyFont="1" applyFill="1" applyBorder="1" applyAlignment="1" applyProtection="1">
      <alignment horizontal="center" wrapText="1"/>
      <protection locked="0" hidden="1"/>
    </xf>
    <xf numFmtId="0" fontId="8" fillId="2" borderId="25" xfId="2" applyFont="1" applyFill="1" applyBorder="1" applyAlignment="1" applyProtection="1">
      <alignment horizontal="center" wrapText="1"/>
      <protection locked="0" hidden="1"/>
    </xf>
    <xf numFmtId="171" fontId="8" fillId="2" borderId="16" xfId="2" applyNumberFormat="1" applyFont="1" applyFill="1" applyBorder="1" applyAlignment="1" applyProtection="1">
      <alignment horizontal="center" wrapText="1"/>
      <protection locked="0"/>
    </xf>
    <xf numFmtId="171" fontId="8" fillId="2" borderId="27" xfId="2" applyNumberFormat="1" applyFont="1" applyFill="1" applyBorder="1" applyAlignment="1" applyProtection="1">
      <alignment horizontal="center" wrapText="1"/>
      <protection locked="0"/>
    </xf>
  </cellXfs>
  <cellStyles count="22">
    <cellStyle name="Moneda" xfId="1" builtinId="4"/>
    <cellStyle name="Normal" xfId="0" builtinId="0"/>
    <cellStyle name="Normal 10" xfId="16" xr:uid="{00000000-0005-0000-0000-000002000000}"/>
    <cellStyle name="Normal 10 5" xfId="8" xr:uid="{00000000-0005-0000-0000-000003000000}"/>
    <cellStyle name="Normal 12" xfId="12" xr:uid="{00000000-0005-0000-0000-000004000000}"/>
    <cellStyle name="Normal 18" xfId="4" xr:uid="{00000000-0005-0000-0000-000005000000}"/>
    <cellStyle name="Normal 2" xfId="9" xr:uid="{00000000-0005-0000-0000-000006000000}"/>
    <cellStyle name="Normal 2 10 10" xfId="6" xr:uid="{00000000-0005-0000-0000-000007000000}"/>
    <cellStyle name="Normal 2 10 10 2" xfId="13" xr:uid="{00000000-0005-0000-0000-000008000000}"/>
    <cellStyle name="Normal 2 14" xfId="18" xr:uid="{00000000-0005-0000-0000-000009000000}"/>
    <cellStyle name="Normal 2 18" xfId="20" xr:uid="{00000000-0005-0000-0000-00000A000000}"/>
    <cellStyle name="Normal 2 2" xfId="5" xr:uid="{00000000-0005-0000-0000-00000B000000}"/>
    <cellStyle name="Normal 2 21" xfId="19" xr:uid="{00000000-0005-0000-0000-00000C000000}"/>
    <cellStyle name="Normal 2 3" xfId="3" xr:uid="{00000000-0005-0000-0000-00000D000000}"/>
    <cellStyle name="Normal 2 31" xfId="17" xr:uid="{00000000-0005-0000-0000-00000E000000}"/>
    <cellStyle name="Normal 4" xfId="7" xr:uid="{00000000-0005-0000-0000-00000F000000}"/>
    <cellStyle name="Normal 7" xfId="14" xr:uid="{00000000-0005-0000-0000-000010000000}"/>
    <cellStyle name="Normal 7 3" xfId="10" xr:uid="{00000000-0005-0000-0000-000011000000}"/>
    <cellStyle name="Normal 8" xfId="11" xr:uid="{00000000-0005-0000-0000-000012000000}"/>
    <cellStyle name="Normal 9" xfId="15" xr:uid="{00000000-0005-0000-0000-000013000000}"/>
    <cellStyle name="Porcentaje" xfId="21" builtinId="5"/>
    <cellStyle name="Título 3" xfId="2" builtinId="18"/>
  </cellStyles>
  <dxfs count="6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7999816888943144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  <color rgb="FFFFC000"/>
      </font>
    </dxf>
    <dxf>
      <font>
        <b/>
        <i val="0"/>
        <color rgb="FFFFC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C000"/>
      </font>
    </dxf>
    <dxf>
      <font>
        <b/>
        <i val="0"/>
        <color rgb="FFFFC000"/>
      </font>
    </dxf>
    <dxf>
      <font>
        <b/>
        <i val="0"/>
        <color rgb="FFFF0000"/>
      </font>
    </dxf>
    <dxf>
      <font>
        <b/>
        <i val="0"/>
        <color rgb="FFFFC000"/>
      </font>
    </dxf>
    <dxf>
      <font>
        <b/>
        <i val="0"/>
        <color rgb="FFFF0000"/>
      </font>
    </dxf>
    <dxf>
      <font>
        <b/>
        <i val="0"/>
        <color rgb="FFFFC000"/>
      </font>
    </dxf>
    <dxf>
      <font>
        <b/>
        <i val="0"/>
        <color rgb="FFFF0000"/>
      </font>
    </dxf>
    <dxf>
      <font>
        <b/>
        <i val="0"/>
        <color rgb="FFFFC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C000"/>
      </font>
    </dxf>
    <dxf>
      <font>
        <b/>
        <i val="0"/>
        <color rgb="FFFFC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C00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protection locked="1" hidden="1"/>
    </dxf>
  </dxfs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00"/>
            </a:pPr>
            <a:r>
              <a:rPr lang="en-US" sz="1500"/>
              <a:t>PEA INSTITUCIONAL</a:t>
            </a:r>
          </a:p>
        </c:rich>
      </c:tx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strRef>
              <c:f>PEA!$H$9</c:f>
              <c:strCache>
                <c:ptCount val="1"/>
                <c:pt idx="0">
                  <c:v>PEA INSTITUCIONAL</c:v>
                </c:pt>
              </c:strCache>
            </c:strRef>
          </c:tx>
          <c:explosion val="25"/>
          <c:dPt>
            <c:idx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2EDA-44BF-9D7C-589D59574422}"/>
              </c:ext>
            </c:extLst>
          </c:dPt>
          <c:dPt>
            <c:idx val="1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2EDA-44BF-9D7C-589D59574422}"/>
              </c:ext>
            </c:extLst>
          </c:dPt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/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PEA!$H$11:$H$12</c:f>
              <c:strCache>
                <c:ptCount val="2"/>
                <c:pt idx="0">
                  <c:v>Gobernante y Sustantivo</c:v>
                </c:pt>
                <c:pt idx="1">
                  <c:v>Adjetivo</c:v>
                </c:pt>
              </c:strCache>
            </c:strRef>
          </c:cat>
          <c:val>
            <c:numRef>
              <c:f>PEA!$I$11:$I$12</c:f>
              <c:numCache>
                <c:formatCode>0.00%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EDA-44BF-9D7C-589D59574422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</c:plotArea>
    <c:legend>
      <c:legendPos val="r"/>
      <c:layout>
        <c:manualLayout>
          <c:xMode val="edge"/>
          <c:yMode val="edge"/>
          <c:x val="0.64630761336394171"/>
          <c:y val="0.37355440575896265"/>
          <c:w val="0.33605078780157061"/>
          <c:h val="0.21224894275545475"/>
        </c:manualLayout>
      </c:layout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blipFill>
      <a:blip xmlns:r="http://schemas.openxmlformats.org/officeDocument/2006/relationships" r:embed="rId1"/>
      <a:tile tx="0" ty="0" sx="100000" sy="100000" flip="none" algn="tl"/>
    </a:blipFill>
  </c:spPr>
  <c:txPr>
    <a:bodyPr/>
    <a:lstStyle/>
    <a:p>
      <a:pPr>
        <a:defRPr sz="8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00"/>
            </a:pPr>
            <a:r>
              <a:rPr lang="en-US" sz="1500"/>
              <a:t>PEA INSTITUCIONAL</a:t>
            </a:r>
          </a:p>
        </c:rich>
      </c:tx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v>PEA INSTITUCIONAL</c:v>
          </c:tx>
          <c:explosion val="25"/>
          <c:dPt>
            <c:idx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2EDA-44BF-9D7C-589D59574422}"/>
              </c:ext>
            </c:extLst>
          </c:dPt>
          <c:dPt>
            <c:idx val="1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2EDA-44BF-9D7C-589D59574422}"/>
              </c:ext>
            </c:extLst>
          </c:dPt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/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2"/>
              <c:pt idx="0">
                <c:v>Gobernante y Sustantivo</c:v>
              </c:pt>
              <c:pt idx="1">
                <c:v>Adjetivo</c:v>
              </c:pt>
            </c:strLit>
          </c:cat>
          <c:val>
            <c:numLit>
              <c:formatCode>General</c:formatCode>
              <c:ptCount val="2"/>
              <c:pt idx="0">
                <c:v>0</c:v>
              </c:pt>
              <c:pt idx="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4-2EDA-44BF-9D7C-589D59574422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</c:plotArea>
    <c:legend>
      <c:legendPos val="r"/>
      <c:layout>
        <c:manualLayout>
          <c:xMode val="edge"/>
          <c:yMode val="edge"/>
          <c:x val="0.64630761336394171"/>
          <c:y val="0.37355440575896265"/>
          <c:w val="0.33605078780157061"/>
          <c:h val="0.21224894275545475"/>
        </c:manualLayout>
      </c:layout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blipFill>
      <a:blip xmlns:r="http://schemas.openxmlformats.org/officeDocument/2006/relationships" r:embed="rId1"/>
      <a:tile tx="0" ty="0" sx="100000" sy="100000" flip="none" algn="tl"/>
    </a:blipFill>
  </c:spPr>
  <c:txPr>
    <a:bodyPr/>
    <a:lstStyle/>
    <a:p>
      <a:pPr>
        <a:defRPr sz="8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00"/>
            </a:pPr>
            <a:r>
              <a:rPr lang="en-US" sz="1500"/>
              <a:t>PEA INSTITUCIONAL</a:t>
            </a:r>
          </a:p>
        </c:rich>
      </c:tx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strRef>
              <c:f>PEA!$H$9</c:f>
              <c:strCache>
                <c:ptCount val="1"/>
                <c:pt idx="0">
                  <c:v>PEA INSTITUCIONAL</c:v>
                </c:pt>
              </c:strCache>
            </c:strRef>
          </c:tx>
          <c:explosion val="25"/>
          <c:dPt>
            <c:idx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2EDA-44BF-9D7C-589D59574422}"/>
              </c:ext>
            </c:extLst>
          </c:dPt>
          <c:dPt>
            <c:idx val="1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2EDA-44BF-9D7C-589D59574422}"/>
              </c:ext>
            </c:extLst>
          </c:dPt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/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PEA!$H$11:$H$12</c:f>
              <c:strCache>
                <c:ptCount val="2"/>
                <c:pt idx="0">
                  <c:v>Gobernante y Sustantivo</c:v>
                </c:pt>
                <c:pt idx="1">
                  <c:v>Adjetivo</c:v>
                </c:pt>
              </c:strCache>
            </c:strRef>
          </c:cat>
          <c:val>
            <c:numRef>
              <c:f>PEA!$I$11:$I$12</c:f>
              <c:numCache>
                <c:formatCode>0.00%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EDA-44BF-9D7C-589D59574422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</c:plotArea>
    <c:legend>
      <c:legendPos val="r"/>
      <c:layout>
        <c:manualLayout>
          <c:xMode val="edge"/>
          <c:yMode val="edge"/>
          <c:x val="0.64630761336394171"/>
          <c:y val="0.37355440575896265"/>
          <c:w val="0.33605078780157061"/>
          <c:h val="0.21224894275545475"/>
        </c:manualLayout>
      </c:layout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blipFill>
      <a:blip xmlns:r="http://schemas.openxmlformats.org/officeDocument/2006/relationships" r:embed="rId1"/>
      <a:tile tx="0" ty="0" sx="100000" sy="100000" flip="none" algn="tl"/>
    </a:blipFill>
  </c:spPr>
  <c:txPr>
    <a:bodyPr/>
    <a:lstStyle/>
    <a:p>
      <a:pPr>
        <a:defRPr sz="8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00"/>
            </a:pPr>
            <a:r>
              <a:rPr lang="en-US" sz="1700"/>
              <a:t>PEA INSTITUCIONAL</a:t>
            </a:r>
          </a:p>
        </c:rich>
      </c:tx>
      <c:layout>
        <c:manualLayout>
          <c:xMode val="edge"/>
          <c:yMode val="edge"/>
          <c:x val="0.24302371371539014"/>
          <c:y val="6.0962568556221834E-2"/>
        </c:manualLayout>
      </c:layout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strRef>
              <c:f>PEA!$H$9</c:f>
              <c:strCache>
                <c:ptCount val="1"/>
                <c:pt idx="0">
                  <c:v>PEA INSTITUCIONAL</c:v>
                </c:pt>
              </c:strCache>
            </c:strRef>
          </c:tx>
          <c:explosion val="25"/>
          <c:dPt>
            <c:idx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2EDA-44BF-9D7C-589D59574422}"/>
              </c:ext>
            </c:extLst>
          </c:dPt>
          <c:dPt>
            <c:idx val="1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2EDA-44BF-9D7C-589D59574422}"/>
              </c:ext>
            </c:extLst>
          </c:dPt>
          <c:dLbls>
            <c:dLbl>
              <c:idx val="0"/>
              <c:layout>
                <c:manualLayout>
                  <c:x val="-0.15866072277268056"/>
                  <c:y val="9.5662163899172162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EDA-44BF-9D7C-589D59574422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/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PEA!$H$11:$H$12</c:f>
              <c:strCache>
                <c:ptCount val="2"/>
                <c:pt idx="0">
                  <c:v>Gobernante y Sustantivo</c:v>
                </c:pt>
                <c:pt idx="1">
                  <c:v>Adjetivo</c:v>
                </c:pt>
              </c:strCache>
            </c:strRef>
          </c:cat>
          <c:val>
            <c:numRef>
              <c:f>PEA!$I$11:$I$12</c:f>
              <c:numCache>
                <c:formatCode>0.00%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EDA-44BF-9D7C-589D59574422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</c:plotArea>
    <c:legend>
      <c:legendPos val="r"/>
      <c:layout>
        <c:manualLayout>
          <c:xMode val="edge"/>
          <c:yMode val="edge"/>
          <c:x val="0.69121333064767998"/>
          <c:y val="0.32613907465967901"/>
          <c:w val="0.27138008256120799"/>
          <c:h val="0.4831936918942184"/>
        </c:manualLayout>
      </c:layout>
      <c:overlay val="0"/>
      <c:txPr>
        <a:bodyPr/>
        <a:lstStyle/>
        <a:p>
          <a:pPr rtl="0">
            <a:defRPr sz="1000"/>
          </a:pPr>
          <a:endParaRPr lang="en-US"/>
        </a:p>
      </c:txPr>
    </c:legend>
    <c:plotVisOnly val="1"/>
    <c:dispBlanksAs val="gap"/>
    <c:showDLblsOverMax val="0"/>
  </c:chart>
  <c:spPr>
    <a:blipFill>
      <a:blip xmlns:r="http://schemas.openxmlformats.org/officeDocument/2006/relationships" r:embed="rId1"/>
      <a:tile tx="0" ty="0" sx="100000" sy="100000" flip="none" algn="tl"/>
    </a:blipFill>
  </c:spPr>
  <c:txPr>
    <a:bodyPr/>
    <a:lstStyle/>
    <a:p>
      <a:pPr>
        <a:defRPr sz="8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28576</xdr:colOff>
      <xdr:row>1</xdr:row>
      <xdr:rowOff>76200</xdr:rowOff>
    </xdr:from>
    <xdr:to>
      <xdr:col>4</xdr:col>
      <xdr:colOff>933450</xdr:colOff>
      <xdr:row>3</xdr:row>
      <xdr:rowOff>135298</xdr:rowOff>
    </xdr:to>
    <xdr:pic>
      <xdr:nvPicPr>
        <xdr:cNvPr id="5" name="4 Imagen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45" t="25144" r="4291" b="26317"/>
        <a:stretch/>
      </xdr:blipFill>
      <xdr:spPr bwMode="auto">
        <a:xfrm>
          <a:off x="95251" y="171450"/>
          <a:ext cx="2619374" cy="4400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1</xdr:row>
      <xdr:rowOff>9525</xdr:rowOff>
    </xdr:from>
    <xdr:to>
      <xdr:col>5</xdr:col>
      <xdr:colOff>914400</xdr:colOff>
      <xdr:row>4</xdr:row>
      <xdr:rowOff>209550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216570A-594F-451F-9760-DA85CB6060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104775"/>
          <a:ext cx="4381500" cy="809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76200</xdr:colOff>
      <xdr:row>1</xdr:row>
      <xdr:rowOff>85725</xdr:rowOff>
    </xdr:from>
    <xdr:to>
      <xdr:col>6</xdr:col>
      <xdr:colOff>247650</xdr:colOff>
      <xdr:row>4</xdr:row>
      <xdr:rowOff>133350</xdr:rowOff>
    </xdr:to>
    <xdr:pic>
      <xdr:nvPicPr>
        <xdr:cNvPr id="3" name="4 Imagen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45" t="25144" r="4291" b="26317"/>
        <a:stretch/>
      </xdr:blipFill>
      <xdr:spPr bwMode="auto">
        <a:xfrm>
          <a:off x="390525" y="180975"/>
          <a:ext cx="3448050" cy="704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1</xdr:row>
      <xdr:rowOff>104775</xdr:rowOff>
    </xdr:from>
    <xdr:to>
      <xdr:col>5</xdr:col>
      <xdr:colOff>869315</xdr:colOff>
      <xdr:row>4</xdr:row>
      <xdr:rowOff>95250</xdr:rowOff>
    </xdr:to>
    <xdr:pic>
      <xdr:nvPicPr>
        <xdr:cNvPr id="3" name="4 Imagen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45" t="25144" r="4291" b="26317"/>
        <a:stretch/>
      </xdr:blipFill>
      <xdr:spPr bwMode="auto">
        <a:xfrm>
          <a:off x="228600" y="228600"/>
          <a:ext cx="3174365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333375</xdr:colOff>
      <xdr:row>1</xdr:row>
      <xdr:rowOff>47625</xdr:rowOff>
    </xdr:from>
    <xdr:to>
      <xdr:col>6</xdr:col>
      <xdr:colOff>76200</xdr:colOff>
      <xdr:row>4</xdr:row>
      <xdr:rowOff>133350</xdr:rowOff>
    </xdr:to>
    <xdr:pic>
      <xdr:nvPicPr>
        <xdr:cNvPr id="4" name="4 Imagen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45" t="25144" r="4291" b="26317"/>
        <a:stretch/>
      </xdr:blipFill>
      <xdr:spPr bwMode="auto">
        <a:xfrm>
          <a:off x="666750" y="142875"/>
          <a:ext cx="3228975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68037</xdr:colOff>
      <xdr:row>1</xdr:row>
      <xdr:rowOff>115661</xdr:rowOff>
    </xdr:from>
    <xdr:to>
      <xdr:col>5</xdr:col>
      <xdr:colOff>585108</xdr:colOff>
      <xdr:row>4</xdr:row>
      <xdr:rowOff>111579</xdr:rowOff>
    </xdr:to>
    <xdr:pic>
      <xdr:nvPicPr>
        <xdr:cNvPr id="3" name="4 Imagen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45" t="25144" r="4291" b="26317"/>
        <a:stretch/>
      </xdr:blipFill>
      <xdr:spPr bwMode="auto">
        <a:xfrm>
          <a:off x="136073" y="183697"/>
          <a:ext cx="1986642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20413</xdr:colOff>
      <xdr:row>1</xdr:row>
      <xdr:rowOff>88445</xdr:rowOff>
    </xdr:from>
    <xdr:to>
      <xdr:col>9</xdr:col>
      <xdr:colOff>312966</xdr:colOff>
      <xdr:row>4</xdr:row>
      <xdr:rowOff>97970</xdr:rowOff>
    </xdr:to>
    <xdr:pic>
      <xdr:nvPicPr>
        <xdr:cNvPr id="3" name="4 Imagen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45" t="25144" r="4291" b="26317"/>
        <a:stretch/>
      </xdr:blipFill>
      <xdr:spPr bwMode="auto">
        <a:xfrm>
          <a:off x="95252" y="156481"/>
          <a:ext cx="2687410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</xdr:colOff>
      <xdr:row>1</xdr:row>
      <xdr:rowOff>28574</xdr:rowOff>
    </xdr:from>
    <xdr:to>
      <xdr:col>5</xdr:col>
      <xdr:colOff>1323975</xdr:colOff>
      <xdr:row>4</xdr:row>
      <xdr:rowOff>200024</xdr:rowOff>
    </xdr:to>
    <xdr:pic>
      <xdr:nvPicPr>
        <xdr:cNvPr id="2" name="4 Imagen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45" t="25144" r="4291" b="26317"/>
        <a:stretch/>
      </xdr:blipFill>
      <xdr:spPr bwMode="auto">
        <a:xfrm>
          <a:off x="314325" y="76199"/>
          <a:ext cx="3962400" cy="828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20610</xdr:colOff>
      <xdr:row>14</xdr:row>
      <xdr:rowOff>120316</xdr:rowOff>
    </xdr:from>
    <xdr:to>
      <xdr:col>6</xdr:col>
      <xdr:colOff>10026</xdr:colOff>
      <xdr:row>24</xdr:row>
      <xdr:rowOff>90237</xdr:rowOff>
    </xdr:to>
    <xdr:graphicFrame macro="">
      <xdr:nvGraphicFramePr>
        <xdr:cNvPr id="2" name="5 Gráfic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250108</xdr:colOff>
      <xdr:row>24</xdr:row>
      <xdr:rowOff>170448</xdr:rowOff>
    </xdr:from>
    <xdr:to>
      <xdr:col>4</xdr:col>
      <xdr:colOff>42333</xdr:colOff>
      <xdr:row>26</xdr:row>
      <xdr:rowOff>127000</xdr:rowOff>
    </xdr:to>
    <xdr:sp macro="" textlink="">
      <xdr:nvSpPr>
        <xdr:cNvPr id="3" name="11 Flecha abaj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1625941" y="4731865"/>
          <a:ext cx="448392" cy="337552"/>
        </a:xfrm>
        <a:prstGeom prst="down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0</xdr:col>
      <xdr:colOff>110290</xdr:colOff>
      <xdr:row>26</xdr:row>
      <xdr:rowOff>80210</xdr:rowOff>
    </xdr:from>
    <xdr:to>
      <xdr:col>1</xdr:col>
      <xdr:colOff>160421</xdr:colOff>
      <xdr:row>27</xdr:row>
      <xdr:rowOff>120315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40820140" y="6681035"/>
          <a:ext cx="164431" cy="230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ES" sz="1100" b="1"/>
        </a:p>
      </xdr:txBody>
    </xdr:sp>
    <xdr:clientData/>
  </xdr:twoCellAnchor>
  <xdr:twoCellAnchor>
    <xdr:from>
      <xdr:col>1</xdr:col>
      <xdr:colOff>20610</xdr:colOff>
      <xdr:row>14</xdr:row>
      <xdr:rowOff>120316</xdr:rowOff>
    </xdr:from>
    <xdr:to>
      <xdr:col>6</xdr:col>
      <xdr:colOff>10026</xdr:colOff>
      <xdr:row>24</xdr:row>
      <xdr:rowOff>90237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110290</xdr:colOff>
      <xdr:row>26</xdr:row>
      <xdr:rowOff>80210</xdr:rowOff>
    </xdr:from>
    <xdr:to>
      <xdr:col>1</xdr:col>
      <xdr:colOff>160421</xdr:colOff>
      <xdr:row>27</xdr:row>
      <xdr:rowOff>120315</xdr:rowOff>
    </xdr:to>
    <xdr:sp macro="" textlink="">
      <xdr:nvSpPr>
        <xdr:cNvPr id="7" name="6 CuadroTexto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40820140" y="6681035"/>
          <a:ext cx="164431" cy="230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ES" sz="1100" b="1"/>
        </a:p>
      </xdr:txBody>
    </xdr:sp>
    <xdr:clientData/>
  </xdr:twoCellAnchor>
  <xdr:twoCellAnchor>
    <xdr:from>
      <xdr:col>1</xdr:col>
      <xdr:colOff>20610</xdr:colOff>
      <xdr:row>14</xdr:row>
      <xdr:rowOff>120316</xdr:rowOff>
    </xdr:from>
    <xdr:to>
      <xdr:col>6</xdr:col>
      <xdr:colOff>10026</xdr:colOff>
      <xdr:row>24</xdr:row>
      <xdr:rowOff>90237</xdr:rowOff>
    </xdr:to>
    <xdr:graphicFrame macro="">
      <xdr:nvGraphicFramePr>
        <xdr:cNvPr id="8" name="5 Gráfico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110290</xdr:colOff>
      <xdr:row>26</xdr:row>
      <xdr:rowOff>80210</xdr:rowOff>
    </xdr:from>
    <xdr:to>
      <xdr:col>1</xdr:col>
      <xdr:colOff>160421</xdr:colOff>
      <xdr:row>27</xdr:row>
      <xdr:rowOff>120315</xdr:rowOff>
    </xdr:to>
    <xdr:sp macro="" textlink="">
      <xdr:nvSpPr>
        <xdr:cNvPr id="10" name="9 CuadroTexto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/>
      </xdr:nvSpPr>
      <xdr:spPr>
        <a:xfrm>
          <a:off x="40820140" y="6681035"/>
          <a:ext cx="164431" cy="230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ES" sz="1100" b="1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110290</xdr:colOff>
      <xdr:row>10</xdr:row>
      <xdr:rowOff>80210</xdr:rowOff>
    </xdr:from>
    <xdr:to>
      <xdr:col>40</xdr:col>
      <xdr:colOff>160421</xdr:colOff>
      <xdr:row>11</xdr:row>
      <xdr:rowOff>120315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40820140" y="6681035"/>
          <a:ext cx="164431" cy="230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ES" sz="1100" b="1"/>
        </a:p>
      </xdr:txBody>
    </xdr:sp>
    <xdr:clientData/>
  </xdr:twoCellAnchor>
  <xdr:twoCellAnchor>
    <xdr:from>
      <xdr:col>39</xdr:col>
      <xdr:colOff>110290</xdr:colOff>
      <xdr:row>10</xdr:row>
      <xdr:rowOff>80210</xdr:rowOff>
    </xdr:from>
    <xdr:to>
      <xdr:col>40</xdr:col>
      <xdr:colOff>160421</xdr:colOff>
      <xdr:row>11</xdr:row>
      <xdr:rowOff>120315</xdr:rowOff>
    </xdr:to>
    <xdr:sp macro="" textlink="">
      <xdr:nvSpPr>
        <xdr:cNvPr id="7" name="6 CuadroTexto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/>
      </xdr:nvSpPr>
      <xdr:spPr>
        <a:xfrm>
          <a:off x="40820140" y="6681035"/>
          <a:ext cx="164431" cy="230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ES" sz="1100" b="1"/>
        </a:p>
      </xdr:txBody>
    </xdr:sp>
    <xdr:clientData/>
  </xdr:twoCellAnchor>
  <xdr:twoCellAnchor>
    <xdr:from>
      <xdr:col>39</xdr:col>
      <xdr:colOff>105277</xdr:colOff>
      <xdr:row>3</xdr:row>
      <xdr:rowOff>25067</xdr:rowOff>
    </xdr:from>
    <xdr:to>
      <xdr:col>44</xdr:col>
      <xdr:colOff>793192</xdr:colOff>
      <xdr:row>3</xdr:row>
      <xdr:rowOff>1899988</xdr:rowOff>
    </xdr:to>
    <xdr:graphicFrame macro="">
      <xdr:nvGraphicFramePr>
        <xdr:cNvPr id="8" name="5 Gráfico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209550</xdr:colOff>
          <xdr:row>8</xdr:row>
          <xdr:rowOff>190500</xdr:rowOff>
        </xdr:from>
        <xdr:to>
          <xdr:col>42</xdr:col>
          <xdr:colOff>114300</xdr:colOff>
          <xdr:row>10</xdr:row>
          <xdr:rowOff>152400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2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C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SI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257175</xdr:colOff>
          <xdr:row>8</xdr:row>
          <xdr:rowOff>180975</xdr:rowOff>
        </xdr:from>
        <xdr:to>
          <xdr:col>43</xdr:col>
          <xdr:colOff>762000</xdr:colOff>
          <xdr:row>10</xdr:row>
          <xdr:rowOff>142875</xdr:rowOff>
        </xdr:to>
        <xdr:sp macro=""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2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C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NO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123825</xdr:colOff>
      <xdr:row>153</xdr:row>
      <xdr:rowOff>123825</xdr:rowOff>
    </xdr:from>
    <xdr:to>
      <xdr:col>17</xdr:col>
      <xdr:colOff>200025</xdr:colOff>
      <xdr:row>153</xdr:row>
      <xdr:rowOff>123825</xdr:rowOff>
    </xdr:to>
    <xdr:cxnSp macro="">
      <xdr:nvCxnSpPr>
        <xdr:cNvPr id="34" name="33 Conector recto de flecha">
          <a:extLst>
            <a:ext uri="{FF2B5EF4-FFF2-40B4-BE49-F238E27FC236}">
              <a16:creationId xmlns:a16="http://schemas.microsoft.com/office/drawing/2014/main" id="{00000000-0008-0000-0300-000022000000}"/>
            </a:ext>
          </a:extLst>
        </xdr:cNvPr>
        <xdr:cNvCxnSpPr/>
      </xdr:nvCxnSpPr>
      <xdr:spPr>
        <a:xfrm>
          <a:off x="4648200" y="47424975"/>
          <a:ext cx="1447800" cy="0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114300</xdr:colOff>
      <xdr:row>154</xdr:row>
      <xdr:rowOff>133350</xdr:rowOff>
    </xdr:from>
    <xdr:to>
      <xdr:col>17</xdr:col>
      <xdr:colOff>190500</xdr:colOff>
      <xdr:row>154</xdr:row>
      <xdr:rowOff>133350</xdr:rowOff>
    </xdr:to>
    <xdr:cxnSp macro="">
      <xdr:nvCxnSpPr>
        <xdr:cNvPr id="35" name="34 Conector recto de flecha">
          <a:extLst>
            <a:ext uri="{FF2B5EF4-FFF2-40B4-BE49-F238E27FC236}">
              <a16:creationId xmlns:a16="http://schemas.microsoft.com/office/drawing/2014/main" id="{00000000-0008-0000-0300-000023000000}"/>
            </a:ext>
          </a:extLst>
        </xdr:cNvPr>
        <xdr:cNvCxnSpPr/>
      </xdr:nvCxnSpPr>
      <xdr:spPr>
        <a:xfrm>
          <a:off x="4638675" y="47701200"/>
          <a:ext cx="1447800" cy="0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114300</xdr:colOff>
      <xdr:row>156</xdr:row>
      <xdr:rowOff>133350</xdr:rowOff>
    </xdr:from>
    <xdr:to>
      <xdr:col>17</xdr:col>
      <xdr:colOff>190500</xdr:colOff>
      <xdr:row>156</xdr:row>
      <xdr:rowOff>133350</xdr:rowOff>
    </xdr:to>
    <xdr:cxnSp macro="">
      <xdr:nvCxnSpPr>
        <xdr:cNvPr id="37" name="36 Conector recto de flecha">
          <a:extLst>
            <a:ext uri="{FF2B5EF4-FFF2-40B4-BE49-F238E27FC236}">
              <a16:creationId xmlns:a16="http://schemas.microsoft.com/office/drawing/2014/main" id="{00000000-0008-0000-0300-000025000000}"/>
            </a:ext>
          </a:extLst>
        </xdr:cNvPr>
        <xdr:cNvCxnSpPr/>
      </xdr:nvCxnSpPr>
      <xdr:spPr>
        <a:xfrm>
          <a:off x="4638675" y="48282225"/>
          <a:ext cx="1447800" cy="0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123825</xdr:colOff>
      <xdr:row>157</xdr:row>
      <xdr:rowOff>123825</xdr:rowOff>
    </xdr:from>
    <xdr:to>
      <xdr:col>17</xdr:col>
      <xdr:colOff>200025</xdr:colOff>
      <xdr:row>157</xdr:row>
      <xdr:rowOff>123825</xdr:rowOff>
    </xdr:to>
    <xdr:cxnSp macro="">
      <xdr:nvCxnSpPr>
        <xdr:cNvPr id="38" name="37 Conector recto de flecha">
          <a:extLst>
            <a:ext uri="{FF2B5EF4-FFF2-40B4-BE49-F238E27FC236}">
              <a16:creationId xmlns:a16="http://schemas.microsoft.com/office/drawing/2014/main" id="{00000000-0008-0000-0300-000026000000}"/>
            </a:ext>
          </a:extLst>
        </xdr:cNvPr>
        <xdr:cNvCxnSpPr/>
      </xdr:nvCxnSpPr>
      <xdr:spPr>
        <a:xfrm>
          <a:off x="4648200" y="48539400"/>
          <a:ext cx="1447800" cy="0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133350</xdr:colOff>
      <xdr:row>159</xdr:row>
      <xdr:rowOff>114300</xdr:rowOff>
    </xdr:from>
    <xdr:to>
      <xdr:col>17</xdr:col>
      <xdr:colOff>209550</xdr:colOff>
      <xdr:row>159</xdr:row>
      <xdr:rowOff>114300</xdr:rowOff>
    </xdr:to>
    <xdr:cxnSp macro="">
      <xdr:nvCxnSpPr>
        <xdr:cNvPr id="39" name="38 Conector recto de flecha">
          <a:extLst>
            <a:ext uri="{FF2B5EF4-FFF2-40B4-BE49-F238E27FC236}">
              <a16:creationId xmlns:a16="http://schemas.microsoft.com/office/drawing/2014/main" id="{00000000-0008-0000-0300-000027000000}"/>
            </a:ext>
          </a:extLst>
        </xdr:cNvPr>
        <xdr:cNvCxnSpPr/>
      </xdr:nvCxnSpPr>
      <xdr:spPr>
        <a:xfrm>
          <a:off x="4657725" y="48996600"/>
          <a:ext cx="1447800" cy="0"/>
        </a:xfrm>
        <a:prstGeom prst="straightConnector1">
          <a:avLst/>
        </a:prstGeom>
        <a:ln w="19050">
          <a:solidFill>
            <a:schemeClr val="accent6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123825</xdr:colOff>
      <xdr:row>1</xdr:row>
      <xdr:rowOff>47625</xdr:rowOff>
    </xdr:from>
    <xdr:to>
      <xdr:col>9</xdr:col>
      <xdr:colOff>202565</xdr:colOff>
      <xdr:row>4</xdr:row>
      <xdr:rowOff>114300</xdr:rowOff>
    </xdr:to>
    <xdr:pic>
      <xdr:nvPicPr>
        <xdr:cNvPr id="22" name="4 Imagen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45" t="25144" r="4291" b="26317"/>
        <a:stretch/>
      </xdr:blipFill>
      <xdr:spPr bwMode="auto">
        <a:xfrm>
          <a:off x="180975" y="104775"/>
          <a:ext cx="3174365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53</xdr:col>
      <xdr:colOff>95250</xdr:colOff>
      <xdr:row>153</xdr:row>
      <xdr:rowOff>123825</xdr:rowOff>
    </xdr:from>
    <xdr:to>
      <xdr:col>54</xdr:col>
      <xdr:colOff>114300</xdr:colOff>
      <xdr:row>153</xdr:row>
      <xdr:rowOff>123825</xdr:rowOff>
    </xdr:to>
    <xdr:cxnSp macro="">
      <xdr:nvCxnSpPr>
        <xdr:cNvPr id="2" name="14 Conector recto de flecha">
          <a:extLst>
            <a:ext uri="{FF2B5EF4-FFF2-40B4-BE49-F238E27FC236}">
              <a16:creationId xmlns:a16="http://schemas.microsoft.com/office/drawing/2014/main" id="{409D4A0A-6DCC-4E3E-9A03-5D4821DDB104}"/>
            </a:ext>
          </a:extLst>
        </xdr:cNvPr>
        <xdr:cNvCxnSpPr/>
      </xdr:nvCxnSpPr>
      <xdr:spPr>
        <a:xfrm>
          <a:off x="18278475" y="47558325"/>
          <a:ext cx="847725" cy="0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53</xdr:col>
      <xdr:colOff>114300</xdr:colOff>
      <xdr:row>156</xdr:row>
      <xdr:rowOff>142875</xdr:rowOff>
    </xdr:from>
    <xdr:to>
      <xdr:col>54</xdr:col>
      <xdr:colOff>133350</xdr:colOff>
      <xdr:row>156</xdr:row>
      <xdr:rowOff>142875</xdr:rowOff>
    </xdr:to>
    <xdr:cxnSp macro="">
      <xdr:nvCxnSpPr>
        <xdr:cNvPr id="3" name="15 Conector recto de flecha">
          <a:extLst>
            <a:ext uri="{FF2B5EF4-FFF2-40B4-BE49-F238E27FC236}">
              <a16:creationId xmlns:a16="http://schemas.microsoft.com/office/drawing/2014/main" id="{E419A43E-D6D1-40AB-B554-9277329789B5}"/>
            </a:ext>
          </a:extLst>
        </xdr:cNvPr>
        <xdr:cNvCxnSpPr/>
      </xdr:nvCxnSpPr>
      <xdr:spPr>
        <a:xfrm>
          <a:off x="18297525" y="48110775"/>
          <a:ext cx="847725" cy="0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53</xdr:col>
      <xdr:colOff>114300</xdr:colOff>
      <xdr:row>157</xdr:row>
      <xdr:rowOff>133350</xdr:rowOff>
    </xdr:from>
    <xdr:to>
      <xdr:col>54</xdr:col>
      <xdr:colOff>133350</xdr:colOff>
      <xdr:row>157</xdr:row>
      <xdr:rowOff>133350</xdr:rowOff>
    </xdr:to>
    <xdr:cxnSp macro="">
      <xdr:nvCxnSpPr>
        <xdr:cNvPr id="4" name="16 Conector recto de flecha">
          <a:extLst>
            <a:ext uri="{FF2B5EF4-FFF2-40B4-BE49-F238E27FC236}">
              <a16:creationId xmlns:a16="http://schemas.microsoft.com/office/drawing/2014/main" id="{D00082D1-AE7F-48AE-B77E-62470A3F8C86}"/>
            </a:ext>
          </a:extLst>
        </xdr:cNvPr>
        <xdr:cNvCxnSpPr/>
      </xdr:nvCxnSpPr>
      <xdr:spPr>
        <a:xfrm>
          <a:off x="18297525" y="48367950"/>
          <a:ext cx="847725" cy="0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53</xdr:col>
      <xdr:colOff>133350</xdr:colOff>
      <xdr:row>158</xdr:row>
      <xdr:rowOff>114300</xdr:rowOff>
    </xdr:from>
    <xdr:to>
      <xdr:col>54</xdr:col>
      <xdr:colOff>152400</xdr:colOff>
      <xdr:row>158</xdr:row>
      <xdr:rowOff>114300</xdr:rowOff>
    </xdr:to>
    <xdr:cxnSp macro="">
      <xdr:nvCxnSpPr>
        <xdr:cNvPr id="5" name="17 Conector recto de flecha">
          <a:extLst>
            <a:ext uri="{FF2B5EF4-FFF2-40B4-BE49-F238E27FC236}">
              <a16:creationId xmlns:a16="http://schemas.microsoft.com/office/drawing/2014/main" id="{3FE025BC-EFE7-495A-9FA9-693F4128AD8C}"/>
            </a:ext>
          </a:extLst>
        </xdr:cNvPr>
        <xdr:cNvCxnSpPr/>
      </xdr:nvCxnSpPr>
      <xdr:spPr>
        <a:xfrm>
          <a:off x="18316575" y="48615600"/>
          <a:ext cx="847725" cy="0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53</xdr:col>
      <xdr:colOff>142875</xdr:colOff>
      <xdr:row>159</xdr:row>
      <xdr:rowOff>104775</xdr:rowOff>
    </xdr:from>
    <xdr:to>
      <xdr:col>54</xdr:col>
      <xdr:colOff>142875</xdr:colOff>
      <xdr:row>159</xdr:row>
      <xdr:rowOff>104775</xdr:rowOff>
    </xdr:to>
    <xdr:cxnSp macro="">
      <xdr:nvCxnSpPr>
        <xdr:cNvPr id="6" name="18 Conector recto de flecha">
          <a:extLst>
            <a:ext uri="{FF2B5EF4-FFF2-40B4-BE49-F238E27FC236}">
              <a16:creationId xmlns:a16="http://schemas.microsoft.com/office/drawing/2014/main" id="{E3BE230D-07C1-4995-95D5-B40F9137CAF6}"/>
            </a:ext>
          </a:extLst>
        </xdr:cNvPr>
        <xdr:cNvCxnSpPr/>
      </xdr:nvCxnSpPr>
      <xdr:spPr>
        <a:xfrm>
          <a:off x="18326100" y="48872775"/>
          <a:ext cx="828675" cy="0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53</xdr:col>
      <xdr:colOff>142875</xdr:colOff>
      <xdr:row>160</xdr:row>
      <xdr:rowOff>133350</xdr:rowOff>
    </xdr:from>
    <xdr:to>
      <xdr:col>54</xdr:col>
      <xdr:colOff>152400</xdr:colOff>
      <xdr:row>160</xdr:row>
      <xdr:rowOff>133350</xdr:rowOff>
    </xdr:to>
    <xdr:cxnSp macro="">
      <xdr:nvCxnSpPr>
        <xdr:cNvPr id="7" name="19 Conector recto de flecha">
          <a:extLst>
            <a:ext uri="{FF2B5EF4-FFF2-40B4-BE49-F238E27FC236}">
              <a16:creationId xmlns:a16="http://schemas.microsoft.com/office/drawing/2014/main" id="{D9D7CD28-2E5F-4340-BBD0-A5D3A4285CD1}"/>
            </a:ext>
          </a:extLst>
        </xdr:cNvPr>
        <xdr:cNvCxnSpPr/>
      </xdr:nvCxnSpPr>
      <xdr:spPr>
        <a:xfrm>
          <a:off x="18326100" y="49101375"/>
          <a:ext cx="838200" cy="0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53</xdr:col>
      <xdr:colOff>161925</xdr:colOff>
      <xdr:row>161</xdr:row>
      <xdr:rowOff>142875</xdr:rowOff>
    </xdr:from>
    <xdr:to>
      <xdr:col>54</xdr:col>
      <xdr:colOff>161925</xdr:colOff>
      <xdr:row>161</xdr:row>
      <xdr:rowOff>142875</xdr:rowOff>
    </xdr:to>
    <xdr:cxnSp macro="">
      <xdr:nvCxnSpPr>
        <xdr:cNvPr id="8" name="20 Conector recto de flecha">
          <a:extLst>
            <a:ext uri="{FF2B5EF4-FFF2-40B4-BE49-F238E27FC236}">
              <a16:creationId xmlns:a16="http://schemas.microsoft.com/office/drawing/2014/main" id="{71F83417-CA67-4EFC-B99D-A6A582C88B35}"/>
            </a:ext>
          </a:extLst>
        </xdr:cNvPr>
        <xdr:cNvCxnSpPr/>
      </xdr:nvCxnSpPr>
      <xdr:spPr>
        <a:xfrm>
          <a:off x="18278475" y="49425225"/>
          <a:ext cx="828675" cy="0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53</xdr:col>
      <xdr:colOff>161925</xdr:colOff>
      <xdr:row>163</xdr:row>
      <xdr:rowOff>85725</xdr:rowOff>
    </xdr:from>
    <xdr:to>
      <xdr:col>54</xdr:col>
      <xdr:colOff>161925</xdr:colOff>
      <xdr:row>163</xdr:row>
      <xdr:rowOff>85725</xdr:rowOff>
    </xdr:to>
    <xdr:cxnSp macro="">
      <xdr:nvCxnSpPr>
        <xdr:cNvPr id="10" name="22 Conector recto de flecha">
          <a:extLst>
            <a:ext uri="{FF2B5EF4-FFF2-40B4-BE49-F238E27FC236}">
              <a16:creationId xmlns:a16="http://schemas.microsoft.com/office/drawing/2014/main" id="{895FF508-EB22-4E50-8C8F-05E5CDC79439}"/>
            </a:ext>
          </a:extLst>
        </xdr:cNvPr>
        <xdr:cNvCxnSpPr/>
      </xdr:nvCxnSpPr>
      <xdr:spPr>
        <a:xfrm>
          <a:off x="18278475" y="49701450"/>
          <a:ext cx="828675" cy="0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53</xdr:col>
      <xdr:colOff>104775</xdr:colOff>
      <xdr:row>155</xdr:row>
      <xdr:rowOff>152400</xdr:rowOff>
    </xdr:from>
    <xdr:to>
      <xdr:col>54</xdr:col>
      <xdr:colOff>123825</xdr:colOff>
      <xdr:row>155</xdr:row>
      <xdr:rowOff>152400</xdr:rowOff>
    </xdr:to>
    <xdr:cxnSp macro="">
      <xdr:nvCxnSpPr>
        <xdr:cNvPr id="11" name="23 Conector recto de flecha">
          <a:extLst>
            <a:ext uri="{FF2B5EF4-FFF2-40B4-BE49-F238E27FC236}">
              <a16:creationId xmlns:a16="http://schemas.microsoft.com/office/drawing/2014/main" id="{E1D55FCF-6923-4508-898E-5A94370BFB08}"/>
            </a:ext>
          </a:extLst>
        </xdr:cNvPr>
        <xdr:cNvCxnSpPr/>
      </xdr:nvCxnSpPr>
      <xdr:spPr>
        <a:xfrm>
          <a:off x="18288000" y="47853600"/>
          <a:ext cx="847725" cy="0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123825</xdr:colOff>
      <xdr:row>155</xdr:row>
      <xdr:rowOff>123825</xdr:rowOff>
    </xdr:from>
    <xdr:to>
      <xdr:col>17</xdr:col>
      <xdr:colOff>200025</xdr:colOff>
      <xdr:row>155</xdr:row>
      <xdr:rowOff>123825</xdr:rowOff>
    </xdr:to>
    <xdr:cxnSp macro="">
      <xdr:nvCxnSpPr>
        <xdr:cNvPr id="12" name="34 Conector recto de flecha">
          <a:extLst>
            <a:ext uri="{FF2B5EF4-FFF2-40B4-BE49-F238E27FC236}">
              <a16:creationId xmlns:a16="http://schemas.microsoft.com/office/drawing/2014/main" id="{86AE7B1F-6104-4565-8C43-539D8417B50B}"/>
            </a:ext>
          </a:extLst>
        </xdr:cNvPr>
        <xdr:cNvCxnSpPr/>
      </xdr:nvCxnSpPr>
      <xdr:spPr>
        <a:xfrm>
          <a:off x="4648200" y="48006000"/>
          <a:ext cx="1447800" cy="0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53</xdr:col>
      <xdr:colOff>104775</xdr:colOff>
      <xdr:row>154</xdr:row>
      <xdr:rowOff>152400</xdr:rowOff>
    </xdr:from>
    <xdr:to>
      <xdr:col>54</xdr:col>
      <xdr:colOff>123825</xdr:colOff>
      <xdr:row>154</xdr:row>
      <xdr:rowOff>152400</xdr:rowOff>
    </xdr:to>
    <xdr:cxnSp macro="">
      <xdr:nvCxnSpPr>
        <xdr:cNvPr id="23" name="23 Conector recto de flecha">
          <a:extLst>
            <a:ext uri="{FF2B5EF4-FFF2-40B4-BE49-F238E27FC236}">
              <a16:creationId xmlns:a16="http://schemas.microsoft.com/office/drawing/2014/main" id="{B85A20B9-EEBD-41E5-85A1-849965BE494E}"/>
            </a:ext>
          </a:extLst>
        </xdr:cNvPr>
        <xdr:cNvCxnSpPr/>
      </xdr:nvCxnSpPr>
      <xdr:spPr>
        <a:xfrm>
          <a:off x="18288000" y="47853600"/>
          <a:ext cx="847725" cy="0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38099</xdr:colOff>
      <xdr:row>2</xdr:row>
      <xdr:rowOff>9525</xdr:rowOff>
    </xdr:from>
    <xdr:to>
      <xdr:col>4</xdr:col>
      <xdr:colOff>190499</xdr:colOff>
      <xdr:row>3</xdr:row>
      <xdr:rowOff>191538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50" t="28506" r="2478" b="31222"/>
        <a:stretch/>
      </xdr:blipFill>
      <xdr:spPr>
        <a:xfrm>
          <a:off x="152399" y="352425"/>
          <a:ext cx="1724025" cy="40108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295275</xdr:colOff>
      <xdr:row>1</xdr:row>
      <xdr:rowOff>57149</xdr:rowOff>
    </xdr:from>
    <xdr:to>
      <xdr:col>6</xdr:col>
      <xdr:colOff>533400</xdr:colOff>
      <xdr:row>4</xdr:row>
      <xdr:rowOff>180974</xdr:rowOff>
    </xdr:to>
    <xdr:pic>
      <xdr:nvPicPr>
        <xdr:cNvPr id="4" name="4 Imagen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45" t="25144" r="4291" b="26317"/>
        <a:stretch/>
      </xdr:blipFill>
      <xdr:spPr bwMode="auto">
        <a:xfrm>
          <a:off x="609600" y="180974"/>
          <a:ext cx="3476625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161925</xdr:colOff>
      <xdr:row>1</xdr:row>
      <xdr:rowOff>152400</xdr:rowOff>
    </xdr:from>
    <xdr:to>
      <xdr:col>4</xdr:col>
      <xdr:colOff>840740</xdr:colOff>
      <xdr:row>4</xdr:row>
      <xdr:rowOff>28575</xdr:rowOff>
    </xdr:to>
    <xdr:pic>
      <xdr:nvPicPr>
        <xdr:cNvPr id="3" name="4 Imagen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45" t="25144" r="4291" b="26317"/>
        <a:stretch/>
      </xdr:blipFill>
      <xdr:spPr bwMode="auto">
        <a:xfrm>
          <a:off x="314325" y="276225"/>
          <a:ext cx="2374265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1</xdr:row>
      <xdr:rowOff>47625</xdr:rowOff>
    </xdr:from>
    <xdr:to>
      <xdr:col>6</xdr:col>
      <xdr:colOff>421640</xdr:colOff>
      <xdr:row>4</xdr:row>
      <xdr:rowOff>123825</xdr:rowOff>
    </xdr:to>
    <xdr:pic>
      <xdr:nvPicPr>
        <xdr:cNvPr id="4" name="4 Imagen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45" t="25144" r="4291" b="26317"/>
        <a:stretch/>
      </xdr:blipFill>
      <xdr:spPr bwMode="auto">
        <a:xfrm>
          <a:off x="752475" y="152400"/>
          <a:ext cx="3174365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1</xdr:row>
      <xdr:rowOff>47625</xdr:rowOff>
    </xdr:from>
    <xdr:to>
      <xdr:col>5</xdr:col>
      <xdr:colOff>762000</xdr:colOff>
      <xdr:row>4</xdr:row>
      <xdr:rowOff>161925</xdr:rowOff>
    </xdr:to>
    <xdr:pic>
      <xdr:nvPicPr>
        <xdr:cNvPr id="3" name="4 Imagen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45" t="25144" r="4291" b="26317"/>
        <a:stretch/>
      </xdr:blipFill>
      <xdr:spPr bwMode="auto">
        <a:xfrm>
          <a:off x="619125" y="142875"/>
          <a:ext cx="3438525" cy="723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BELEN%20LOAIZA\DESCARGAS\6.-Instrumentos-Tecnicos-PTH-Investigadores-Cientificos-2024%20(3).xlsx" TargetMode="External"/><Relationship Id="rId1" Type="http://schemas.openxmlformats.org/officeDocument/2006/relationships/externalLinkPath" Target="file:///D:\BELEN%20LOAIZA\DESCARGAS\6.-Instrumentos-Tecnicos-PTH-Investigadores-Cientificos-2024%20(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ÍNDICE 00"/>
      <sheetName val="DIAG-03"/>
      <sheetName val="MATR-05"/>
      <sheetName val="TRLA-06"/>
      <sheetName val="TRPA-07"/>
      <sheetName val="HABP-9"/>
      <sheetName val="CONT-10"/>
      <sheetName val="REVCLA-11"/>
      <sheetName val="RECA-11.1"/>
      <sheetName val="SUPR-12"/>
      <sheetName val="CREA-13"/>
      <sheetName val="DESV-14"/>
      <sheetName val="OPTI- 15"/>
      <sheetName val="PLAN-16"/>
      <sheetName val="Dat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89">
          <cell r="AN89" t="str">
            <v>SI</v>
          </cell>
        </row>
        <row r="90">
          <cell r="AN90" t="str">
            <v>NO</v>
          </cell>
        </row>
        <row r="94">
          <cell r="AN94" t="str">
            <v>FÍSICA</v>
          </cell>
        </row>
        <row r="95">
          <cell r="AN95" t="str">
            <v xml:space="preserve">INTELECTUAL </v>
          </cell>
        </row>
        <row r="96">
          <cell r="AN96" t="str">
            <v xml:space="preserve">VISUAL </v>
          </cell>
        </row>
        <row r="97">
          <cell r="AN97" t="str">
            <v xml:space="preserve">PSICOLÓGICO </v>
          </cell>
        </row>
        <row r="98">
          <cell r="AN98" t="str">
            <v xml:space="preserve">LENGUAJE </v>
          </cell>
        </row>
        <row r="126">
          <cell r="AN126" t="str">
            <v>COMPENSACIÓN DE RETIRO POR JUBILACIÓN NO OBLIGATORIA</v>
          </cell>
        </row>
        <row r="127">
          <cell r="AN127" t="str">
            <v>COMPENSACIÓN DE RETIRO POR JUBILACIÓN OBLIGATORIA 70 AÑOS</v>
          </cell>
        </row>
        <row r="128">
          <cell r="AN128" t="str">
            <v>COMPENSACIÓN DE RETIRO POR JUBILACIÓN POR INVALIDEZ</v>
          </cell>
        </row>
        <row r="129">
          <cell r="AN129" t="str">
            <v>JUBILACIÓN ESPECIAL POR VEJEZ (DISCAPACIDAD)</v>
          </cell>
        </row>
        <row r="130">
          <cell r="AN130" t="str">
            <v>RENUNCIA VOLUNTARIA CON COMPENSACIÓN</v>
          </cell>
        </row>
      </sheetData>
      <sheetData sheetId="12" refreshError="1"/>
      <sheetData sheetId="13" refreshError="1"/>
      <sheetData sheetId="14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a_otra_unidad_administrativa_PTH" displayName="a_otra_unidad_administrativa_PTH" ref="L38:L40" totalsRowShown="0" headerRowDxfId="62" dataDxfId="61" tableBorderDxfId="60">
  <autoFilter ref="L38:L40" xr:uid="{00000000-0009-0000-0100-000004000000}"/>
  <tableColumns count="1">
    <tableColumn id="1" xr3:uid="{00000000-0010-0000-0000-000001000000}" name="a_otra_unidad_administrativa_PTH" dataDxfId="59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1000000}" name="a_otra_unidad_administrativa_PEA" displayName="a_otra_unidad_administrativa_PEA" ref="M38:M39" totalsRowShown="0" headerRowDxfId="58" dataDxfId="57" tableBorderDxfId="56">
  <autoFilter ref="M38:M39" xr:uid="{00000000-0009-0000-0100-000005000000}"/>
  <tableColumns count="1">
    <tableColumn id="1" xr3:uid="{00000000-0010-0000-0100-000001000000}" name="a_otra_unidad_administrativa_PEA" dataDxfId="55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2000000}" name="a_otra_institución_PTH" displayName="a_otra_institución_PTH" ref="N38:N40" totalsRowShown="0" headerRowDxfId="54" dataDxfId="53" tableBorderDxfId="52">
  <autoFilter ref="N38:N40" xr:uid="{00000000-0009-0000-0100-000006000000}"/>
  <tableColumns count="1">
    <tableColumn id="1" xr3:uid="{00000000-0010-0000-0200-000001000000}" name="a_otra_institución_PTH" dataDxfId="51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3000000}" name="a_otra_institución_PEA" displayName="a_otra_institución_PEA" ref="O38:O39" totalsRowShown="0" headerRowDxfId="50" dataDxfId="49" tableBorderDxfId="48">
  <autoFilter ref="O38:O39" xr:uid="{00000000-0009-0000-0100-000007000000}"/>
  <tableColumns count="1">
    <tableColumn id="1" xr3:uid="{00000000-0010-0000-0300-000001000000}" name="a_otra_institución_PEA" dataDxfId="47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B1:I18"/>
  <sheetViews>
    <sheetView showGridLines="0" tabSelected="1" view="pageBreakPreview" zoomScaleNormal="100" zoomScaleSheetLayoutView="100" workbookViewId="0">
      <selection activeCell="C7" sqref="C7:H7"/>
    </sheetView>
  </sheetViews>
  <sheetFormatPr baseColWidth="10" defaultRowHeight="15" x14ac:dyDescent="0.25"/>
  <cols>
    <col min="1" max="1" width="1" customWidth="1"/>
    <col min="2" max="2" width="2.85546875" bestFit="1" customWidth="1"/>
    <col min="3" max="4" width="11.42578125" customWidth="1"/>
    <col min="5" max="5" width="14.42578125" customWidth="1"/>
    <col min="6" max="6" width="14" customWidth="1"/>
    <col min="7" max="7" width="14.5703125" customWidth="1"/>
    <col min="8" max="8" width="15.42578125" customWidth="1"/>
    <col min="9" max="9" width="24.140625" customWidth="1"/>
    <col min="10" max="10" width="1.42578125" customWidth="1"/>
  </cols>
  <sheetData>
    <row r="1" spans="2:9" ht="7.5" customHeight="1" x14ac:dyDescent="0.25"/>
    <row r="2" spans="2:9" x14ac:dyDescent="0.25">
      <c r="B2" s="724"/>
      <c r="C2" s="725"/>
      <c r="D2" s="725"/>
      <c r="E2" s="726"/>
      <c r="F2" s="715" t="s">
        <v>600</v>
      </c>
      <c r="G2" s="716"/>
      <c r="H2" s="716"/>
      <c r="I2" s="717"/>
    </row>
    <row r="3" spans="2:9" x14ac:dyDescent="0.25">
      <c r="B3" s="727"/>
      <c r="C3" s="728"/>
      <c r="D3" s="728"/>
      <c r="E3" s="729"/>
      <c r="F3" s="718"/>
      <c r="G3" s="719"/>
      <c r="H3" s="719"/>
      <c r="I3" s="720"/>
    </row>
    <row r="4" spans="2:9" x14ac:dyDescent="0.25">
      <c r="B4" s="730"/>
      <c r="C4" s="731"/>
      <c r="D4" s="731"/>
      <c r="E4" s="732"/>
      <c r="F4" s="721"/>
      <c r="G4" s="722"/>
      <c r="H4" s="722"/>
      <c r="I4" s="723"/>
    </row>
    <row r="5" spans="2:9" ht="22.5" customHeight="1" x14ac:dyDescent="0.25">
      <c r="B5" s="347" t="s">
        <v>325</v>
      </c>
      <c r="C5" s="733" t="s">
        <v>50</v>
      </c>
      <c r="D5" s="734"/>
      <c r="E5" s="734"/>
      <c r="F5" s="734"/>
      <c r="G5" s="734"/>
      <c r="H5" s="735"/>
      <c r="I5" s="347" t="s">
        <v>51</v>
      </c>
    </row>
    <row r="6" spans="2:9" ht="23.25" customHeight="1" x14ac:dyDescent="0.25">
      <c r="B6" s="348">
        <v>1</v>
      </c>
      <c r="C6" s="712" t="s">
        <v>131</v>
      </c>
      <c r="D6" s="713"/>
      <c r="E6" s="713"/>
      <c r="F6" s="713"/>
      <c r="G6" s="713"/>
      <c r="H6" s="714"/>
      <c r="I6" s="349" t="s">
        <v>327</v>
      </c>
    </row>
    <row r="7" spans="2:9" ht="23.25" customHeight="1" x14ac:dyDescent="0.25">
      <c r="B7" s="348">
        <v>2</v>
      </c>
      <c r="C7" s="712" t="s">
        <v>110</v>
      </c>
      <c r="D7" s="713"/>
      <c r="E7" s="713"/>
      <c r="F7" s="713"/>
      <c r="G7" s="713"/>
      <c r="H7" s="714"/>
      <c r="I7" s="349" t="s">
        <v>326</v>
      </c>
    </row>
    <row r="8" spans="2:9" ht="23.25" customHeight="1" x14ac:dyDescent="0.25">
      <c r="B8" s="348">
        <v>3</v>
      </c>
      <c r="C8" s="712" t="s">
        <v>328</v>
      </c>
      <c r="D8" s="713"/>
      <c r="E8" s="713"/>
      <c r="F8" s="713"/>
      <c r="G8" s="713"/>
      <c r="H8" s="714"/>
      <c r="I8" s="349" t="s">
        <v>152</v>
      </c>
    </row>
    <row r="9" spans="2:9" ht="23.25" customHeight="1" x14ac:dyDescent="0.25">
      <c r="B9" s="348">
        <v>4</v>
      </c>
      <c r="C9" s="712" t="s">
        <v>329</v>
      </c>
      <c r="D9" s="713"/>
      <c r="E9" s="713"/>
      <c r="F9" s="713"/>
      <c r="G9" s="713"/>
      <c r="H9" s="714"/>
      <c r="I9" s="349" t="s">
        <v>132</v>
      </c>
    </row>
    <row r="10" spans="2:9" ht="23.25" customHeight="1" x14ac:dyDescent="0.25">
      <c r="B10" s="348">
        <v>5</v>
      </c>
      <c r="C10" s="712" t="s">
        <v>117</v>
      </c>
      <c r="D10" s="713"/>
      <c r="E10" s="713"/>
      <c r="F10" s="713"/>
      <c r="G10" s="713"/>
      <c r="H10" s="714"/>
      <c r="I10" s="349" t="s">
        <v>133</v>
      </c>
    </row>
    <row r="11" spans="2:9" ht="23.25" customHeight="1" x14ac:dyDescent="0.25">
      <c r="B11" s="348">
        <v>6</v>
      </c>
      <c r="C11" s="736" t="s">
        <v>376</v>
      </c>
      <c r="D11" s="737"/>
      <c r="E11" s="737"/>
      <c r="F11" s="737"/>
      <c r="G11" s="737"/>
      <c r="H11" s="738"/>
      <c r="I11" s="349" t="s">
        <v>134</v>
      </c>
    </row>
    <row r="12" spans="2:9" ht="23.25" customHeight="1" x14ac:dyDescent="0.25">
      <c r="B12" s="348">
        <v>7</v>
      </c>
      <c r="C12" s="736" t="s">
        <v>598</v>
      </c>
      <c r="D12" s="737"/>
      <c r="E12" s="737"/>
      <c r="F12" s="737"/>
      <c r="G12" s="737"/>
      <c r="H12" s="738"/>
      <c r="I12" s="349" t="s">
        <v>599</v>
      </c>
    </row>
    <row r="13" spans="2:9" ht="23.25" customHeight="1" x14ac:dyDescent="0.25">
      <c r="B13" s="348">
        <v>8</v>
      </c>
      <c r="C13" s="712" t="s">
        <v>119</v>
      </c>
      <c r="D13" s="713"/>
      <c r="E13" s="713"/>
      <c r="F13" s="713"/>
      <c r="G13" s="713"/>
      <c r="H13" s="714"/>
      <c r="I13" s="349" t="s">
        <v>135</v>
      </c>
    </row>
    <row r="14" spans="2:9" ht="23.25" customHeight="1" x14ac:dyDescent="0.25">
      <c r="B14" s="348">
        <v>9</v>
      </c>
      <c r="C14" s="712" t="s">
        <v>118</v>
      </c>
      <c r="D14" s="713"/>
      <c r="E14" s="713"/>
      <c r="F14" s="713"/>
      <c r="G14" s="713"/>
      <c r="H14" s="714"/>
      <c r="I14" s="349" t="s">
        <v>136</v>
      </c>
    </row>
    <row r="15" spans="2:9" ht="23.25" customHeight="1" x14ac:dyDescent="0.25">
      <c r="B15" s="348">
        <v>10</v>
      </c>
      <c r="C15" s="712" t="s">
        <v>120</v>
      </c>
      <c r="D15" s="713"/>
      <c r="E15" s="713"/>
      <c r="F15" s="713"/>
      <c r="G15" s="713"/>
      <c r="H15" s="714"/>
      <c r="I15" s="349" t="s">
        <v>137</v>
      </c>
    </row>
    <row r="16" spans="2:9" ht="23.25" customHeight="1" x14ac:dyDescent="0.25">
      <c r="B16" s="348">
        <v>11</v>
      </c>
      <c r="C16" s="712" t="s">
        <v>146</v>
      </c>
      <c r="D16" s="713"/>
      <c r="E16" s="713"/>
      <c r="F16" s="713"/>
      <c r="G16" s="713"/>
      <c r="H16" s="714"/>
      <c r="I16" s="349" t="s">
        <v>138</v>
      </c>
    </row>
    <row r="17" spans="2:9" ht="23.25" customHeight="1" x14ac:dyDescent="0.25">
      <c r="B17" s="348">
        <v>12</v>
      </c>
      <c r="C17" s="712" t="s">
        <v>330</v>
      </c>
      <c r="D17" s="713"/>
      <c r="E17" s="713"/>
      <c r="F17" s="713"/>
      <c r="G17" s="713"/>
      <c r="H17" s="714"/>
      <c r="I17" s="349" t="s">
        <v>153</v>
      </c>
    </row>
    <row r="18" spans="2:9" ht="23.25" customHeight="1" x14ac:dyDescent="0.25">
      <c r="B18" s="348">
        <v>13</v>
      </c>
      <c r="C18" s="712" t="s">
        <v>384</v>
      </c>
      <c r="D18" s="713"/>
      <c r="E18" s="713"/>
      <c r="F18" s="713"/>
      <c r="G18" s="713"/>
      <c r="H18" s="714"/>
      <c r="I18" s="349" t="s">
        <v>385</v>
      </c>
    </row>
  </sheetData>
  <sheetProtection algorithmName="SHA-512" hashValue="VIpoBN8vly27Ocd+UAvtfQkf1vdWucWrk1IqKJyPG5Y6vAyQ4cui83GVzjpcBti2fjngQ7EWhCc6gCwrQ4XLcg==" saltValue="dk5lN7Rc8AxszH+dcsUPpw==" spinCount="100000" sheet="1" objects="1" scenarios="1"/>
  <mergeCells count="16">
    <mergeCell ref="C18:H18"/>
    <mergeCell ref="C15:H15"/>
    <mergeCell ref="C16:H16"/>
    <mergeCell ref="C17:H17"/>
    <mergeCell ref="F2:I4"/>
    <mergeCell ref="B2:E4"/>
    <mergeCell ref="C5:H5"/>
    <mergeCell ref="C9:H9"/>
    <mergeCell ref="C10:H10"/>
    <mergeCell ref="C11:H11"/>
    <mergeCell ref="C13:H13"/>
    <mergeCell ref="C14:H14"/>
    <mergeCell ref="C6:H6"/>
    <mergeCell ref="C7:H7"/>
    <mergeCell ref="C8:H8"/>
    <mergeCell ref="C12:H12"/>
  </mergeCells>
  <pageMargins left="0.7" right="0.7" top="0.75" bottom="0.75" header="0.3" footer="0.3"/>
  <pageSetup paperSize="9" scale="64" orientation="portrait" horizontalDpi="4294967294" verticalDpi="4294967294" r:id="rId1"/>
  <colBreaks count="1" manualBreakCount="1">
    <brk id="10" max="1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P342"/>
  <sheetViews>
    <sheetView showGridLines="0" view="pageBreakPreview" zoomScaleNormal="90" zoomScaleSheetLayoutView="100" workbookViewId="0">
      <selection activeCell="D13" sqref="D13"/>
    </sheetView>
  </sheetViews>
  <sheetFormatPr baseColWidth="10" defaultColWidth="0" defaultRowHeight="13.5" x14ac:dyDescent="0.25"/>
  <cols>
    <col min="1" max="1" width="1.5703125" style="4" customWidth="1"/>
    <col min="2" max="2" width="4.28515625" style="139" customWidth="1"/>
    <col min="3" max="3" width="12.85546875" style="139" customWidth="1"/>
    <col min="4" max="4" width="18.28515625" style="139" customWidth="1"/>
    <col min="5" max="5" width="17.7109375" style="139" customWidth="1"/>
    <col min="6" max="6" width="14.7109375" style="139" customWidth="1"/>
    <col min="7" max="8" width="21" style="139" customWidth="1"/>
    <col min="9" max="9" width="8.140625" style="139" customWidth="1"/>
    <col min="10" max="10" width="11.28515625" style="139" customWidth="1"/>
    <col min="11" max="11" width="14.28515625" style="139" customWidth="1"/>
    <col min="12" max="12" width="12.140625" style="4" customWidth="1"/>
    <col min="13" max="13" width="6.140625" style="132" customWidth="1"/>
    <col min="14" max="19" width="10.28515625" style="132" customWidth="1"/>
    <col min="20" max="21" width="14.28515625" style="132" customWidth="1"/>
    <col min="22" max="22" width="25.28515625" style="132" customWidth="1"/>
    <col min="23" max="23" width="10.42578125" style="132" customWidth="1"/>
    <col min="24" max="24" width="3.42578125" style="4" hidden="1" customWidth="1"/>
    <col min="25" max="25" width="25.5703125" style="4" hidden="1" customWidth="1"/>
    <col min="26" max="113" width="11.42578125" style="4" hidden="1" customWidth="1"/>
    <col min="114" max="244" width="11.42578125" style="4" customWidth="1"/>
    <col min="245" max="245" width="2.28515625" style="4" customWidth="1"/>
    <col min="246" max="246" width="3.140625" style="4" customWidth="1"/>
    <col min="247" max="247" width="29.7109375" style="4" customWidth="1"/>
    <col min="248" max="248" width="7" style="4" customWidth="1"/>
    <col min="249" max="249" width="32.85546875" style="4" customWidth="1"/>
    <col min="250" max="250" width="6.5703125" style="4" customWidth="1"/>
    <col min="251" max="16384" width="6.28515625" style="4" hidden="1"/>
  </cols>
  <sheetData>
    <row r="1" spans="1:42" ht="7.5" customHeight="1" x14ac:dyDescent="0.25">
      <c r="A1" s="129"/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0"/>
    </row>
    <row r="2" spans="1:42" ht="17.25" customHeight="1" x14ac:dyDescent="0.25">
      <c r="A2" s="133"/>
      <c r="B2" s="1111"/>
      <c r="C2" s="1111"/>
      <c r="D2" s="1111"/>
      <c r="E2" s="1111"/>
      <c r="F2" s="1111"/>
      <c r="G2" s="1042" t="s">
        <v>601</v>
      </c>
      <c r="H2" s="1042"/>
      <c r="I2" s="1042"/>
      <c r="J2" s="1042"/>
      <c r="K2" s="1042"/>
      <c r="L2" s="1042"/>
      <c r="M2" s="1042"/>
      <c r="N2" s="1042"/>
      <c r="O2" s="1042"/>
      <c r="P2" s="1042"/>
      <c r="Q2" s="1042"/>
      <c r="R2" s="1042"/>
      <c r="S2" s="1042"/>
      <c r="T2" s="886" t="s">
        <v>45</v>
      </c>
      <c r="U2" s="886"/>
      <c r="V2" s="1016">
        <f>Datos!K2</f>
        <v>45293</v>
      </c>
      <c r="W2" s="1016"/>
    </row>
    <row r="3" spans="1:42" ht="17.25" customHeight="1" x14ac:dyDescent="0.25">
      <c r="A3" s="133"/>
      <c r="B3" s="1111"/>
      <c r="C3" s="1111"/>
      <c r="D3" s="1111"/>
      <c r="E3" s="1111"/>
      <c r="F3" s="1111"/>
      <c r="G3" s="1042"/>
      <c r="H3" s="1042"/>
      <c r="I3" s="1042"/>
      <c r="J3" s="1042"/>
      <c r="K3" s="1042"/>
      <c r="L3" s="1042"/>
      <c r="M3" s="1042"/>
      <c r="N3" s="1042"/>
      <c r="O3" s="1042"/>
      <c r="P3" s="1042"/>
      <c r="Q3" s="1042"/>
      <c r="R3" s="1042"/>
      <c r="S3" s="1042"/>
      <c r="T3" s="886" t="s">
        <v>43</v>
      </c>
      <c r="U3" s="886"/>
      <c r="V3" s="1017" t="s">
        <v>379</v>
      </c>
      <c r="W3" s="1017"/>
    </row>
    <row r="4" spans="1:42" ht="13.5" customHeight="1" x14ac:dyDescent="0.25">
      <c r="A4" s="133"/>
      <c r="B4" s="1111"/>
      <c r="C4" s="1111"/>
      <c r="D4" s="1111"/>
      <c r="E4" s="1111"/>
      <c r="F4" s="1111"/>
      <c r="G4" s="807" t="str">
        <f>'ÍNDICE 00'!C12</f>
        <v>LISTA DE ASIGNACIONES DE CATEGORIZACIÓN Y RECATEGORIZACIÓN DE INVESTIGADORES CIENTÍFICOS</v>
      </c>
      <c r="H4" s="807"/>
      <c r="I4" s="807"/>
      <c r="J4" s="807"/>
      <c r="K4" s="807"/>
      <c r="L4" s="807"/>
      <c r="M4" s="807"/>
      <c r="N4" s="807"/>
      <c r="O4" s="807"/>
      <c r="P4" s="807"/>
      <c r="Q4" s="807"/>
      <c r="R4" s="807"/>
      <c r="S4" s="807"/>
      <c r="T4" s="886" t="s">
        <v>46</v>
      </c>
      <c r="U4" s="886"/>
      <c r="V4" s="1018" t="s">
        <v>333</v>
      </c>
      <c r="W4" s="1018"/>
    </row>
    <row r="5" spans="1:42" ht="17.25" customHeight="1" x14ac:dyDescent="0.25">
      <c r="A5" s="133"/>
      <c r="B5" s="1111"/>
      <c r="C5" s="1111"/>
      <c r="D5" s="1111"/>
      <c r="E5" s="1111"/>
      <c r="F5" s="1111"/>
      <c r="G5" s="1112" t="s">
        <v>365</v>
      </c>
      <c r="H5" s="1112"/>
      <c r="I5" s="1112"/>
      <c r="J5" s="1112"/>
      <c r="K5" s="1112"/>
      <c r="L5" s="1112"/>
      <c r="M5" s="1112"/>
      <c r="N5" s="1112"/>
      <c r="O5" s="1112"/>
      <c r="P5" s="1112"/>
      <c r="Q5" s="1112"/>
      <c r="R5" s="1112"/>
      <c r="S5" s="1112"/>
      <c r="T5" s="886" t="s">
        <v>41</v>
      </c>
      <c r="U5" s="886"/>
      <c r="V5" s="1018" t="str">
        <f>'ÍNDICE 00'!I12</f>
        <v>PRO-MDT-PTH-01 FOR 11.1 EXT</v>
      </c>
      <c r="W5" s="1018"/>
    </row>
    <row r="6" spans="1:42" ht="5.25" customHeight="1" x14ac:dyDescent="0.25">
      <c r="A6" s="133"/>
      <c r="B6" s="193"/>
      <c r="C6" s="193"/>
      <c r="D6" s="193"/>
      <c r="E6" s="193"/>
      <c r="F6" s="193"/>
      <c r="G6" s="193"/>
      <c r="H6" s="193"/>
      <c r="I6" s="193"/>
      <c r="J6" s="193"/>
      <c r="K6" s="193"/>
    </row>
    <row r="7" spans="1:42" s="40" customFormat="1" ht="19.5" customHeight="1" x14ac:dyDescent="0.25">
      <c r="A7" s="3"/>
      <c r="B7" s="795" t="s">
        <v>37</v>
      </c>
      <c r="C7" s="791"/>
      <c r="D7" s="791"/>
      <c r="E7" s="1110"/>
      <c r="F7" s="1110"/>
      <c r="G7" s="1110"/>
      <c r="H7" s="1110"/>
      <c r="I7" s="1110"/>
      <c r="J7" s="1110"/>
      <c r="K7" s="1110"/>
      <c r="L7" s="1110"/>
      <c r="M7" s="1110"/>
      <c r="N7" s="1110"/>
      <c r="O7" s="1110"/>
      <c r="P7" s="1110"/>
      <c r="Q7" s="1110"/>
      <c r="R7" s="791" t="s">
        <v>59</v>
      </c>
      <c r="S7" s="791"/>
      <c r="T7" s="811"/>
      <c r="U7" s="811"/>
      <c r="V7" s="811"/>
      <c r="W7" s="812"/>
      <c r="X7" s="41"/>
      <c r="Y7" s="56"/>
      <c r="Z7" s="41"/>
      <c r="AA7" s="45"/>
      <c r="AB7" s="41"/>
      <c r="AC7" s="56"/>
      <c r="AD7" s="41"/>
      <c r="AE7" s="45"/>
      <c r="AF7" s="41"/>
      <c r="AG7" s="56"/>
      <c r="AH7" s="41"/>
      <c r="AI7" s="45"/>
      <c r="AJ7" s="41"/>
      <c r="AK7" s="56"/>
      <c r="AL7" s="41"/>
      <c r="AM7" s="45"/>
      <c r="AN7" s="41"/>
      <c r="AO7" s="56"/>
      <c r="AP7" s="41"/>
    </row>
    <row r="8" spans="1:42" s="40" customFormat="1" ht="21" customHeight="1" x14ac:dyDescent="0.25">
      <c r="A8" s="3"/>
      <c r="B8" s="1058" t="s">
        <v>158</v>
      </c>
      <c r="C8" s="794"/>
      <c r="D8" s="794"/>
      <c r="E8" s="1108"/>
      <c r="F8" s="1108"/>
      <c r="G8" s="1108"/>
      <c r="H8" s="1108"/>
      <c r="I8" s="1108"/>
      <c r="J8" s="1108"/>
      <c r="K8" s="1108"/>
      <c r="L8" s="1108"/>
      <c r="M8" s="1108"/>
      <c r="N8" s="1108"/>
      <c r="O8" s="1108"/>
      <c r="P8" s="1108"/>
      <c r="Q8" s="1108"/>
      <c r="R8" s="794" t="s">
        <v>79</v>
      </c>
      <c r="S8" s="794"/>
      <c r="T8" s="814"/>
      <c r="U8" s="814"/>
      <c r="V8" s="814"/>
      <c r="W8" s="815"/>
      <c r="X8" s="41"/>
      <c r="Y8" s="56"/>
      <c r="Z8" s="41"/>
      <c r="AA8" s="45"/>
      <c r="AB8" s="41"/>
      <c r="AC8" s="56"/>
      <c r="AD8" s="41"/>
      <c r="AE8" s="45"/>
      <c r="AF8" s="41"/>
      <c r="AG8" s="56"/>
      <c r="AH8" s="41"/>
      <c r="AI8" s="45"/>
      <c r="AJ8" s="41"/>
      <c r="AK8" s="56"/>
      <c r="AL8" s="41"/>
      <c r="AM8" s="45"/>
      <c r="AN8" s="41"/>
      <c r="AO8" s="56"/>
    </row>
    <row r="9" spans="1:42" s="40" customFormat="1" ht="6" customHeight="1" x14ac:dyDescent="0.25">
      <c r="A9" s="3"/>
      <c r="B9" s="110"/>
      <c r="C9" s="110"/>
      <c r="D9" s="110"/>
      <c r="E9" s="186"/>
      <c r="F9" s="186"/>
      <c r="G9" s="186"/>
      <c r="H9" s="186"/>
      <c r="I9" s="186"/>
      <c r="J9" s="186"/>
      <c r="K9" s="189"/>
      <c r="L9" s="187"/>
      <c r="M9" s="187"/>
      <c r="N9" s="187"/>
      <c r="O9" s="187"/>
      <c r="P9" s="187"/>
      <c r="Q9" s="187"/>
      <c r="R9" s="187"/>
      <c r="S9" s="187"/>
      <c r="T9" s="187"/>
      <c r="U9" s="187"/>
      <c r="V9" s="45"/>
      <c r="W9" s="45"/>
      <c r="X9" s="41"/>
      <c r="Y9" s="56"/>
      <c r="Z9" s="41"/>
      <c r="AA9" s="45"/>
      <c r="AB9" s="41"/>
      <c r="AC9" s="56"/>
      <c r="AD9" s="41"/>
      <c r="AE9" s="45"/>
      <c r="AF9" s="41"/>
      <c r="AG9" s="56"/>
      <c r="AH9" s="41"/>
      <c r="AI9" s="45"/>
      <c r="AJ9" s="41"/>
      <c r="AK9" s="56"/>
      <c r="AL9" s="41"/>
      <c r="AM9" s="45"/>
      <c r="AN9" s="41"/>
      <c r="AO9" s="56"/>
    </row>
    <row r="10" spans="1:42" ht="16.5" customHeight="1" x14ac:dyDescent="0.25">
      <c r="A10" s="133"/>
      <c r="B10" s="1109" t="s">
        <v>55</v>
      </c>
      <c r="C10" s="1109"/>
      <c r="D10" s="1109"/>
      <c r="E10" s="1109"/>
      <c r="F10" s="1109"/>
      <c r="G10" s="1109"/>
      <c r="H10" s="1109"/>
      <c r="I10" s="1109"/>
      <c r="J10" s="1109"/>
      <c r="K10" s="1109"/>
      <c r="L10" s="1109"/>
      <c r="M10" s="1109"/>
      <c r="N10" s="1109"/>
      <c r="O10" s="1109"/>
      <c r="P10" s="1109"/>
      <c r="Q10" s="1109"/>
      <c r="R10" s="1109"/>
      <c r="S10" s="1109"/>
      <c r="T10" s="1109"/>
      <c r="U10" s="1109"/>
      <c r="V10" s="1109"/>
      <c r="W10" s="1109"/>
    </row>
    <row r="11" spans="1:42" ht="16.5" customHeight="1" x14ac:dyDescent="0.25">
      <c r="A11" s="133"/>
      <c r="B11" s="1102" t="s">
        <v>84</v>
      </c>
      <c r="C11" s="1102" t="s">
        <v>39</v>
      </c>
      <c r="D11" s="1102" t="s">
        <v>213</v>
      </c>
      <c r="E11" s="1102" t="s">
        <v>187</v>
      </c>
      <c r="F11" s="1102" t="s">
        <v>5</v>
      </c>
      <c r="G11" s="1102" t="s">
        <v>618</v>
      </c>
      <c r="H11" s="1104" t="s">
        <v>619</v>
      </c>
      <c r="I11" s="1104" t="s">
        <v>620</v>
      </c>
      <c r="J11" s="1104" t="s">
        <v>621</v>
      </c>
      <c r="K11" s="1102" t="s">
        <v>3</v>
      </c>
      <c r="L11" s="1102" t="s">
        <v>6</v>
      </c>
      <c r="M11" s="1102" t="s">
        <v>94</v>
      </c>
      <c r="N11" s="1102" t="s">
        <v>10</v>
      </c>
      <c r="O11" s="1105" t="s">
        <v>254</v>
      </c>
      <c r="P11" s="1105"/>
      <c r="Q11" s="1105"/>
      <c r="R11" s="1105"/>
      <c r="S11" s="1105"/>
      <c r="T11" s="1105"/>
      <c r="U11" s="1106" t="s">
        <v>622</v>
      </c>
      <c r="V11" s="1106" t="s">
        <v>623</v>
      </c>
      <c r="W11" s="1100" t="s">
        <v>624</v>
      </c>
    </row>
    <row r="12" spans="1:42" ht="33.950000000000003" customHeight="1" x14ac:dyDescent="0.25">
      <c r="A12" s="133"/>
      <c r="B12" s="1103"/>
      <c r="C12" s="1103"/>
      <c r="D12" s="1103"/>
      <c r="E12" s="1103"/>
      <c r="F12" s="1103"/>
      <c r="G12" s="1103"/>
      <c r="H12" s="1102"/>
      <c r="I12" s="1102"/>
      <c r="J12" s="1102"/>
      <c r="K12" s="1103"/>
      <c r="L12" s="1103"/>
      <c r="M12" s="1103"/>
      <c r="N12" s="1103"/>
      <c r="O12" s="688" t="s">
        <v>253</v>
      </c>
      <c r="P12" s="688" t="s">
        <v>252</v>
      </c>
      <c r="Q12" s="688" t="s">
        <v>251</v>
      </c>
      <c r="R12" s="688" t="s">
        <v>250</v>
      </c>
      <c r="S12" s="688" t="s">
        <v>249</v>
      </c>
      <c r="T12" s="688" t="s">
        <v>248</v>
      </c>
      <c r="U12" s="1107"/>
      <c r="V12" s="1107"/>
      <c r="W12" s="1101"/>
      <c r="Y12" s="4" t="s">
        <v>216</v>
      </c>
    </row>
    <row r="13" spans="1:42" ht="33.950000000000003" customHeight="1" x14ac:dyDescent="0.25">
      <c r="A13" s="133"/>
      <c r="B13" s="689"/>
      <c r="C13" s="218"/>
      <c r="D13" s="310"/>
      <c r="E13" s="140"/>
      <c r="F13" s="690"/>
      <c r="G13" s="140"/>
      <c r="H13" s="140"/>
      <c r="I13" s="691" t="str">
        <f>IF(K13="","",VLOOKUP(K13,Datos!$A$2:$B$10,2,FALSE))</f>
        <v/>
      </c>
      <c r="J13" s="691" t="str">
        <f>IF(K13="","",VLOOKUP(K13,Datos!$A$2:$C$10,3,FALSE))</f>
        <v/>
      </c>
      <c r="K13" s="149"/>
      <c r="L13" s="140"/>
      <c r="M13" s="692" t="str">
        <f>IF(K13="","",VLOOKUP(K13,Datos!$A$2:$E$10,5,FALSE))</f>
        <v/>
      </c>
      <c r="N13" s="693" t="str">
        <f>IF(K13="","",VLOOKUP(K13,Datos!$A$2:$D$10,4,FALSE))</f>
        <v/>
      </c>
      <c r="O13" s="395" t="str">
        <f>IF(ISNUMBER(N13),(N13*12),"")</f>
        <v/>
      </c>
      <c r="P13" s="395" t="str">
        <f>IF(ISNUMBER(N13),(O13/12),"")</f>
        <v/>
      </c>
      <c r="Q13" s="395" t="str">
        <f>IF(ISNUMBER(N13),($E$64),"")</f>
        <v/>
      </c>
      <c r="R13" s="395" t="str">
        <f>IF(ISNUMBER(N13),(O13*8.33%),"")</f>
        <v/>
      </c>
      <c r="S13" s="395" t="str">
        <f>IF(ISNUMBER(N13),(O13*9.15%),"")</f>
        <v/>
      </c>
      <c r="T13" s="395" t="str">
        <f>IF(ISNUMBER(N13),SUM(O13:S13),"")</f>
        <v/>
      </c>
      <c r="U13" s="694"/>
      <c r="V13" s="220"/>
      <c r="W13" s="220"/>
      <c r="Y13" s="4" t="s">
        <v>217</v>
      </c>
    </row>
    <row r="14" spans="1:42" ht="33.950000000000003" customHeight="1" x14ac:dyDescent="0.25">
      <c r="A14" s="133"/>
      <c r="B14" s="689"/>
      <c r="C14" s="218"/>
      <c r="D14" s="310"/>
      <c r="E14" s="140"/>
      <c r="F14" s="690"/>
      <c r="G14" s="140"/>
      <c r="H14" s="140"/>
      <c r="I14" s="691" t="str">
        <f>IF(K14="","",VLOOKUP(K14,Datos!$A$2:$B$10,2,FALSE))</f>
        <v/>
      </c>
      <c r="J14" s="691" t="str">
        <f>IF(K14="","",VLOOKUP(K14,Datos!$A$2:$C$10,3,FALSE))</f>
        <v/>
      </c>
      <c r="K14" s="149"/>
      <c r="L14" s="140"/>
      <c r="M14" s="692" t="str">
        <f>IF(K14="","",VLOOKUP(K14,Datos!$A$2:$E$10,5,FALSE))</f>
        <v/>
      </c>
      <c r="N14" s="693" t="str">
        <f>IF(K14="","",VLOOKUP(K14,Datos!$A$2:$D$10,4,FALSE))</f>
        <v/>
      </c>
      <c r="O14" s="395" t="str">
        <f t="shared" ref="O14:O62" si="0">IF(ISNUMBER(N14),(N14*12),"")</f>
        <v/>
      </c>
      <c r="P14" s="395" t="str">
        <f t="shared" ref="P14:P62" si="1">IF(ISNUMBER(N14),(O14/12),"")</f>
        <v/>
      </c>
      <c r="Q14" s="395" t="str">
        <f t="shared" ref="Q14:Q62" si="2">IF(ISNUMBER(N14),($E$64),"")</f>
        <v/>
      </c>
      <c r="R14" s="395" t="str">
        <f t="shared" ref="R14:R62" si="3">IF(ISNUMBER(N14),(O14*8.33%),"")</f>
        <v/>
      </c>
      <c r="S14" s="395" t="str">
        <f t="shared" ref="S14:S62" si="4">IF(ISNUMBER(N14),(O14*9.15%),"")</f>
        <v/>
      </c>
      <c r="T14" s="395" t="str">
        <f t="shared" ref="T14:T62" si="5">IF(ISNUMBER(N14),SUM(O14:S14),"")</f>
        <v/>
      </c>
      <c r="U14" s="220"/>
      <c r="V14" s="220"/>
      <c r="W14" s="220"/>
      <c r="Y14" s="4" t="s">
        <v>198</v>
      </c>
    </row>
    <row r="15" spans="1:42" ht="33.950000000000003" customHeight="1" x14ac:dyDescent="0.25">
      <c r="A15" s="133"/>
      <c r="B15" s="689"/>
      <c r="C15" s="218"/>
      <c r="D15" s="310"/>
      <c r="E15" s="140"/>
      <c r="F15" s="690"/>
      <c r="G15" s="140"/>
      <c r="H15" s="140"/>
      <c r="I15" s="691" t="str">
        <f>IF(K15="","",VLOOKUP(K15,Datos!$A$2:$B$10,2,FALSE))</f>
        <v/>
      </c>
      <c r="J15" s="691" t="str">
        <f>IF(K15="","",VLOOKUP(K15,Datos!$A$2:$C$10,3,FALSE))</f>
        <v/>
      </c>
      <c r="K15" s="149"/>
      <c r="L15" s="140"/>
      <c r="M15" s="692" t="str">
        <f>IF(K15="","",VLOOKUP(K15,Datos!$A$2:$E$10,5,FALSE))</f>
        <v/>
      </c>
      <c r="N15" s="693" t="str">
        <f>IF(K15="","",VLOOKUP(K15,Datos!$A$2:$D$10,4,FALSE))</f>
        <v/>
      </c>
      <c r="O15" s="395" t="str">
        <f t="shared" si="0"/>
        <v/>
      </c>
      <c r="P15" s="395" t="str">
        <f t="shared" si="1"/>
        <v/>
      </c>
      <c r="Q15" s="395" t="str">
        <f t="shared" si="2"/>
        <v/>
      </c>
      <c r="R15" s="395" t="str">
        <f t="shared" si="3"/>
        <v/>
      </c>
      <c r="S15" s="395" t="str">
        <f t="shared" si="4"/>
        <v/>
      </c>
      <c r="T15" s="395" t="str">
        <f t="shared" si="5"/>
        <v/>
      </c>
      <c r="U15" s="220"/>
      <c r="V15" s="220"/>
      <c r="W15" s="220"/>
      <c r="Y15" s="4" t="s">
        <v>197</v>
      </c>
    </row>
    <row r="16" spans="1:42" ht="33.950000000000003" customHeight="1" x14ac:dyDescent="0.25">
      <c r="A16" s="133"/>
      <c r="B16" s="689"/>
      <c r="C16" s="218"/>
      <c r="D16" s="310"/>
      <c r="E16" s="140"/>
      <c r="F16" s="690"/>
      <c r="G16" s="140"/>
      <c r="H16" s="140"/>
      <c r="I16" s="691" t="str">
        <f>IF(K16="","",VLOOKUP(K16,Datos!$A$2:$B$10,2,FALSE))</f>
        <v/>
      </c>
      <c r="J16" s="691" t="str">
        <f>IF(K16="","",VLOOKUP(K16,Datos!$A$2:$C$10,3,FALSE))</f>
        <v/>
      </c>
      <c r="K16" s="149"/>
      <c r="L16" s="140"/>
      <c r="M16" s="692" t="str">
        <f>IF(K16="","",VLOOKUP(K16,Datos!$A$2:$E$10,5,FALSE))</f>
        <v/>
      </c>
      <c r="N16" s="693" t="str">
        <f>IF(K16="","",VLOOKUP(K16,Datos!$A$2:$D$10,4,FALSE))</f>
        <v/>
      </c>
      <c r="O16" s="395" t="str">
        <f t="shared" si="0"/>
        <v/>
      </c>
      <c r="P16" s="395" t="str">
        <f t="shared" si="1"/>
        <v/>
      </c>
      <c r="Q16" s="395" t="str">
        <f t="shared" si="2"/>
        <v/>
      </c>
      <c r="R16" s="395" t="str">
        <f t="shared" si="3"/>
        <v/>
      </c>
      <c r="S16" s="395" t="str">
        <f t="shared" si="4"/>
        <v/>
      </c>
      <c r="T16" s="395" t="str">
        <f t="shared" si="5"/>
        <v/>
      </c>
      <c r="U16" s="220"/>
      <c r="V16" s="220"/>
      <c r="W16" s="220"/>
      <c r="Y16" s="4" t="s">
        <v>230</v>
      </c>
    </row>
    <row r="17" spans="1:44" ht="33.950000000000003" customHeight="1" x14ac:dyDescent="0.25">
      <c r="A17" s="133"/>
      <c r="B17" s="689"/>
      <c r="C17" s="218"/>
      <c r="D17" s="310"/>
      <c r="E17" s="140"/>
      <c r="F17" s="690"/>
      <c r="G17" s="140"/>
      <c r="H17" s="140"/>
      <c r="I17" s="691" t="str">
        <f>IF(K17="","",VLOOKUP(K17,Datos!$A$2:$B$10,2,FALSE))</f>
        <v/>
      </c>
      <c r="J17" s="691" t="str">
        <f>IF(K17="","",VLOOKUP(K17,Datos!$A$2:$C$10,3,FALSE))</f>
        <v/>
      </c>
      <c r="K17" s="149"/>
      <c r="L17" s="140"/>
      <c r="M17" s="692" t="str">
        <f>IF(K17="","",VLOOKUP(K17,Datos!$A$2:$E$10,5,FALSE))</f>
        <v/>
      </c>
      <c r="N17" s="693" t="str">
        <f>IF(K17="","",VLOOKUP(K17,Datos!$A$2:$D$10,4,FALSE))</f>
        <v/>
      </c>
      <c r="O17" s="395" t="str">
        <f t="shared" si="0"/>
        <v/>
      </c>
      <c r="P17" s="395" t="str">
        <f t="shared" si="1"/>
        <v/>
      </c>
      <c r="Q17" s="395" t="str">
        <f t="shared" si="2"/>
        <v/>
      </c>
      <c r="R17" s="395" t="str">
        <f t="shared" si="3"/>
        <v/>
      </c>
      <c r="S17" s="395" t="str">
        <f t="shared" si="4"/>
        <v/>
      </c>
      <c r="T17" s="395" t="str">
        <f t="shared" si="5"/>
        <v/>
      </c>
      <c r="U17" s="220"/>
      <c r="V17" s="220"/>
      <c r="W17" s="220"/>
    </row>
    <row r="18" spans="1:44" s="132" customFormat="1" ht="33.950000000000003" customHeight="1" x14ac:dyDescent="0.25">
      <c r="A18" s="133"/>
      <c r="B18" s="689"/>
      <c r="C18" s="218"/>
      <c r="D18" s="310"/>
      <c r="E18" s="140"/>
      <c r="F18" s="690"/>
      <c r="G18" s="140"/>
      <c r="H18" s="140"/>
      <c r="I18" s="691" t="str">
        <f>IF(K18="","",VLOOKUP(K18,Datos!$A$2:$B$10,2,FALSE))</f>
        <v/>
      </c>
      <c r="J18" s="691" t="str">
        <f>IF(K18="","",VLOOKUP(K18,Datos!$A$2:$C$10,3,FALSE))</f>
        <v/>
      </c>
      <c r="K18" s="149"/>
      <c r="L18" s="140"/>
      <c r="M18" s="692" t="str">
        <f>IF(K18="","",VLOOKUP(K18,Datos!$A$2:$E$10,5,FALSE))</f>
        <v/>
      </c>
      <c r="N18" s="693" t="str">
        <f>IF(K18="","",VLOOKUP(K18,Datos!$A$2:$D$10,4,FALSE))</f>
        <v/>
      </c>
      <c r="O18" s="395" t="str">
        <f t="shared" si="0"/>
        <v/>
      </c>
      <c r="P18" s="395" t="str">
        <f t="shared" si="1"/>
        <v/>
      </c>
      <c r="Q18" s="395" t="str">
        <f t="shared" si="2"/>
        <v/>
      </c>
      <c r="R18" s="395" t="str">
        <f t="shared" si="3"/>
        <v/>
      </c>
      <c r="S18" s="395" t="str">
        <f t="shared" si="4"/>
        <v/>
      </c>
      <c r="T18" s="395" t="str">
        <f t="shared" si="5"/>
        <v/>
      </c>
      <c r="U18" s="220"/>
      <c r="V18" s="220"/>
      <c r="W18" s="220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</row>
    <row r="19" spans="1:44" s="132" customFormat="1" ht="33.950000000000003" customHeight="1" x14ac:dyDescent="0.25">
      <c r="A19" s="133"/>
      <c r="B19" s="689"/>
      <c r="C19" s="218"/>
      <c r="D19" s="310"/>
      <c r="E19" s="140"/>
      <c r="F19" s="690"/>
      <c r="G19" s="140"/>
      <c r="H19" s="140"/>
      <c r="I19" s="691" t="str">
        <f>IF(K19="","",VLOOKUP(K19,Datos!$A$2:$B$10,2,FALSE))</f>
        <v/>
      </c>
      <c r="J19" s="691" t="str">
        <f>IF(K19="","",VLOOKUP(K19,Datos!$A$2:$C$10,3,FALSE))</f>
        <v/>
      </c>
      <c r="K19" s="149"/>
      <c r="L19" s="140"/>
      <c r="M19" s="692" t="str">
        <f>IF(K19="","",VLOOKUP(K19,Datos!$A$2:$E$10,5,FALSE))</f>
        <v/>
      </c>
      <c r="N19" s="693" t="str">
        <f>IF(K19="","",VLOOKUP(K19,Datos!$A$2:$D$10,4,FALSE))</f>
        <v/>
      </c>
      <c r="O19" s="395" t="str">
        <f t="shared" si="0"/>
        <v/>
      </c>
      <c r="P19" s="395" t="str">
        <f t="shared" si="1"/>
        <v/>
      </c>
      <c r="Q19" s="395" t="str">
        <f t="shared" si="2"/>
        <v/>
      </c>
      <c r="R19" s="395" t="str">
        <f t="shared" si="3"/>
        <v/>
      </c>
      <c r="S19" s="395" t="str">
        <f t="shared" si="4"/>
        <v/>
      </c>
      <c r="T19" s="395" t="str">
        <f t="shared" si="5"/>
        <v/>
      </c>
      <c r="U19" s="220"/>
      <c r="V19" s="220"/>
      <c r="W19" s="220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</row>
    <row r="20" spans="1:44" s="132" customFormat="1" ht="33.950000000000003" customHeight="1" x14ac:dyDescent="0.25">
      <c r="A20" s="133"/>
      <c r="B20" s="689"/>
      <c r="C20" s="218"/>
      <c r="D20" s="310"/>
      <c r="E20" s="140"/>
      <c r="F20" s="690"/>
      <c r="G20" s="140"/>
      <c r="H20" s="140"/>
      <c r="I20" s="691" t="str">
        <f>IF(K20="","",VLOOKUP(K20,Datos!$A$2:$B$10,2,FALSE))</f>
        <v/>
      </c>
      <c r="J20" s="691" t="str">
        <f>IF(K20="","",VLOOKUP(K20,Datos!$A$2:$C$10,3,FALSE))</f>
        <v/>
      </c>
      <c r="K20" s="149"/>
      <c r="L20" s="140"/>
      <c r="M20" s="692" t="str">
        <f>IF(K20="","",VLOOKUP(K20,Datos!$A$2:$E$10,5,FALSE))</f>
        <v/>
      </c>
      <c r="N20" s="693" t="str">
        <f>IF(K20="","",VLOOKUP(K20,Datos!$A$2:$D$10,4,FALSE))</f>
        <v/>
      </c>
      <c r="O20" s="395" t="str">
        <f t="shared" si="0"/>
        <v/>
      </c>
      <c r="P20" s="395" t="str">
        <f t="shared" si="1"/>
        <v/>
      </c>
      <c r="Q20" s="395" t="str">
        <f t="shared" si="2"/>
        <v/>
      </c>
      <c r="R20" s="395" t="str">
        <f t="shared" si="3"/>
        <v/>
      </c>
      <c r="S20" s="395" t="str">
        <f t="shared" si="4"/>
        <v/>
      </c>
      <c r="T20" s="395" t="str">
        <f t="shared" si="5"/>
        <v/>
      </c>
      <c r="U20" s="220"/>
      <c r="V20" s="220"/>
      <c r="W20" s="220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</row>
    <row r="21" spans="1:44" s="132" customFormat="1" ht="33.950000000000003" customHeight="1" x14ac:dyDescent="0.25">
      <c r="A21" s="133"/>
      <c r="B21" s="689"/>
      <c r="C21" s="218"/>
      <c r="D21" s="310"/>
      <c r="E21" s="140"/>
      <c r="F21" s="690"/>
      <c r="G21" s="140"/>
      <c r="H21" s="140"/>
      <c r="I21" s="691" t="str">
        <f>IF(K21="","",VLOOKUP(K21,Datos!$A$2:$B$10,2,FALSE))</f>
        <v/>
      </c>
      <c r="J21" s="691" t="str">
        <f>IF(K21="","",VLOOKUP(K21,Datos!$A$2:$C$10,3,FALSE))</f>
        <v/>
      </c>
      <c r="K21" s="149"/>
      <c r="L21" s="140"/>
      <c r="M21" s="692" t="str">
        <f>IF(K21="","",VLOOKUP(K21,Datos!$A$2:$E$10,5,FALSE))</f>
        <v/>
      </c>
      <c r="N21" s="693" t="str">
        <f>IF(K21="","",VLOOKUP(K21,Datos!$A$2:$D$10,4,FALSE))</f>
        <v/>
      </c>
      <c r="O21" s="395" t="str">
        <f t="shared" si="0"/>
        <v/>
      </c>
      <c r="P21" s="395" t="str">
        <f t="shared" si="1"/>
        <v/>
      </c>
      <c r="Q21" s="395" t="str">
        <f t="shared" si="2"/>
        <v/>
      </c>
      <c r="R21" s="395" t="str">
        <f t="shared" si="3"/>
        <v/>
      </c>
      <c r="S21" s="395" t="str">
        <f t="shared" si="4"/>
        <v/>
      </c>
      <c r="T21" s="395" t="str">
        <f t="shared" si="5"/>
        <v/>
      </c>
      <c r="U21" s="220"/>
      <c r="V21" s="220"/>
      <c r="W21" s="220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</row>
    <row r="22" spans="1:44" s="132" customFormat="1" ht="33.950000000000003" customHeight="1" x14ac:dyDescent="0.25">
      <c r="A22" s="133"/>
      <c r="B22" s="689"/>
      <c r="C22" s="218"/>
      <c r="D22" s="310"/>
      <c r="E22" s="140"/>
      <c r="F22" s="690"/>
      <c r="G22" s="140"/>
      <c r="H22" s="140"/>
      <c r="I22" s="691" t="str">
        <f>IF(K22="","",VLOOKUP(K22,Datos!$A$2:$B$10,2,FALSE))</f>
        <v/>
      </c>
      <c r="J22" s="691" t="str">
        <f>IF(K22="","",VLOOKUP(K22,Datos!$A$2:$C$10,3,FALSE))</f>
        <v/>
      </c>
      <c r="K22" s="149"/>
      <c r="L22" s="140"/>
      <c r="M22" s="692" t="str">
        <f>IF(K22="","",VLOOKUP(K22,Datos!$A$2:$E$10,5,FALSE))</f>
        <v/>
      </c>
      <c r="N22" s="693" t="str">
        <f>IF(K22="","",VLOOKUP(K22,Datos!$A$2:$D$10,4,FALSE))</f>
        <v/>
      </c>
      <c r="O22" s="395" t="str">
        <f t="shared" si="0"/>
        <v/>
      </c>
      <c r="P22" s="395" t="str">
        <f t="shared" si="1"/>
        <v/>
      </c>
      <c r="Q22" s="395" t="str">
        <f t="shared" si="2"/>
        <v/>
      </c>
      <c r="R22" s="395" t="str">
        <f t="shared" si="3"/>
        <v/>
      </c>
      <c r="S22" s="395" t="str">
        <f t="shared" si="4"/>
        <v/>
      </c>
      <c r="T22" s="395" t="str">
        <f t="shared" si="5"/>
        <v/>
      </c>
      <c r="U22" s="220"/>
      <c r="V22" s="220"/>
      <c r="W22" s="220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</row>
    <row r="23" spans="1:44" s="132" customFormat="1" ht="33.950000000000003" customHeight="1" x14ac:dyDescent="0.25">
      <c r="A23" s="133"/>
      <c r="B23" s="689"/>
      <c r="C23" s="218"/>
      <c r="D23" s="310"/>
      <c r="E23" s="140"/>
      <c r="F23" s="690"/>
      <c r="G23" s="140"/>
      <c r="H23" s="140"/>
      <c r="I23" s="691" t="str">
        <f>IF(K23="","",VLOOKUP(K23,Datos!$A$2:$B$10,2,FALSE))</f>
        <v/>
      </c>
      <c r="J23" s="691" t="str">
        <f>IF(K23="","",VLOOKUP(K23,Datos!$A$2:$C$10,3,FALSE))</f>
        <v/>
      </c>
      <c r="K23" s="149"/>
      <c r="L23" s="140"/>
      <c r="M23" s="692" t="str">
        <f>IF(K23="","",VLOOKUP(K23,Datos!$A$2:$E$10,5,FALSE))</f>
        <v/>
      </c>
      <c r="N23" s="693" t="str">
        <f>IF(K23="","",VLOOKUP(K23,Datos!$A$2:$D$10,4,FALSE))</f>
        <v/>
      </c>
      <c r="O23" s="395" t="str">
        <f t="shared" si="0"/>
        <v/>
      </c>
      <c r="P23" s="395" t="str">
        <f t="shared" si="1"/>
        <v/>
      </c>
      <c r="Q23" s="395" t="str">
        <f t="shared" si="2"/>
        <v/>
      </c>
      <c r="R23" s="395" t="str">
        <f t="shared" si="3"/>
        <v/>
      </c>
      <c r="S23" s="395" t="str">
        <f t="shared" si="4"/>
        <v/>
      </c>
      <c r="T23" s="395" t="str">
        <f t="shared" si="5"/>
        <v/>
      </c>
      <c r="U23" s="220"/>
      <c r="V23" s="220"/>
      <c r="W23" s="220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</row>
    <row r="24" spans="1:44" s="132" customFormat="1" ht="33.950000000000003" customHeight="1" x14ac:dyDescent="0.25">
      <c r="A24" s="133"/>
      <c r="B24" s="689"/>
      <c r="C24" s="218"/>
      <c r="D24" s="310"/>
      <c r="E24" s="140"/>
      <c r="F24" s="690"/>
      <c r="G24" s="140"/>
      <c r="H24" s="140"/>
      <c r="I24" s="691" t="str">
        <f>IF(K24="","",VLOOKUP(K24,Datos!$A$2:$B$10,2,FALSE))</f>
        <v/>
      </c>
      <c r="J24" s="691" t="str">
        <f>IF(K24="","",VLOOKUP(K24,Datos!$A$2:$C$10,3,FALSE))</f>
        <v/>
      </c>
      <c r="K24" s="149"/>
      <c r="L24" s="140"/>
      <c r="M24" s="692" t="str">
        <f>IF(K24="","",VLOOKUP(K24,Datos!$A$2:$E$10,5,FALSE))</f>
        <v/>
      </c>
      <c r="N24" s="693" t="str">
        <f>IF(K24="","",VLOOKUP(K24,Datos!$A$2:$D$10,4,FALSE))</f>
        <v/>
      </c>
      <c r="O24" s="395" t="str">
        <f t="shared" si="0"/>
        <v/>
      </c>
      <c r="P24" s="395" t="str">
        <f t="shared" si="1"/>
        <v/>
      </c>
      <c r="Q24" s="395" t="str">
        <f t="shared" si="2"/>
        <v/>
      </c>
      <c r="R24" s="395" t="str">
        <f t="shared" si="3"/>
        <v/>
      </c>
      <c r="S24" s="395" t="str">
        <f t="shared" si="4"/>
        <v/>
      </c>
      <c r="T24" s="395" t="str">
        <f t="shared" si="5"/>
        <v/>
      </c>
      <c r="U24" s="220"/>
      <c r="V24" s="220"/>
      <c r="W24" s="220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</row>
    <row r="25" spans="1:44" s="132" customFormat="1" ht="33.950000000000003" customHeight="1" x14ac:dyDescent="0.25">
      <c r="A25" s="133"/>
      <c r="B25" s="689"/>
      <c r="C25" s="218"/>
      <c r="D25" s="310"/>
      <c r="E25" s="140"/>
      <c r="F25" s="690"/>
      <c r="G25" s="140"/>
      <c r="H25" s="140"/>
      <c r="I25" s="691" t="str">
        <f>IF(K25="","",VLOOKUP(K25,Datos!$A$2:$B$10,2,FALSE))</f>
        <v/>
      </c>
      <c r="J25" s="691" t="str">
        <f>IF(K25="","",VLOOKUP(K25,Datos!$A$2:$C$10,3,FALSE))</f>
        <v/>
      </c>
      <c r="K25" s="149"/>
      <c r="L25" s="140"/>
      <c r="M25" s="692" t="str">
        <f>IF(K25="","",VLOOKUP(K25,Datos!$A$2:$E$10,5,FALSE))</f>
        <v/>
      </c>
      <c r="N25" s="693" t="str">
        <f>IF(K25="","",VLOOKUP(K25,Datos!$A$2:$D$10,4,FALSE))</f>
        <v/>
      </c>
      <c r="O25" s="395" t="str">
        <f t="shared" si="0"/>
        <v/>
      </c>
      <c r="P25" s="395" t="str">
        <f t="shared" si="1"/>
        <v/>
      </c>
      <c r="Q25" s="395" t="str">
        <f t="shared" si="2"/>
        <v/>
      </c>
      <c r="R25" s="395" t="str">
        <f t="shared" si="3"/>
        <v/>
      </c>
      <c r="S25" s="395" t="str">
        <f t="shared" si="4"/>
        <v/>
      </c>
      <c r="T25" s="395" t="str">
        <f t="shared" si="5"/>
        <v/>
      </c>
      <c r="U25" s="220"/>
      <c r="V25" s="220"/>
      <c r="W25" s="220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</row>
    <row r="26" spans="1:44" s="132" customFormat="1" ht="33.950000000000003" customHeight="1" x14ac:dyDescent="0.25">
      <c r="A26" s="133"/>
      <c r="B26" s="689"/>
      <c r="C26" s="218"/>
      <c r="D26" s="310"/>
      <c r="E26" s="140"/>
      <c r="F26" s="690"/>
      <c r="G26" s="140"/>
      <c r="H26" s="140"/>
      <c r="I26" s="691" t="str">
        <f>IF(K26="","",VLOOKUP(K26,Datos!$A$2:$B$10,2,FALSE))</f>
        <v/>
      </c>
      <c r="J26" s="691" t="str">
        <f>IF(K26="","",VLOOKUP(K26,Datos!$A$2:$C$10,3,FALSE))</f>
        <v/>
      </c>
      <c r="K26" s="149"/>
      <c r="L26" s="140"/>
      <c r="M26" s="692" t="str">
        <f>IF(K26="","",VLOOKUP(K26,Datos!$A$2:$E$10,5,FALSE))</f>
        <v/>
      </c>
      <c r="N26" s="693" t="str">
        <f>IF(K26="","",VLOOKUP(K26,Datos!$A$2:$D$10,4,FALSE))</f>
        <v/>
      </c>
      <c r="O26" s="395" t="str">
        <f t="shared" si="0"/>
        <v/>
      </c>
      <c r="P26" s="395" t="str">
        <f t="shared" si="1"/>
        <v/>
      </c>
      <c r="Q26" s="395" t="str">
        <f t="shared" si="2"/>
        <v/>
      </c>
      <c r="R26" s="395" t="str">
        <f t="shared" si="3"/>
        <v/>
      </c>
      <c r="S26" s="395" t="str">
        <f t="shared" si="4"/>
        <v/>
      </c>
      <c r="T26" s="395" t="str">
        <f t="shared" si="5"/>
        <v/>
      </c>
      <c r="U26" s="220"/>
      <c r="V26" s="220"/>
      <c r="W26" s="220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</row>
    <row r="27" spans="1:44" s="132" customFormat="1" ht="33.950000000000003" customHeight="1" x14ac:dyDescent="0.25">
      <c r="A27" s="133"/>
      <c r="B27" s="689"/>
      <c r="C27" s="218"/>
      <c r="D27" s="310"/>
      <c r="E27" s="140"/>
      <c r="F27" s="690"/>
      <c r="G27" s="140"/>
      <c r="H27" s="140"/>
      <c r="I27" s="691" t="str">
        <f>IF(K27="","",VLOOKUP(K27,Datos!$A$2:$B$10,2,FALSE))</f>
        <v/>
      </c>
      <c r="J27" s="691" t="str">
        <f>IF(K27="","",VLOOKUP(K27,Datos!$A$2:$C$10,3,FALSE))</f>
        <v/>
      </c>
      <c r="K27" s="149"/>
      <c r="L27" s="140"/>
      <c r="M27" s="692" t="str">
        <f>IF(K27="","",VLOOKUP(K27,Datos!$A$2:$E$10,5,FALSE))</f>
        <v/>
      </c>
      <c r="N27" s="693" t="str">
        <f>IF(K27="","",VLOOKUP(K27,Datos!$A$2:$D$10,4,FALSE))</f>
        <v/>
      </c>
      <c r="O27" s="395" t="str">
        <f t="shared" si="0"/>
        <v/>
      </c>
      <c r="P27" s="395" t="str">
        <f t="shared" si="1"/>
        <v/>
      </c>
      <c r="Q27" s="395" t="str">
        <f t="shared" si="2"/>
        <v/>
      </c>
      <c r="R27" s="395" t="str">
        <f t="shared" si="3"/>
        <v/>
      </c>
      <c r="S27" s="395" t="str">
        <f t="shared" si="4"/>
        <v/>
      </c>
      <c r="T27" s="395" t="str">
        <f t="shared" si="5"/>
        <v/>
      </c>
      <c r="U27" s="220"/>
      <c r="V27" s="220"/>
      <c r="W27" s="220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</row>
    <row r="28" spans="1:44" s="132" customFormat="1" ht="33.950000000000003" customHeight="1" x14ac:dyDescent="0.25">
      <c r="A28" s="133"/>
      <c r="B28" s="689"/>
      <c r="C28" s="218"/>
      <c r="D28" s="310"/>
      <c r="E28" s="140"/>
      <c r="F28" s="690"/>
      <c r="G28" s="140"/>
      <c r="H28" s="140"/>
      <c r="I28" s="691" t="str">
        <f>IF(K28="","",VLOOKUP(K28,Datos!$A$2:$B$10,2,FALSE))</f>
        <v/>
      </c>
      <c r="J28" s="691" t="str">
        <f>IF(K28="","",VLOOKUP(K28,Datos!$A$2:$C$10,3,FALSE))</f>
        <v/>
      </c>
      <c r="K28" s="149"/>
      <c r="L28" s="140"/>
      <c r="M28" s="692" t="str">
        <f>IF(K28="","",VLOOKUP(K28,Datos!$A$2:$E$10,5,FALSE))</f>
        <v/>
      </c>
      <c r="N28" s="693" t="str">
        <f>IF(K28="","",VLOOKUP(K28,Datos!$A$2:$D$10,4,FALSE))</f>
        <v/>
      </c>
      <c r="O28" s="395" t="str">
        <f t="shared" si="0"/>
        <v/>
      </c>
      <c r="P28" s="395" t="str">
        <f t="shared" si="1"/>
        <v/>
      </c>
      <c r="Q28" s="395" t="str">
        <f t="shared" si="2"/>
        <v/>
      </c>
      <c r="R28" s="395" t="str">
        <f t="shared" si="3"/>
        <v/>
      </c>
      <c r="S28" s="395" t="str">
        <f t="shared" si="4"/>
        <v/>
      </c>
      <c r="T28" s="395" t="str">
        <f t="shared" si="5"/>
        <v/>
      </c>
      <c r="U28" s="220"/>
      <c r="V28" s="220"/>
      <c r="W28" s="220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</row>
    <row r="29" spans="1:44" s="132" customFormat="1" ht="33.950000000000003" customHeight="1" x14ac:dyDescent="0.25">
      <c r="A29" s="133"/>
      <c r="B29" s="689"/>
      <c r="C29" s="218"/>
      <c r="D29" s="310"/>
      <c r="E29" s="140"/>
      <c r="F29" s="690"/>
      <c r="G29" s="140"/>
      <c r="H29" s="140"/>
      <c r="I29" s="691" t="str">
        <f>IF(K29="","",VLOOKUP(K29,Datos!$A$2:$B$10,2,FALSE))</f>
        <v/>
      </c>
      <c r="J29" s="691" t="str">
        <f>IF(K29="","",VLOOKUP(K29,Datos!$A$2:$C$10,3,FALSE))</f>
        <v/>
      </c>
      <c r="K29" s="149"/>
      <c r="L29" s="140"/>
      <c r="M29" s="692" t="str">
        <f>IF(K29="","",VLOOKUP(K29,Datos!$A$2:$E$10,5,FALSE))</f>
        <v/>
      </c>
      <c r="N29" s="693" t="str">
        <f>IF(K29="","",VLOOKUP(K29,Datos!$A$2:$D$10,4,FALSE))</f>
        <v/>
      </c>
      <c r="O29" s="395" t="str">
        <f t="shared" si="0"/>
        <v/>
      </c>
      <c r="P29" s="395" t="str">
        <f t="shared" si="1"/>
        <v/>
      </c>
      <c r="Q29" s="395" t="str">
        <f t="shared" si="2"/>
        <v/>
      </c>
      <c r="R29" s="395" t="str">
        <f t="shared" si="3"/>
        <v/>
      </c>
      <c r="S29" s="395" t="str">
        <f t="shared" si="4"/>
        <v/>
      </c>
      <c r="T29" s="395" t="str">
        <f t="shared" si="5"/>
        <v/>
      </c>
      <c r="U29" s="220"/>
      <c r="V29" s="220"/>
      <c r="W29" s="220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</row>
    <row r="30" spans="1:44" s="132" customFormat="1" ht="33.950000000000003" customHeight="1" x14ac:dyDescent="0.25">
      <c r="A30" s="133"/>
      <c r="B30" s="689"/>
      <c r="C30" s="218"/>
      <c r="D30" s="310"/>
      <c r="E30" s="140"/>
      <c r="F30" s="690"/>
      <c r="G30" s="140"/>
      <c r="H30" s="140"/>
      <c r="I30" s="691" t="str">
        <f>IF(K30="","",VLOOKUP(K30,Datos!$A$2:$B$10,2,FALSE))</f>
        <v/>
      </c>
      <c r="J30" s="691" t="str">
        <f>IF(K30="","",VLOOKUP(K30,Datos!$A$2:$C$10,3,FALSE))</f>
        <v/>
      </c>
      <c r="K30" s="149"/>
      <c r="L30" s="140"/>
      <c r="M30" s="692" t="str">
        <f>IF(K30="","",VLOOKUP(K30,Datos!$A$2:$E$10,5,FALSE))</f>
        <v/>
      </c>
      <c r="N30" s="693" t="str">
        <f>IF(K30="","",VLOOKUP(K30,Datos!$A$2:$D$10,4,FALSE))</f>
        <v/>
      </c>
      <c r="O30" s="395" t="str">
        <f t="shared" si="0"/>
        <v/>
      </c>
      <c r="P30" s="395" t="str">
        <f t="shared" si="1"/>
        <v/>
      </c>
      <c r="Q30" s="395" t="str">
        <f t="shared" si="2"/>
        <v/>
      </c>
      <c r="R30" s="395" t="str">
        <f t="shared" si="3"/>
        <v/>
      </c>
      <c r="S30" s="395" t="str">
        <f t="shared" si="4"/>
        <v/>
      </c>
      <c r="T30" s="395" t="str">
        <f t="shared" si="5"/>
        <v/>
      </c>
      <c r="U30" s="220"/>
      <c r="V30" s="220"/>
      <c r="W30" s="220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</row>
    <row r="31" spans="1:44" s="132" customFormat="1" ht="33.950000000000003" customHeight="1" x14ac:dyDescent="0.25">
      <c r="A31" s="133"/>
      <c r="B31" s="689"/>
      <c r="C31" s="218"/>
      <c r="D31" s="310"/>
      <c r="E31" s="140"/>
      <c r="F31" s="690"/>
      <c r="G31" s="140"/>
      <c r="H31" s="140"/>
      <c r="I31" s="691" t="str">
        <f>IF(K31="","",VLOOKUP(K31,Datos!$A$2:$B$10,2,FALSE))</f>
        <v/>
      </c>
      <c r="J31" s="691" t="str">
        <f>IF(K31="","",VLOOKUP(K31,Datos!$A$2:$C$10,3,FALSE))</f>
        <v/>
      </c>
      <c r="K31" s="149"/>
      <c r="L31" s="140"/>
      <c r="M31" s="692" t="str">
        <f>IF(K31="","",VLOOKUP(K31,Datos!$A$2:$E$10,5,FALSE))</f>
        <v/>
      </c>
      <c r="N31" s="693" t="str">
        <f>IF(K31="","",VLOOKUP(K31,Datos!$A$2:$D$10,4,FALSE))</f>
        <v/>
      </c>
      <c r="O31" s="395" t="str">
        <f t="shared" si="0"/>
        <v/>
      </c>
      <c r="P31" s="395" t="str">
        <f t="shared" si="1"/>
        <v/>
      </c>
      <c r="Q31" s="395" t="str">
        <f t="shared" si="2"/>
        <v/>
      </c>
      <c r="R31" s="395" t="str">
        <f t="shared" si="3"/>
        <v/>
      </c>
      <c r="S31" s="395" t="str">
        <f t="shared" si="4"/>
        <v/>
      </c>
      <c r="T31" s="395" t="str">
        <f t="shared" si="5"/>
        <v/>
      </c>
      <c r="U31" s="220"/>
      <c r="V31" s="220"/>
      <c r="W31" s="220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</row>
    <row r="32" spans="1:44" s="132" customFormat="1" ht="33.950000000000003" customHeight="1" x14ac:dyDescent="0.25">
      <c r="A32" s="133"/>
      <c r="B32" s="689"/>
      <c r="C32" s="218"/>
      <c r="D32" s="310"/>
      <c r="E32" s="140"/>
      <c r="F32" s="690"/>
      <c r="G32" s="140"/>
      <c r="H32" s="140"/>
      <c r="I32" s="691" t="str">
        <f>IF(K32="","",VLOOKUP(K32,Datos!$A$2:$B$10,2,FALSE))</f>
        <v/>
      </c>
      <c r="J32" s="691" t="str">
        <f>IF(K32="","",VLOOKUP(K32,Datos!$A$2:$C$10,3,FALSE))</f>
        <v/>
      </c>
      <c r="K32" s="149"/>
      <c r="L32" s="140"/>
      <c r="M32" s="692" t="str">
        <f>IF(K32="","",VLOOKUP(K32,Datos!$A$2:$E$10,5,FALSE))</f>
        <v/>
      </c>
      <c r="N32" s="693" t="str">
        <f>IF(K32="","",VLOOKUP(K32,Datos!$A$2:$D$10,4,FALSE))</f>
        <v/>
      </c>
      <c r="O32" s="395" t="str">
        <f t="shared" si="0"/>
        <v/>
      </c>
      <c r="P32" s="395" t="str">
        <f t="shared" si="1"/>
        <v/>
      </c>
      <c r="Q32" s="395" t="str">
        <f t="shared" si="2"/>
        <v/>
      </c>
      <c r="R32" s="395" t="str">
        <f t="shared" si="3"/>
        <v/>
      </c>
      <c r="S32" s="395" t="str">
        <f t="shared" si="4"/>
        <v/>
      </c>
      <c r="T32" s="395" t="str">
        <f t="shared" si="5"/>
        <v/>
      </c>
      <c r="U32" s="220"/>
      <c r="V32" s="220"/>
      <c r="W32" s="220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</row>
    <row r="33" spans="1:44" s="132" customFormat="1" ht="33.950000000000003" customHeight="1" x14ac:dyDescent="0.25">
      <c r="A33" s="133"/>
      <c r="B33" s="689"/>
      <c r="C33" s="218"/>
      <c r="D33" s="310"/>
      <c r="E33" s="140"/>
      <c r="F33" s="690"/>
      <c r="G33" s="140"/>
      <c r="H33" s="140"/>
      <c r="I33" s="691" t="str">
        <f>IF(K33="","",VLOOKUP(K33,Datos!$A$2:$B$10,2,FALSE))</f>
        <v/>
      </c>
      <c r="J33" s="691" t="str">
        <f>IF(K33="","",VLOOKUP(K33,Datos!$A$2:$C$10,3,FALSE))</f>
        <v/>
      </c>
      <c r="K33" s="149"/>
      <c r="L33" s="140"/>
      <c r="M33" s="692" t="str">
        <f>IF(K33="","",VLOOKUP(K33,Datos!$A$2:$E$10,5,FALSE))</f>
        <v/>
      </c>
      <c r="N33" s="693" t="str">
        <f>IF(K33="","",VLOOKUP(K33,Datos!$A$2:$D$10,4,FALSE))</f>
        <v/>
      </c>
      <c r="O33" s="395" t="str">
        <f t="shared" si="0"/>
        <v/>
      </c>
      <c r="P33" s="395" t="str">
        <f t="shared" si="1"/>
        <v/>
      </c>
      <c r="Q33" s="395" t="str">
        <f t="shared" si="2"/>
        <v/>
      </c>
      <c r="R33" s="395" t="str">
        <f t="shared" si="3"/>
        <v/>
      </c>
      <c r="S33" s="395" t="str">
        <f t="shared" si="4"/>
        <v/>
      </c>
      <c r="T33" s="395" t="str">
        <f t="shared" si="5"/>
        <v/>
      </c>
      <c r="U33" s="220"/>
      <c r="V33" s="220"/>
      <c r="W33" s="220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</row>
    <row r="34" spans="1:44" s="132" customFormat="1" ht="33.950000000000003" customHeight="1" x14ac:dyDescent="0.25">
      <c r="A34" s="133"/>
      <c r="B34" s="689"/>
      <c r="C34" s="218"/>
      <c r="D34" s="310"/>
      <c r="E34" s="140"/>
      <c r="F34" s="690"/>
      <c r="G34" s="140"/>
      <c r="H34" s="140"/>
      <c r="I34" s="691" t="str">
        <f>IF(K34="","",VLOOKUP(K34,Datos!$A$2:$B$10,2,FALSE))</f>
        <v/>
      </c>
      <c r="J34" s="691" t="str">
        <f>IF(K34="","",VLOOKUP(K34,Datos!$A$2:$C$10,3,FALSE))</f>
        <v/>
      </c>
      <c r="K34" s="149"/>
      <c r="L34" s="140"/>
      <c r="M34" s="692" t="str">
        <f>IF(K34="","",VLOOKUP(K34,Datos!$A$2:$E$10,5,FALSE))</f>
        <v/>
      </c>
      <c r="N34" s="693" t="str">
        <f>IF(K34="","",VLOOKUP(K34,Datos!$A$2:$D$10,4,FALSE))</f>
        <v/>
      </c>
      <c r="O34" s="395" t="str">
        <f t="shared" si="0"/>
        <v/>
      </c>
      <c r="P34" s="395" t="str">
        <f t="shared" si="1"/>
        <v/>
      </c>
      <c r="Q34" s="395" t="str">
        <f t="shared" si="2"/>
        <v/>
      </c>
      <c r="R34" s="395" t="str">
        <f t="shared" si="3"/>
        <v/>
      </c>
      <c r="S34" s="395" t="str">
        <f t="shared" si="4"/>
        <v/>
      </c>
      <c r="T34" s="395" t="str">
        <f t="shared" si="5"/>
        <v/>
      </c>
      <c r="U34" s="220"/>
      <c r="V34" s="220"/>
      <c r="W34" s="220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44" s="132" customFormat="1" ht="33.950000000000003" customHeight="1" x14ac:dyDescent="0.25">
      <c r="A35" s="133"/>
      <c r="B35" s="689"/>
      <c r="C35" s="218"/>
      <c r="D35" s="310"/>
      <c r="E35" s="140"/>
      <c r="F35" s="690"/>
      <c r="G35" s="140"/>
      <c r="H35" s="140"/>
      <c r="I35" s="691" t="str">
        <f>IF(K35="","",VLOOKUP(K35,Datos!$A$2:$B$10,2,FALSE))</f>
        <v/>
      </c>
      <c r="J35" s="691" t="str">
        <f>IF(K35="","",VLOOKUP(K35,Datos!$A$2:$C$10,3,FALSE))</f>
        <v/>
      </c>
      <c r="K35" s="149"/>
      <c r="L35" s="140"/>
      <c r="M35" s="692" t="str">
        <f>IF(K35="","",VLOOKUP(K35,Datos!$A$2:$E$10,5,FALSE))</f>
        <v/>
      </c>
      <c r="N35" s="693" t="str">
        <f>IF(K35="","",VLOOKUP(K35,Datos!$A$2:$D$10,4,FALSE))</f>
        <v/>
      </c>
      <c r="O35" s="395" t="str">
        <f t="shared" si="0"/>
        <v/>
      </c>
      <c r="P35" s="395" t="str">
        <f t="shared" si="1"/>
        <v/>
      </c>
      <c r="Q35" s="395" t="str">
        <f t="shared" si="2"/>
        <v/>
      </c>
      <c r="R35" s="395" t="str">
        <f t="shared" si="3"/>
        <v/>
      </c>
      <c r="S35" s="395" t="str">
        <f t="shared" si="4"/>
        <v/>
      </c>
      <c r="T35" s="395" t="str">
        <f t="shared" si="5"/>
        <v/>
      </c>
      <c r="U35" s="220"/>
      <c r="V35" s="220"/>
      <c r="W35" s="220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</row>
    <row r="36" spans="1:44" s="132" customFormat="1" ht="33.950000000000003" customHeight="1" x14ac:dyDescent="0.25">
      <c r="A36" s="133"/>
      <c r="B36" s="689"/>
      <c r="C36" s="218"/>
      <c r="D36" s="310"/>
      <c r="E36" s="140"/>
      <c r="F36" s="690"/>
      <c r="G36" s="140"/>
      <c r="H36" s="140"/>
      <c r="I36" s="691" t="str">
        <f>IF(K36="","",VLOOKUP(K36,Datos!$A$2:$B$10,2,FALSE))</f>
        <v/>
      </c>
      <c r="J36" s="691" t="str">
        <f>IF(K36="","",VLOOKUP(K36,Datos!$A$2:$C$10,3,FALSE))</f>
        <v/>
      </c>
      <c r="K36" s="149"/>
      <c r="L36" s="140"/>
      <c r="M36" s="692" t="str">
        <f>IF(K36="","",VLOOKUP(K36,Datos!$A$2:$E$10,5,FALSE))</f>
        <v/>
      </c>
      <c r="N36" s="693" t="str">
        <f>IF(K36="","",VLOOKUP(K36,Datos!$A$2:$D$10,4,FALSE))</f>
        <v/>
      </c>
      <c r="O36" s="395" t="str">
        <f t="shared" si="0"/>
        <v/>
      </c>
      <c r="P36" s="395" t="str">
        <f t="shared" si="1"/>
        <v/>
      </c>
      <c r="Q36" s="395" t="str">
        <f t="shared" si="2"/>
        <v/>
      </c>
      <c r="R36" s="395" t="str">
        <f t="shared" si="3"/>
        <v/>
      </c>
      <c r="S36" s="395" t="str">
        <f t="shared" si="4"/>
        <v/>
      </c>
      <c r="T36" s="395" t="str">
        <f t="shared" si="5"/>
        <v/>
      </c>
      <c r="U36" s="220"/>
      <c r="V36" s="220"/>
      <c r="W36" s="220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</row>
    <row r="37" spans="1:44" s="132" customFormat="1" ht="33.950000000000003" customHeight="1" x14ac:dyDescent="0.25">
      <c r="A37" s="133"/>
      <c r="B37" s="689"/>
      <c r="C37" s="218"/>
      <c r="D37" s="310"/>
      <c r="E37" s="140"/>
      <c r="F37" s="690"/>
      <c r="G37" s="140"/>
      <c r="H37" s="140"/>
      <c r="I37" s="691" t="str">
        <f>IF(K37="","",VLOOKUP(K37,Datos!$A$2:$B$10,2,FALSE))</f>
        <v/>
      </c>
      <c r="J37" s="691" t="str">
        <f>IF(K37="","",VLOOKUP(K37,Datos!$A$2:$C$10,3,FALSE))</f>
        <v/>
      </c>
      <c r="K37" s="149"/>
      <c r="L37" s="140"/>
      <c r="M37" s="692" t="str">
        <f>IF(K37="","",VLOOKUP(K37,Datos!$A$2:$E$10,5,FALSE))</f>
        <v/>
      </c>
      <c r="N37" s="693" t="str">
        <f>IF(K37="","",VLOOKUP(K37,Datos!$A$2:$D$10,4,FALSE))</f>
        <v/>
      </c>
      <c r="O37" s="395" t="str">
        <f t="shared" si="0"/>
        <v/>
      </c>
      <c r="P37" s="395" t="str">
        <f t="shared" si="1"/>
        <v/>
      </c>
      <c r="Q37" s="395" t="str">
        <f t="shared" si="2"/>
        <v/>
      </c>
      <c r="R37" s="395" t="str">
        <f t="shared" si="3"/>
        <v/>
      </c>
      <c r="S37" s="395" t="str">
        <f t="shared" si="4"/>
        <v/>
      </c>
      <c r="T37" s="395" t="str">
        <f t="shared" si="5"/>
        <v/>
      </c>
      <c r="U37" s="220"/>
      <c r="V37" s="220"/>
      <c r="W37" s="220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</row>
    <row r="38" spans="1:44" s="132" customFormat="1" ht="33.950000000000003" customHeight="1" x14ac:dyDescent="0.25">
      <c r="A38" s="133"/>
      <c r="B38" s="689"/>
      <c r="C38" s="218"/>
      <c r="D38" s="310"/>
      <c r="E38" s="140"/>
      <c r="F38" s="690"/>
      <c r="G38" s="140"/>
      <c r="H38" s="140"/>
      <c r="I38" s="691" t="str">
        <f>IF(K38="","",VLOOKUP(K38,Datos!$A$2:$B$10,2,FALSE))</f>
        <v/>
      </c>
      <c r="J38" s="691" t="str">
        <f>IF(K38="","",VLOOKUP(K38,Datos!$A$2:$C$10,3,FALSE))</f>
        <v/>
      </c>
      <c r="K38" s="149"/>
      <c r="L38" s="140"/>
      <c r="M38" s="692" t="str">
        <f>IF(K38="","",VLOOKUP(K38,Datos!$A$2:$E$10,5,FALSE))</f>
        <v/>
      </c>
      <c r="N38" s="693" t="str">
        <f>IF(K38="","",VLOOKUP(K38,Datos!$A$2:$D$10,4,FALSE))</f>
        <v/>
      </c>
      <c r="O38" s="395" t="str">
        <f t="shared" si="0"/>
        <v/>
      </c>
      <c r="P38" s="395" t="str">
        <f t="shared" si="1"/>
        <v/>
      </c>
      <c r="Q38" s="395" t="str">
        <f t="shared" si="2"/>
        <v/>
      </c>
      <c r="R38" s="395" t="str">
        <f t="shared" si="3"/>
        <v/>
      </c>
      <c r="S38" s="395" t="str">
        <f t="shared" si="4"/>
        <v/>
      </c>
      <c r="T38" s="395" t="str">
        <f t="shared" si="5"/>
        <v/>
      </c>
      <c r="U38" s="220"/>
      <c r="V38" s="220"/>
      <c r="W38" s="220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</row>
    <row r="39" spans="1:44" s="132" customFormat="1" ht="33.950000000000003" customHeight="1" x14ac:dyDescent="0.25">
      <c r="A39" s="133"/>
      <c r="B39" s="689"/>
      <c r="C39" s="218"/>
      <c r="D39" s="310"/>
      <c r="E39" s="140"/>
      <c r="F39" s="690"/>
      <c r="G39" s="140"/>
      <c r="H39" s="140"/>
      <c r="I39" s="691" t="str">
        <f>IF(K39="","",VLOOKUP(K39,Datos!$A$2:$B$10,2,FALSE))</f>
        <v/>
      </c>
      <c r="J39" s="691" t="str">
        <f>IF(K39="","",VLOOKUP(K39,Datos!$A$2:$C$10,3,FALSE))</f>
        <v/>
      </c>
      <c r="K39" s="149"/>
      <c r="L39" s="140"/>
      <c r="M39" s="692" t="str">
        <f>IF(K39="","",VLOOKUP(K39,Datos!$A$2:$E$10,5,FALSE))</f>
        <v/>
      </c>
      <c r="N39" s="693" t="str">
        <f>IF(K39="","",VLOOKUP(K39,Datos!$A$2:$D$10,4,FALSE))</f>
        <v/>
      </c>
      <c r="O39" s="395" t="str">
        <f t="shared" si="0"/>
        <v/>
      </c>
      <c r="P39" s="395" t="str">
        <f t="shared" si="1"/>
        <v/>
      </c>
      <c r="Q39" s="395" t="str">
        <f t="shared" si="2"/>
        <v/>
      </c>
      <c r="R39" s="395" t="str">
        <f t="shared" si="3"/>
        <v/>
      </c>
      <c r="S39" s="395" t="str">
        <f t="shared" si="4"/>
        <v/>
      </c>
      <c r="T39" s="395" t="str">
        <f t="shared" si="5"/>
        <v/>
      </c>
      <c r="U39" s="220"/>
      <c r="V39" s="220"/>
      <c r="W39" s="220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</row>
    <row r="40" spans="1:44" s="132" customFormat="1" ht="33.950000000000003" customHeight="1" x14ac:dyDescent="0.25">
      <c r="A40" s="133"/>
      <c r="B40" s="689"/>
      <c r="C40" s="218"/>
      <c r="D40" s="310"/>
      <c r="E40" s="140"/>
      <c r="F40" s="690"/>
      <c r="G40" s="140"/>
      <c r="H40" s="140"/>
      <c r="I40" s="691" t="str">
        <f>IF(K40="","",VLOOKUP(K40,Datos!$A$2:$B$10,2,FALSE))</f>
        <v/>
      </c>
      <c r="J40" s="691" t="str">
        <f>IF(K40="","",VLOOKUP(K40,Datos!$A$2:$C$10,3,FALSE))</f>
        <v/>
      </c>
      <c r="K40" s="149"/>
      <c r="L40" s="140"/>
      <c r="M40" s="692" t="str">
        <f>IF(K40="","",VLOOKUP(K40,Datos!$A$2:$E$10,5,FALSE))</f>
        <v/>
      </c>
      <c r="N40" s="693" t="str">
        <f>IF(K40="","",VLOOKUP(K40,Datos!$A$2:$D$10,4,FALSE))</f>
        <v/>
      </c>
      <c r="O40" s="395" t="str">
        <f t="shared" si="0"/>
        <v/>
      </c>
      <c r="P40" s="395" t="str">
        <f t="shared" si="1"/>
        <v/>
      </c>
      <c r="Q40" s="395" t="str">
        <f t="shared" si="2"/>
        <v/>
      </c>
      <c r="R40" s="395" t="str">
        <f t="shared" si="3"/>
        <v/>
      </c>
      <c r="S40" s="395" t="str">
        <f t="shared" si="4"/>
        <v/>
      </c>
      <c r="T40" s="395" t="str">
        <f t="shared" si="5"/>
        <v/>
      </c>
      <c r="U40" s="220"/>
      <c r="V40" s="220"/>
      <c r="W40" s="220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</row>
    <row r="41" spans="1:44" s="132" customFormat="1" ht="33.950000000000003" customHeight="1" x14ac:dyDescent="0.25">
      <c r="A41" s="133"/>
      <c r="B41" s="689"/>
      <c r="C41" s="218"/>
      <c r="D41" s="310"/>
      <c r="E41" s="140"/>
      <c r="F41" s="690"/>
      <c r="G41" s="140"/>
      <c r="H41" s="140"/>
      <c r="I41" s="691" t="str">
        <f>IF(K41="","",VLOOKUP(K41,Datos!$A$2:$B$10,2,FALSE))</f>
        <v/>
      </c>
      <c r="J41" s="691" t="str">
        <f>IF(K41="","",VLOOKUP(K41,Datos!$A$2:$C$10,3,FALSE))</f>
        <v/>
      </c>
      <c r="K41" s="149"/>
      <c r="L41" s="140"/>
      <c r="M41" s="692" t="str">
        <f>IF(K41="","",VLOOKUP(K41,Datos!$A$2:$E$10,5,FALSE))</f>
        <v/>
      </c>
      <c r="N41" s="693" t="str">
        <f>IF(K41="","",VLOOKUP(K41,Datos!$A$2:$D$10,4,FALSE))</f>
        <v/>
      </c>
      <c r="O41" s="395" t="str">
        <f t="shared" si="0"/>
        <v/>
      </c>
      <c r="P41" s="395" t="str">
        <f t="shared" si="1"/>
        <v/>
      </c>
      <c r="Q41" s="395" t="str">
        <f t="shared" si="2"/>
        <v/>
      </c>
      <c r="R41" s="395" t="str">
        <f t="shared" si="3"/>
        <v/>
      </c>
      <c r="S41" s="395" t="str">
        <f t="shared" si="4"/>
        <v/>
      </c>
      <c r="T41" s="395" t="str">
        <f t="shared" si="5"/>
        <v/>
      </c>
      <c r="U41" s="220"/>
      <c r="V41" s="220"/>
      <c r="W41" s="220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</row>
    <row r="42" spans="1:44" s="132" customFormat="1" ht="33.950000000000003" customHeight="1" x14ac:dyDescent="0.25">
      <c r="A42" s="133"/>
      <c r="B42" s="689"/>
      <c r="C42" s="218"/>
      <c r="D42" s="310"/>
      <c r="E42" s="140"/>
      <c r="F42" s="690"/>
      <c r="G42" s="140"/>
      <c r="H42" s="140"/>
      <c r="I42" s="691" t="str">
        <f>IF(K42="","",VLOOKUP(K42,Datos!$A$2:$B$10,2,FALSE))</f>
        <v/>
      </c>
      <c r="J42" s="691" t="str">
        <f>IF(K42="","",VLOOKUP(K42,Datos!$A$2:$C$10,3,FALSE))</f>
        <v/>
      </c>
      <c r="K42" s="149"/>
      <c r="L42" s="140"/>
      <c r="M42" s="692" t="str">
        <f>IF(K42="","",VLOOKUP(K42,Datos!$A$2:$E$10,5,FALSE))</f>
        <v/>
      </c>
      <c r="N42" s="693" t="str">
        <f>IF(K42="","",VLOOKUP(K42,Datos!$A$2:$D$10,4,FALSE))</f>
        <v/>
      </c>
      <c r="O42" s="395" t="str">
        <f t="shared" si="0"/>
        <v/>
      </c>
      <c r="P42" s="395" t="str">
        <f t="shared" si="1"/>
        <v/>
      </c>
      <c r="Q42" s="395" t="str">
        <f t="shared" si="2"/>
        <v/>
      </c>
      <c r="R42" s="395" t="str">
        <f t="shared" si="3"/>
        <v/>
      </c>
      <c r="S42" s="395" t="str">
        <f t="shared" si="4"/>
        <v/>
      </c>
      <c r="T42" s="395" t="str">
        <f t="shared" si="5"/>
        <v/>
      </c>
      <c r="U42" s="220"/>
      <c r="V42" s="220"/>
      <c r="W42" s="220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</row>
    <row r="43" spans="1:44" s="132" customFormat="1" ht="33.950000000000003" customHeight="1" x14ac:dyDescent="0.25">
      <c r="A43" s="133"/>
      <c r="B43" s="689"/>
      <c r="C43" s="218"/>
      <c r="D43" s="310"/>
      <c r="E43" s="140"/>
      <c r="F43" s="690"/>
      <c r="G43" s="140"/>
      <c r="H43" s="140"/>
      <c r="I43" s="691" t="str">
        <f>IF(K43="","",VLOOKUP(K43,Datos!$A$2:$B$10,2,FALSE))</f>
        <v/>
      </c>
      <c r="J43" s="691" t="str">
        <f>IF(K43="","",VLOOKUP(K43,Datos!$A$2:$C$10,3,FALSE))</f>
        <v/>
      </c>
      <c r="K43" s="149"/>
      <c r="L43" s="140"/>
      <c r="M43" s="692" t="str">
        <f>IF(K43="","",VLOOKUP(K43,Datos!$A$2:$E$10,5,FALSE))</f>
        <v/>
      </c>
      <c r="N43" s="693" t="str">
        <f>IF(K43="","",VLOOKUP(K43,Datos!$A$2:$D$10,4,FALSE))</f>
        <v/>
      </c>
      <c r="O43" s="395" t="str">
        <f t="shared" si="0"/>
        <v/>
      </c>
      <c r="P43" s="395" t="str">
        <f t="shared" si="1"/>
        <v/>
      </c>
      <c r="Q43" s="395" t="str">
        <f t="shared" si="2"/>
        <v/>
      </c>
      <c r="R43" s="395" t="str">
        <f t="shared" si="3"/>
        <v/>
      </c>
      <c r="S43" s="395" t="str">
        <f t="shared" si="4"/>
        <v/>
      </c>
      <c r="T43" s="395" t="str">
        <f t="shared" si="5"/>
        <v/>
      </c>
      <c r="U43" s="220"/>
      <c r="V43" s="220"/>
      <c r="W43" s="220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</row>
    <row r="44" spans="1:44" s="132" customFormat="1" ht="33.950000000000003" customHeight="1" x14ac:dyDescent="0.25">
      <c r="A44" s="133"/>
      <c r="B44" s="689"/>
      <c r="C44" s="218"/>
      <c r="D44" s="310"/>
      <c r="E44" s="140"/>
      <c r="F44" s="690"/>
      <c r="G44" s="140"/>
      <c r="H44" s="140"/>
      <c r="I44" s="691" t="str">
        <f>IF(K44="","",VLOOKUP(K44,Datos!$A$2:$B$10,2,FALSE))</f>
        <v/>
      </c>
      <c r="J44" s="691" t="str">
        <f>IF(K44="","",VLOOKUP(K44,Datos!$A$2:$C$10,3,FALSE))</f>
        <v/>
      </c>
      <c r="K44" s="149"/>
      <c r="L44" s="140"/>
      <c r="M44" s="692" t="str">
        <f>IF(K44="","",VLOOKUP(K44,Datos!$A$2:$E$10,5,FALSE))</f>
        <v/>
      </c>
      <c r="N44" s="693" t="str">
        <f>IF(K44="","",VLOOKUP(K44,Datos!$A$2:$D$10,4,FALSE))</f>
        <v/>
      </c>
      <c r="O44" s="395" t="str">
        <f t="shared" si="0"/>
        <v/>
      </c>
      <c r="P44" s="395" t="str">
        <f t="shared" si="1"/>
        <v/>
      </c>
      <c r="Q44" s="395" t="str">
        <f t="shared" si="2"/>
        <v/>
      </c>
      <c r="R44" s="395" t="str">
        <f t="shared" si="3"/>
        <v/>
      </c>
      <c r="S44" s="395" t="str">
        <f t="shared" si="4"/>
        <v/>
      </c>
      <c r="T44" s="395" t="str">
        <f t="shared" si="5"/>
        <v/>
      </c>
      <c r="U44" s="220"/>
      <c r="V44" s="220"/>
      <c r="W44" s="220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</row>
    <row r="45" spans="1:44" s="132" customFormat="1" ht="33.950000000000003" customHeight="1" x14ac:dyDescent="0.25">
      <c r="A45" s="133"/>
      <c r="B45" s="689"/>
      <c r="C45" s="218"/>
      <c r="D45" s="310"/>
      <c r="E45" s="140"/>
      <c r="F45" s="690"/>
      <c r="G45" s="140"/>
      <c r="H45" s="140"/>
      <c r="I45" s="691" t="str">
        <f>IF(K45="","",VLOOKUP(K45,Datos!$A$2:$B$10,2,FALSE))</f>
        <v/>
      </c>
      <c r="J45" s="691" t="str">
        <f>IF(K45="","",VLOOKUP(K45,Datos!$A$2:$C$10,3,FALSE))</f>
        <v/>
      </c>
      <c r="K45" s="149"/>
      <c r="L45" s="140"/>
      <c r="M45" s="692" t="str">
        <f>IF(K45="","",VLOOKUP(K45,Datos!$A$2:$E$10,5,FALSE))</f>
        <v/>
      </c>
      <c r="N45" s="693" t="str">
        <f>IF(K45="","",VLOOKUP(K45,Datos!$A$2:$D$10,4,FALSE))</f>
        <v/>
      </c>
      <c r="O45" s="395" t="str">
        <f t="shared" si="0"/>
        <v/>
      </c>
      <c r="P45" s="395" t="str">
        <f t="shared" si="1"/>
        <v/>
      </c>
      <c r="Q45" s="395" t="str">
        <f t="shared" si="2"/>
        <v/>
      </c>
      <c r="R45" s="395" t="str">
        <f t="shared" si="3"/>
        <v/>
      </c>
      <c r="S45" s="395" t="str">
        <f t="shared" si="4"/>
        <v/>
      </c>
      <c r="T45" s="395" t="str">
        <f t="shared" si="5"/>
        <v/>
      </c>
      <c r="U45" s="220"/>
      <c r="V45" s="220"/>
      <c r="W45" s="220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</row>
    <row r="46" spans="1:44" s="132" customFormat="1" ht="33.950000000000003" customHeight="1" x14ac:dyDescent="0.25">
      <c r="A46" s="133"/>
      <c r="B46" s="689"/>
      <c r="C46" s="218"/>
      <c r="D46" s="310"/>
      <c r="E46" s="140"/>
      <c r="F46" s="690"/>
      <c r="G46" s="140"/>
      <c r="H46" s="140"/>
      <c r="I46" s="691" t="str">
        <f>IF(K46="","",VLOOKUP(K46,Datos!$A$2:$B$10,2,FALSE))</f>
        <v/>
      </c>
      <c r="J46" s="691" t="str">
        <f>IF(K46="","",VLOOKUP(K46,Datos!$A$2:$C$10,3,FALSE))</f>
        <v/>
      </c>
      <c r="K46" s="149"/>
      <c r="L46" s="140"/>
      <c r="M46" s="692" t="str">
        <f>IF(K46="","",VLOOKUP(K46,Datos!$A$2:$E$10,5,FALSE))</f>
        <v/>
      </c>
      <c r="N46" s="693" t="str">
        <f>IF(K46="","",VLOOKUP(K46,Datos!$A$2:$D$10,4,FALSE))</f>
        <v/>
      </c>
      <c r="O46" s="395" t="str">
        <f t="shared" si="0"/>
        <v/>
      </c>
      <c r="P46" s="395" t="str">
        <f t="shared" si="1"/>
        <v/>
      </c>
      <c r="Q46" s="395" t="str">
        <f t="shared" si="2"/>
        <v/>
      </c>
      <c r="R46" s="395" t="str">
        <f t="shared" si="3"/>
        <v/>
      </c>
      <c r="S46" s="395" t="str">
        <f t="shared" si="4"/>
        <v/>
      </c>
      <c r="T46" s="395" t="str">
        <f t="shared" si="5"/>
        <v/>
      </c>
      <c r="U46" s="220"/>
      <c r="V46" s="220"/>
      <c r="W46" s="220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</row>
    <row r="47" spans="1:44" s="132" customFormat="1" ht="33.950000000000003" customHeight="1" x14ac:dyDescent="0.25">
      <c r="A47" s="133"/>
      <c r="B47" s="689"/>
      <c r="C47" s="218"/>
      <c r="D47" s="310"/>
      <c r="E47" s="140"/>
      <c r="F47" s="690"/>
      <c r="G47" s="140"/>
      <c r="H47" s="140"/>
      <c r="I47" s="691" t="str">
        <f>IF(K47="","",VLOOKUP(K47,Datos!$A$2:$B$10,2,FALSE))</f>
        <v/>
      </c>
      <c r="J47" s="691" t="str">
        <f>IF(K47="","",VLOOKUP(K47,Datos!$A$2:$C$10,3,FALSE))</f>
        <v/>
      </c>
      <c r="K47" s="149"/>
      <c r="L47" s="140"/>
      <c r="M47" s="692" t="str">
        <f>IF(K47="","",VLOOKUP(K47,Datos!$A$2:$E$10,5,FALSE))</f>
        <v/>
      </c>
      <c r="N47" s="693" t="str">
        <f>IF(K47="","",VLOOKUP(K47,Datos!$A$2:$D$10,4,FALSE))</f>
        <v/>
      </c>
      <c r="O47" s="395" t="str">
        <f t="shared" si="0"/>
        <v/>
      </c>
      <c r="P47" s="395" t="str">
        <f t="shared" si="1"/>
        <v/>
      </c>
      <c r="Q47" s="395" t="str">
        <f t="shared" si="2"/>
        <v/>
      </c>
      <c r="R47" s="395" t="str">
        <f t="shared" si="3"/>
        <v/>
      </c>
      <c r="S47" s="395" t="str">
        <f t="shared" si="4"/>
        <v/>
      </c>
      <c r="T47" s="395" t="str">
        <f t="shared" si="5"/>
        <v/>
      </c>
      <c r="U47" s="220"/>
      <c r="V47" s="220"/>
      <c r="W47" s="220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</row>
    <row r="48" spans="1:44" s="132" customFormat="1" ht="33.950000000000003" customHeight="1" x14ac:dyDescent="0.25">
      <c r="A48" s="133"/>
      <c r="B48" s="689"/>
      <c r="C48" s="218"/>
      <c r="D48" s="310"/>
      <c r="E48" s="140"/>
      <c r="F48" s="690"/>
      <c r="G48" s="140"/>
      <c r="H48" s="140"/>
      <c r="I48" s="691" t="str">
        <f>IF(K48="","",VLOOKUP(K48,Datos!$A$2:$B$10,2,FALSE))</f>
        <v/>
      </c>
      <c r="J48" s="691" t="str">
        <f>IF(K48="","",VLOOKUP(K48,Datos!$A$2:$C$10,3,FALSE))</f>
        <v/>
      </c>
      <c r="K48" s="149"/>
      <c r="L48" s="140"/>
      <c r="M48" s="692" t="str">
        <f>IF(K48="","",VLOOKUP(K48,Datos!$A$2:$E$10,5,FALSE))</f>
        <v/>
      </c>
      <c r="N48" s="693" t="str">
        <f>IF(K48="","",VLOOKUP(K48,Datos!$A$2:$D$10,4,FALSE))</f>
        <v/>
      </c>
      <c r="O48" s="395" t="str">
        <f t="shared" si="0"/>
        <v/>
      </c>
      <c r="P48" s="395" t="str">
        <f t="shared" si="1"/>
        <v/>
      </c>
      <c r="Q48" s="395" t="str">
        <f t="shared" si="2"/>
        <v/>
      </c>
      <c r="R48" s="395" t="str">
        <f t="shared" si="3"/>
        <v/>
      </c>
      <c r="S48" s="395" t="str">
        <f t="shared" si="4"/>
        <v/>
      </c>
      <c r="T48" s="395" t="str">
        <f t="shared" si="5"/>
        <v/>
      </c>
      <c r="U48" s="220"/>
      <c r="V48" s="220"/>
      <c r="W48" s="220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</row>
    <row r="49" spans="1:44" s="132" customFormat="1" ht="33.950000000000003" customHeight="1" x14ac:dyDescent="0.25">
      <c r="A49" s="133"/>
      <c r="B49" s="689"/>
      <c r="C49" s="218"/>
      <c r="D49" s="310"/>
      <c r="E49" s="140"/>
      <c r="F49" s="690"/>
      <c r="G49" s="140"/>
      <c r="H49" s="140"/>
      <c r="I49" s="691" t="str">
        <f>IF(K49="","",VLOOKUP(K49,Datos!$A$2:$B$10,2,FALSE))</f>
        <v/>
      </c>
      <c r="J49" s="691" t="str">
        <f>IF(K49="","",VLOOKUP(K49,Datos!$A$2:$C$10,3,FALSE))</f>
        <v/>
      </c>
      <c r="K49" s="149"/>
      <c r="L49" s="140"/>
      <c r="M49" s="692" t="str">
        <f>IF(K49="","",VLOOKUP(K49,Datos!$A$2:$E$10,5,FALSE))</f>
        <v/>
      </c>
      <c r="N49" s="693" t="str">
        <f>IF(K49="","",VLOOKUP(K49,Datos!$A$2:$D$10,4,FALSE))</f>
        <v/>
      </c>
      <c r="O49" s="395" t="str">
        <f t="shared" si="0"/>
        <v/>
      </c>
      <c r="P49" s="395" t="str">
        <f t="shared" si="1"/>
        <v/>
      </c>
      <c r="Q49" s="395" t="str">
        <f t="shared" si="2"/>
        <v/>
      </c>
      <c r="R49" s="395" t="str">
        <f t="shared" si="3"/>
        <v/>
      </c>
      <c r="S49" s="395" t="str">
        <f t="shared" si="4"/>
        <v/>
      </c>
      <c r="T49" s="395" t="str">
        <f t="shared" si="5"/>
        <v/>
      </c>
      <c r="U49" s="220"/>
      <c r="V49" s="220"/>
      <c r="W49" s="220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</row>
    <row r="50" spans="1:44" s="132" customFormat="1" ht="33.950000000000003" customHeight="1" x14ac:dyDescent="0.25">
      <c r="A50" s="133"/>
      <c r="B50" s="689"/>
      <c r="C50" s="218"/>
      <c r="D50" s="310"/>
      <c r="E50" s="140"/>
      <c r="F50" s="690"/>
      <c r="G50" s="140"/>
      <c r="H50" s="140"/>
      <c r="I50" s="691" t="str">
        <f>IF(K50="","",VLOOKUP(K50,Datos!$A$2:$B$10,2,FALSE))</f>
        <v/>
      </c>
      <c r="J50" s="691" t="str">
        <f>IF(K50="","",VLOOKUP(K50,Datos!$A$2:$C$10,3,FALSE))</f>
        <v/>
      </c>
      <c r="K50" s="149"/>
      <c r="L50" s="140"/>
      <c r="M50" s="692" t="str">
        <f>IF(K50="","",VLOOKUP(K50,Datos!$A$2:$E$10,5,FALSE))</f>
        <v/>
      </c>
      <c r="N50" s="693" t="str">
        <f>IF(K50="","",VLOOKUP(K50,Datos!$A$2:$D$10,4,FALSE))</f>
        <v/>
      </c>
      <c r="O50" s="395" t="str">
        <f t="shared" si="0"/>
        <v/>
      </c>
      <c r="P50" s="395" t="str">
        <f t="shared" si="1"/>
        <v/>
      </c>
      <c r="Q50" s="395" t="str">
        <f t="shared" si="2"/>
        <v/>
      </c>
      <c r="R50" s="395" t="str">
        <f t="shared" si="3"/>
        <v/>
      </c>
      <c r="S50" s="395" t="str">
        <f t="shared" si="4"/>
        <v/>
      </c>
      <c r="T50" s="395" t="str">
        <f t="shared" si="5"/>
        <v/>
      </c>
      <c r="U50" s="220"/>
      <c r="V50" s="220"/>
      <c r="W50" s="220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</row>
    <row r="51" spans="1:44" s="132" customFormat="1" ht="33.950000000000003" customHeight="1" x14ac:dyDescent="0.25">
      <c r="A51" s="133"/>
      <c r="B51" s="689"/>
      <c r="C51" s="218"/>
      <c r="D51" s="310"/>
      <c r="E51" s="140"/>
      <c r="F51" s="690"/>
      <c r="G51" s="140"/>
      <c r="H51" s="140"/>
      <c r="I51" s="691" t="str">
        <f>IF(K51="","",VLOOKUP(K51,Datos!$A$2:$B$10,2,FALSE))</f>
        <v/>
      </c>
      <c r="J51" s="691" t="str">
        <f>IF(K51="","",VLOOKUP(K51,Datos!$A$2:$C$10,3,FALSE))</f>
        <v/>
      </c>
      <c r="K51" s="149"/>
      <c r="L51" s="140"/>
      <c r="M51" s="692" t="str">
        <f>IF(K51="","",VLOOKUP(K51,Datos!$A$2:$E$10,5,FALSE))</f>
        <v/>
      </c>
      <c r="N51" s="693" t="str">
        <f>IF(K51="","",VLOOKUP(K51,Datos!$A$2:$D$10,4,FALSE))</f>
        <v/>
      </c>
      <c r="O51" s="395" t="str">
        <f t="shared" si="0"/>
        <v/>
      </c>
      <c r="P51" s="395" t="str">
        <f t="shared" si="1"/>
        <v/>
      </c>
      <c r="Q51" s="395" t="str">
        <f t="shared" si="2"/>
        <v/>
      </c>
      <c r="R51" s="395" t="str">
        <f t="shared" si="3"/>
        <v/>
      </c>
      <c r="S51" s="395" t="str">
        <f t="shared" si="4"/>
        <v/>
      </c>
      <c r="T51" s="395" t="str">
        <f t="shared" si="5"/>
        <v/>
      </c>
      <c r="U51" s="220"/>
      <c r="V51" s="220"/>
      <c r="W51" s="220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</row>
    <row r="52" spans="1:44" s="132" customFormat="1" ht="33.950000000000003" customHeight="1" x14ac:dyDescent="0.25">
      <c r="A52" s="133"/>
      <c r="B52" s="689"/>
      <c r="C52" s="218"/>
      <c r="D52" s="310"/>
      <c r="E52" s="140"/>
      <c r="F52" s="690"/>
      <c r="G52" s="140"/>
      <c r="H52" s="140"/>
      <c r="I52" s="691" t="str">
        <f>IF(K52="","",VLOOKUP(K52,Datos!$A$2:$B$10,2,FALSE))</f>
        <v/>
      </c>
      <c r="J52" s="691" t="str">
        <f>IF(K52="","",VLOOKUP(K52,Datos!$A$2:$C$10,3,FALSE))</f>
        <v/>
      </c>
      <c r="K52" s="149"/>
      <c r="L52" s="140"/>
      <c r="M52" s="692" t="str">
        <f>IF(K52="","",VLOOKUP(K52,Datos!$A$2:$E$10,5,FALSE))</f>
        <v/>
      </c>
      <c r="N52" s="693" t="str">
        <f>IF(K52="","",VLOOKUP(K52,Datos!$A$2:$D$10,4,FALSE))</f>
        <v/>
      </c>
      <c r="O52" s="395" t="str">
        <f t="shared" si="0"/>
        <v/>
      </c>
      <c r="P52" s="395" t="str">
        <f t="shared" si="1"/>
        <v/>
      </c>
      <c r="Q52" s="395" t="str">
        <f t="shared" si="2"/>
        <v/>
      </c>
      <c r="R52" s="395" t="str">
        <f t="shared" si="3"/>
        <v/>
      </c>
      <c r="S52" s="395" t="str">
        <f t="shared" si="4"/>
        <v/>
      </c>
      <c r="T52" s="395" t="str">
        <f t="shared" si="5"/>
        <v/>
      </c>
      <c r="U52" s="220"/>
      <c r="V52" s="220"/>
      <c r="W52" s="220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</row>
    <row r="53" spans="1:44" s="132" customFormat="1" ht="33.950000000000003" customHeight="1" x14ac:dyDescent="0.25">
      <c r="A53" s="133"/>
      <c r="B53" s="689"/>
      <c r="C53" s="218"/>
      <c r="D53" s="310"/>
      <c r="E53" s="140"/>
      <c r="F53" s="690"/>
      <c r="G53" s="140"/>
      <c r="H53" s="140"/>
      <c r="I53" s="691" t="str">
        <f>IF(K53="","",VLOOKUP(K53,Datos!$A$2:$B$10,2,FALSE))</f>
        <v/>
      </c>
      <c r="J53" s="691" t="str">
        <f>IF(K53="","",VLOOKUP(K53,Datos!$A$2:$C$10,3,FALSE))</f>
        <v/>
      </c>
      <c r="K53" s="149"/>
      <c r="L53" s="140"/>
      <c r="M53" s="692" t="str">
        <f>IF(K53="","",VLOOKUP(K53,Datos!$A$2:$E$10,5,FALSE))</f>
        <v/>
      </c>
      <c r="N53" s="693" t="str">
        <f>IF(K53="","",VLOOKUP(K53,Datos!$A$2:$D$10,4,FALSE))</f>
        <v/>
      </c>
      <c r="O53" s="395" t="str">
        <f t="shared" si="0"/>
        <v/>
      </c>
      <c r="P53" s="395" t="str">
        <f t="shared" si="1"/>
        <v/>
      </c>
      <c r="Q53" s="395" t="str">
        <f t="shared" si="2"/>
        <v/>
      </c>
      <c r="R53" s="395" t="str">
        <f t="shared" si="3"/>
        <v/>
      </c>
      <c r="S53" s="395" t="str">
        <f t="shared" si="4"/>
        <v/>
      </c>
      <c r="T53" s="395" t="str">
        <f t="shared" si="5"/>
        <v/>
      </c>
      <c r="U53" s="220"/>
      <c r="V53" s="220"/>
      <c r="W53" s="220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</row>
    <row r="54" spans="1:44" s="132" customFormat="1" ht="33.950000000000003" customHeight="1" x14ac:dyDescent="0.25">
      <c r="A54" s="133"/>
      <c r="B54" s="689"/>
      <c r="C54" s="218"/>
      <c r="D54" s="310"/>
      <c r="E54" s="140"/>
      <c r="F54" s="690"/>
      <c r="G54" s="140"/>
      <c r="H54" s="140"/>
      <c r="I54" s="691" t="str">
        <f>IF(K54="","",VLOOKUP(K54,Datos!$A$2:$B$10,2,FALSE))</f>
        <v/>
      </c>
      <c r="J54" s="691" t="str">
        <f>IF(K54="","",VLOOKUP(K54,Datos!$A$2:$C$10,3,FALSE))</f>
        <v/>
      </c>
      <c r="K54" s="149"/>
      <c r="L54" s="140"/>
      <c r="M54" s="692" t="str">
        <f>IF(K54="","",VLOOKUP(K54,Datos!$A$2:$E$10,5,FALSE))</f>
        <v/>
      </c>
      <c r="N54" s="693" t="str">
        <f>IF(K54="","",VLOOKUP(K54,Datos!$A$2:$D$10,4,FALSE))</f>
        <v/>
      </c>
      <c r="O54" s="395" t="str">
        <f t="shared" si="0"/>
        <v/>
      </c>
      <c r="P54" s="395" t="str">
        <f t="shared" si="1"/>
        <v/>
      </c>
      <c r="Q54" s="395" t="str">
        <f t="shared" si="2"/>
        <v/>
      </c>
      <c r="R54" s="395" t="str">
        <f t="shared" si="3"/>
        <v/>
      </c>
      <c r="S54" s="395" t="str">
        <f t="shared" si="4"/>
        <v/>
      </c>
      <c r="T54" s="395" t="str">
        <f t="shared" si="5"/>
        <v/>
      </c>
      <c r="U54" s="220"/>
      <c r="V54" s="220"/>
      <c r="W54" s="220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</row>
    <row r="55" spans="1:44" s="132" customFormat="1" ht="33.950000000000003" customHeight="1" x14ac:dyDescent="0.25">
      <c r="A55" s="133"/>
      <c r="B55" s="689"/>
      <c r="C55" s="218"/>
      <c r="D55" s="310"/>
      <c r="E55" s="140"/>
      <c r="F55" s="690"/>
      <c r="G55" s="140"/>
      <c r="H55" s="140"/>
      <c r="I55" s="691" t="str">
        <f>IF(K55="","",VLOOKUP(K55,Datos!$A$2:$B$10,2,FALSE))</f>
        <v/>
      </c>
      <c r="J55" s="691" t="str">
        <f>IF(K55="","",VLOOKUP(K55,Datos!$A$2:$C$10,3,FALSE))</f>
        <v/>
      </c>
      <c r="K55" s="149"/>
      <c r="L55" s="140"/>
      <c r="M55" s="692" t="str">
        <f>IF(K55="","",VLOOKUP(K55,Datos!$A$2:$E$10,5,FALSE))</f>
        <v/>
      </c>
      <c r="N55" s="693" t="str">
        <f>IF(K55="","",VLOOKUP(K55,Datos!$A$2:$D$10,4,FALSE))</f>
        <v/>
      </c>
      <c r="O55" s="395" t="str">
        <f t="shared" si="0"/>
        <v/>
      </c>
      <c r="P55" s="395" t="str">
        <f t="shared" si="1"/>
        <v/>
      </c>
      <c r="Q55" s="395" t="str">
        <f t="shared" si="2"/>
        <v/>
      </c>
      <c r="R55" s="395" t="str">
        <f t="shared" si="3"/>
        <v/>
      </c>
      <c r="S55" s="395" t="str">
        <f t="shared" si="4"/>
        <v/>
      </c>
      <c r="T55" s="395" t="str">
        <f t="shared" si="5"/>
        <v/>
      </c>
      <c r="U55" s="220"/>
      <c r="V55" s="220"/>
      <c r="W55" s="220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</row>
    <row r="56" spans="1:44" s="132" customFormat="1" ht="33.950000000000003" customHeight="1" x14ac:dyDescent="0.25">
      <c r="A56" s="133"/>
      <c r="B56" s="689"/>
      <c r="C56" s="218"/>
      <c r="D56" s="310"/>
      <c r="E56" s="140"/>
      <c r="F56" s="690"/>
      <c r="G56" s="140"/>
      <c r="H56" s="140"/>
      <c r="I56" s="691" t="str">
        <f>IF(K56="","",VLOOKUP(K56,Datos!$A$2:$B$10,2,FALSE))</f>
        <v/>
      </c>
      <c r="J56" s="691" t="str">
        <f>IF(K56="","",VLOOKUP(K56,Datos!$A$2:$C$10,3,FALSE))</f>
        <v/>
      </c>
      <c r="K56" s="149"/>
      <c r="L56" s="140"/>
      <c r="M56" s="692" t="str">
        <f>IF(K56="","",VLOOKUP(K56,Datos!$A$2:$E$10,5,FALSE))</f>
        <v/>
      </c>
      <c r="N56" s="693" t="str">
        <f>IF(K56="","",VLOOKUP(K56,Datos!$A$2:$D$10,4,FALSE))</f>
        <v/>
      </c>
      <c r="O56" s="395" t="str">
        <f t="shared" si="0"/>
        <v/>
      </c>
      <c r="P56" s="395" t="str">
        <f t="shared" si="1"/>
        <v/>
      </c>
      <c r="Q56" s="395" t="str">
        <f t="shared" si="2"/>
        <v/>
      </c>
      <c r="R56" s="395" t="str">
        <f t="shared" si="3"/>
        <v/>
      </c>
      <c r="S56" s="395" t="str">
        <f t="shared" si="4"/>
        <v/>
      </c>
      <c r="T56" s="395" t="str">
        <f t="shared" si="5"/>
        <v/>
      </c>
      <c r="U56" s="220"/>
      <c r="V56" s="220"/>
      <c r="W56" s="220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</row>
    <row r="57" spans="1:44" s="132" customFormat="1" ht="33.950000000000003" customHeight="1" x14ac:dyDescent="0.25">
      <c r="A57" s="133"/>
      <c r="B57" s="689"/>
      <c r="C57" s="218"/>
      <c r="D57" s="310"/>
      <c r="E57" s="140"/>
      <c r="F57" s="690"/>
      <c r="G57" s="140"/>
      <c r="H57" s="140"/>
      <c r="I57" s="691" t="str">
        <f>IF(K57="","",VLOOKUP(K57,Datos!$A$2:$B$10,2,FALSE))</f>
        <v/>
      </c>
      <c r="J57" s="691" t="str">
        <f>IF(K57="","",VLOOKUP(K57,Datos!$A$2:$C$10,3,FALSE))</f>
        <v/>
      </c>
      <c r="K57" s="149"/>
      <c r="L57" s="140"/>
      <c r="M57" s="692" t="str">
        <f>IF(K57="","",VLOOKUP(K57,Datos!$A$2:$E$10,5,FALSE))</f>
        <v/>
      </c>
      <c r="N57" s="693" t="str">
        <f>IF(K57="","",VLOOKUP(K57,Datos!$A$2:$D$10,4,FALSE))</f>
        <v/>
      </c>
      <c r="O57" s="395" t="str">
        <f t="shared" si="0"/>
        <v/>
      </c>
      <c r="P57" s="395" t="str">
        <f t="shared" si="1"/>
        <v/>
      </c>
      <c r="Q57" s="395" t="str">
        <f t="shared" si="2"/>
        <v/>
      </c>
      <c r="R57" s="395" t="str">
        <f t="shared" si="3"/>
        <v/>
      </c>
      <c r="S57" s="395" t="str">
        <f t="shared" si="4"/>
        <v/>
      </c>
      <c r="T57" s="395" t="str">
        <f t="shared" si="5"/>
        <v/>
      </c>
      <c r="U57" s="220"/>
      <c r="V57" s="220"/>
      <c r="W57" s="220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</row>
    <row r="58" spans="1:44" s="132" customFormat="1" ht="33.950000000000003" customHeight="1" x14ac:dyDescent="0.25">
      <c r="A58" s="133"/>
      <c r="B58" s="689"/>
      <c r="C58" s="218"/>
      <c r="D58" s="310"/>
      <c r="E58" s="140"/>
      <c r="F58" s="690"/>
      <c r="G58" s="140"/>
      <c r="H58" s="140"/>
      <c r="I58" s="691" t="str">
        <f>IF(K58="","",VLOOKUP(K58,Datos!$A$2:$B$10,2,FALSE))</f>
        <v/>
      </c>
      <c r="J58" s="691" t="str">
        <f>IF(K58="","",VLOOKUP(K58,Datos!$A$2:$C$10,3,FALSE))</f>
        <v/>
      </c>
      <c r="K58" s="149"/>
      <c r="L58" s="140"/>
      <c r="M58" s="692" t="str">
        <f>IF(K58="","",VLOOKUP(K58,Datos!$A$2:$E$10,5,FALSE))</f>
        <v/>
      </c>
      <c r="N58" s="693" t="str">
        <f>IF(K58="","",VLOOKUP(K58,Datos!$A$2:$D$10,4,FALSE))</f>
        <v/>
      </c>
      <c r="O58" s="395" t="str">
        <f t="shared" si="0"/>
        <v/>
      </c>
      <c r="P58" s="395" t="str">
        <f t="shared" si="1"/>
        <v/>
      </c>
      <c r="Q58" s="395" t="str">
        <f t="shared" si="2"/>
        <v/>
      </c>
      <c r="R58" s="395" t="str">
        <f t="shared" si="3"/>
        <v/>
      </c>
      <c r="S58" s="395" t="str">
        <f t="shared" si="4"/>
        <v/>
      </c>
      <c r="T58" s="395" t="str">
        <f t="shared" si="5"/>
        <v/>
      </c>
      <c r="U58" s="220"/>
      <c r="V58" s="220"/>
      <c r="W58" s="220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</row>
    <row r="59" spans="1:44" s="132" customFormat="1" ht="33.950000000000003" customHeight="1" x14ac:dyDescent="0.25">
      <c r="A59" s="133"/>
      <c r="B59" s="689"/>
      <c r="C59" s="218"/>
      <c r="D59" s="310"/>
      <c r="E59" s="140"/>
      <c r="F59" s="690"/>
      <c r="G59" s="140"/>
      <c r="H59" s="140"/>
      <c r="I59" s="691" t="str">
        <f>IF(K59="","",VLOOKUP(K59,Datos!$A$2:$B$10,2,FALSE))</f>
        <v/>
      </c>
      <c r="J59" s="691" t="str">
        <f>IF(K59="","",VLOOKUP(K59,Datos!$A$2:$C$10,3,FALSE))</f>
        <v/>
      </c>
      <c r="K59" s="149"/>
      <c r="L59" s="140"/>
      <c r="M59" s="692" t="str">
        <f>IF(K59="","",VLOOKUP(K59,Datos!$A$2:$E$10,5,FALSE))</f>
        <v/>
      </c>
      <c r="N59" s="693" t="str">
        <f>IF(K59="","",VLOOKUP(K59,Datos!$A$2:$D$10,4,FALSE))</f>
        <v/>
      </c>
      <c r="O59" s="395" t="str">
        <f t="shared" si="0"/>
        <v/>
      </c>
      <c r="P59" s="395" t="str">
        <f t="shared" si="1"/>
        <v/>
      </c>
      <c r="Q59" s="395" t="str">
        <f t="shared" si="2"/>
        <v/>
      </c>
      <c r="R59" s="395" t="str">
        <f t="shared" si="3"/>
        <v/>
      </c>
      <c r="S59" s="395" t="str">
        <f t="shared" si="4"/>
        <v/>
      </c>
      <c r="T59" s="395" t="str">
        <f t="shared" si="5"/>
        <v/>
      </c>
      <c r="U59" s="220"/>
      <c r="V59" s="220"/>
      <c r="W59" s="220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</row>
    <row r="60" spans="1:44" s="132" customFormat="1" ht="33.950000000000003" customHeight="1" x14ac:dyDescent="0.25">
      <c r="A60" s="133"/>
      <c r="B60" s="689"/>
      <c r="C60" s="218"/>
      <c r="D60" s="310"/>
      <c r="E60" s="140"/>
      <c r="F60" s="690"/>
      <c r="G60" s="140"/>
      <c r="H60" s="140"/>
      <c r="I60" s="691" t="str">
        <f>IF(K60="","",VLOOKUP(K60,Datos!$A$2:$B$10,2,FALSE))</f>
        <v/>
      </c>
      <c r="J60" s="691" t="str">
        <f>IF(K60="","",VLOOKUP(K60,Datos!$A$2:$C$10,3,FALSE))</f>
        <v/>
      </c>
      <c r="K60" s="149"/>
      <c r="L60" s="140"/>
      <c r="M60" s="692" t="str">
        <f>IF(K60="","",VLOOKUP(K60,Datos!$A$2:$E$10,5,FALSE))</f>
        <v/>
      </c>
      <c r="N60" s="693" t="str">
        <f>IF(K60="","",VLOOKUP(K60,Datos!$A$2:$D$10,4,FALSE))</f>
        <v/>
      </c>
      <c r="O60" s="395" t="str">
        <f t="shared" si="0"/>
        <v/>
      </c>
      <c r="P60" s="395" t="str">
        <f t="shared" si="1"/>
        <v/>
      </c>
      <c r="Q60" s="395" t="str">
        <f t="shared" si="2"/>
        <v/>
      </c>
      <c r="R60" s="395" t="str">
        <f t="shared" si="3"/>
        <v/>
      </c>
      <c r="S60" s="395" t="str">
        <f t="shared" si="4"/>
        <v/>
      </c>
      <c r="T60" s="395" t="str">
        <f t="shared" si="5"/>
        <v/>
      </c>
      <c r="U60" s="220"/>
      <c r="V60" s="220"/>
      <c r="W60" s="220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</row>
    <row r="61" spans="1:44" s="132" customFormat="1" ht="33.950000000000003" customHeight="1" x14ac:dyDescent="0.25">
      <c r="A61" s="133"/>
      <c r="B61" s="689"/>
      <c r="C61" s="218"/>
      <c r="D61" s="310"/>
      <c r="E61" s="140"/>
      <c r="F61" s="690"/>
      <c r="G61" s="140"/>
      <c r="H61" s="140"/>
      <c r="I61" s="691" t="str">
        <f>IF(K61="","",VLOOKUP(K61,Datos!$A$2:$B$10,2,FALSE))</f>
        <v/>
      </c>
      <c r="J61" s="691" t="str">
        <f>IF(K61="","",VLOOKUP(K61,Datos!$A$2:$C$10,3,FALSE))</f>
        <v/>
      </c>
      <c r="K61" s="149"/>
      <c r="L61" s="140"/>
      <c r="M61" s="692" t="str">
        <f>IF(K61="","",VLOOKUP(K61,Datos!$A$2:$E$10,5,FALSE))</f>
        <v/>
      </c>
      <c r="N61" s="693" t="str">
        <f>IF(K61="","",VLOOKUP(K61,Datos!$A$2:$D$10,4,FALSE))</f>
        <v/>
      </c>
      <c r="O61" s="395" t="str">
        <f t="shared" si="0"/>
        <v/>
      </c>
      <c r="P61" s="395" t="str">
        <f t="shared" si="1"/>
        <v/>
      </c>
      <c r="Q61" s="395" t="str">
        <f t="shared" si="2"/>
        <v/>
      </c>
      <c r="R61" s="395" t="str">
        <f t="shared" si="3"/>
        <v/>
      </c>
      <c r="S61" s="395" t="str">
        <f t="shared" si="4"/>
        <v/>
      </c>
      <c r="T61" s="395" t="str">
        <f t="shared" si="5"/>
        <v/>
      </c>
      <c r="U61" s="220"/>
      <c r="V61" s="220"/>
      <c r="W61" s="220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</row>
    <row r="62" spans="1:44" s="132" customFormat="1" ht="33.950000000000003" customHeight="1" x14ac:dyDescent="0.25">
      <c r="A62" s="133"/>
      <c r="B62" s="689"/>
      <c r="C62" s="218"/>
      <c r="D62" s="310"/>
      <c r="E62" s="140"/>
      <c r="F62" s="690"/>
      <c r="G62" s="140"/>
      <c r="H62" s="140"/>
      <c r="I62" s="691" t="str">
        <f>IF(K62="","",VLOOKUP(K62,Datos!$A$2:$B$10,2,FALSE))</f>
        <v/>
      </c>
      <c r="J62" s="691" t="str">
        <f>IF(K62="","",VLOOKUP(K62,Datos!$A$2:$C$10,3,FALSE))</f>
        <v/>
      </c>
      <c r="K62" s="149"/>
      <c r="L62" s="140"/>
      <c r="M62" s="692" t="str">
        <f>IF(K62="","",VLOOKUP(K62,Datos!$A$2:$E$10,5,FALSE))</f>
        <v/>
      </c>
      <c r="N62" s="693" t="str">
        <f>IF(K62="","",VLOOKUP(K62,Datos!$A$2:$D$10,4,FALSE))</f>
        <v/>
      </c>
      <c r="O62" s="395" t="str">
        <f t="shared" si="0"/>
        <v/>
      </c>
      <c r="P62" s="395" t="str">
        <f t="shared" si="1"/>
        <v/>
      </c>
      <c r="Q62" s="395" t="str">
        <f t="shared" si="2"/>
        <v/>
      </c>
      <c r="R62" s="395" t="str">
        <f t="shared" si="3"/>
        <v/>
      </c>
      <c r="S62" s="395" t="str">
        <f t="shared" si="4"/>
        <v/>
      </c>
      <c r="T62" s="395" t="str">
        <f t="shared" si="5"/>
        <v/>
      </c>
      <c r="U62" s="220"/>
      <c r="V62" s="220"/>
      <c r="W62" s="220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</row>
    <row r="63" spans="1:44" ht="33.950000000000003" hidden="1" customHeight="1" x14ac:dyDescent="0.25">
      <c r="B63" s="695"/>
      <c r="C63" s="696"/>
      <c r="D63" s="697"/>
      <c r="E63" s="648"/>
      <c r="F63" s="648"/>
      <c r="G63" s="648"/>
      <c r="H63" s="648"/>
      <c r="I63" s="648"/>
      <c r="J63" s="648"/>
      <c r="K63" s="149"/>
      <c r="L63" s="698"/>
      <c r="M63" s="490" t="str">
        <f>IFERROR(VLOOKUP(K63,#REF!,2,0),"")</f>
        <v/>
      </c>
      <c r="N63" s="4"/>
      <c r="O63" s="699"/>
      <c r="P63" s="699"/>
      <c r="Q63" s="699"/>
      <c r="R63" s="699"/>
      <c r="S63" s="699"/>
      <c r="T63" s="700">
        <f>SUM(T13:T62)</f>
        <v>0</v>
      </c>
      <c r="U63" s="701"/>
      <c r="V63" s="220"/>
      <c r="W63" s="342"/>
    </row>
    <row r="64" spans="1:44" ht="24.75" customHeight="1" x14ac:dyDescent="0.25">
      <c r="B64" s="1094" t="s">
        <v>322</v>
      </c>
      <c r="C64" s="1094"/>
      <c r="D64" s="1094"/>
      <c r="E64" s="394">
        <v>482</v>
      </c>
      <c r="F64" s="702"/>
      <c r="G64" s="702"/>
      <c r="H64" s="702"/>
      <c r="I64" s="703"/>
      <c r="J64" s="703"/>
      <c r="K64" s="703"/>
      <c r="L64" s="703"/>
      <c r="M64" s="4"/>
      <c r="N64" s="1082" t="s">
        <v>625</v>
      </c>
      <c r="O64" s="1082"/>
      <c r="P64" s="1082"/>
      <c r="Q64" s="1082"/>
      <c r="R64" s="1082"/>
      <c r="S64" s="1082"/>
      <c r="T64" s="1082"/>
      <c r="U64" s="1082"/>
      <c r="V64" s="453">
        <f>COUNT(T13:T62)</f>
        <v>0</v>
      </c>
      <c r="W64" s="704"/>
      <c r="X64" s="132"/>
      <c r="Y64" s="132"/>
      <c r="Z64" s="132"/>
    </row>
    <row r="65" spans="1:23" ht="20.100000000000001" customHeight="1" x14ac:dyDescent="0.25">
      <c r="A65" s="133"/>
      <c r="B65" s="180"/>
      <c r="C65" s="4"/>
      <c r="D65" s="703"/>
      <c r="E65" s="703"/>
      <c r="F65" s="703"/>
      <c r="G65" s="703"/>
      <c r="H65" s="703"/>
      <c r="I65" s="703"/>
      <c r="J65" s="703"/>
      <c r="K65" s="703"/>
      <c r="L65" s="703"/>
      <c r="M65" s="4"/>
      <c r="N65" s="1095" t="s">
        <v>245</v>
      </c>
      <c r="O65" s="1096"/>
      <c r="P65" s="1096"/>
      <c r="Q65" s="1096"/>
      <c r="R65" s="1096"/>
      <c r="S65" s="1096"/>
      <c r="T65" s="1096"/>
      <c r="U65" s="1097"/>
      <c r="V65" s="705">
        <f>T63</f>
        <v>0</v>
      </c>
      <c r="W65" s="706"/>
    </row>
    <row r="66" spans="1:23" ht="20.100000000000001" customHeight="1" x14ac:dyDescent="0.25">
      <c r="A66" s="133"/>
      <c r="B66" s="180"/>
      <c r="C66" s="703"/>
      <c r="D66" s="703"/>
      <c r="E66" s="703"/>
      <c r="F66" s="703"/>
      <c r="G66" s="703"/>
      <c r="H66" s="703"/>
      <c r="I66" s="703"/>
      <c r="J66" s="703"/>
      <c r="K66" s="703"/>
      <c r="L66" s="703"/>
      <c r="M66" s="703"/>
      <c r="N66" s="703"/>
      <c r="O66" s="703"/>
      <c r="P66" s="703"/>
      <c r="Q66" s="703"/>
      <c r="R66" s="703"/>
      <c r="S66" s="703"/>
      <c r="T66" s="703"/>
      <c r="U66" s="703"/>
      <c r="V66" s="706"/>
      <c r="W66" s="706"/>
    </row>
    <row r="67" spans="1:23" ht="20.100000000000001" customHeight="1" x14ac:dyDescent="0.25">
      <c r="A67" s="133"/>
      <c r="B67" s="137"/>
      <c r="C67" s="137"/>
      <c r="D67" s="137"/>
      <c r="E67" s="137"/>
      <c r="F67" s="137"/>
      <c r="G67" s="137"/>
      <c r="H67" s="137"/>
      <c r="I67" s="1098"/>
      <c r="J67" s="1098"/>
      <c r="K67" s="1098"/>
      <c r="L67" s="1098"/>
      <c r="M67" s="4"/>
      <c r="N67" s="4"/>
      <c r="O67" s="4"/>
      <c r="P67" s="4"/>
      <c r="Q67" s="4"/>
      <c r="R67" s="4"/>
      <c r="S67" s="4"/>
      <c r="T67" s="4"/>
      <c r="U67" s="4"/>
    </row>
    <row r="68" spans="1:23" ht="15.75" customHeight="1" thickBot="1" x14ac:dyDescent="0.3">
      <c r="A68" s="138"/>
      <c r="B68" s="184"/>
      <c r="C68" s="184"/>
      <c r="D68" s="184"/>
      <c r="E68" s="184"/>
      <c r="F68" s="184"/>
      <c r="G68" s="184"/>
      <c r="H68" s="184"/>
      <c r="I68" s="1099" t="s">
        <v>231</v>
      </c>
      <c r="J68" s="1099"/>
      <c r="K68" s="1099"/>
      <c r="L68" s="1099"/>
      <c r="M68" s="707"/>
      <c r="N68" s="4"/>
      <c r="O68" s="4"/>
      <c r="P68" s="4"/>
      <c r="Q68" s="4"/>
      <c r="R68" s="4"/>
      <c r="S68" s="4"/>
      <c r="T68" s="4"/>
      <c r="U68" s="4"/>
    </row>
    <row r="72" spans="1:23" hidden="1" x14ac:dyDescent="0.25"/>
    <row r="73" spans="1:23" hidden="1" x14ac:dyDescent="0.25"/>
    <row r="74" spans="1:23" hidden="1" x14ac:dyDescent="0.25"/>
    <row r="75" spans="1:23" hidden="1" x14ac:dyDescent="0.25"/>
    <row r="76" spans="1:23" hidden="1" x14ac:dyDescent="0.25"/>
    <row r="77" spans="1:23" hidden="1" x14ac:dyDescent="0.25"/>
    <row r="78" spans="1:23" hidden="1" x14ac:dyDescent="0.25"/>
    <row r="79" spans="1:23" hidden="1" x14ac:dyDescent="0.25"/>
    <row r="80" spans="1:23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</sheetData>
  <sheetProtection algorithmName="SHA-512" hashValue="N+4gXLPIVN99nQMC6PLQ/1sJ9i+aBQg/WbD3tSTnOHfO+TzOu/RU5lWvR/CEUUmGP3y/4Ar/dOFdUyYeFsBUpQ==" saltValue="f+0H45ntrIE/ZwXQRvmItQ==" spinCount="100000" sheet="1" deleteColumns="0" deleteRows="0" selectLockedCells="1"/>
  <protectedRanges>
    <protectedRange sqref="M13:N62" name="Rango4"/>
    <protectedRange sqref="C63:J63 B13:H62" name="Rango5"/>
    <protectedRange sqref="L13:L62 I13:J62" name="Rango3"/>
    <protectedRange sqref="L8:L9 A7:A9 B7:B8 E9:K9 V8:W9 X7:AJ9 M7:U9 I7:K7 I8:J8" name="Rango2"/>
  </protectedRanges>
  <mergeCells count="43">
    <mergeCell ref="T5:U5"/>
    <mergeCell ref="V5:W5"/>
    <mergeCell ref="B7:D7"/>
    <mergeCell ref="E7:Q7"/>
    <mergeCell ref="R7:S7"/>
    <mergeCell ref="T7:W7"/>
    <mergeCell ref="B2:F5"/>
    <mergeCell ref="G2:S3"/>
    <mergeCell ref="T2:U2"/>
    <mergeCell ref="V2:W2"/>
    <mergeCell ref="T3:U3"/>
    <mergeCell ref="V3:W3"/>
    <mergeCell ref="G4:S4"/>
    <mergeCell ref="T4:U4"/>
    <mergeCell ref="V4:W4"/>
    <mergeCell ref="G5:S5"/>
    <mergeCell ref="B11:B12"/>
    <mergeCell ref="C11:C12"/>
    <mergeCell ref="D11:D12"/>
    <mergeCell ref="E11:E12"/>
    <mergeCell ref="F11:F12"/>
    <mergeCell ref="B8:D8"/>
    <mergeCell ref="E8:Q8"/>
    <mergeCell ref="R8:S8"/>
    <mergeCell ref="T8:W8"/>
    <mergeCell ref="B10:W10"/>
    <mergeCell ref="W11:W12"/>
    <mergeCell ref="G11:G12"/>
    <mergeCell ref="H11:H12"/>
    <mergeCell ref="I11:I12"/>
    <mergeCell ref="J11:J12"/>
    <mergeCell ref="K11:K12"/>
    <mergeCell ref="L11:L12"/>
    <mergeCell ref="M11:M12"/>
    <mergeCell ref="N11:N12"/>
    <mergeCell ref="O11:T11"/>
    <mergeCell ref="U11:U12"/>
    <mergeCell ref="V11:V12"/>
    <mergeCell ref="B64:D64"/>
    <mergeCell ref="N64:U64"/>
    <mergeCell ref="N65:U65"/>
    <mergeCell ref="I67:L67"/>
    <mergeCell ref="I68:L68"/>
  </mergeCells>
  <phoneticPr fontId="92" type="noConversion"/>
  <conditionalFormatting sqref="O13:T62">
    <cfRule type="cellIs" dxfId="19" priority="3" operator="equal">
      <formula>0</formula>
    </cfRule>
  </conditionalFormatting>
  <conditionalFormatting sqref="T63">
    <cfRule type="cellIs" dxfId="18" priority="1" operator="equal">
      <formula>0</formula>
    </cfRule>
  </conditionalFormatting>
  <conditionalFormatting sqref="V65">
    <cfRule type="cellIs" dxfId="17" priority="2" operator="equal">
      <formula>0</formula>
    </cfRule>
  </conditionalFormatting>
  <dataValidations count="4">
    <dataValidation type="list" allowBlank="1" showInputMessage="1" showErrorMessage="1" sqref="W13:W62" xr:uid="{00000000-0002-0000-0900-000000000000}">
      <formula1>"SI,NO"</formula1>
    </dataValidation>
    <dataValidation type="list" allowBlank="1" showInputMessage="1" showErrorMessage="1" sqref="H13:H62" xr:uid="{00000000-0002-0000-0900-000001000000}">
      <formula1>"Categorización,Recategorización"</formula1>
    </dataValidation>
    <dataValidation type="textLength" operator="equal" allowBlank="1" showInputMessage="1" showErrorMessage="1" prompt="Ingrese solo 10 números" sqref="F13:F62" xr:uid="{00000000-0002-0000-0900-000002000000}">
      <formula1>10</formula1>
    </dataValidation>
    <dataValidation allowBlank="1" showInputMessage="1" showErrorMessage="1" promptTitle="Normativa a revisar" prompt="- Resolución Nro. MRL-2014-0364._x000a_- Resolución Nro. MRL-2014-0365._x000a_- Resolución Nro. MDT-VSP-2014-0691 y su reforma con Resolución Nro. MDT-VSP-2021-041._x000a_- Acuerdo Nro. SENESCYT-2021-029 (Art.17)." sqref="K11:K12" xr:uid="{00000000-0002-0000-0900-000003000000}"/>
  </dataValidations>
  <pageMargins left="0.25" right="0.25" top="0.75" bottom="0.75" header="0.3" footer="0.3"/>
  <pageSetup paperSize="206" scale="32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900-000004000000}">
          <x14:formula1>
            <xm:f>Datos!$I$2:$I$11</xm:f>
          </x14:formula1>
          <xm:sqref>G5:S5</xm:sqref>
        </x14:dataValidation>
        <x14:dataValidation type="list" allowBlank="1" showInputMessage="1" showErrorMessage="1" xr:uid="{00000000-0002-0000-0900-000005000000}">
          <x14:formula1>
            <xm:f>Datos!$H$2:$H$11</xm:f>
          </x14:formula1>
          <xm:sqref>T7:W7</xm:sqref>
        </x14:dataValidation>
        <x14:dataValidation type="list" allowBlank="1" showInputMessage="1" showErrorMessage="1" xr:uid="{00000000-0002-0000-0900-000006000000}">
          <x14:formula1>
            <xm:f>Datos!$A$2:$A$10</xm:f>
          </x14:formula1>
          <xm:sqref>K13:K63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/>
  <dimension ref="A1:CJ160"/>
  <sheetViews>
    <sheetView view="pageBreakPreview" zoomScaleNormal="100" zoomScaleSheetLayoutView="100" workbookViewId="0">
      <selection activeCell="H5" sqref="H5:O5"/>
    </sheetView>
  </sheetViews>
  <sheetFormatPr baseColWidth="10" defaultColWidth="11.42578125" defaultRowHeight="13.5" zeroHeight="1" x14ac:dyDescent="0.25"/>
  <cols>
    <col min="1" max="1" width="1.28515625" style="41" customWidth="1"/>
    <col min="2" max="2" width="3.42578125" style="41" customWidth="1"/>
    <col min="3" max="3" width="12.42578125" style="41" customWidth="1"/>
    <col min="4" max="4" width="10.28515625" style="41" customWidth="1"/>
    <col min="5" max="5" width="10.5703125" style="41" customWidth="1"/>
    <col min="6" max="6" width="15.85546875" style="41" customWidth="1"/>
    <col min="7" max="7" width="8.28515625" style="282" customWidth="1"/>
    <col min="8" max="8" width="9.85546875" style="41" customWidth="1"/>
    <col min="9" max="9" width="12.7109375" style="126" customWidth="1"/>
    <col min="10" max="10" width="23.5703125" style="126" customWidth="1"/>
    <col min="11" max="11" width="12" style="126" customWidth="1"/>
    <col min="12" max="12" width="8" style="126" customWidth="1"/>
    <col min="13" max="13" width="12.5703125" style="126" customWidth="1"/>
    <col min="14" max="14" width="12.5703125" style="126" hidden="1" customWidth="1"/>
    <col min="15" max="15" width="12" style="126" customWidth="1"/>
    <col min="16" max="16" width="12.7109375" style="126" customWidth="1"/>
    <col min="17" max="17" width="9.28515625" style="126" hidden="1" customWidth="1"/>
    <col min="18" max="18" width="15" style="126" customWidth="1"/>
    <col min="19" max="20" width="14.7109375" style="126" customWidth="1"/>
    <col min="21" max="21" width="45.42578125" style="41" hidden="1" customWidth="1"/>
    <col min="22" max="88" width="11.42578125" style="41" hidden="1" customWidth="1"/>
    <col min="89" max="114" width="11.42578125" style="41" customWidth="1"/>
    <col min="115" max="16384" width="11.42578125" style="41"/>
  </cols>
  <sheetData>
    <row r="1" spans="1:42" ht="7.5" customHeight="1" x14ac:dyDescent="0.25">
      <c r="A1" s="50"/>
      <c r="B1" s="48"/>
      <c r="C1" s="48"/>
      <c r="D1" s="48"/>
      <c r="E1" s="48"/>
      <c r="F1" s="48"/>
      <c r="G1" s="577"/>
      <c r="H1" s="48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7"/>
    </row>
    <row r="2" spans="1:42" ht="17.25" customHeight="1" x14ac:dyDescent="0.25">
      <c r="A2" s="46"/>
      <c r="B2" s="1118"/>
      <c r="C2" s="1119"/>
      <c r="D2" s="1119"/>
      <c r="E2" s="1119"/>
      <c r="F2" s="1119"/>
      <c r="G2" s="1120"/>
      <c r="H2" s="1042" t="s">
        <v>601</v>
      </c>
      <c r="I2" s="1042"/>
      <c r="J2" s="1042"/>
      <c r="K2" s="1042"/>
      <c r="L2" s="1042"/>
      <c r="M2" s="1042"/>
      <c r="N2" s="1042"/>
      <c r="O2" s="1042"/>
      <c r="P2" s="886" t="s">
        <v>44</v>
      </c>
      <c r="Q2" s="886"/>
      <c r="R2" s="886"/>
      <c r="S2" s="1016">
        <f>Datos!K2</f>
        <v>45293</v>
      </c>
      <c r="T2" s="1016"/>
      <c r="U2" s="44"/>
    </row>
    <row r="3" spans="1:42" ht="17.25" customHeight="1" x14ac:dyDescent="0.25">
      <c r="A3" s="46"/>
      <c r="B3" s="1121"/>
      <c r="C3" s="955"/>
      <c r="D3" s="955"/>
      <c r="E3" s="955"/>
      <c r="F3" s="955"/>
      <c r="G3" s="1122"/>
      <c r="H3" s="1042"/>
      <c r="I3" s="1042"/>
      <c r="J3" s="1042"/>
      <c r="K3" s="1042"/>
      <c r="L3" s="1042"/>
      <c r="M3" s="1042"/>
      <c r="N3" s="1042"/>
      <c r="O3" s="1042"/>
      <c r="P3" s="886" t="s">
        <v>48</v>
      </c>
      <c r="Q3" s="886"/>
      <c r="R3" s="886"/>
      <c r="S3" s="1017" t="s">
        <v>379</v>
      </c>
      <c r="T3" s="1017"/>
      <c r="U3" s="44"/>
    </row>
    <row r="4" spans="1:42" ht="17.25" customHeight="1" x14ac:dyDescent="0.25">
      <c r="A4" s="46"/>
      <c r="B4" s="1121"/>
      <c r="C4" s="955"/>
      <c r="D4" s="955"/>
      <c r="E4" s="955"/>
      <c r="F4" s="955"/>
      <c r="G4" s="1122"/>
      <c r="H4" s="1125" t="str">
        <f>'ÍNDICE 00'!C13</f>
        <v xml:space="preserve">LISTA DE ASIGNACIONES PARA SUPRESIONES DE PUESTOS </v>
      </c>
      <c r="I4" s="1125"/>
      <c r="J4" s="1125"/>
      <c r="K4" s="1125"/>
      <c r="L4" s="1125"/>
      <c r="M4" s="1125"/>
      <c r="N4" s="1125"/>
      <c r="O4" s="1125"/>
      <c r="P4" s="886" t="s">
        <v>46</v>
      </c>
      <c r="Q4" s="886"/>
      <c r="R4" s="886"/>
      <c r="S4" s="1017" t="s">
        <v>333</v>
      </c>
      <c r="T4" s="1017"/>
      <c r="U4" s="44"/>
    </row>
    <row r="5" spans="1:42" ht="17.25" customHeight="1" x14ac:dyDescent="0.25">
      <c r="A5" s="46"/>
      <c r="B5" s="1123"/>
      <c r="C5" s="1083"/>
      <c r="D5" s="1083"/>
      <c r="E5" s="1083"/>
      <c r="F5" s="1083"/>
      <c r="G5" s="1124"/>
      <c r="H5" s="1077" t="s">
        <v>365</v>
      </c>
      <c r="I5" s="1077"/>
      <c r="J5" s="1077"/>
      <c r="K5" s="1077"/>
      <c r="L5" s="1077"/>
      <c r="M5" s="1077"/>
      <c r="N5" s="1077"/>
      <c r="O5" s="1077"/>
      <c r="P5" s="886" t="s">
        <v>41</v>
      </c>
      <c r="Q5" s="886"/>
      <c r="R5" s="886"/>
      <c r="S5" s="1018" t="str">
        <f>'ÍNDICE 00'!I13</f>
        <v>PRO-MDT-PTH-01 FOR 12 EXT</v>
      </c>
      <c r="T5" s="1018"/>
      <c r="U5" s="44"/>
    </row>
    <row r="6" spans="1:42" ht="6.75" customHeight="1" x14ac:dyDescent="0.25">
      <c r="A6" s="46"/>
      <c r="B6" s="955"/>
      <c r="C6" s="955"/>
      <c r="D6" s="955"/>
      <c r="E6" s="955"/>
      <c r="F6" s="955"/>
      <c r="G6" s="955"/>
      <c r="H6" s="955"/>
      <c r="I6" s="955"/>
      <c r="J6" s="955"/>
      <c r="K6" s="955"/>
      <c r="L6" s="955"/>
      <c r="M6" s="955"/>
      <c r="N6" s="955"/>
      <c r="O6" s="955"/>
      <c r="P6" s="955"/>
      <c r="Q6" s="955"/>
      <c r="R6" s="955"/>
      <c r="S6" s="955"/>
      <c r="T6" s="243"/>
      <c r="U6" s="44"/>
    </row>
    <row r="7" spans="1:42" s="40" customFormat="1" ht="14.25" customHeight="1" x14ac:dyDescent="0.25">
      <c r="A7" s="3"/>
      <c r="B7" s="1130" t="s">
        <v>37</v>
      </c>
      <c r="C7" s="1127"/>
      <c r="D7" s="1127"/>
      <c r="E7" s="1127"/>
      <c r="F7" s="1127"/>
      <c r="G7" s="638"/>
      <c r="H7" s="811"/>
      <c r="I7" s="811"/>
      <c r="J7" s="811"/>
      <c r="K7" s="811"/>
      <c r="L7" s="811"/>
      <c r="M7" s="1127" t="s">
        <v>59</v>
      </c>
      <c r="N7" s="1127"/>
      <c r="O7" s="1127"/>
      <c r="P7" s="1113"/>
      <c r="Q7" s="1113"/>
      <c r="R7" s="1113"/>
      <c r="S7" s="1113"/>
      <c r="T7" s="1114"/>
      <c r="U7" s="43"/>
      <c r="V7" s="41"/>
      <c r="W7" s="45"/>
      <c r="X7" s="41"/>
      <c r="Y7" s="56"/>
      <c r="Z7" s="41"/>
      <c r="AA7" s="45"/>
      <c r="AB7" s="41"/>
      <c r="AC7" s="56"/>
      <c r="AD7" s="41"/>
      <c r="AE7" s="45"/>
      <c r="AF7" s="41"/>
      <c r="AG7" s="56"/>
      <c r="AH7" s="41"/>
      <c r="AI7" s="45"/>
      <c r="AJ7" s="41"/>
      <c r="AK7" s="56"/>
      <c r="AL7" s="41"/>
      <c r="AM7" s="45"/>
      <c r="AN7" s="41"/>
      <c r="AO7" s="56"/>
      <c r="AP7" s="41"/>
    </row>
    <row r="8" spans="1:42" s="40" customFormat="1" ht="14.25" customHeight="1" x14ac:dyDescent="0.3">
      <c r="A8" s="3"/>
      <c r="B8" s="1129" t="s">
        <v>158</v>
      </c>
      <c r="C8" s="1128"/>
      <c r="D8" s="1128"/>
      <c r="E8" s="1128"/>
      <c r="F8" s="1128"/>
      <c r="G8" s="639"/>
      <c r="H8" s="1131"/>
      <c r="I8" s="1131"/>
      <c r="J8" s="1131"/>
      <c r="K8" s="1131"/>
      <c r="L8" s="1131"/>
      <c r="M8" s="1128" t="s">
        <v>79</v>
      </c>
      <c r="N8" s="1128"/>
      <c r="O8" s="1128"/>
      <c r="P8" s="814"/>
      <c r="Q8" s="814"/>
      <c r="R8" s="814"/>
      <c r="S8" s="814"/>
      <c r="T8" s="815"/>
      <c r="U8" s="43"/>
      <c r="V8" s="41"/>
      <c r="W8" s="45"/>
      <c r="X8" s="41"/>
      <c r="Y8" s="56"/>
      <c r="Z8" s="41"/>
      <c r="AA8" s="45"/>
      <c r="AB8" s="41"/>
      <c r="AC8" s="56"/>
      <c r="AD8" s="41"/>
      <c r="AE8" s="45"/>
      <c r="AF8" s="41"/>
      <c r="AG8" s="56"/>
      <c r="AH8" s="41"/>
      <c r="AI8" s="45"/>
      <c r="AJ8" s="41"/>
      <c r="AK8" s="56"/>
      <c r="AL8" s="41"/>
      <c r="AM8" s="45"/>
      <c r="AN8" s="41"/>
      <c r="AO8" s="56"/>
    </row>
    <row r="9" spans="1:42" s="40" customFormat="1" ht="6.75" customHeight="1" x14ac:dyDescent="0.25">
      <c r="A9" s="3"/>
      <c r="B9" s="54"/>
      <c r="C9" s="54"/>
      <c r="D9" s="54"/>
      <c r="E9" s="54"/>
      <c r="F9" s="54"/>
      <c r="G9" s="341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255"/>
      <c r="V9" s="41"/>
      <c r="W9" s="41"/>
      <c r="X9" s="45"/>
      <c r="Y9" s="41"/>
      <c r="Z9" s="56"/>
      <c r="AA9" s="41"/>
      <c r="AB9" s="45"/>
      <c r="AC9" s="41"/>
      <c r="AD9" s="56"/>
      <c r="AE9" s="41"/>
      <c r="AF9" s="45"/>
      <c r="AG9" s="41"/>
      <c r="AH9" s="56"/>
      <c r="AI9" s="41"/>
      <c r="AJ9" s="45"/>
      <c r="AK9" s="41"/>
      <c r="AL9" s="56"/>
      <c r="AM9" s="41"/>
      <c r="AN9" s="45"/>
      <c r="AO9" s="41"/>
      <c r="AP9" s="56"/>
    </row>
    <row r="10" spans="1:42" ht="21" customHeight="1" x14ac:dyDescent="0.25">
      <c r="A10" s="46"/>
      <c r="B10" s="1126" t="s">
        <v>38</v>
      </c>
      <c r="C10" s="1126"/>
      <c r="D10" s="1126"/>
      <c r="E10" s="1115"/>
      <c r="F10" s="1116"/>
      <c r="G10" s="1116"/>
      <c r="H10" s="1116"/>
      <c r="I10" s="1116"/>
      <c r="J10" s="1116"/>
      <c r="K10" s="1116"/>
      <c r="L10" s="1116"/>
      <c r="M10" s="1116"/>
      <c r="N10" s="1116"/>
      <c r="O10" s="1116"/>
      <c r="P10" s="1116"/>
      <c r="Q10" s="1116"/>
      <c r="R10" s="1116"/>
      <c r="S10" s="1116"/>
      <c r="T10" s="1117"/>
      <c r="U10" s="44"/>
    </row>
    <row r="11" spans="1:42" ht="36" customHeight="1" x14ac:dyDescent="0.25">
      <c r="A11" s="46"/>
      <c r="B11" s="118" t="s">
        <v>1</v>
      </c>
      <c r="C11" s="994" t="s">
        <v>244</v>
      </c>
      <c r="D11" s="995"/>
      <c r="E11" s="118" t="s">
        <v>5</v>
      </c>
      <c r="F11" s="118" t="s">
        <v>243</v>
      </c>
      <c r="G11" s="118" t="s">
        <v>443</v>
      </c>
      <c r="H11" s="118" t="s">
        <v>242</v>
      </c>
      <c r="I11" s="118" t="s">
        <v>7</v>
      </c>
      <c r="J11" s="118" t="s">
        <v>3</v>
      </c>
      <c r="K11" s="118" t="s">
        <v>6</v>
      </c>
      <c r="L11" s="118" t="s">
        <v>10</v>
      </c>
      <c r="M11" s="118" t="s">
        <v>241</v>
      </c>
      <c r="N11" s="254" t="s">
        <v>240</v>
      </c>
      <c r="O11" s="118" t="s">
        <v>235</v>
      </c>
      <c r="P11" s="118" t="s">
        <v>239</v>
      </c>
      <c r="Q11" s="118" t="s">
        <v>238</v>
      </c>
      <c r="R11" s="118" t="s">
        <v>309</v>
      </c>
      <c r="S11" s="118" t="s">
        <v>237</v>
      </c>
      <c r="T11" s="118" t="s">
        <v>448</v>
      </c>
      <c r="U11" s="44"/>
    </row>
    <row r="12" spans="1:42" ht="33.950000000000003" customHeight="1" x14ac:dyDescent="0.25">
      <c r="A12" s="46"/>
      <c r="B12" s="140"/>
      <c r="C12" s="1051"/>
      <c r="D12" s="1052"/>
      <c r="E12" s="322"/>
      <c r="F12" s="242"/>
      <c r="G12" s="140"/>
      <c r="H12" s="251"/>
      <c r="I12" s="242"/>
      <c r="J12" s="463"/>
      <c r="K12" s="309"/>
      <c r="L12" s="423"/>
      <c r="M12" s="250"/>
      <c r="N12" s="194">
        <f t="shared" ref="N12:N43" si="0">YEAR(M12)</f>
        <v>1900</v>
      </c>
      <c r="O12" s="424">
        <f>VLOOKUP(N12,$U$13:$V$34,2,FALSE)</f>
        <v>0</v>
      </c>
      <c r="P12" s="249"/>
      <c r="Q12" s="308">
        <f t="shared" ref="Q12:Q43" si="1">P12/12</f>
        <v>0</v>
      </c>
      <c r="R12" s="308">
        <f>IF(Q12&gt;=30,"30",IF(Q12&gt;=0,Q12))</f>
        <v>0</v>
      </c>
      <c r="S12" s="307">
        <f>R12*5*O12</f>
        <v>0</v>
      </c>
      <c r="T12" s="483"/>
      <c r="U12" s="253" t="s">
        <v>236</v>
      </c>
      <c r="V12" s="253" t="s">
        <v>235</v>
      </c>
    </row>
    <row r="13" spans="1:42" ht="33.950000000000003" customHeight="1" x14ac:dyDescent="0.25">
      <c r="A13" s="46"/>
      <c r="B13" s="142"/>
      <c r="C13" s="1051"/>
      <c r="D13" s="1052"/>
      <c r="E13" s="322"/>
      <c r="F13" s="242"/>
      <c r="G13" s="140"/>
      <c r="H13" s="251"/>
      <c r="I13" s="242"/>
      <c r="J13" s="463"/>
      <c r="K13" s="309"/>
      <c r="L13" s="423"/>
      <c r="M13" s="250"/>
      <c r="N13" s="194">
        <f t="shared" si="0"/>
        <v>1900</v>
      </c>
      <c r="O13" s="424">
        <f t="shared" ref="O13:O76" si="2">VLOOKUP(N13,$U$13:$V$34,2,FALSE)</f>
        <v>0</v>
      </c>
      <c r="P13" s="249"/>
      <c r="Q13" s="308">
        <f t="shared" si="1"/>
        <v>0</v>
      </c>
      <c r="R13" s="308">
        <f t="shared" ref="R13:R76" si="3">IF(Q13&gt;=30,"30",IF(Q13&gt;=0,Q13))</f>
        <v>0</v>
      </c>
      <c r="S13" s="307">
        <f t="shared" ref="S13:S76" si="4">R13*5*O13</f>
        <v>0</v>
      </c>
      <c r="T13" s="483"/>
      <c r="U13" s="243">
        <v>1900</v>
      </c>
      <c r="V13" s="243">
        <v>0</v>
      </c>
    </row>
    <row r="14" spans="1:42" ht="33.950000000000003" customHeight="1" x14ac:dyDescent="0.25">
      <c r="A14" s="46"/>
      <c r="B14" s="142"/>
      <c r="C14" s="1051"/>
      <c r="D14" s="1052"/>
      <c r="E14" s="322"/>
      <c r="F14" s="242"/>
      <c r="G14" s="140"/>
      <c r="H14" s="251"/>
      <c r="I14" s="242"/>
      <c r="J14" s="463"/>
      <c r="K14" s="309"/>
      <c r="L14" s="423"/>
      <c r="M14" s="250"/>
      <c r="N14" s="194">
        <f t="shared" si="0"/>
        <v>1900</v>
      </c>
      <c r="O14" s="424">
        <f t="shared" si="2"/>
        <v>0</v>
      </c>
      <c r="P14" s="249"/>
      <c r="Q14" s="308">
        <f t="shared" si="1"/>
        <v>0</v>
      </c>
      <c r="R14" s="308">
        <f t="shared" si="3"/>
        <v>0</v>
      </c>
      <c r="S14" s="307">
        <f t="shared" si="4"/>
        <v>0</v>
      </c>
      <c r="T14" s="483"/>
      <c r="U14" s="252">
        <v>2010</v>
      </c>
      <c r="V14" s="252">
        <v>240</v>
      </c>
    </row>
    <row r="15" spans="1:42" ht="33.950000000000003" customHeight="1" x14ac:dyDescent="0.25">
      <c r="A15" s="46"/>
      <c r="B15" s="140"/>
      <c r="C15" s="1051"/>
      <c r="D15" s="1052"/>
      <c r="E15" s="322"/>
      <c r="F15" s="242"/>
      <c r="G15" s="140"/>
      <c r="H15" s="251"/>
      <c r="I15" s="242"/>
      <c r="J15" s="463"/>
      <c r="K15" s="309"/>
      <c r="L15" s="423"/>
      <c r="M15" s="250"/>
      <c r="N15" s="194">
        <f t="shared" si="0"/>
        <v>1900</v>
      </c>
      <c r="O15" s="424">
        <f t="shared" si="2"/>
        <v>0</v>
      </c>
      <c r="P15" s="249"/>
      <c r="Q15" s="308">
        <f t="shared" si="1"/>
        <v>0</v>
      </c>
      <c r="R15" s="308">
        <f t="shared" si="3"/>
        <v>0</v>
      </c>
      <c r="S15" s="307">
        <f t="shared" si="4"/>
        <v>0</v>
      </c>
      <c r="T15" s="483"/>
      <c r="U15" s="252">
        <v>2011</v>
      </c>
      <c r="V15" s="252">
        <v>264</v>
      </c>
    </row>
    <row r="16" spans="1:42" ht="33.950000000000003" customHeight="1" x14ac:dyDescent="0.25">
      <c r="A16" s="46"/>
      <c r="B16" s="142"/>
      <c r="C16" s="1051"/>
      <c r="D16" s="1052"/>
      <c r="E16" s="322"/>
      <c r="F16" s="242"/>
      <c r="G16" s="140"/>
      <c r="H16" s="251"/>
      <c r="I16" s="242"/>
      <c r="J16" s="463"/>
      <c r="K16" s="309"/>
      <c r="L16" s="423"/>
      <c r="M16" s="250"/>
      <c r="N16" s="194">
        <f t="shared" si="0"/>
        <v>1900</v>
      </c>
      <c r="O16" s="424">
        <f t="shared" si="2"/>
        <v>0</v>
      </c>
      <c r="P16" s="249"/>
      <c r="Q16" s="308">
        <f t="shared" si="1"/>
        <v>0</v>
      </c>
      <c r="R16" s="308">
        <f t="shared" si="3"/>
        <v>0</v>
      </c>
      <c r="S16" s="307">
        <f t="shared" si="4"/>
        <v>0</v>
      </c>
      <c r="T16" s="483"/>
      <c r="U16" s="252">
        <v>2012</v>
      </c>
      <c r="V16" s="252">
        <v>292</v>
      </c>
    </row>
    <row r="17" spans="1:22" ht="33.950000000000003" customHeight="1" x14ac:dyDescent="0.25">
      <c r="A17" s="46"/>
      <c r="B17" s="142"/>
      <c r="C17" s="1051"/>
      <c r="D17" s="1052"/>
      <c r="E17" s="322"/>
      <c r="F17" s="242"/>
      <c r="G17" s="140"/>
      <c r="H17" s="251"/>
      <c r="I17" s="242"/>
      <c r="J17" s="463"/>
      <c r="K17" s="309"/>
      <c r="L17" s="423"/>
      <c r="M17" s="250"/>
      <c r="N17" s="194">
        <f t="shared" si="0"/>
        <v>1900</v>
      </c>
      <c r="O17" s="424">
        <f t="shared" si="2"/>
        <v>0</v>
      </c>
      <c r="P17" s="249"/>
      <c r="Q17" s="308">
        <f t="shared" si="1"/>
        <v>0</v>
      </c>
      <c r="R17" s="308">
        <f t="shared" si="3"/>
        <v>0</v>
      </c>
      <c r="S17" s="307">
        <f t="shared" si="4"/>
        <v>0</v>
      </c>
      <c r="T17" s="483"/>
      <c r="U17" s="252">
        <v>2013</v>
      </c>
      <c r="V17" s="252">
        <v>318</v>
      </c>
    </row>
    <row r="18" spans="1:22" ht="33.950000000000003" customHeight="1" x14ac:dyDescent="0.25">
      <c r="A18" s="46"/>
      <c r="B18" s="140"/>
      <c r="C18" s="1051"/>
      <c r="D18" s="1052"/>
      <c r="E18" s="322"/>
      <c r="F18" s="242"/>
      <c r="G18" s="140"/>
      <c r="H18" s="251"/>
      <c r="I18" s="242"/>
      <c r="J18" s="463"/>
      <c r="K18" s="309"/>
      <c r="L18" s="423"/>
      <c r="M18" s="250"/>
      <c r="N18" s="194">
        <f t="shared" si="0"/>
        <v>1900</v>
      </c>
      <c r="O18" s="424">
        <f t="shared" si="2"/>
        <v>0</v>
      </c>
      <c r="P18" s="249"/>
      <c r="Q18" s="308">
        <f t="shared" si="1"/>
        <v>0</v>
      </c>
      <c r="R18" s="308">
        <f t="shared" si="3"/>
        <v>0</v>
      </c>
      <c r="S18" s="307">
        <f t="shared" si="4"/>
        <v>0</v>
      </c>
      <c r="T18" s="483"/>
      <c r="U18" s="252">
        <v>2014</v>
      </c>
      <c r="V18" s="252">
        <v>340</v>
      </c>
    </row>
    <row r="19" spans="1:22" ht="33.950000000000003" customHeight="1" x14ac:dyDescent="0.25">
      <c r="A19" s="46"/>
      <c r="B19" s="142"/>
      <c r="C19" s="1051"/>
      <c r="D19" s="1052"/>
      <c r="E19" s="322"/>
      <c r="F19" s="242"/>
      <c r="G19" s="140"/>
      <c r="H19" s="251"/>
      <c r="I19" s="242"/>
      <c r="J19" s="463"/>
      <c r="K19" s="309"/>
      <c r="L19" s="423"/>
      <c r="M19" s="250"/>
      <c r="N19" s="194">
        <f t="shared" si="0"/>
        <v>1900</v>
      </c>
      <c r="O19" s="424">
        <f t="shared" si="2"/>
        <v>0</v>
      </c>
      <c r="P19" s="249"/>
      <c r="Q19" s="308">
        <f t="shared" si="1"/>
        <v>0</v>
      </c>
      <c r="R19" s="308">
        <f t="shared" si="3"/>
        <v>0</v>
      </c>
      <c r="S19" s="307">
        <f t="shared" si="4"/>
        <v>0</v>
      </c>
      <c r="T19" s="483"/>
      <c r="U19" s="252">
        <v>2015</v>
      </c>
      <c r="V19" s="252">
        <v>354</v>
      </c>
    </row>
    <row r="20" spans="1:22" ht="33.950000000000003" customHeight="1" x14ac:dyDescent="0.25">
      <c r="A20" s="46"/>
      <c r="B20" s="142"/>
      <c r="C20" s="1051"/>
      <c r="D20" s="1052"/>
      <c r="E20" s="322"/>
      <c r="F20" s="242"/>
      <c r="G20" s="140"/>
      <c r="H20" s="251"/>
      <c r="I20" s="242"/>
      <c r="J20" s="463"/>
      <c r="K20" s="309"/>
      <c r="L20" s="423"/>
      <c r="M20" s="250"/>
      <c r="N20" s="194">
        <f t="shared" si="0"/>
        <v>1900</v>
      </c>
      <c r="O20" s="424">
        <f t="shared" si="2"/>
        <v>0</v>
      </c>
      <c r="P20" s="249"/>
      <c r="Q20" s="308">
        <f t="shared" si="1"/>
        <v>0</v>
      </c>
      <c r="R20" s="308">
        <f t="shared" si="3"/>
        <v>0</v>
      </c>
      <c r="S20" s="307">
        <f t="shared" si="4"/>
        <v>0</v>
      </c>
      <c r="T20" s="483"/>
      <c r="U20" s="252">
        <v>2016</v>
      </c>
      <c r="V20" s="252">
        <v>354</v>
      </c>
    </row>
    <row r="21" spans="1:22" ht="33.950000000000003" customHeight="1" x14ac:dyDescent="0.25">
      <c r="A21" s="46"/>
      <c r="B21" s="140"/>
      <c r="C21" s="1051"/>
      <c r="D21" s="1052"/>
      <c r="E21" s="322"/>
      <c r="F21" s="242"/>
      <c r="G21" s="140"/>
      <c r="H21" s="251"/>
      <c r="I21" s="242"/>
      <c r="J21" s="463"/>
      <c r="K21" s="309"/>
      <c r="L21" s="423"/>
      <c r="M21" s="250"/>
      <c r="N21" s="194">
        <f t="shared" si="0"/>
        <v>1900</v>
      </c>
      <c r="O21" s="424">
        <f t="shared" si="2"/>
        <v>0</v>
      </c>
      <c r="P21" s="249"/>
      <c r="Q21" s="308">
        <f t="shared" si="1"/>
        <v>0</v>
      </c>
      <c r="R21" s="308">
        <f t="shared" si="3"/>
        <v>0</v>
      </c>
      <c r="S21" s="307">
        <f t="shared" si="4"/>
        <v>0</v>
      </c>
      <c r="T21" s="483"/>
      <c r="U21" s="252">
        <v>2017</v>
      </c>
      <c r="V21" s="252">
        <v>354</v>
      </c>
    </row>
    <row r="22" spans="1:22" ht="33.950000000000003" customHeight="1" x14ac:dyDescent="0.25">
      <c r="A22" s="46"/>
      <c r="B22" s="142"/>
      <c r="C22" s="1051"/>
      <c r="D22" s="1052"/>
      <c r="E22" s="322"/>
      <c r="F22" s="242"/>
      <c r="G22" s="140"/>
      <c r="H22" s="251"/>
      <c r="I22" s="242"/>
      <c r="J22" s="463"/>
      <c r="K22" s="309"/>
      <c r="L22" s="423"/>
      <c r="M22" s="250"/>
      <c r="N22" s="194">
        <f t="shared" si="0"/>
        <v>1900</v>
      </c>
      <c r="O22" s="424">
        <f t="shared" si="2"/>
        <v>0</v>
      </c>
      <c r="P22" s="249"/>
      <c r="Q22" s="308">
        <f t="shared" si="1"/>
        <v>0</v>
      </c>
      <c r="R22" s="308">
        <f t="shared" si="3"/>
        <v>0</v>
      </c>
      <c r="S22" s="307">
        <f t="shared" si="4"/>
        <v>0</v>
      </c>
      <c r="T22" s="483"/>
      <c r="U22" s="252">
        <v>2018</v>
      </c>
      <c r="V22" s="252">
        <v>354</v>
      </c>
    </row>
    <row r="23" spans="1:22" ht="33.950000000000003" customHeight="1" x14ac:dyDescent="0.25">
      <c r="A23" s="46"/>
      <c r="B23" s="142"/>
      <c r="C23" s="1051"/>
      <c r="D23" s="1052"/>
      <c r="E23" s="322"/>
      <c r="F23" s="242"/>
      <c r="G23" s="140"/>
      <c r="H23" s="251"/>
      <c r="I23" s="242"/>
      <c r="J23" s="463"/>
      <c r="K23" s="309"/>
      <c r="L23" s="423"/>
      <c r="M23" s="250"/>
      <c r="N23" s="194">
        <f t="shared" si="0"/>
        <v>1900</v>
      </c>
      <c r="O23" s="424">
        <f t="shared" si="2"/>
        <v>0</v>
      </c>
      <c r="P23" s="249"/>
      <c r="Q23" s="308">
        <f t="shared" si="1"/>
        <v>0</v>
      </c>
      <c r="R23" s="308">
        <f t="shared" si="3"/>
        <v>0</v>
      </c>
      <c r="S23" s="307">
        <f t="shared" si="4"/>
        <v>0</v>
      </c>
      <c r="T23" s="483"/>
      <c r="U23" s="252">
        <v>2019</v>
      </c>
      <c r="V23" s="252">
        <v>354</v>
      </c>
    </row>
    <row r="24" spans="1:22" ht="33.950000000000003" customHeight="1" x14ac:dyDescent="0.25">
      <c r="A24" s="46"/>
      <c r="B24" s="140"/>
      <c r="C24" s="1051"/>
      <c r="D24" s="1052"/>
      <c r="E24" s="322"/>
      <c r="F24" s="242"/>
      <c r="G24" s="140"/>
      <c r="H24" s="251"/>
      <c r="I24" s="242"/>
      <c r="J24" s="463"/>
      <c r="K24" s="309"/>
      <c r="L24" s="423"/>
      <c r="M24" s="250"/>
      <c r="N24" s="194">
        <f t="shared" si="0"/>
        <v>1900</v>
      </c>
      <c r="O24" s="424">
        <f t="shared" si="2"/>
        <v>0</v>
      </c>
      <c r="P24" s="249"/>
      <c r="Q24" s="308">
        <f t="shared" si="1"/>
        <v>0</v>
      </c>
      <c r="R24" s="308">
        <f t="shared" si="3"/>
        <v>0</v>
      </c>
      <c r="S24" s="307">
        <f t="shared" si="4"/>
        <v>0</v>
      </c>
      <c r="T24" s="483"/>
      <c r="U24" s="252">
        <v>2020</v>
      </c>
      <c r="V24" s="252">
        <v>354</v>
      </c>
    </row>
    <row r="25" spans="1:22" ht="33.950000000000003" customHeight="1" x14ac:dyDescent="0.25">
      <c r="A25" s="46"/>
      <c r="B25" s="142"/>
      <c r="C25" s="1051"/>
      <c r="D25" s="1052"/>
      <c r="E25" s="322"/>
      <c r="F25" s="242"/>
      <c r="G25" s="140"/>
      <c r="H25" s="251"/>
      <c r="I25" s="242"/>
      <c r="J25" s="463"/>
      <c r="K25" s="309"/>
      <c r="L25" s="423"/>
      <c r="M25" s="250"/>
      <c r="N25" s="194">
        <f t="shared" si="0"/>
        <v>1900</v>
      </c>
      <c r="O25" s="424">
        <f t="shared" si="2"/>
        <v>0</v>
      </c>
      <c r="P25" s="249"/>
      <c r="Q25" s="308">
        <f t="shared" si="1"/>
        <v>0</v>
      </c>
      <c r="R25" s="308">
        <f t="shared" si="3"/>
        <v>0</v>
      </c>
      <c r="S25" s="307">
        <f t="shared" si="4"/>
        <v>0</v>
      </c>
      <c r="T25" s="483"/>
      <c r="U25" s="326">
        <v>2021</v>
      </c>
      <c r="V25" s="243">
        <v>354</v>
      </c>
    </row>
    <row r="26" spans="1:22" ht="33.950000000000003" customHeight="1" x14ac:dyDescent="0.25">
      <c r="A26" s="46"/>
      <c r="B26" s="142"/>
      <c r="C26" s="1051"/>
      <c r="D26" s="1052"/>
      <c r="E26" s="322"/>
      <c r="F26" s="242"/>
      <c r="G26" s="140"/>
      <c r="H26" s="251"/>
      <c r="I26" s="242"/>
      <c r="J26" s="463"/>
      <c r="K26" s="309"/>
      <c r="L26" s="423"/>
      <c r="M26" s="250"/>
      <c r="N26" s="194">
        <f t="shared" si="0"/>
        <v>1900</v>
      </c>
      <c r="O26" s="424">
        <f t="shared" si="2"/>
        <v>0</v>
      </c>
      <c r="P26" s="249"/>
      <c r="Q26" s="308">
        <f t="shared" si="1"/>
        <v>0</v>
      </c>
      <c r="R26" s="308">
        <f t="shared" si="3"/>
        <v>0</v>
      </c>
      <c r="S26" s="307">
        <f t="shared" si="4"/>
        <v>0</v>
      </c>
      <c r="T26" s="483"/>
      <c r="U26" s="326">
        <v>2022</v>
      </c>
      <c r="V26" s="243">
        <v>354</v>
      </c>
    </row>
    <row r="27" spans="1:22" ht="33.950000000000003" customHeight="1" x14ac:dyDescent="0.25">
      <c r="A27" s="46"/>
      <c r="B27" s="140"/>
      <c r="C27" s="1051"/>
      <c r="D27" s="1052"/>
      <c r="E27" s="322"/>
      <c r="F27" s="242"/>
      <c r="G27" s="140"/>
      <c r="H27" s="251"/>
      <c r="I27" s="242"/>
      <c r="J27" s="463"/>
      <c r="K27" s="309"/>
      <c r="L27" s="423"/>
      <c r="M27" s="250"/>
      <c r="N27" s="194">
        <f t="shared" si="0"/>
        <v>1900</v>
      </c>
      <c r="O27" s="424">
        <f t="shared" si="2"/>
        <v>0</v>
      </c>
      <c r="P27" s="249"/>
      <c r="Q27" s="308">
        <f t="shared" si="1"/>
        <v>0</v>
      </c>
      <c r="R27" s="308">
        <f t="shared" si="3"/>
        <v>0</v>
      </c>
      <c r="S27" s="307">
        <f t="shared" si="4"/>
        <v>0</v>
      </c>
      <c r="T27" s="483"/>
      <c r="U27" s="326">
        <v>2023</v>
      </c>
      <c r="V27" s="243">
        <v>354</v>
      </c>
    </row>
    <row r="28" spans="1:22" ht="33.950000000000003" customHeight="1" x14ac:dyDescent="0.25">
      <c r="A28" s="46"/>
      <c r="B28" s="142"/>
      <c r="C28" s="1051"/>
      <c r="D28" s="1052"/>
      <c r="E28" s="322"/>
      <c r="F28" s="242"/>
      <c r="G28" s="140"/>
      <c r="H28" s="251"/>
      <c r="I28" s="242"/>
      <c r="J28" s="463"/>
      <c r="K28" s="309"/>
      <c r="L28" s="423"/>
      <c r="M28" s="250"/>
      <c r="N28" s="194">
        <f t="shared" si="0"/>
        <v>1900</v>
      </c>
      <c r="O28" s="424">
        <f t="shared" si="2"/>
        <v>0</v>
      </c>
      <c r="P28" s="249"/>
      <c r="Q28" s="308">
        <f t="shared" si="1"/>
        <v>0</v>
      </c>
      <c r="R28" s="308">
        <f t="shared" si="3"/>
        <v>0</v>
      </c>
      <c r="S28" s="307">
        <f t="shared" si="4"/>
        <v>0</v>
      </c>
      <c r="T28" s="483"/>
      <c r="U28" s="326">
        <v>2024</v>
      </c>
      <c r="V28" s="243">
        <v>354</v>
      </c>
    </row>
    <row r="29" spans="1:22" ht="33.950000000000003" customHeight="1" x14ac:dyDescent="0.25">
      <c r="A29" s="46"/>
      <c r="B29" s="142"/>
      <c r="C29" s="1051"/>
      <c r="D29" s="1052"/>
      <c r="E29" s="322"/>
      <c r="F29" s="242"/>
      <c r="G29" s="140"/>
      <c r="H29" s="251"/>
      <c r="I29" s="242"/>
      <c r="J29" s="463"/>
      <c r="K29" s="309"/>
      <c r="L29" s="423"/>
      <c r="M29" s="250"/>
      <c r="N29" s="194">
        <f t="shared" si="0"/>
        <v>1900</v>
      </c>
      <c r="O29" s="424">
        <f t="shared" si="2"/>
        <v>0</v>
      </c>
      <c r="P29" s="249"/>
      <c r="Q29" s="308">
        <f t="shared" si="1"/>
        <v>0</v>
      </c>
      <c r="R29" s="308">
        <f t="shared" si="3"/>
        <v>0</v>
      </c>
      <c r="S29" s="307">
        <f t="shared" si="4"/>
        <v>0</v>
      </c>
      <c r="T29" s="483"/>
      <c r="U29" s="326">
        <v>2025</v>
      </c>
      <c r="V29" s="243">
        <v>354</v>
      </c>
    </row>
    <row r="30" spans="1:22" ht="33.950000000000003" customHeight="1" x14ac:dyDescent="0.25">
      <c r="A30" s="46"/>
      <c r="B30" s="140"/>
      <c r="C30" s="1051"/>
      <c r="D30" s="1052"/>
      <c r="E30" s="322"/>
      <c r="F30" s="242"/>
      <c r="G30" s="140"/>
      <c r="H30" s="251"/>
      <c r="I30" s="242"/>
      <c r="J30" s="463"/>
      <c r="K30" s="309"/>
      <c r="L30" s="423"/>
      <c r="M30" s="250"/>
      <c r="N30" s="194">
        <f t="shared" si="0"/>
        <v>1900</v>
      </c>
      <c r="O30" s="424">
        <f t="shared" si="2"/>
        <v>0</v>
      </c>
      <c r="P30" s="249"/>
      <c r="Q30" s="308">
        <f t="shared" si="1"/>
        <v>0</v>
      </c>
      <c r="R30" s="308">
        <f t="shared" si="3"/>
        <v>0</v>
      </c>
      <c r="S30" s="307">
        <f t="shared" si="4"/>
        <v>0</v>
      </c>
      <c r="T30" s="483"/>
      <c r="U30" s="326">
        <v>2026</v>
      </c>
      <c r="V30" s="243">
        <v>354</v>
      </c>
    </row>
    <row r="31" spans="1:22" ht="33.950000000000003" customHeight="1" x14ac:dyDescent="0.25">
      <c r="A31" s="46"/>
      <c r="B31" s="142"/>
      <c r="C31" s="1051"/>
      <c r="D31" s="1052"/>
      <c r="E31" s="322"/>
      <c r="F31" s="242"/>
      <c r="G31" s="140"/>
      <c r="H31" s="251"/>
      <c r="I31" s="242"/>
      <c r="J31" s="463"/>
      <c r="K31" s="309"/>
      <c r="L31" s="423"/>
      <c r="M31" s="250"/>
      <c r="N31" s="194">
        <f t="shared" si="0"/>
        <v>1900</v>
      </c>
      <c r="O31" s="424">
        <f t="shared" si="2"/>
        <v>0</v>
      </c>
      <c r="P31" s="249"/>
      <c r="Q31" s="308">
        <f t="shared" si="1"/>
        <v>0</v>
      </c>
      <c r="R31" s="308">
        <f t="shared" si="3"/>
        <v>0</v>
      </c>
      <c r="S31" s="307">
        <f t="shared" si="4"/>
        <v>0</v>
      </c>
      <c r="T31" s="483"/>
      <c r="U31" s="326">
        <v>2027</v>
      </c>
      <c r="V31" s="243">
        <v>354</v>
      </c>
    </row>
    <row r="32" spans="1:22" ht="33.950000000000003" customHeight="1" x14ac:dyDescent="0.25">
      <c r="A32" s="46"/>
      <c r="B32" s="142"/>
      <c r="C32" s="1051"/>
      <c r="D32" s="1052"/>
      <c r="E32" s="322"/>
      <c r="F32" s="242"/>
      <c r="G32" s="140"/>
      <c r="H32" s="251"/>
      <c r="I32" s="242"/>
      <c r="J32" s="463"/>
      <c r="K32" s="309"/>
      <c r="L32" s="423"/>
      <c r="M32" s="250"/>
      <c r="N32" s="194">
        <f t="shared" si="0"/>
        <v>1900</v>
      </c>
      <c r="O32" s="424">
        <f t="shared" si="2"/>
        <v>0</v>
      </c>
      <c r="P32" s="249"/>
      <c r="Q32" s="308">
        <f t="shared" si="1"/>
        <v>0</v>
      </c>
      <c r="R32" s="308">
        <f t="shared" si="3"/>
        <v>0</v>
      </c>
      <c r="S32" s="307">
        <f t="shared" si="4"/>
        <v>0</v>
      </c>
      <c r="T32" s="483"/>
      <c r="U32" s="326">
        <v>2028</v>
      </c>
      <c r="V32" s="243">
        <v>354</v>
      </c>
    </row>
    <row r="33" spans="1:22" ht="33.950000000000003" customHeight="1" x14ac:dyDescent="0.25">
      <c r="A33" s="46"/>
      <c r="B33" s="140"/>
      <c r="C33" s="1051"/>
      <c r="D33" s="1052"/>
      <c r="E33" s="322"/>
      <c r="F33" s="242"/>
      <c r="G33" s="140"/>
      <c r="H33" s="251"/>
      <c r="I33" s="242"/>
      <c r="J33" s="463"/>
      <c r="K33" s="309"/>
      <c r="L33" s="423"/>
      <c r="M33" s="250"/>
      <c r="N33" s="194">
        <f t="shared" si="0"/>
        <v>1900</v>
      </c>
      <c r="O33" s="424">
        <f t="shared" si="2"/>
        <v>0</v>
      </c>
      <c r="P33" s="249"/>
      <c r="Q33" s="308">
        <f t="shared" si="1"/>
        <v>0</v>
      </c>
      <c r="R33" s="308">
        <f t="shared" si="3"/>
        <v>0</v>
      </c>
      <c r="S33" s="307">
        <f t="shared" si="4"/>
        <v>0</v>
      </c>
      <c r="T33" s="483"/>
      <c r="U33" s="326">
        <v>2029</v>
      </c>
      <c r="V33" s="243">
        <v>354</v>
      </c>
    </row>
    <row r="34" spans="1:22" ht="33.950000000000003" customHeight="1" x14ac:dyDescent="0.25">
      <c r="A34" s="46"/>
      <c r="B34" s="142"/>
      <c r="C34" s="1051"/>
      <c r="D34" s="1052"/>
      <c r="E34" s="322"/>
      <c r="F34" s="242"/>
      <c r="G34" s="140"/>
      <c r="H34" s="251"/>
      <c r="I34" s="242"/>
      <c r="J34" s="463"/>
      <c r="K34" s="309"/>
      <c r="L34" s="423"/>
      <c r="M34" s="250"/>
      <c r="N34" s="194">
        <f t="shared" si="0"/>
        <v>1900</v>
      </c>
      <c r="O34" s="424">
        <f t="shared" si="2"/>
        <v>0</v>
      </c>
      <c r="P34" s="249"/>
      <c r="Q34" s="308">
        <f t="shared" si="1"/>
        <v>0</v>
      </c>
      <c r="R34" s="308">
        <f t="shared" si="3"/>
        <v>0</v>
      </c>
      <c r="S34" s="307">
        <f t="shared" si="4"/>
        <v>0</v>
      </c>
      <c r="T34" s="483"/>
      <c r="U34" s="326">
        <v>2030</v>
      </c>
      <c r="V34" s="243">
        <v>354</v>
      </c>
    </row>
    <row r="35" spans="1:22" ht="33.950000000000003" customHeight="1" x14ac:dyDescent="0.25">
      <c r="A35" s="46"/>
      <c r="B35" s="142"/>
      <c r="C35" s="1051"/>
      <c r="D35" s="1052"/>
      <c r="E35" s="322"/>
      <c r="F35" s="242"/>
      <c r="G35" s="140"/>
      <c r="H35" s="251"/>
      <c r="I35" s="242"/>
      <c r="J35" s="463"/>
      <c r="K35" s="309"/>
      <c r="L35" s="423"/>
      <c r="M35" s="250"/>
      <c r="N35" s="194">
        <f t="shared" si="0"/>
        <v>1900</v>
      </c>
      <c r="O35" s="424">
        <f t="shared" si="2"/>
        <v>0</v>
      </c>
      <c r="P35" s="249"/>
      <c r="Q35" s="308">
        <f t="shared" si="1"/>
        <v>0</v>
      </c>
      <c r="R35" s="308">
        <f t="shared" si="3"/>
        <v>0</v>
      </c>
      <c r="S35" s="307">
        <f t="shared" si="4"/>
        <v>0</v>
      </c>
      <c r="T35" s="483"/>
      <c r="U35" s="44"/>
    </row>
    <row r="36" spans="1:22" ht="33.950000000000003" customHeight="1" x14ac:dyDescent="0.25">
      <c r="A36" s="46"/>
      <c r="B36" s="140"/>
      <c r="C36" s="1051"/>
      <c r="D36" s="1052"/>
      <c r="E36" s="322"/>
      <c r="F36" s="242"/>
      <c r="G36" s="140"/>
      <c r="H36" s="251"/>
      <c r="I36" s="242"/>
      <c r="J36" s="463"/>
      <c r="K36" s="309"/>
      <c r="L36" s="423"/>
      <c r="M36" s="250"/>
      <c r="N36" s="194">
        <f t="shared" si="0"/>
        <v>1900</v>
      </c>
      <c r="O36" s="424">
        <f t="shared" si="2"/>
        <v>0</v>
      </c>
      <c r="P36" s="249"/>
      <c r="Q36" s="308">
        <f t="shared" si="1"/>
        <v>0</v>
      </c>
      <c r="R36" s="308">
        <f t="shared" si="3"/>
        <v>0</v>
      </c>
      <c r="S36" s="307">
        <f t="shared" si="4"/>
        <v>0</v>
      </c>
      <c r="T36" s="483"/>
      <c r="U36" s="44"/>
    </row>
    <row r="37" spans="1:22" ht="33.950000000000003" customHeight="1" x14ac:dyDescent="0.25">
      <c r="A37" s="46"/>
      <c r="B37" s="142"/>
      <c r="C37" s="1051"/>
      <c r="D37" s="1052"/>
      <c r="E37" s="322"/>
      <c r="F37" s="242"/>
      <c r="G37" s="140"/>
      <c r="H37" s="251"/>
      <c r="I37" s="242"/>
      <c r="J37" s="463"/>
      <c r="K37" s="309"/>
      <c r="L37" s="423"/>
      <c r="M37" s="250"/>
      <c r="N37" s="194">
        <f t="shared" si="0"/>
        <v>1900</v>
      </c>
      <c r="O37" s="424">
        <f t="shared" si="2"/>
        <v>0</v>
      </c>
      <c r="P37" s="249"/>
      <c r="Q37" s="308">
        <f t="shared" si="1"/>
        <v>0</v>
      </c>
      <c r="R37" s="308">
        <f t="shared" si="3"/>
        <v>0</v>
      </c>
      <c r="S37" s="307">
        <f t="shared" si="4"/>
        <v>0</v>
      </c>
      <c r="T37" s="483"/>
      <c r="U37" s="44"/>
    </row>
    <row r="38" spans="1:22" ht="33.950000000000003" customHeight="1" x14ac:dyDescent="0.25">
      <c r="A38" s="46"/>
      <c r="B38" s="142"/>
      <c r="C38" s="1051"/>
      <c r="D38" s="1052"/>
      <c r="E38" s="322"/>
      <c r="F38" s="242"/>
      <c r="G38" s="140"/>
      <c r="H38" s="251"/>
      <c r="I38" s="242"/>
      <c r="J38" s="463"/>
      <c r="K38" s="309"/>
      <c r="L38" s="423"/>
      <c r="M38" s="250"/>
      <c r="N38" s="194">
        <f t="shared" si="0"/>
        <v>1900</v>
      </c>
      <c r="O38" s="424">
        <f t="shared" si="2"/>
        <v>0</v>
      </c>
      <c r="P38" s="249"/>
      <c r="Q38" s="308">
        <f t="shared" si="1"/>
        <v>0</v>
      </c>
      <c r="R38" s="308">
        <f t="shared" si="3"/>
        <v>0</v>
      </c>
      <c r="S38" s="307">
        <f t="shared" si="4"/>
        <v>0</v>
      </c>
      <c r="T38" s="483"/>
      <c r="U38" s="44"/>
    </row>
    <row r="39" spans="1:22" ht="33.950000000000003" customHeight="1" x14ac:dyDescent="0.25">
      <c r="A39" s="46"/>
      <c r="B39" s="140"/>
      <c r="C39" s="1051"/>
      <c r="D39" s="1052"/>
      <c r="E39" s="322"/>
      <c r="F39" s="242"/>
      <c r="G39" s="140"/>
      <c r="H39" s="251"/>
      <c r="I39" s="242"/>
      <c r="J39" s="463"/>
      <c r="K39" s="309"/>
      <c r="L39" s="423"/>
      <c r="M39" s="250"/>
      <c r="N39" s="194">
        <f t="shared" si="0"/>
        <v>1900</v>
      </c>
      <c r="O39" s="424">
        <f t="shared" si="2"/>
        <v>0</v>
      </c>
      <c r="P39" s="249"/>
      <c r="Q39" s="308">
        <f t="shared" si="1"/>
        <v>0</v>
      </c>
      <c r="R39" s="308">
        <f t="shared" si="3"/>
        <v>0</v>
      </c>
      <c r="S39" s="307">
        <f t="shared" si="4"/>
        <v>0</v>
      </c>
      <c r="T39" s="483"/>
      <c r="U39" s="44"/>
    </row>
    <row r="40" spans="1:22" ht="33.950000000000003" customHeight="1" x14ac:dyDescent="0.25">
      <c r="A40" s="46"/>
      <c r="B40" s="142"/>
      <c r="C40" s="1051"/>
      <c r="D40" s="1052"/>
      <c r="E40" s="322"/>
      <c r="F40" s="242"/>
      <c r="G40" s="140"/>
      <c r="H40" s="251"/>
      <c r="I40" s="242"/>
      <c r="J40" s="463"/>
      <c r="K40" s="309"/>
      <c r="L40" s="423"/>
      <c r="M40" s="250"/>
      <c r="N40" s="194">
        <f t="shared" si="0"/>
        <v>1900</v>
      </c>
      <c r="O40" s="424">
        <f t="shared" si="2"/>
        <v>0</v>
      </c>
      <c r="P40" s="249"/>
      <c r="Q40" s="308">
        <f t="shared" si="1"/>
        <v>0</v>
      </c>
      <c r="R40" s="308">
        <f t="shared" si="3"/>
        <v>0</v>
      </c>
      <c r="S40" s="307">
        <f t="shared" si="4"/>
        <v>0</v>
      </c>
      <c r="T40" s="483"/>
      <c r="U40" s="44"/>
    </row>
    <row r="41" spans="1:22" ht="33.950000000000003" customHeight="1" x14ac:dyDescent="0.25">
      <c r="A41" s="46"/>
      <c r="B41" s="142"/>
      <c r="C41" s="1051"/>
      <c r="D41" s="1052"/>
      <c r="E41" s="322"/>
      <c r="F41" s="242"/>
      <c r="G41" s="140"/>
      <c r="H41" s="251"/>
      <c r="I41" s="242"/>
      <c r="J41" s="463"/>
      <c r="K41" s="309"/>
      <c r="L41" s="423"/>
      <c r="M41" s="250"/>
      <c r="N41" s="194">
        <f t="shared" si="0"/>
        <v>1900</v>
      </c>
      <c r="O41" s="424">
        <f t="shared" si="2"/>
        <v>0</v>
      </c>
      <c r="P41" s="249"/>
      <c r="Q41" s="308">
        <f t="shared" si="1"/>
        <v>0</v>
      </c>
      <c r="R41" s="308">
        <f t="shared" si="3"/>
        <v>0</v>
      </c>
      <c r="S41" s="307">
        <f t="shared" si="4"/>
        <v>0</v>
      </c>
      <c r="T41" s="483"/>
      <c r="U41" s="44"/>
    </row>
    <row r="42" spans="1:22" ht="33.950000000000003" customHeight="1" x14ac:dyDescent="0.25">
      <c r="A42" s="46"/>
      <c r="B42" s="140"/>
      <c r="C42" s="1051"/>
      <c r="D42" s="1052"/>
      <c r="E42" s="322"/>
      <c r="F42" s="242"/>
      <c r="G42" s="140"/>
      <c r="H42" s="251"/>
      <c r="I42" s="242"/>
      <c r="J42" s="463"/>
      <c r="K42" s="309"/>
      <c r="L42" s="423"/>
      <c r="M42" s="250"/>
      <c r="N42" s="194">
        <f t="shared" si="0"/>
        <v>1900</v>
      </c>
      <c r="O42" s="424">
        <f t="shared" si="2"/>
        <v>0</v>
      </c>
      <c r="P42" s="249"/>
      <c r="Q42" s="308">
        <f t="shared" si="1"/>
        <v>0</v>
      </c>
      <c r="R42" s="308">
        <f t="shared" si="3"/>
        <v>0</v>
      </c>
      <c r="S42" s="307">
        <f t="shared" si="4"/>
        <v>0</v>
      </c>
      <c r="T42" s="483"/>
      <c r="U42" s="44"/>
    </row>
    <row r="43" spans="1:22" ht="33.950000000000003" customHeight="1" x14ac:dyDescent="0.25">
      <c r="A43" s="46"/>
      <c r="B43" s="142"/>
      <c r="C43" s="1051"/>
      <c r="D43" s="1052"/>
      <c r="E43" s="322"/>
      <c r="F43" s="242"/>
      <c r="G43" s="140"/>
      <c r="H43" s="251"/>
      <c r="I43" s="242"/>
      <c r="J43" s="463"/>
      <c r="K43" s="309"/>
      <c r="L43" s="423"/>
      <c r="M43" s="250"/>
      <c r="N43" s="194">
        <f t="shared" si="0"/>
        <v>1900</v>
      </c>
      <c r="O43" s="424">
        <f t="shared" si="2"/>
        <v>0</v>
      </c>
      <c r="P43" s="249"/>
      <c r="Q43" s="308">
        <f t="shared" si="1"/>
        <v>0</v>
      </c>
      <c r="R43" s="308">
        <f t="shared" si="3"/>
        <v>0</v>
      </c>
      <c r="S43" s="307">
        <f t="shared" si="4"/>
        <v>0</v>
      </c>
      <c r="T43" s="483"/>
      <c r="U43" s="44"/>
    </row>
    <row r="44" spans="1:22" ht="33.950000000000003" customHeight="1" x14ac:dyDescent="0.25">
      <c r="A44" s="46"/>
      <c r="B44" s="142"/>
      <c r="C44" s="1051"/>
      <c r="D44" s="1052"/>
      <c r="E44" s="322"/>
      <c r="F44" s="242"/>
      <c r="G44" s="140"/>
      <c r="H44" s="251"/>
      <c r="I44" s="242"/>
      <c r="J44" s="463"/>
      <c r="K44" s="309"/>
      <c r="L44" s="423"/>
      <c r="M44" s="250"/>
      <c r="N44" s="194">
        <f t="shared" ref="N44:N75" si="5">YEAR(M44)</f>
        <v>1900</v>
      </c>
      <c r="O44" s="424">
        <f t="shared" si="2"/>
        <v>0</v>
      </c>
      <c r="P44" s="249"/>
      <c r="Q44" s="308">
        <f t="shared" ref="Q44:Q75" si="6">P44/12</f>
        <v>0</v>
      </c>
      <c r="R44" s="308">
        <f t="shared" si="3"/>
        <v>0</v>
      </c>
      <c r="S44" s="307">
        <f t="shared" si="4"/>
        <v>0</v>
      </c>
      <c r="T44" s="483"/>
      <c r="U44" s="44"/>
    </row>
    <row r="45" spans="1:22" ht="33.950000000000003" customHeight="1" x14ac:dyDescent="0.25">
      <c r="A45" s="46"/>
      <c r="B45" s="140"/>
      <c r="C45" s="1051"/>
      <c r="D45" s="1052"/>
      <c r="E45" s="322"/>
      <c r="F45" s="242"/>
      <c r="G45" s="140"/>
      <c r="H45" s="251"/>
      <c r="I45" s="242"/>
      <c r="J45" s="463"/>
      <c r="K45" s="309"/>
      <c r="L45" s="423"/>
      <c r="M45" s="250"/>
      <c r="N45" s="194">
        <f t="shared" si="5"/>
        <v>1900</v>
      </c>
      <c r="O45" s="424">
        <f t="shared" si="2"/>
        <v>0</v>
      </c>
      <c r="P45" s="249"/>
      <c r="Q45" s="308">
        <f t="shared" si="6"/>
        <v>0</v>
      </c>
      <c r="R45" s="308">
        <f t="shared" si="3"/>
        <v>0</v>
      </c>
      <c r="S45" s="307">
        <f t="shared" si="4"/>
        <v>0</v>
      </c>
      <c r="T45" s="483"/>
      <c r="U45" s="44"/>
    </row>
    <row r="46" spans="1:22" ht="33.950000000000003" customHeight="1" x14ac:dyDescent="0.25">
      <c r="A46" s="46"/>
      <c r="B46" s="142"/>
      <c r="C46" s="1051"/>
      <c r="D46" s="1052"/>
      <c r="E46" s="322"/>
      <c r="F46" s="242"/>
      <c r="G46" s="140"/>
      <c r="H46" s="251"/>
      <c r="I46" s="242"/>
      <c r="J46" s="463"/>
      <c r="K46" s="309"/>
      <c r="L46" s="423"/>
      <c r="M46" s="250"/>
      <c r="N46" s="194">
        <f t="shared" si="5"/>
        <v>1900</v>
      </c>
      <c r="O46" s="424">
        <f t="shared" si="2"/>
        <v>0</v>
      </c>
      <c r="P46" s="249"/>
      <c r="Q46" s="308">
        <f t="shared" si="6"/>
        <v>0</v>
      </c>
      <c r="R46" s="308">
        <f t="shared" si="3"/>
        <v>0</v>
      </c>
      <c r="S46" s="307">
        <f t="shared" si="4"/>
        <v>0</v>
      </c>
      <c r="T46" s="483"/>
      <c r="U46" s="44"/>
    </row>
    <row r="47" spans="1:22" ht="33.950000000000003" customHeight="1" x14ac:dyDescent="0.25">
      <c r="A47" s="46"/>
      <c r="B47" s="142"/>
      <c r="C47" s="1051"/>
      <c r="D47" s="1052"/>
      <c r="E47" s="322"/>
      <c r="F47" s="242"/>
      <c r="G47" s="140"/>
      <c r="H47" s="251"/>
      <c r="I47" s="242"/>
      <c r="J47" s="463"/>
      <c r="K47" s="309"/>
      <c r="L47" s="423"/>
      <c r="M47" s="250"/>
      <c r="N47" s="194">
        <f t="shared" si="5"/>
        <v>1900</v>
      </c>
      <c r="O47" s="424">
        <f t="shared" si="2"/>
        <v>0</v>
      </c>
      <c r="P47" s="249"/>
      <c r="Q47" s="308">
        <f t="shared" si="6"/>
        <v>0</v>
      </c>
      <c r="R47" s="308">
        <f t="shared" si="3"/>
        <v>0</v>
      </c>
      <c r="S47" s="307">
        <f t="shared" si="4"/>
        <v>0</v>
      </c>
      <c r="T47" s="483"/>
      <c r="U47" s="44"/>
    </row>
    <row r="48" spans="1:22" ht="33.950000000000003" customHeight="1" x14ac:dyDescent="0.25">
      <c r="A48" s="46"/>
      <c r="B48" s="140"/>
      <c r="C48" s="1051"/>
      <c r="D48" s="1052"/>
      <c r="E48" s="322"/>
      <c r="F48" s="242"/>
      <c r="G48" s="140"/>
      <c r="H48" s="251"/>
      <c r="I48" s="242"/>
      <c r="J48" s="463"/>
      <c r="K48" s="309"/>
      <c r="L48" s="423"/>
      <c r="M48" s="250"/>
      <c r="N48" s="194">
        <f t="shared" si="5"/>
        <v>1900</v>
      </c>
      <c r="O48" s="424">
        <f t="shared" si="2"/>
        <v>0</v>
      </c>
      <c r="P48" s="249"/>
      <c r="Q48" s="308">
        <f t="shared" si="6"/>
        <v>0</v>
      </c>
      <c r="R48" s="308">
        <f t="shared" si="3"/>
        <v>0</v>
      </c>
      <c r="S48" s="307">
        <f t="shared" si="4"/>
        <v>0</v>
      </c>
      <c r="T48" s="483"/>
      <c r="U48" s="44"/>
    </row>
    <row r="49" spans="1:21" ht="33.950000000000003" customHeight="1" x14ac:dyDescent="0.25">
      <c r="A49" s="46"/>
      <c r="B49" s="142"/>
      <c r="C49" s="1051"/>
      <c r="D49" s="1052"/>
      <c r="E49" s="322"/>
      <c r="F49" s="242"/>
      <c r="G49" s="140"/>
      <c r="H49" s="251"/>
      <c r="I49" s="242"/>
      <c r="J49" s="463"/>
      <c r="K49" s="309"/>
      <c r="L49" s="423"/>
      <c r="M49" s="250"/>
      <c r="N49" s="194">
        <f t="shared" si="5"/>
        <v>1900</v>
      </c>
      <c r="O49" s="424">
        <f t="shared" si="2"/>
        <v>0</v>
      </c>
      <c r="P49" s="249"/>
      <c r="Q49" s="308">
        <f t="shared" si="6"/>
        <v>0</v>
      </c>
      <c r="R49" s="308">
        <f t="shared" si="3"/>
        <v>0</v>
      </c>
      <c r="S49" s="307">
        <f t="shared" si="4"/>
        <v>0</v>
      </c>
      <c r="T49" s="483"/>
      <c r="U49" s="44"/>
    </row>
    <row r="50" spans="1:21" ht="33.950000000000003" customHeight="1" x14ac:dyDescent="0.25">
      <c r="A50" s="46"/>
      <c r="B50" s="142"/>
      <c r="C50" s="1051"/>
      <c r="D50" s="1052"/>
      <c r="E50" s="322"/>
      <c r="F50" s="242"/>
      <c r="G50" s="140"/>
      <c r="H50" s="251"/>
      <c r="I50" s="242"/>
      <c r="J50" s="463"/>
      <c r="K50" s="309"/>
      <c r="L50" s="423"/>
      <c r="M50" s="250"/>
      <c r="N50" s="194">
        <f t="shared" si="5"/>
        <v>1900</v>
      </c>
      <c r="O50" s="424">
        <f t="shared" si="2"/>
        <v>0</v>
      </c>
      <c r="P50" s="249"/>
      <c r="Q50" s="308">
        <f t="shared" si="6"/>
        <v>0</v>
      </c>
      <c r="R50" s="308">
        <f t="shared" si="3"/>
        <v>0</v>
      </c>
      <c r="S50" s="307">
        <f t="shared" si="4"/>
        <v>0</v>
      </c>
      <c r="T50" s="483"/>
      <c r="U50" s="44"/>
    </row>
    <row r="51" spans="1:21" ht="33.950000000000003" customHeight="1" x14ac:dyDescent="0.25">
      <c r="A51" s="46"/>
      <c r="B51" s="140"/>
      <c r="C51" s="1051"/>
      <c r="D51" s="1052"/>
      <c r="E51" s="322"/>
      <c r="F51" s="242"/>
      <c r="G51" s="140"/>
      <c r="H51" s="251"/>
      <c r="I51" s="242"/>
      <c r="J51" s="463"/>
      <c r="K51" s="309"/>
      <c r="L51" s="423"/>
      <c r="M51" s="250"/>
      <c r="N51" s="194">
        <f t="shared" si="5"/>
        <v>1900</v>
      </c>
      <c r="O51" s="424">
        <f t="shared" si="2"/>
        <v>0</v>
      </c>
      <c r="P51" s="249"/>
      <c r="Q51" s="308">
        <f t="shared" si="6"/>
        <v>0</v>
      </c>
      <c r="R51" s="308">
        <f t="shared" si="3"/>
        <v>0</v>
      </c>
      <c r="S51" s="307">
        <f t="shared" si="4"/>
        <v>0</v>
      </c>
      <c r="T51" s="483"/>
      <c r="U51" s="44"/>
    </row>
    <row r="52" spans="1:21" ht="33.950000000000003" customHeight="1" x14ac:dyDescent="0.25">
      <c r="A52" s="46"/>
      <c r="B52" s="142"/>
      <c r="C52" s="1051"/>
      <c r="D52" s="1052"/>
      <c r="E52" s="322"/>
      <c r="F52" s="242"/>
      <c r="G52" s="140"/>
      <c r="H52" s="251"/>
      <c r="I52" s="242"/>
      <c r="J52" s="463"/>
      <c r="K52" s="309"/>
      <c r="L52" s="423"/>
      <c r="M52" s="250"/>
      <c r="N52" s="194">
        <f t="shared" si="5"/>
        <v>1900</v>
      </c>
      <c r="O52" s="424">
        <f t="shared" si="2"/>
        <v>0</v>
      </c>
      <c r="P52" s="249"/>
      <c r="Q52" s="308">
        <f t="shared" si="6"/>
        <v>0</v>
      </c>
      <c r="R52" s="308">
        <f t="shared" si="3"/>
        <v>0</v>
      </c>
      <c r="S52" s="307">
        <f t="shared" si="4"/>
        <v>0</v>
      </c>
      <c r="T52" s="483"/>
      <c r="U52" s="44"/>
    </row>
    <row r="53" spans="1:21" ht="33.950000000000003" customHeight="1" x14ac:dyDescent="0.25">
      <c r="A53" s="46"/>
      <c r="B53" s="142"/>
      <c r="C53" s="1051"/>
      <c r="D53" s="1052"/>
      <c r="E53" s="322"/>
      <c r="F53" s="242"/>
      <c r="G53" s="140"/>
      <c r="H53" s="251"/>
      <c r="I53" s="242"/>
      <c r="J53" s="463"/>
      <c r="K53" s="309"/>
      <c r="L53" s="423"/>
      <c r="M53" s="250"/>
      <c r="N53" s="194">
        <f t="shared" si="5"/>
        <v>1900</v>
      </c>
      <c r="O53" s="424">
        <f t="shared" si="2"/>
        <v>0</v>
      </c>
      <c r="P53" s="249"/>
      <c r="Q53" s="308">
        <f t="shared" si="6"/>
        <v>0</v>
      </c>
      <c r="R53" s="308">
        <f t="shared" si="3"/>
        <v>0</v>
      </c>
      <c r="S53" s="307">
        <f t="shared" si="4"/>
        <v>0</v>
      </c>
      <c r="T53" s="483"/>
      <c r="U53" s="44"/>
    </row>
    <row r="54" spans="1:21" ht="33.950000000000003" customHeight="1" x14ac:dyDescent="0.25">
      <c r="A54" s="46"/>
      <c r="B54" s="140"/>
      <c r="C54" s="1051"/>
      <c r="D54" s="1052"/>
      <c r="E54" s="322"/>
      <c r="F54" s="242"/>
      <c r="G54" s="140"/>
      <c r="H54" s="251"/>
      <c r="I54" s="242"/>
      <c r="J54" s="463"/>
      <c r="K54" s="309"/>
      <c r="L54" s="423"/>
      <c r="M54" s="250"/>
      <c r="N54" s="194">
        <f t="shared" si="5"/>
        <v>1900</v>
      </c>
      <c r="O54" s="424">
        <f t="shared" si="2"/>
        <v>0</v>
      </c>
      <c r="P54" s="249"/>
      <c r="Q54" s="308">
        <f t="shared" si="6"/>
        <v>0</v>
      </c>
      <c r="R54" s="308">
        <f t="shared" si="3"/>
        <v>0</v>
      </c>
      <c r="S54" s="307">
        <f t="shared" si="4"/>
        <v>0</v>
      </c>
      <c r="T54" s="483"/>
      <c r="U54" s="44"/>
    </row>
    <row r="55" spans="1:21" ht="33.950000000000003" customHeight="1" x14ac:dyDescent="0.25">
      <c r="A55" s="46"/>
      <c r="B55" s="142"/>
      <c r="C55" s="1051"/>
      <c r="D55" s="1052"/>
      <c r="E55" s="322"/>
      <c r="F55" s="242"/>
      <c r="G55" s="140"/>
      <c r="H55" s="251"/>
      <c r="I55" s="242"/>
      <c r="J55" s="463"/>
      <c r="K55" s="309"/>
      <c r="L55" s="423"/>
      <c r="M55" s="250"/>
      <c r="N55" s="194">
        <f t="shared" si="5"/>
        <v>1900</v>
      </c>
      <c r="O55" s="424">
        <f t="shared" si="2"/>
        <v>0</v>
      </c>
      <c r="P55" s="249"/>
      <c r="Q55" s="308">
        <f t="shared" si="6"/>
        <v>0</v>
      </c>
      <c r="R55" s="308">
        <f t="shared" si="3"/>
        <v>0</v>
      </c>
      <c r="S55" s="307">
        <f t="shared" si="4"/>
        <v>0</v>
      </c>
      <c r="T55" s="483"/>
      <c r="U55" s="44"/>
    </row>
    <row r="56" spans="1:21" ht="33.950000000000003" customHeight="1" x14ac:dyDescent="0.25">
      <c r="A56" s="46"/>
      <c r="B56" s="142"/>
      <c r="C56" s="1051"/>
      <c r="D56" s="1052"/>
      <c r="E56" s="322"/>
      <c r="F56" s="242"/>
      <c r="G56" s="140"/>
      <c r="H56" s="251"/>
      <c r="I56" s="242"/>
      <c r="J56" s="463"/>
      <c r="K56" s="309"/>
      <c r="L56" s="423"/>
      <c r="M56" s="250"/>
      <c r="N56" s="194">
        <f t="shared" si="5"/>
        <v>1900</v>
      </c>
      <c r="O56" s="424">
        <f t="shared" si="2"/>
        <v>0</v>
      </c>
      <c r="P56" s="249"/>
      <c r="Q56" s="308">
        <f t="shared" si="6"/>
        <v>0</v>
      </c>
      <c r="R56" s="308">
        <f t="shared" si="3"/>
        <v>0</v>
      </c>
      <c r="S56" s="307">
        <f t="shared" si="4"/>
        <v>0</v>
      </c>
      <c r="T56" s="483"/>
      <c r="U56" s="44"/>
    </row>
    <row r="57" spans="1:21" ht="33.950000000000003" customHeight="1" x14ac:dyDescent="0.25">
      <c r="A57" s="46"/>
      <c r="B57" s="140"/>
      <c r="C57" s="1051"/>
      <c r="D57" s="1052"/>
      <c r="E57" s="322"/>
      <c r="F57" s="242"/>
      <c r="G57" s="140"/>
      <c r="H57" s="251"/>
      <c r="I57" s="242"/>
      <c r="J57" s="463"/>
      <c r="K57" s="309"/>
      <c r="L57" s="423"/>
      <c r="M57" s="250"/>
      <c r="N57" s="194">
        <f t="shared" si="5"/>
        <v>1900</v>
      </c>
      <c r="O57" s="424">
        <f t="shared" si="2"/>
        <v>0</v>
      </c>
      <c r="P57" s="249"/>
      <c r="Q57" s="308">
        <f t="shared" si="6"/>
        <v>0</v>
      </c>
      <c r="R57" s="308">
        <f t="shared" si="3"/>
        <v>0</v>
      </c>
      <c r="S57" s="307">
        <f t="shared" si="4"/>
        <v>0</v>
      </c>
      <c r="T57" s="483"/>
      <c r="U57" s="44"/>
    </row>
    <row r="58" spans="1:21" ht="33.950000000000003" customHeight="1" x14ac:dyDescent="0.25">
      <c r="A58" s="46"/>
      <c r="B58" s="142"/>
      <c r="C58" s="1051"/>
      <c r="D58" s="1052"/>
      <c r="E58" s="322"/>
      <c r="F58" s="242"/>
      <c r="G58" s="140"/>
      <c r="H58" s="251"/>
      <c r="I58" s="242"/>
      <c r="J58" s="463"/>
      <c r="K58" s="309"/>
      <c r="L58" s="423"/>
      <c r="M58" s="250"/>
      <c r="N58" s="194">
        <f t="shared" si="5"/>
        <v>1900</v>
      </c>
      <c r="O58" s="424">
        <f t="shared" si="2"/>
        <v>0</v>
      </c>
      <c r="P58" s="249"/>
      <c r="Q58" s="308">
        <f t="shared" si="6"/>
        <v>0</v>
      </c>
      <c r="R58" s="308">
        <f t="shared" si="3"/>
        <v>0</v>
      </c>
      <c r="S58" s="307">
        <f t="shared" si="4"/>
        <v>0</v>
      </c>
      <c r="T58" s="483"/>
      <c r="U58" s="44"/>
    </row>
    <row r="59" spans="1:21" ht="33.950000000000003" customHeight="1" x14ac:dyDescent="0.25">
      <c r="A59" s="46"/>
      <c r="B59" s="142"/>
      <c r="C59" s="1051"/>
      <c r="D59" s="1052"/>
      <c r="E59" s="322"/>
      <c r="F59" s="242"/>
      <c r="G59" s="140"/>
      <c r="H59" s="251"/>
      <c r="I59" s="242"/>
      <c r="J59" s="463"/>
      <c r="K59" s="309"/>
      <c r="L59" s="423"/>
      <c r="M59" s="250"/>
      <c r="N59" s="194">
        <f t="shared" si="5"/>
        <v>1900</v>
      </c>
      <c r="O59" s="424">
        <f t="shared" si="2"/>
        <v>0</v>
      </c>
      <c r="P59" s="249"/>
      <c r="Q59" s="308">
        <f t="shared" si="6"/>
        <v>0</v>
      </c>
      <c r="R59" s="308">
        <f t="shared" si="3"/>
        <v>0</v>
      </c>
      <c r="S59" s="307">
        <f t="shared" si="4"/>
        <v>0</v>
      </c>
      <c r="T59" s="483"/>
      <c r="U59" s="44"/>
    </row>
    <row r="60" spans="1:21" ht="33.950000000000003" customHeight="1" x14ac:dyDescent="0.25">
      <c r="A60" s="46"/>
      <c r="B60" s="140"/>
      <c r="C60" s="1051"/>
      <c r="D60" s="1052"/>
      <c r="E60" s="322"/>
      <c r="F60" s="242"/>
      <c r="G60" s="140"/>
      <c r="H60" s="251"/>
      <c r="I60" s="242"/>
      <c r="J60" s="463"/>
      <c r="K60" s="309"/>
      <c r="L60" s="423"/>
      <c r="M60" s="250"/>
      <c r="N60" s="194">
        <f t="shared" si="5"/>
        <v>1900</v>
      </c>
      <c r="O60" s="424">
        <f t="shared" si="2"/>
        <v>0</v>
      </c>
      <c r="P60" s="249"/>
      <c r="Q60" s="308">
        <f t="shared" si="6"/>
        <v>0</v>
      </c>
      <c r="R60" s="308">
        <f t="shared" si="3"/>
        <v>0</v>
      </c>
      <c r="S60" s="307">
        <f t="shared" si="4"/>
        <v>0</v>
      </c>
      <c r="T60" s="483"/>
      <c r="U60" s="44"/>
    </row>
    <row r="61" spans="1:21" ht="33.950000000000003" customHeight="1" x14ac:dyDescent="0.25">
      <c r="A61" s="46"/>
      <c r="B61" s="142"/>
      <c r="C61" s="1051"/>
      <c r="D61" s="1052"/>
      <c r="E61" s="322"/>
      <c r="F61" s="242"/>
      <c r="G61" s="140"/>
      <c r="H61" s="251"/>
      <c r="I61" s="242"/>
      <c r="J61" s="463"/>
      <c r="K61" s="309"/>
      <c r="L61" s="423"/>
      <c r="M61" s="250"/>
      <c r="N61" s="194">
        <f t="shared" si="5"/>
        <v>1900</v>
      </c>
      <c r="O61" s="424">
        <f t="shared" si="2"/>
        <v>0</v>
      </c>
      <c r="P61" s="249"/>
      <c r="Q61" s="308">
        <f t="shared" si="6"/>
        <v>0</v>
      </c>
      <c r="R61" s="308">
        <f t="shared" si="3"/>
        <v>0</v>
      </c>
      <c r="S61" s="307">
        <f t="shared" si="4"/>
        <v>0</v>
      </c>
      <c r="T61" s="483"/>
      <c r="U61" s="44"/>
    </row>
    <row r="62" spans="1:21" ht="33.950000000000003" customHeight="1" x14ac:dyDescent="0.25">
      <c r="A62" s="46"/>
      <c r="B62" s="142"/>
      <c r="C62" s="1051"/>
      <c r="D62" s="1052"/>
      <c r="E62" s="322"/>
      <c r="F62" s="242"/>
      <c r="G62" s="140"/>
      <c r="H62" s="251"/>
      <c r="I62" s="242"/>
      <c r="J62" s="463"/>
      <c r="K62" s="309"/>
      <c r="L62" s="423"/>
      <c r="M62" s="250"/>
      <c r="N62" s="194">
        <f t="shared" si="5"/>
        <v>1900</v>
      </c>
      <c r="O62" s="424">
        <f t="shared" si="2"/>
        <v>0</v>
      </c>
      <c r="P62" s="249"/>
      <c r="Q62" s="308">
        <f t="shared" si="6"/>
        <v>0</v>
      </c>
      <c r="R62" s="308">
        <f t="shared" si="3"/>
        <v>0</v>
      </c>
      <c r="S62" s="307">
        <f t="shared" si="4"/>
        <v>0</v>
      </c>
      <c r="T62" s="483"/>
      <c r="U62" s="44"/>
    </row>
    <row r="63" spans="1:21" ht="33.950000000000003" customHeight="1" x14ac:dyDescent="0.25">
      <c r="A63" s="46"/>
      <c r="B63" s="140"/>
      <c r="C63" s="1051"/>
      <c r="D63" s="1052"/>
      <c r="E63" s="322"/>
      <c r="F63" s="242"/>
      <c r="G63" s="140"/>
      <c r="H63" s="251"/>
      <c r="I63" s="242"/>
      <c r="J63" s="463"/>
      <c r="K63" s="309"/>
      <c r="L63" s="423"/>
      <c r="M63" s="250"/>
      <c r="N63" s="194">
        <f t="shared" si="5"/>
        <v>1900</v>
      </c>
      <c r="O63" s="424">
        <f t="shared" si="2"/>
        <v>0</v>
      </c>
      <c r="P63" s="249"/>
      <c r="Q63" s="308">
        <f t="shared" si="6"/>
        <v>0</v>
      </c>
      <c r="R63" s="308">
        <f t="shared" si="3"/>
        <v>0</v>
      </c>
      <c r="S63" s="307">
        <f t="shared" si="4"/>
        <v>0</v>
      </c>
      <c r="T63" s="483"/>
      <c r="U63" s="44"/>
    </row>
    <row r="64" spans="1:21" ht="33.950000000000003" customHeight="1" x14ac:dyDescent="0.25">
      <c r="A64" s="46"/>
      <c r="B64" s="142"/>
      <c r="C64" s="1051"/>
      <c r="D64" s="1052"/>
      <c r="E64" s="322"/>
      <c r="F64" s="242"/>
      <c r="G64" s="140"/>
      <c r="H64" s="251"/>
      <c r="I64" s="242"/>
      <c r="J64" s="463"/>
      <c r="K64" s="309"/>
      <c r="L64" s="423"/>
      <c r="M64" s="250"/>
      <c r="N64" s="194">
        <f t="shared" si="5"/>
        <v>1900</v>
      </c>
      <c r="O64" s="424">
        <f t="shared" si="2"/>
        <v>0</v>
      </c>
      <c r="P64" s="249"/>
      <c r="Q64" s="308">
        <f t="shared" si="6"/>
        <v>0</v>
      </c>
      <c r="R64" s="308">
        <f t="shared" si="3"/>
        <v>0</v>
      </c>
      <c r="S64" s="307">
        <f t="shared" si="4"/>
        <v>0</v>
      </c>
      <c r="T64" s="483"/>
      <c r="U64" s="44"/>
    </row>
    <row r="65" spans="1:21" ht="33.950000000000003" customHeight="1" x14ac:dyDescent="0.25">
      <c r="A65" s="46"/>
      <c r="B65" s="142"/>
      <c r="C65" s="1051"/>
      <c r="D65" s="1052"/>
      <c r="E65" s="322"/>
      <c r="F65" s="242"/>
      <c r="G65" s="140"/>
      <c r="H65" s="251"/>
      <c r="I65" s="242"/>
      <c r="J65" s="463"/>
      <c r="K65" s="309"/>
      <c r="L65" s="423"/>
      <c r="M65" s="250"/>
      <c r="N65" s="194">
        <f t="shared" si="5"/>
        <v>1900</v>
      </c>
      <c r="O65" s="424">
        <f t="shared" si="2"/>
        <v>0</v>
      </c>
      <c r="P65" s="249"/>
      <c r="Q65" s="308">
        <f t="shared" si="6"/>
        <v>0</v>
      </c>
      <c r="R65" s="308">
        <f t="shared" si="3"/>
        <v>0</v>
      </c>
      <c r="S65" s="307">
        <f t="shared" si="4"/>
        <v>0</v>
      </c>
      <c r="T65" s="483"/>
      <c r="U65" s="44"/>
    </row>
    <row r="66" spans="1:21" ht="33.950000000000003" customHeight="1" x14ac:dyDescent="0.25">
      <c r="A66" s="46"/>
      <c r="B66" s="140"/>
      <c r="C66" s="1051"/>
      <c r="D66" s="1052"/>
      <c r="E66" s="322"/>
      <c r="F66" s="242"/>
      <c r="G66" s="140"/>
      <c r="H66" s="251"/>
      <c r="I66" s="242"/>
      <c r="J66" s="463"/>
      <c r="K66" s="309"/>
      <c r="L66" s="423"/>
      <c r="M66" s="250"/>
      <c r="N66" s="194">
        <f t="shared" si="5"/>
        <v>1900</v>
      </c>
      <c r="O66" s="424">
        <f t="shared" si="2"/>
        <v>0</v>
      </c>
      <c r="P66" s="249"/>
      <c r="Q66" s="308">
        <f t="shared" si="6"/>
        <v>0</v>
      </c>
      <c r="R66" s="308">
        <f t="shared" si="3"/>
        <v>0</v>
      </c>
      <c r="S66" s="307">
        <f t="shared" si="4"/>
        <v>0</v>
      </c>
      <c r="T66" s="483"/>
      <c r="U66" s="44"/>
    </row>
    <row r="67" spans="1:21" ht="33.950000000000003" customHeight="1" x14ac:dyDescent="0.25">
      <c r="A67" s="46"/>
      <c r="B67" s="142"/>
      <c r="C67" s="1051"/>
      <c r="D67" s="1052"/>
      <c r="E67" s="322"/>
      <c r="F67" s="242"/>
      <c r="G67" s="140"/>
      <c r="H67" s="251"/>
      <c r="I67" s="242"/>
      <c r="J67" s="463"/>
      <c r="K67" s="309"/>
      <c r="L67" s="423"/>
      <c r="M67" s="250"/>
      <c r="N67" s="194">
        <f t="shared" si="5"/>
        <v>1900</v>
      </c>
      <c r="O67" s="424">
        <f t="shared" si="2"/>
        <v>0</v>
      </c>
      <c r="P67" s="249"/>
      <c r="Q67" s="308">
        <f t="shared" si="6"/>
        <v>0</v>
      </c>
      <c r="R67" s="308">
        <f t="shared" si="3"/>
        <v>0</v>
      </c>
      <c r="S67" s="307">
        <f t="shared" si="4"/>
        <v>0</v>
      </c>
      <c r="T67" s="483"/>
      <c r="U67" s="44"/>
    </row>
    <row r="68" spans="1:21" ht="33.950000000000003" customHeight="1" x14ac:dyDescent="0.25">
      <c r="A68" s="46"/>
      <c r="B68" s="142"/>
      <c r="C68" s="1051"/>
      <c r="D68" s="1052"/>
      <c r="E68" s="322"/>
      <c r="F68" s="242"/>
      <c r="G68" s="140"/>
      <c r="H68" s="251"/>
      <c r="I68" s="242"/>
      <c r="J68" s="463"/>
      <c r="K68" s="309"/>
      <c r="L68" s="423"/>
      <c r="M68" s="250"/>
      <c r="N68" s="194">
        <f t="shared" si="5"/>
        <v>1900</v>
      </c>
      <c r="O68" s="424">
        <f t="shared" si="2"/>
        <v>0</v>
      </c>
      <c r="P68" s="249"/>
      <c r="Q68" s="308">
        <f t="shared" si="6"/>
        <v>0</v>
      </c>
      <c r="R68" s="308">
        <f t="shared" si="3"/>
        <v>0</v>
      </c>
      <c r="S68" s="307">
        <f t="shared" si="4"/>
        <v>0</v>
      </c>
      <c r="T68" s="483"/>
      <c r="U68" s="44"/>
    </row>
    <row r="69" spans="1:21" ht="33.950000000000003" customHeight="1" x14ac:dyDescent="0.25">
      <c r="A69" s="46"/>
      <c r="B69" s="140"/>
      <c r="C69" s="1051"/>
      <c r="D69" s="1052"/>
      <c r="E69" s="322"/>
      <c r="F69" s="242"/>
      <c r="G69" s="140"/>
      <c r="H69" s="251"/>
      <c r="I69" s="242"/>
      <c r="J69" s="463"/>
      <c r="K69" s="309"/>
      <c r="L69" s="423"/>
      <c r="M69" s="250"/>
      <c r="N69" s="194">
        <f t="shared" si="5"/>
        <v>1900</v>
      </c>
      <c r="O69" s="424">
        <f t="shared" si="2"/>
        <v>0</v>
      </c>
      <c r="P69" s="249"/>
      <c r="Q69" s="308">
        <f t="shared" si="6"/>
        <v>0</v>
      </c>
      <c r="R69" s="308">
        <f t="shared" si="3"/>
        <v>0</v>
      </c>
      <c r="S69" s="307">
        <f t="shared" si="4"/>
        <v>0</v>
      </c>
      <c r="T69" s="483"/>
      <c r="U69" s="44"/>
    </row>
    <row r="70" spans="1:21" ht="33.950000000000003" customHeight="1" x14ac:dyDescent="0.25">
      <c r="A70" s="46"/>
      <c r="B70" s="142"/>
      <c r="C70" s="1051"/>
      <c r="D70" s="1052"/>
      <c r="E70" s="322"/>
      <c r="F70" s="242"/>
      <c r="G70" s="140"/>
      <c r="H70" s="251"/>
      <c r="I70" s="242"/>
      <c r="J70" s="463"/>
      <c r="K70" s="309"/>
      <c r="L70" s="423"/>
      <c r="M70" s="250"/>
      <c r="N70" s="194">
        <f t="shared" si="5"/>
        <v>1900</v>
      </c>
      <c r="O70" s="424">
        <f t="shared" si="2"/>
        <v>0</v>
      </c>
      <c r="P70" s="249"/>
      <c r="Q70" s="308">
        <f t="shared" si="6"/>
        <v>0</v>
      </c>
      <c r="R70" s="308">
        <f t="shared" si="3"/>
        <v>0</v>
      </c>
      <c r="S70" s="307">
        <f t="shared" si="4"/>
        <v>0</v>
      </c>
      <c r="T70" s="483"/>
      <c r="U70" s="44"/>
    </row>
    <row r="71" spans="1:21" ht="33.950000000000003" customHeight="1" x14ac:dyDescent="0.25">
      <c r="A71" s="46"/>
      <c r="B71" s="142"/>
      <c r="C71" s="1051"/>
      <c r="D71" s="1052"/>
      <c r="E71" s="322"/>
      <c r="F71" s="242"/>
      <c r="G71" s="140"/>
      <c r="H71" s="251"/>
      <c r="I71" s="242"/>
      <c r="J71" s="463"/>
      <c r="K71" s="309"/>
      <c r="L71" s="423"/>
      <c r="M71" s="250"/>
      <c r="N71" s="194">
        <f t="shared" si="5"/>
        <v>1900</v>
      </c>
      <c r="O71" s="424">
        <f t="shared" si="2"/>
        <v>0</v>
      </c>
      <c r="P71" s="249"/>
      <c r="Q71" s="308">
        <f t="shared" si="6"/>
        <v>0</v>
      </c>
      <c r="R71" s="308">
        <f t="shared" si="3"/>
        <v>0</v>
      </c>
      <c r="S71" s="307">
        <f t="shared" si="4"/>
        <v>0</v>
      </c>
      <c r="T71" s="483"/>
      <c r="U71" s="44"/>
    </row>
    <row r="72" spans="1:21" ht="33.950000000000003" customHeight="1" x14ac:dyDescent="0.25">
      <c r="A72" s="46"/>
      <c r="B72" s="140"/>
      <c r="C72" s="1051"/>
      <c r="D72" s="1052"/>
      <c r="E72" s="322"/>
      <c r="F72" s="242"/>
      <c r="G72" s="140"/>
      <c r="H72" s="251"/>
      <c r="I72" s="242"/>
      <c r="J72" s="463"/>
      <c r="K72" s="309"/>
      <c r="L72" s="423"/>
      <c r="M72" s="250"/>
      <c r="N72" s="194">
        <f t="shared" si="5"/>
        <v>1900</v>
      </c>
      <c r="O72" s="424">
        <f t="shared" si="2"/>
        <v>0</v>
      </c>
      <c r="P72" s="249"/>
      <c r="Q72" s="308">
        <f t="shared" si="6"/>
        <v>0</v>
      </c>
      <c r="R72" s="308">
        <f t="shared" si="3"/>
        <v>0</v>
      </c>
      <c r="S72" s="307">
        <f t="shared" si="4"/>
        <v>0</v>
      </c>
      <c r="T72" s="483"/>
      <c r="U72" s="44"/>
    </row>
    <row r="73" spans="1:21" ht="33.950000000000003" customHeight="1" x14ac:dyDescent="0.25">
      <c r="A73" s="46"/>
      <c r="B73" s="142"/>
      <c r="C73" s="1051"/>
      <c r="D73" s="1052"/>
      <c r="E73" s="322"/>
      <c r="F73" s="242"/>
      <c r="G73" s="140"/>
      <c r="H73" s="251"/>
      <c r="I73" s="242"/>
      <c r="J73" s="463"/>
      <c r="K73" s="309"/>
      <c r="L73" s="423"/>
      <c r="M73" s="250"/>
      <c r="N73" s="194">
        <f t="shared" si="5"/>
        <v>1900</v>
      </c>
      <c r="O73" s="424">
        <f t="shared" si="2"/>
        <v>0</v>
      </c>
      <c r="P73" s="249"/>
      <c r="Q73" s="308">
        <f t="shared" si="6"/>
        <v>0</v>
      </c>
      <c r="R73" s="308">
        <f t="shared" si="3"/>
        <v>0</v>
      </c>
      <c r="S73" s="307">
        <f t="shared" si="4"/>
        <v>0</v>
      </c>
      <c r="T73" s="483"/>
      <c r="U73" s="44"/>
    </row>
    <row r="74" spans="1:21" ht="33.950000000000003" customHeight="1" x14ac:dyDescent="0.25">
      <c r="A74" s="46"/>
      <c r="B74" s="142"/>
      <c r="C74" s="1051"/>
      <c r="D74" s="1052"/>
      <c r="E74" s="322"/>
      <c r="F74" s="242"/>
      <c r="G74" s="140"/>
      <c r="H74" s="251"/>
      <c r="I74" s="242"/>
      <c r="J74" s="463"/>
      <c r="K74" s="309"/>
      <c r="L74" s="423"/>
      <c r="M74" s="250"/>
      <c r="N74" s="194">
        <f t="shared" si="5"/>
        <v>1900</v>
      </c>
      <c r="O74" s="424">
        <f t="shared" si="2"/>
        <v>0</v>
      </c>
      <c r="P74" s="249"/>
      <c r="Q74" s="308">
        <f t="shared" si="6"/>
        <v>0</v>
      </c>
      <c r="R74" s="308">
        <f t="shared" si="3"/>
        <v>0</v>
      </c>
      <c r="S74" s="307">
        <f t="shared" si="4"/>
        <v>0</v>
      </c>
      <c r="T74" s="483"/>
      <c r="U74" s="44"/>
    </row>
    <row r="75" spans="1:21" ht="33.950000000000003" customHeight="1" x14ac:dyDescent="0.25">
      <c r="A75" s="46"/>
      <c r="B75" s="140"/>
      <c r="C75" s="1051"/>
      <c r="D75" s="1052"/>
      <c r="E75" s="322"/>
      <c r="F75" s="242"/>
      <c r="G75" s="140"/>
      <c r="H75" s="251"/>
      <c r="I75" s="242"/>
      <c r="J75" s="463"/>
      <c r="K75" s="309"/>
      <c r="L75" s="423"/>
      <c r="M75" s="250"/>
      <c r="N75" s="194">
        <f t="shared" si="5"/>
        <v>1900</v>
      </c>
      <c r="O75" s="424">
        <f t="shared" si="2"/>
        <v>0</v>
      </c>
      <c r="P75" s="249"/>
      <c r="Q75" s="308">
        <f t="shared" si="6"/>
        <v>0</v>
      </c>
      <c r="R75" s="308">
        <f t="shared" si="3"/>
        <v>0</v>
      </c>
      <c r="S75" s="307">
        <f t="shared" si="4"/>
        <v>0</v>
      </c>
      <c r="T75" s="483"/>
      <c r="U75" s="44"/>
    </row>
    <row r="76" spans="1:21" ht="33.950000000000003" customHeight="1" x14ac:dyDescent="0.25">
      <c r="A76" s="46"/>
      <c r="B76" s="142"/>
      <c r="C76" s="1051"/>
      <c r="D76" s="1052"/>
      <c r="E76" s="322"/>
      <c r="F76" s="242"/>
      <c r="G76" s="140"/>
      <c r="H76" s="251"/>
      <c r="I76" s="242"/>
      <c r="J76" s="463"/>
      <c r="K76" s="309"/>
      <c r="L76" s="423"/>
      <c r="M76" s="250"/>
      <c r="N76" s="194">
        <f t="shared" ref="N76:N107" si="7">YEAR(M76)</f>
        <v>1900</v>
      </c>
      <c r="O76" s="424">
        <f t="shared" si="2"/>
        <v>0</v>
      </c>
      <c r="P76" s="249"/>
      <c r="Q76" s="308">
        <f t="shared" ref="Q76:Q107" si="8">P76/12</f>
        <v>0</v>
      </c>
      <c r="R76" s="308">
        <f t="shared" si="3"/>
        <v>0</v>
      </c>
      <c r="S76" s="307">
        <f t="shared" si="4"/>
        <v>0</v>
      </c>
      <c r="T76" s="483"/>
      <c r="U76" s="44"/>
    </row>
    <row r="77" spans="1:21" ht="33.950000000000003" customHeight="1" x14ac:dyDescent="0.25">
      <c r="A77" s="46"/>
      <c r="B77" s="142"/>
      <c r="C77" s="1051"/>
      <c r="D77" s="1052"/>
      <c r="E77" s="322"/>
      <c r="F77" s="242"/>
      <c r="G77" s="140"/>
      <c r="H77" s="251"/>
      <c r="I77" s="242"/>
      <c r="J77" s="463"/>
      <c r="K77" s="309"/>
      <c r="L77" s="423"/>
      <c r="M77" s="250"/>
      <c r="N77" s="194">
        <f t="shared" si="7"/>
        <v>1900</v>
      </c>
      <c r="O77" s="424">
        <f t="shared" ref="O77:O140" si="9">VLOOKUP(N77,$U$13:$V$34,2,FALSE)</f>
        <v>0</v>
      </c>
      <c r="P77" s="249"/>
      <c r="Q77" s="308">
        <f t="shared" si="8"/>
        <v>0</v>
      </c>
      <c r="R77" s="308">
        <f t="shared" ref="R77:R140" si="10">IF(Q77&gt;=30,"30",IF(Q77&gt;=0,Q77))</f>
        <v>0</v>
      </c>
      <c r="S77" s="307">
        <f t="shared" ref="S77:S140" si="11">R77*5*O77</f>
        <v>0</v>
      </c>
      <c r="T77" s="483"/>
      <c r="U77" s="44"/>
    </row>
    <row r="78" spans="1:21" ht="33.950000000000003" customHeight="1" x14ac:dyDescent="0.25">
      <c r="A78" s="46"/>
      <c r="B78" s="140"/>
      <c r="C78" s="1051"/>
      <c r="D78" s="1052"/>
      <c r="E78" s="322"/>
      <c r="F78" s="242"/>
      <c r="G78" s="140"/>
      <c r="H78" s="251"/>
      <c r="I78" s="242"/>
      <c r="J78" s="463"/>
      <c r="K78" s="309"/>
      <c r="L78" s="423"/>
      <c r="M78" s="250"/>
      <c r="N78" s="194">
        <f t="shared" si="7"/>
        <v>1900</v>
      </c>
      <c r="O78" s="424">
        <f t="shared" si="9"/>
        <v>0</v>
      </c>
      <c r="P78" s="249"/>
      <c r="Q78" s="308">
        <f t="shared" si="8"/>
        <v>0</v>
      </c>
      <c r="R78" s="308">
        <f t="shared" si="10"/>
        <v>0</v>
      </c>
      <c r="S78" s="307">
        <f t="shared" si="11"/>
        <v>0</v>
      </c>
      <c r="T78" s="483"/>
      <c r="U78" s="44"/>
    </row>
    <row r="79" spans="1:21" ht="33.950000000000003" customHeight="1" x14ac:dyDescent="0.25">
      <c r="A79" s="46"/>
      <c r="B79" s="142"/>
      <c r="C79" s="1051"/>
      <c r="D79" s="1052"/>
      <c r="E79" s="322"/>
      <c r="F79" s="242"/>
      <c r="G79" s="140"/>
      <c r="H79" s="251"/>
      <c r="I79" s="242"/>
      <c r="J79" s="463"/>
      <c r="K79" s="309"/>
      <c r="L79" s="423"/>
      <c r="M79" s="250"/>
      <c r="N79" s="194">
        <f t="shared" si="7"/>
        <v>1900</v>
      </c>
      <c r="O79" s="424">
        <f t="shared" si="9"/>
        <v>0</v>
      </c>
      <c r="P79" s="249"/>
      <c r="Q79" s="308">
        <f t="shared" si="8"/>
        <v>0</v>
      </c>
      <c r="R79" s="308">
        <f t="shared" si="10"/>
        <v>0</v>
      </c>
      <c r="S79" s="307">
        <f t="shared" si="11"/>
        <v>0</v>
      </c>
      <c r="T79" s="483"/>
      <c r="U79" s="44"/>
    </row>
    <row r="80" spans="1:21" ht="33.950000000000003" customHeight="1" x14ac:dyDescent="0.25">
      <c r="A80" s="46"/>
      <c r="B80" s="142"/>
      <c r="C80" s="1051"/>
      <c r="D80" s="1052"/>
      <c r="E80" s="322"/>
      <c r="F80" s="242"/>
      <c r="G80" s="140"/>
      <c r="H80" s="251"/>
      <c r="I80" s="242"/>
      <c r="J80" s="463"/>
      <c r="K80" s="309"/>
      <c r="L80" s="423"/>
      <c r="M80" s="250"/>
      <c r="N80" s="194">
        <f t="shared" si="7"/>
        <v>1900</v>
      </c>
      <c r="O80" s="424">
        <f t="shared" si="9"/>
        <v>0</v>
      </c>
      <c r="P80" s="249"/>
      <c r="Q80" s="308">
        <f t="shared" si="8"/>
        <v>0</v>
      </c>
      <c r="R80" s="308">
        <f t="shared" si="10"/>
        <v>0</v>
      </c>
      <c r="S80" s="307">
        <f t="shared" si="11"/>
        <v>0</v>
      </c>
      <c r="T80" s="483"/>
      <c r="U80" s="44"/>
    </row>
    <row r="81" spans="1:21" ht="33.950000000000003" customHeight="1" x14ac:dyDescent="0.25">
      <c r="A81" s="46"/>
      <c r="B81" s="140"/>
      <c r="C81" s="1051"/>
      <c r="D81" s="1052"/>
      <c r="E81" s="322"/>
      <c r="F81" s="242"/>
      <c r="G81" s="140"/>
      <c r="H81" s="251"/>
      <c r="I81" s="242"/>
      <c r="J81" s="463"/>
      <c r="K81" s="309"/>
      <c r="L81" s="423"/>
      <c r="M81" s="250"/>
      <c r="N81" s="194">
        <f t="shared" si="7"/>
        <v>1900</v>
      </c>
      <c r="O81" s="424">
        <f t="shared" si="9"/>
        <v>0</v>
      </c>
      <c r="P81" s="249"/>
      <c r="Q81" s="308">
        <f t="shared" si="8"/>
        <v>0</v>
      </c>
      <c r="R81" s="308">
        <f t="shared" si="10"/>
        <v>0</v>
      </c>
      <c r="S81" s="307">
        <f t="shared" si="11"/>
        <v>0</v>
      </c>
      <c r="T81" s="483"/>
      <c r="U81" s="44"/>
    </row>
    <row r="82" spans="1:21" ht="33.950000000000003" customHeight="1" x14ac:dyDescent="0.25">
      <c r="A82" s="46"/>
      <c r="B82" s="142"/>
      <c r="C82" s="1051"/>
      <c r="D82" s="1052"/>
      <c r="E82" s="322"/>
      <c r="F82" s="242"/>
      <c r="G82" s="140"/>
      <c r="H82" s="251"/>
      <c r="I82" s="242"/>
      <c r="J82" s="463"/>
      <c r="K82" s="309"/>
      <c r="L82" s="423"/>
      <c r="M82" s="250"/>
      <c r="N82" s="194">
        <f t="shared" si="7"/>
        <v>1900</v>
      </c>
      <c r="O82" s="424">
        <f t="shared" si="9"/>
        <v>0</v>
      </c>
      <c r="P82" s="249"/>
      <c r="Q82" s="308">
        <f t="shared" si="8"/>
        <v>0</v>
      </c>
      <c r="R82" s="308">
        <f t="shared" si="10"/>
        <v>0</v>
      </c>
      <c r="S82" s="307">
        <f t="shared" si="11"/>
        <v>0</v>
      </c>
      <c r="T82" s="483"/>
      <c r="U82" s="44"/>
    </row>
    <row r="83" spans="1:21" ht="33.950000000000003" customHeight="1" x14ac:dyDescent="0.25">
      <c r="A83" s="46"/>
      <c r="B83" s="142"/>
      <c r="C83" s="1051"/>
      <c r="D83" s="1052"/>
      <c r="E83" s="322"/>
      <c r="F83" s="242"/>
      <c r="G83" s="140"/>
      <c r="H83" s="251"/>
      <c r="I83" s="242"/>
      <c r="J83" s="463"/>
      <c r="K83" s="309"/>
      <c r="L83" s="423"/>
      <c r="M83" s="250"/>
      <c r="N83" s="194">
        <f t="shared" si="7"/>
        <v>1900</v>
      </c>
      <c r="O83" s="424">
        <f t="shared" si="9"/>
        <v>0</v>
      </c>
      <c r="P83" s="249"/>
      <c r="Q83" s="308">
        <f t="shared" si="8"/>
        <v>0</v>
      </c>
      <c r="R83" s="308">
        <f t="shared" si="10"/>
        <v>0</v>
      </c>
      <c r="S83" s="307">
        <f t="shared" si="11"/>
        <v>0</v>
      </c>
      <c r="T83" s="483"/>
      <c r="U83" s="44"/>
    </row>
    <row r="84" spans="1:21" ht="33.950000000000003" customHeight="1" x14ac:dyDescent="0.25">
      <c r="A84" s="46"/>
      <c r="B84" s="140"/>
      <c r="C84" s="1051"/>
      <c r="D84" s="1052"/>
      <c r="E84" s="322"/>
      <c r="F84" s="242"/>
      <c r="G84" s="140"/>
      <c r="H84" s="251"/>
      <c r="I84" s="242"/>
      <c r="J84" s="463"/>
      <c r="K84" s="309"/>
      <c r="L84" s="423"/>
      <c r="M84" s="250"/>
      <c r="N84" s="194">
        <f t="shared" si="7"/>
        <v>1900</v>
      </c>
      <c r="O84" s="424">
        <f t="shared" si="9"/>
        <v>0</v>
      </c>
      <c r="P84" s="249"/>
      <c r="Q84" s="308">
        <f t="shared" si="8"/>
        <v>0</v>
      </c>
      <c r="R84" s="308">
        <f t="shared" si="10"/>
        <v>0</v>
      </c>
      <c r="S84" s="307">
        <f t="shared" si="11"/>
        <v>0</v>
      </c>
      <c r="T84" s="483"/>
      <c r="U84" s="44"/>
    </row>
    <row r="85" spans="1:21" ht="33.950000000000003" customHeight="1" x14ac:dyDescent="0.25">
      <c r="A85" s="46"/>
      <c r="B85" s="142"/>
      <c r="C85" s="1051"/>
      <c r="D85" s="1052"/>
      <c r="E85" s="322"/>
      <c r="F85" s="242"/>
      <c r="G85" s="140"/>
      <c r="H85" s="251"/>
      <c r="I85" s="242"/>
      <c r="J85" s="463"/>
      <c r="K85" s="309"/>
      <c r="L85" s="423"/>
      <c r="M85" s="250"/>
      <c r="N85" s="194">
        <f t="shared" si="7"/>
        <v>1900</v>
      </c>
      <c r="O85" s="424">
        <f t="shared" si="9"/>
        <v>0</v>
      </c>
      <c r="P85" s="249"/>
      <c r="Q85" s="308">
        <f t="shared" si="8"/>
        <v>0</v>
      </c>
      <c r="R85" s="308">
        <f t="shared" si="10"/>
        <v>0</v>
      </c>
      <c r="S85" s="307">
        <f t="shared" si="11"/>
        <v>0</v>
      </c>
      <c r="T85" s="483"/>
      <c r="U85" s="44"/>
    </row>
    <row r="86" spans="1:21" ht="33.950000000000003" customHeight="1" x14ac:dyDescent="0.25">
      <c r="A86" s="46"/>
      <c r="B86" s="142"/>
      <c r="C86" s="1051"/>
      <c r="D86" s="1052"/>
      <c r="E86" s="322"/>
      <c r="F86" s="242"/>
      <c r="G86" s="140"/>
      <c r="H86" s="251"/>
      <c r="I86" s="242"/>
      <c r="J86" s="463"/>
      <c r="K86" s="309"/>
      <c r="L86" s="423"/>
      <c r="M86" s="250"/>
      <c r="N86" s="194">
        <f t="shared" si="7"/>
        <v>1900</v>
      </c>
      <c r="O86" s="424">
        <f t="shared" si="9"/>
        <v>0</v>
      </c>
      <c r="P86" s="249"/>
      <c r="Q86" s="308">
        <f t="shared" si="8"/>
        <v>0</v>
      </c>
      <c r="R86" s="308">
        <f t="shared" si="10"/>
        <v>0</v>
      </c>
      <c r="S86" s="307">
        <f t="shared" si="11"/>
        <v>0</v>
      </c>
      <c r="T86" s="483"/>
      <c r="U86" s="44"/>
    </row>
    <row r="87" spans="1:21" ht="33.950000000000003" customHeight="1" x14ac:dyDescent="0.25">
      <c r="A87" s="46"/>
      <c r="B87" s="140"/>
      <c r="C87" s="1051"/>
      <c r="D87" s="1052"/>
      <c r="E87" s="322"/>
      <c r="F87" s="242"/>
      <c r="G87" s="140"/>
      <c r="H87" s="251"/>
      <c r="I87" s="242"/>
      <c r="J87" s="463"/>
      <c r="K87" s="309"/>
      <c r="L87" s="423"/>
      <c r="M87" s="250"/>
      <c r="N87" s="194">
        <f t="shared" si="7"/>
        <v>1900</v>
      </c>
      <c r="O87" s="424">
        <f t="shared" si="9"/>
        <v>0</v>
      </c>
      <c r="P87" s="249"/>
      <c r="Q87" s="308">
        <f t="shared" si="8"/>
        <v>0</v>
      </c>
      <c r="R87" s="308">
        <f t="shared" si="10"/>
        <v>0</v>
      </c>
      <c r="S87" s="307">
        <f t="shared" si="11"/>
        <v>0</v>
      </c>
      <c r="T87" s="483"/>
      <c r="U87" s="44"/>
    </row>
    <row r="88" spans="1:21" ht="33.950000000000003" customHeight="1" x14ac:dyDescent="0.25">
      <c r="A88" s="46"/>
      <c r="B88" s="142"/>
      <c r="C88" s="1051"/>
      <c r="D88" s="1052"/>
      <c r="E88" s="322"/>
      <c r="F88" s="242"/>
      <c r="G88" s="140"/>
      <c r="H88" s="251"/>
      <c r="I88" s="242"/>
      <c r="J88" s="463"/>
      <c r="K88" s="309"/>
      <c r="L88" s="423"/>
      <c r="M88" s="250"/>
      <c r="N88" s="194">
        <f t="shared" si="7"/>
        <v>1900</v>
      </c>
      <c r="O88" s="424">
        <f t="shared" si="9"/>
        <v>0</v>
      </c>
      <c r="P88" s="249"/>
      <c r="Q88" s="308">
        <f t="shared" si="8"/>
        <v>0</v>
      </c>
      <c r="R88" s="308">
        <f t="shared" si="10"/>
        <v>0</v>
      </c>
      <c r="S88" s="307">
        <f t="shared" si="11"/>
        <v>0</v>
      </c>
      <c r="T88" s="483"/>
      <c r="U88" s="44"/>
    </row>
    <row r="89" spans="1:21" ht="33.950000000000003" customHeight="1" x14ac:dyDescent="0.25">
      <c r="A89" s="46"/>
      <c r="B89" s="142"/>
      <c r="C89" s="1051"/>
      <c r="D89" s="1052"/>
      <c r="E89" s="322"/>
      <c r="F89" s="242"/>
      <c r="G89" s="140"/>
      <c r="H89" s="251"/>
      <c r="I89" s="242"/>
      <c r="J89" s="463"/>
      <c r="K89" s="309"/>
      <c r="L89" s="423"/>
      <c r="M89" s="250"/>
      <c r="N89" s="194">
        <f t="shared" si="7"/>
        <v>1900</v>
      </c>
      <c r="O89" s="424">
        <f t="shared" si="9"/>
        <v>0</v>
      </c>
      <c r="P89" s="249"/>
      <c r="Q89" s="308">
        <f t="shared" si="8"/>
        <v>0</v>
      </c>
      <c r="R89" s="308">
        <f t="shared" si="10"/>
        <v>0</v>
      </c>
      <c r="S89" s="307">
        <f t="shared" si="11"/>
        <v>0</v>
      </c>
      <c r="T89" s="483"/>
      <c r="U89" s="44"/>
    </row>
    <row r="90" spans="1:21" ht="33.950000000000003" customHeight="1" x14ac:dyDescent="0.25">
      <c r="A90" s="46"/>
      <c r="B90" s="140"/>
      <c r="C90" s="1051"/>
      <c r="D90" s="1052"/>
      <c r="E90" s="322"/>
      <c r="F90" s="242"/>
      <c r="G90" s="140"/>
      <c r="H90" s="251"/>
      <c r="I90" s="242"/>
      <c r="J90" s="463"/>
      <c r="K90" s="309"/>
      <c r="L90" s="423"/>
      <c r="M90" s="250"/>
      <c r="N90" s="194">
        <f t="shared" si="7"/>
        <v>1900</v>
      </c>
      <c r="O90" s="424">
        <f t="shared" si="9"/>
        <v>0</v>
      </c>
      <c r="P90" s="249"/>
      <c r="Q90" s="308">
        <f t="shared" si="8"/>
        <v>0</v>
      </c>
      <c r="R90" s="308">
        <f t="shared" si="10"/>
        <v>0</v>
      </c>
      <c r="S90" s="307">
        <f t="shared" si="11"/>
        <v>0</v>
      </c>
      <c r="T90" s="483"/>
      <c r="U90" s="44"/>
    </row>
    <row r="91" spans="1:21" ht="33.950000000000003" customHeight="1" x14ac:dyDescent="0.25">
      <c r="A91" s="46"/>
      <c r="B91" s="142"/>
      <c r="C91" s="1051"/>
      <c r="D91" s="1052"/>
      <c r="E91" s="322"/>
      <c r="F91" s="242"/>
      <c r="G91" s="140"/>
      <c r="H91" s="251"/>
      <c r="I91" s="242"/>
      <c r="J91" s="463"/>
      <c r="K91" s="309"/>
      <c r="L91" s="423"/>
      <c r="M91" s="250"/>
      <c r="N91" s="194">
        <f t="shared" si="7"/>
        <v>1900</v>
      </c>
      <c r="O91" s="424">
        <f t="shared" si="9"/>
        <v>0</v>
      </c>
      <c r="P91" s="249"/>
      <c r="Q91" s="308">
        <f t="shared" si="8"/>
        <v>0</v>
      </c>
      <c r="R91" s="308">
        <f t="shared" si="10"/>
        <v>0</v>
      </c>
      <c r="S91" s="307">
        <f t="shared" si="11"/>
        <v>0</v>
      </c>
      <c r="T91" s="483"/>
      <c r="U91" s="44"/>
    </row>
    <row r="92" spans="1:21" ht="33.950000000000003" customHeight="1" x14ac:dyDescent="0.25">
      <c r="A92" s="46"/>
      <c r="B92" s="142"/>
      <c r="C92" s="1051"/>
      <c r="D92" s="1052"/>
      <c r="E92" s="322"/>
      <c r="F92" s="242"/>
      <c r="G92" s="140"/>
      <c r="H92" s="251"/>
      <c r="I92" s="242"/>
      <c r="J92" s="463"/>
      <c r="K92" s="309"/>
      <c r="L92" s="423"/>
      <c r="M92" s="250"/>
      <c r="N92" s="194">
        <f t="shared" si="7"/>
        <v>1900</v>
      </c>
      <c r="O92" s="424">
        <f t="shared" si="9"/>
        <v>0</v>
      </c>
      <c r="P92" s="249"/>
      <c r="Q92" s="308">
        <f t="shared" si="8"/>
        <v>0</v>
      </c>
      <c r="R92" s="308">
        <f t="shared" si="10"/>
        <v>0</v>
      </c>
      <c r="S92" s="307">
        <f t="shared" si="11"/>
        <v>0</v>
      </c>
      <c r="T92" s="483"/>
      <c r="U92" s="44"/>
    </row>
    <row r="93" spans="1:21" ht="33.950000000000003" customHeight="1" x14ac:dyDescent="0.25">
      <c r="A93" s="46"/>
      <c r="B93" s="140"/>
      <c r="C93" s="1051"/>
      <c r="D93" s="1052"/>
      <c r="E93" s="322"/>
      <c r="F93" s="242"/>
      <c r="G93" s="140"/>
      <c r="H93" s="251"/>
      <c r="I93" s="242"/>
      <c r="J93" s="463"/>
      <c r="K93" s="309"/>
      <c r="L93" s="423"/>
      <c r="M93" s="250"/>
      <c r="N93" s="194">
        <f t="shared" si="7"/>
        <v>1900</v>
      </c>
      <c r="O93" s="424">
        <f t="shared" si="9"/>
        <v>0</v>
      </c>
      <c r="P93" s="249"/>
      <c r="Q93" s="308">
        <f t="shared" si="8"/>
        <v>0</v>
      </c>
      <c r="R93" s="308">
        <f t="shared" si="10"/>
        <v>0</v>
      </c>
      <c r="S93" s="307">
        <f t="shared" si="11"/>
        <v>0</v>
      </c>
      <c r="T93" s="483"/>
      <c r="U93" s="44"/>
    </row>
    <row r="94" spans="1:21" ht="33.950000000000003" customHeight="1" x14ac:dyDescent="0.25">
      <c r="A94" s="46"/>
      <c r="B94" s="142"/>
      <c r="C94" s="1051"/>
      <c r="D94" s="1052"/>
      <c r="E94" s="322"/>
      <c r="F94" s="242"/>
      <c r="G94" s="140"/>
      <c r="H94" s="251"/>
      <c r="I94" s="242"/>
      <c r="J94" s="463"/>
      <c r="K94" s="309"/>
      <c r="L94" s="423"/>
      <c r="M94" s="250"/>
      <c r="N94" s="194">
        <f t="shared" si="7"/>
        <v>1900</v>
      </c>
      <c r="O94" s="424">
        <f t="shared" si="9"/>
        <v>0</v>
      </c>
      <c r="P94" s="249"/>
      <c r="Q94" s="308">
        <f t="shared" si="8"/>
        <v>0</v>
      </c>
      <c r="R94" s="308">
        <f t="shared" si="10"/>
        <v>0</v>
      </c>
      <c r="S94" s="307">
        <f t="shared" si="11"/>
        <v>0</v>
      </c>
      <c r="T94" s="483"/>
      <c r="U94" s="44"/>
    </row>
    <row r="95" spans="1:21" ht="33.950000000000003" customHeight="1" x14ac:dyDescent="0.25">
      <c r="A95" s="46"/>
      <c r="B95" s="142"/>
      <c r="C95" s="1051"/>
      <c r="D95" s="1052"/>
      <c r="E95" s="322"/>
      <c r="F95" s="242"/>
      <c r="G95" s="140"/>
      <c r="H95" s="251"/>
      <c r="I95" s="242"/>
      <c r="J95" s="463"/>
      <c r="K95" s="309"/>
      <c r="L95" s="423"/>
      <c r="M95" s="250"/>
      <c r="N95" s="194">
        <f t="shared" si="7"/>
        <v>1900</v>
      </c>
      <c r="O95" s="424">
        <f t="shared" si="9"/>
        <v>0</v>
      </c>
      <c r="P95" s="249"/>
      <c r="Q95" s="308">
        <f t="shared" si="8"/>
        <v>0</v>
      </c>
      <c r="R95" s="308">
        <f t="shared" si="10"/>
        <v>0</v>
      </c>
      <c r="S95" s="307">
        <f t="shared" si="11"/>
        <v>0</v>
      </c>
      <c r="T95" s="483"/>
      <c r="U95" s="44"/>
    </row>
    <row r="96" spans="1:21" ht="33.950000000000003" customHeight="1" x14ac:dyDescent="0.25">
      <c r="A96" s="46"/>
      <c r="B96" s="140"/>
      <c r="C96" s="1051"/>
      <c r="D96" s="1052"/>
      <c r="E96" s="322"/>
      <c r="F96" s="242"/>
      <c r="G96" s="140"/>
      <c r="H96" s="251"/>
      <c r="I96" s="242"/>
      <c r="J96" s="463"/>
      <c r="K96" s="309"/>
      <c r="L96" s="423"/>
      <c r="M96" s="250"/>
      <c r="N96" s="194">
        <f t="shared" si="7"/>
        <v>1900</v>
      </c>
      <c r="O96" s="424">
        <f t="shared" si="9"/>
        <v>0</v>
      </c>
      <c r="P96" s="249"/>
      <c r="Q96" s="308">
        <f t="shared" si="8"/>
        <v>0</v>
      </c>
      <c r="R96" s="308">
        <f t="shared" si="10"/>
        <v>0</v>
      </c>
      <c r="S96" s="307">
        <f t="shared" si="11"/>
        <v>0</v>
      </c>
      <c r="T96" s="483"/>
      <c r="U96" s="44"/>
    </row>
    <row r="97" spans="1:21" ht="33.950000000000003" customHeight="1" x14ac:dyDescent="0.25">
      <c r="A97" s="46"/>
      <c r="B97" s="142"/>
      <c r="C97" s="1051"/>
      <c r="D97" s="1052"/>
      <c r="E97" s="322"/>
      <c r="F97" s="242"/>
      <c r="G97" s="140"/>
      <c r="H97" s="251"/>
      <c r="I97" s="242"/>
      <c r="J97" s="463"/>
      <c r="K97" s="309"/>
      <c r="L97" s="423"/>
      <c r="M97" s="250"/>
      <c r="N97" s="194">
        <f t="shared" si="7"/>
        <v>1900</v>
      </c>
      <c r="O97" s="424">
        <f t="shared" si="9"/>
        <v>0</v>
      </c>
      <c r="P97" s="249"/>
      <c r="Q97" s="308">
        <f t="shared" si="8"/>
        <v>0</v>
      </c>
      <c r="R97" s="308">
        <f t="shared" si="10"/>
        <v>0</v>
      </c>
      <c r="S97" s="307">
        <f t="shared" si="11"/>
        <v>0</v>
      </c>
      <c r="T97" s="483"/>
      <c r="U97" s="44"/>
    </row>
    <row r="98" spans="1:21" ht="33.950000000000003" customHeight="1" x14ac:dyDescent="0.25">
      <c r="A98" s="46"/>
      <c r="B98" s="142"/>
      <c r="C98" s="1051"/>
      <c r="D98" s="1052"/>
      <c r="E98" s="322"/>
      <c r="F98" s="242"/>
      <c r="G98" s="140"/>
      <c r="H98" s="251"/>
      <c r="I98" s="242"/>
      <c r="J98" s="463"/>
      <c r="K98" s="309"/>
      <c r="L98" s="423"/>
      <c r="M98" s="250"/>
      <c r="N98" s="194">
        <f t="shared" si="7"/>
        <v>1900</v>
      </c>
      <c r="O98" s="424">
        <f t="shared" si="9"/>
        <v>0</v>
      </c>
      <c r="P98" s="249"/>
      <c r="Q98" s="308">
        <f t="shared" si="8"/>
        <v>0</v>
      </c>
      <c r="R98" s="308">
        <f t="shared" si="10"/>
        <v>0</v>
      </c>
      <c r="S98" s="307">
        <f t="shared" si="11"/>
        <v>0</v>
      </c>
      <c r="T98" s="483"/>
      <c r="U98" s="44"/>
    </row>
    <row r="99" spans="1:21" ht="33.950000000000003" customHeight="1" x14ac:dyDescent="0.25">
      <c r="A99" s="46"/>
      <c r="B99" s="140"/>
      <c r="C99" s="1051"/>
      <c r="D99" s="1052"/>
      <c r="E99" s="322"/>
      <c r="F99" s="242"/>
      <c r="G99" s="140"/>
      <c r="H99" s="251"/>
      <c r="I99" s="242"/>
      <c r="J99" s="463"/>
      <c r="K99" s="309"/>
      <c r="L99" s="423"/>
      <c r="M99" s="250"/>
      <c r="N99" s="194">
        <f t="shared" si="7"/>
        <v>1900</v>
      </c>
      <c r="O99" s="424">
        <f t="shared" si="9"/>
        <v>0</v>
      </c>
      <c r="P99" s="249"/>
      <c r="Q99" s="308">
        <f t="shared" si="8"/>
        <v>0</v>
      </c>
      <c r="R99" s="308">
        <f t="shared" si="10"/>
        <v>0</v>
      </c>
      <c r="S99" s="307">
        <f t="shared" si="11"/>
        <v>0</v>
      </c>
      <c r="T99" s="483"/>
      <c r="U99" s="44"/>
    </row>
    <row r="100" spans="1:21" ht="33.950000000000003" customHeight="1" x14ac:dyDescent="0.25">
      <c r="A100" s="46"/>
      <c r="B100" s="142"/>
      <c r="C100" s="1051"/>
      <c r="D100" s="1052"/>
      <c r="E100" s="322"/>
      <c r="F100" s="242"/>
      <c r="G100" s="140"/>
      <c r="H100" s="251"/>
      <c r="I100" s="242"/>
      <c r="J100" s="463"/>
      <c r="K100" s="309"/>
      <c r="L100" s="423"/>
      <c r="M100" s="250"/>
      <c r="N100" s="194">
        <f t="shared" si="7"/>
        <v>1900</v>
      </c>
      <c r="O100" s="424">
        <f t="shared" si="9"/>
        <v>0</v>
      </c>
      <c r="P100" s="249"/>
      <c r="Q100" s="308">
        <f t="shared" si="8"/>
        <v>0</v>
      </c>
      <c r="R100" s="308">
        <f t="shared" si="10"/>
        <v>0</v>
      </c>
      <c r="S100" s="307">
        <f t="shared" si="11"/>
        <v>0</v>
      </c>
      <c r="T100" s="483"/>
      <c r="U100" s="44"/>
    </row>
    <row r="101" spans="1:21" ht="33.950000000000003" customHeight="1" x14ac:dyDescent="0.25">
      <c r="A101" s="46"/>
      <c r="B101" s="142"/>
      <c r="C101" s="1051"/>
      <c r="D101" s="1052"/>
      <c r="E101" s="322"/>
      <c r="F101" s="242"/>
      <c r="G101" s="140"/>
      <c r="H101" s="251"/>
      <c r="I101" s="242"/>
      <c r="J101" s="463"/>
      <c r="K101" s="309"/>
      <c r="L101" s="423"/>
      <c r="M101" s="250"/>
      <c r="N101" s="194">
        <f t="shared" si="7"/>
        <v>1900</v>
      </c>
      <c r="O101" s="424">
        <f t="shared" si="9"/>
        <v>0</v>
      </c>
      <c r="P101" s="249"/>
      <c r="Q101" s="308">
        <f t="shared" si="8"/>
        <v>0</v>
      </c>
      <c r="R101" s="308">
        <f t="shared" si="10"/>
        <v>0</v>
      </c>
      <c r="S101" s="307">
        <f t="shared" si="11"/>
        <v>0</v>
      </c>
      <c r="T101" s="483"/>
      <c r="U101" s="44"/>
    </row>
    <row r="102" spans="1:21" ht="33.950000000000003" customHeight="1" x14ac:dyDescent="0.25">
      <c r="A102" s="46"/>
      <c r="B102" s="140"/>
      <c r="C102" s="1051"/>
      <c r="D102" s="1052"/>
      <c r="E102" s="322"/>
      <c r="F102" s="242"/>
      <c r="G102" s="140"/>
      <c r="H102" s="251"/>
      <c r="I102" s="242"/>
      <c r="J102" s="463"/>
      <c r="K102" s="309"/>
      <c r="L102" s="423"/>
      <c r="M102" s="250"/>
      <c r="N102" s="194">
        <f t="shared" si="7"/>
        <v>1900</v>
      </c>
      <c r="O102" s="424">
        <f t="shared" si="9"/>
        <v>0</v>
      </c>
      <c r="P102" s="249"/>
      <c r="Q102" s="308">
        <f t="shared" si="8"/>
        <v>0</v>
      </c>
      <c r="R102" s="308">
        <f t="shared" si="10"/>
        <v>0</v>
      </c>
      <c r="S102" s="307">
        <f t="shared" si="11"/>
        <v>0</v>
      </c>
      <c r="T102" s="483"/>
      <c r="U102" s="44"/>
    </row>
    <row r="103" spans="1:21" ht="33.950000000000003" customHeight="1" x14ac:dyDescent="0.25">
      <c r="A103" s="46"/>
      <c r="B103" s="142"/>
      <c r="C103" s="1051"/>
      <c r="D103" s="1052"/>
      <c r="E103" s="322"/>
      <c r="F103" s="242"/>
      <c r="G103" s="140"/>
      <c r="H103" s="251"/>
      <c r="I103" s="242"/>
      <c r="J103" s="463"/>
      <c r="K103" s="309"/>
      <c r="L103" s="423"/>
      <c r="M103" s="250"/>
      <c r="N103" s="194">
        <f t="shared" si="7"/>
        <v>1900</v>
      </c>
      <c r="O103" s="424">
        <f t="shared" si="9"/>
        <v>0</v>
      </c>
      <c r="P103" s="249"/>
      <c r="Q103" s="308">
        <f t="shared" si="8"/>
        <v>0</v>
      </c>
      <c r="R103" s="308">
        <f t="shared" si="10"/>
        <v>0</v>
      </c>
      <c r="S103" s="307">
        <f t="shared" si="11"/>
        <v>0</v>
      </c>
      <c r="T103" s="483"/>
      <c r="U103" s="44"/>
    </row>
    <row r="104" spans="1:21" ht="33.950000000000003" customHeight="1" x14ac:dyDescent="0.25">
      <c r="A104" s="46"/>
      <c r="B104" s="142"/>
      <c r="C104" s="1051"/>
      <c r="D104" s="1052"/>
      <c r="E104" s="322"/>
      <c r="F104" s="242"/>
      <c r="G104" s="140"/>
      <c r="H104" s="251"/>
      <c r="I104" s="242"/>
      <c r="J104" s="463"/>
      <c r="K104" s="309"/>
      <c r="L104" s="423"/>
      <c r="M104" s="250"/>
      <c r="N104" s="194">
        <f t="shared" si="7"/>
        <v>1900</v>
      </c>
      <c r="O104" s="424">
        <f t="shared" si="9"/>
        <v>0</v>
      </c>
      <c r="P104" s="249"/>
      <c r="Q104" s="308">
        <f t="shared" si="8"/>
        <v>0</v>
      </c>
      <c r="R104" s="308">
        <f t="shared" si="10"/>
        <v>0</v>
      </c>
      <c r="S104" s="307">
        <f t="shared" si="11"/>
        <v>0</v>
      </c>
      <c r="T104" s="483"/>
      <c r="U104" s="44"/>
    </row>
    <row r="105" spans="1:21" ht="33.950000000000003" customHeight="1" x14ac:dyDescent="0.25">
      <c r="A105" s="46"/>
      <c r="B105" s="140"/>
      <c r="C105" s="1051"/>
      <c r="D105" s="1052"/>
      <c r="E105" s="322"/>
      <c r="F105" s="242"/>
      <c r="G105" s="140"/>
      <c r="H105" s="251"/>
      <c r="I105" s="242"/>
      <c r="J105" s="463"/>
      <c r="K105" s="309"/>
      <c r="L105" s="423"/>
      <c r="M105" s="250"/>
      <c r="N105" s="194">
        <f t="shared" si="7"/>
        <v>1900</v>
      </c>
      <c r="O105" s="424">
        <f t="shared" si="9"/>
        <v>0</v>
      </c>
      <c r="P105" s="249"/>
      <c r="Q105" s="308">
        <f t="shared" si="8"/>
        <v>0</v>
      </c>
      <c r="R105" s="308">
        <f t="shared" si="10"/>
        <v>0</v>
      </c>
      <c r="S105" s="307">
        <f t="shared" si="11"/>
        <v>0</v>
      </c>
      <c r="T105" s="483"/>
      <c r="U105" s="44"/>
    </row>
    <row r="106" spans="1:21" ht="33.950000000000003" customHeight="1" x14ac:dyDescent="0.25">
      <c r="A106" s="46"/>
      <c r="B106" s="142"/>
      <c r="C106" s="1051"/>
      <c r="D106" s="1052"/>
      <c r="E106" s="322"/>
      <c r="F106" s="242"/>
      <c r="G106" s="140"/>
      <c r="H106" s="251"/>
      <c r="I106" s="242"/>
      <c r="J106" s="463"/>
      <c r="K106" s="309"/>
      <c r="L106" s="423"/>
      <c r="M106" s="250"/>
      <c r="N106" s="194">
        <f t="shared" si="7"/>
        <v>1900</v>
      </c>
      <c r="O106" s="424">
        <f t="shared" si="9"/>
        <v>0</v>
      </c>
      <c r="P106" s="249"/>
      <c r="Q106" s="308">
        <f t="shared" si="8"/>
        <v>0</v>
      </c>
      <c r="R106" s="308">
        <f t="shared" si="10"/>
        <v>0</v>
      </c>
      <c r="S106" s="307">
        <f t="shared" si="11"/>
        <v>0</v>
      </c>
      <c r="T106" s="483"/>
      <c r="U106" s="44"/>
    </row>
    <row r="107" spans="1:21" ht="33.950000000000003" customHeight="1" x14ac:dyDescent="0.25">
      <c r="A107" s="46"/>
      <c r="B107" s="142"/>
      <c r="C107" s="1051"/>
      <c r="D107" s="1052"/>
      <c r="E107" s="322"/>
      <c r="F107" s="242"/>
      <c r="G107" s="140"/>
      <c r="H107" s="251"/>
      <c r="I107" s="242"/>
      <c r="J107" s="463"/>
      <c r="K107" s="309"/>
      <c r="L107" s="423"/>
      <c r="M107" s="250"/>
      <c r="N107" s="194">
        <f t="shared" si="7"/>
        <v>1900</v>
      </c>
      <c r="O107" s="424">
        <f t="shared" si="9"/>
        <v>0</v>
      </c>
      <c r="P107" s="249"/>
      <c r="Q107" s="308">
        <f t="shared" si="8"/>
        <v>0</v>
      </c>
      <c r="R107" s="308">
        <f t="shared" si="10"/>
        <v>0</v>
      </c>
      <c r="S107" s="307">
        <f t="shared" si="11"/>
        <v>0</v>
      </c>
      <c r="T107" s="483"/>
      <c r="U107" s="44"/>
    </row>
    <row r="108" spans="1:21" ht="33.950000000000003" customHeight="1" x14ac:dyDescent="0.25">
      <c r="A108" s="46"/>
      <c r="B108" s="140"/>
      <c r="C108" s="1051"/>
      <c r="D108" s="1052"/>
      <c r="E108" s="322"/>
      <c r="F108" s="242"/>
      <c r="G108" s="140"/>
      <c r="H108" s="251"/>
      <c r="I108" s="242"/>
      <c r="J108" s="463"/>
      <c r="K108" s="309"/>
      <c r="L108" s="423"/>
      <c r="M108" s="250"/>
      <c r="N108" s="194">
        <f t="shared" ref="N108:N139" si="12">YEAR(M108)</f>
        <v>1900</v>
      </c>
      <c r="O108" s="424">
        <f t="shared" si="9"/>
        <v>0</v>
      </c>
      <c r="P108" s="249"/>
      <c r="Q108" s="308">
        <f t="shared" ref="Q108:Q139" si="13">P108/12</f>
        <v>0</v>
      </c>
      <c r="R108" s="308">
        <f t="shared" si="10"/>
        <v>0</v>
      </c>
      <c r="S108" s="307">
        <f t="shared" si="11"/>
        <v>0</v>
      </c>
      <c r="T108" s="483"/>
      <c r="U108" s="44"/>
    </row>
    <row r="109" spans="1:21" ht="33.950000000000003" customHeight="1" x14ac:dyDescent="0.25">
      <c r="A109" s="46"/>
      <c r="B109" s="142"/>
      <c r="C109" s="1051"/>
      <c r="D109" s="1052"/>
      <c r="E109" s="322"/>
      <c r="F109" s="242"/>
      <c r="G109" s="140"/>
      <c r="H109" s="251"/>
      <c r="I109" s="242"/>
      <c r="J109" s="463"/>
      <c r="K109" s="309"/>
      <c r="L109" s="423"/>
      <c r="M109" s="250"/>
      <c r="N109" s="194">
        <f t="shared" si="12"/>
        <v>1900</v>
      </c>
      <c r="O109" s="424">
        <f t="shared" si="9"/>
        <v>0</v>
      </c>
      <c r="P109" s="249"/>
      <c r="Q109" s="308">
        <f t="shared" si="13"/>
        <v>0</v>
      </c>
      <c r="R109" s="308">
        <f t="shared" si="10"/>
        <v>0</v>
      </c>
      <c r="S109" s="307">
        <f t="shared" si="11"/>
        <v>0</v>
      </c>
      <c r="T109" s="483"/>
      <c r="U109" s="44"/>
    </row>
    <row r="110" spans="1:21" ht="33.950000000000003" customHeight="1" x14ac:dyDescent="0.25">
      <c r="A110" s="46"/>
      <c r="B110" s="142"/>
      <c r="C110" s="1051"/>
      <c r="D110" s="1052"/>
      <c r="E110" s="322"/>
      <c r="F110" s="242"/>
      <c r="G110" s="140"/>
      <c r="H110" s="251"/>
      <c r="I110" s="242"/>
      <c r="J110" s="463"/>
      <c r="K110" s="309"/>
      <c r="L110" s="423"/>
      <c r="M110" s="250"/>
      <c r="N110" s="194">
        <f t="shared" si="12"/>
        <v>1900</v>
      </c>
      <c r="O110" s="424">
        <f t="shared" si="9"/>
        <v>0</v>
      </c>
      <c r="P110" s="249"/>
      <c r="Q110" s="308">
        <f t="shared" si="13"/>
        <v>0</v>
      </c>
      <c r="R110" s="308">
        <f t="shared" si="10"/>
        <v>0</v>
      </c>
      <c r="S110" s="307">
        <f t="shared" si="11"/>
        <v>0</v>
      </c>
      <c r="T110" s="483"/>
      <c r="U110" s="44"/>
    </row>
    <row r="111" spans="1:21" ht="33.950000000000003" customHeight="1" x14ac:dyDescent="0.25">
      <c r="A111" s="46"/>
      <c r="B111" s="140"/>
      <c r="C111" s="1051"/>
      <c r="D111" s="1052"/>
      <c r="E111" s="322"/>
      <c r="F111" s="242"/>
      <c r="G111" s="140"/>
      <c r="H111" s="251"/>
      <c r="I111" s="242"/>
      <c r="J111" s="463"/>
      <c r="K111" s="309"/>
      <c r="L111" s="423"/>
      <c r="M111" s="250"/>
      <c r="N111" s="194">
        <f t="shared" si="12"/>
        <v>1900</v>
      </c>
      <c r="O111" s="424">
        <f t="shared" si="9"/>
        <v>0</v>
      </c>
      <c r="P111" s="249"/>
      <c r="Q111" s="308">
        <f t="shared" si="13"/>
        <v>0</v>
      </c>
      <c r="R111" s="308">
        <f t="shared" si="10"/>
        <v>0</v>
      </c>
      <c r="S111" s="307">
        <f t="shared" si="11"/>
        <v>0</v>
      </c>
      <c r="T111" s="483"/>
      <c r="U111" s="44"/>
    </row>
    <row r="112" spans="1:21" ht="33.950000000000003" customHeight="1" x14ac:dyDescent="0.25">
      <c r="A112" s="46"/>
      <c r="B112" s="142"/>
      <c r="C112" s="1051"/>
      <c r="D112" s="1052"/>
      <c r="E112" s="322"/>
      <c r="F112" s="242"/>
      <c r="G112" s="140"/>
      <c r="H112" s="251"/>
      <c r="I112" s="242"/>
      <c r="J112" s="463"/>
      <c r="K112" s="309"/>
      <c r="L112" s="423"/>
      <c r="M112" s="250"/>
      <c r="N112" s="194">
        <f t="shared" si="12"/>
        <v>1900</v>
      </c>
      <c r="O112" s="424">
        <f t="shared" si="9"/>
        <v>0</v>
      </c>
      <c r="P112" s="249"/>
      <c r="Q112" s="308">
        <f t="shared" si="13"/>
        <v>0</v>
      </c>
      <c r="R112" s="308">
        <f t="shared" si="10"/>
        <v>0</v>
      </c>
      <c r="S112" s="307">
        <f t="shared" si="11"/>
        <v>0</v>
      </c>
      <c r="T112" s="483"/>
      <c r="U112" s="44"/>
    </row>
    <row r="113" spans="1:21" ht="33.950000000000003" customHeight="1" x14ac:dyDescent="0.25">
      <c r="A113" s="46"/>
      <c r="B113" s="142"/>
      <c r="C113" s="1051"/>
      <c r="D113" s="1052"/>
      <c r="E113" s="322"/>
      <c r="F113" s="242"/>
      <c r="G113" s="140"/>
      <c r="H113" s="251"/>
      <c r="I113" s="242"/>
      <c r="J113" s="463"/>
      <c r="K113" s="309"/>
      <c r="L113" s="423"/>
      <c r="M113" s="250"/>
      <c r="N113" s="194">
        <f t="shared" si="12"/>
        <v>1900</v>
      </c>
      <c r="O113" s="424">
        <f t="shared" si="9"/>
        <v>0</v>
      </c>
      <c r="P113" s="249"/>
      <c r="Q113" s="308">
        <f t="shared" si="13"/>
        <v>0</v>
      </c>
      <c r="R113" s="308">
        <f t="shared" si="10"/>
        <v>0</v>
      </c>
      <c r="S113" s="307">
        <f t="shared" si="11"/>
        <v>0</v>
      </c>
      <c r="T113" s="483"/>
      <c r="U113" s="44"/>
    </row>
    <row r="114" spans="1:21" ht="33.950000000000003" customHeight="1" x14ac:dyDescent="0.25">
      <c r="A114" s="46"/>
      <c r="B114" s="140"/>
      <c r="C114" s="1051"/>
      <c r="D114" s="1052"/>
      <c r="E114" s="322"/>
      <c r="F114" s="242"/>
      <c r="G114" s="140"/>
      <c r="H114" s="251"/>
      <c r="I114" s="242"/>
      <c r="J114" s="463"/>
      <c r="K114" s="309"/>
      <c r="L114" s="423"/>
      <c r="M114" s="250"/>
      <c r="N114" s="194">
        <f t="shared" si="12"/>
        <v>1900</v>
      </c>
      <c r="O114" s="424">
        <f t="shared" si="9"/>
        <v>0</v>
      </c>
      <c r="P114" s="249"/>
      <c r="Q114" s="308">
        <f t="shared" si="13"/>
        <v>0</v>
      </c>
      <c r="R114" s="308">
        <f t="shared" si="10"/>
        <v>0</v>
      </c>
      <c r="S114" s="307">
        <f t="shared" si="11"/>
        <v>0</v>
      </c>
      <c r="T114" s="483"/>
      <c r="U114" s="44"/>
    </row>
    <row r="115" spans="1:21" ht="33.950000000000003" customHeight="1" x14ac:dyDescent="0.25">
      <c r="A115" s="46"/>
      <c r="B115" s="142"/>
      <c r="C115" s="1051"/>
      <c r="D115" s="1052"/>
      <c r="E115" s="322"/>
      <c r="F115" s="242"/>
      <c r="G115" s="140"/>
      <c r="H115" s="251"/>
      <c r="I115" s="242"/>
      <c r="J115" s="463"/>
      <c r="K115" s="309"/>
      <c r="L115" s="423"/>
      <c r="M115" s="250"/>
      <c r="N115" s="194">
        <f t="shared" si="12"/>
        <v>1900</v>
      </c>
      <c r="O115" s="424">
        <f t="shared" si="9"/>
        <v>0</v>
      </c>
      <c r="P115" s="249"/>
      <c r="Q115" s="308">
        <f t="shared" si="13"/>
        <v>0</v>
      </c>
      <c r="R115" s="308">
        <f t="shared" si="10"/>
        <v>0</v>
      </c>
      <c r="S115" s="307">
        <f t="shared" si="11"/>
        <v>0</v>
      </c>
      <c r="T115" s="483"/>
      <c r="U115" s="44"/>
    </row>
    <row r="116" spans="1:21" ht="33.950000000000003" customHeight="1" x14ac:dyDescent="0.25">
      <c r="A116" s="46"/>
      <c r="B116" s="142"/>
      <c r="C116" s="1051"/>
      <c r="D116" s="1052"/>
      <c r="E116" s="322"/>
      <c r="F116" s="242"/>
      <c r="G116" s="140"/>
      <c r="H116" s="251"/>
      <c r="I116" s="242"/>
      <c r="J116" s="463"/>
      <c r="K116" s="309"/>
      <c r="L116" s="423"/>
      <c r="M116" s="250"/>
      <c r="N116" s="194">
        <f t="shared" si="12"/>
        <v>1900</v>
      </c>
      <c r="O116" s="424">
        <f t="shared" si="9"/>
        <v>0</v>
      </c>
      <c r="P116" s="249"/>
      <c r="Q116" s="308">
        <f t="shared" si="13"/>
        <v>0</v>
      </c>
      <c r="R116" s="308">
        <f t="shared" si="10"/>
        <v>0</v>
      </c>
      <c r="S116" s="307">
        <f t="shared" si="11"/>
        <v>0</v>
      </c>
      <c r="T116" s="483"/>
      <c r="U116" s="44"/>
    </row>
    <row r="117" spans="1:21" ht="33.950000000000003" customHeight="1" x14ac:dyDescent="0.25">
      <c r="A117" s="46"/>
      <c r="B117" s="140"/>
      <c r="C117" s="1051"/>
      <c r="D117" s="1052"/>
      <c r="E117" s="322"/>
      <c r="F117" s="242"/>
      <c r="G117" s="140"/>
      <c r="H117" s="251"/>
      <c r="I117" s="242"/>
      <c r="J117" s="463"/>
      <c r="K117" s="309"/>
      <c r="L117" s="423"/>
      <c r="M117" s="250"/>
      <c r="N117" s="194">
        <f t="shared" si="12"/>
        <v>1900</v>
      </c>
      <c r="O117" s="424">
        <f t="shared" si="9"/>
        <v>0</v>
      </c>
      <c r="P117" s="249"/>
      <c r="Q117" s="308">
        <f t="shared" si="13"/>
        <v>0</v>
      </c>
      <c r="R117" s="308">
        <f t="shared" si="10"/>
        <v>0</v>
      </c>
      <c r="S117" s="307">
        <f t="shared" si="11"/>
        <v>0</v>
      </c>
      <c r="T117" s="483"/>
      <c r="U117" s="44"/>
    </row>
    <row r="118" spans="1:21" ht="33.950000000000003" customHeight="1" x14ac:dyDescent="0.25">
      <c r="A118" s="46"/>
      <c r="B118" s="142"/>
      <c r="C118" s="1051"/>
      <c r="D118" s="1052"/>
      <c r="E118" s="322"/>
      <c r="F118" s="242"/>
      <c r="G118" s="140"/>
      <c r="H118" s="251"/>
      <c r="I118" s="242"/>
      <c r="J118" s="463"/>
      <c r="K118" s="309"/>
      <c r="L118" s="423"/>
      <c r="M118" s="250"/>
      <c r="N118" s="194">
        <f t="shared" si="12"/>
        <v>1900</v>
      </c>
      <c r="O118" s="424">
        <f t="shared" si="9"/>
        <v>0</v>
      </c>
      <c r="P118" s="249"/>
      <c r="Q118" s="308">
        <f t="shared" si="13"/>
        <v>0</v>
      </c>
      <c r="R118" s="308">
        <f t="shared" si="10"/>
        <v>0</v>
      </c>
      <c r="S118" s="307">
        <f t="shared" si="11"/>
        <v>0</v>
      </c>
      <c r="T118" s="483"/>
      <c r="U118" s="44"/>
    </row>
    <row r="119" spans="1:21" ht="33.950000000000003" customHeight="1" x14ac:dyDescent="0.25">
      <c r="A119" s="46"/>
      <c r="B119" s="142"/>
      <c r="C119" s="1051"/>
      <c r="D119" s="1052"/>
      <c r="E119" s="322"/>
      <c r="F119" s="242"/>
      <c r="G119" s="140"/>
      <c r="H119" s="251"/>
      <c r="I119" s="242"/>
      <c r="J119" s="463"/>
      <c r="K119" s="309"/>
      <c r="L119" s="423"/>
      <c r="M119" s="250"/>
      <c r="N119" s="194">
        <f t="shared" si="12"/>
        <v>1900</v>
      </c>
      <c r="O119" s="424">
        <f t="shared" si="9"/>
        <v>0</v>
      </c>
      <c r="P119" s="249"/>
      <c r="Q119" s="308">
        <f t="shared" si="13"/>
        <v>0</v>
      </c>
      <c r="R119" s="308">
        <f t="shared" si="10"/>
        <v>0</v>
      </c>
      <c r="S119" s="307">
        <f t="shared" si="11"/>
        <v>0</v>
      </c>
      <c r="T119" s="483"/>
      <c r="U119" s="44"/>
    </row>
    <row r="120" spans="1:21" ht="33.950000000000003" customHeight="1" x14ac:dyDescent="0.25">
      <c r="A120" s="46"/>
      <c r="B120" s="140"/>
      <c r="C120" s="1051"/>
      <c r="D120" s="1052"/>
      <c r="E120" s="322"/>
      <c r="F120" s="242"/>
      <c r="G120" s="140"/>
      <c r="H120" s="251"/>
      <c r="I120" s="242"/>
      <c r="J120" s="463"/>
      <c r="K120" s="309"/>
      <c r="L120" s="423"/>
      <c r="M120" s="250"/>
      <c r="N120" s="194">
        <f t="shared" si="12"/>
        <v>1900</v>
      </c>
      <c r="O120" s="424">
        <f t="shared" si="9"/>
        <v>0</v>
      </c>
      <c r="P120" s="249"/>
      <c r="Q120" s="308">
        <f t="shared" si="13"/>
        <v>0</v>
      </c>
      <c r="R120" s="308">
        <f t="shared" si="10"/>
        <v>0</v>
      </c>
      <c r="S120" s="307">
        <f t="shared" si="11"/>
        <v>0</v>
      </c>
      <c r="T120" s="483"/>
      <c r="U120" s="44"/>
    </row>
    <row r="121" spans="1:21" ht="33.950000000000003" customHeight="1" x14ac:dyDescent="0.25">
      <c r="A121" s="46"/>
      <c r="B121" s="142"/>
      <c r="C121" s="1051"/>
      <c r="D121" s="1052"/>
      <c r="E121" s="322"/>
      <c r="F121" s="242"/>
      <c r="G121" s="140"/>
      <c r="H121" s="251"/>
      <c r="I121" s="242"/>
      <c r="J121" s="463"/>
      <c r="K121" s="309"/>
      <c r="L121" s="423"/>
      <c r="M121" s="250"/>
      <c r="N121" s="194">
        <f t="shared" si="12"/>
        <v>1900</v>
      </c>
      <c r="O121" s="424">
        <f t="shared" si="9"/>
        <v>0</v>
      </c>
      <c r="P121" s="249"/>
      <c r="Q121" s="308">
        <f t="shared" si="13"/>
        <v>0</v>
      </c>
      <c r="R121" s="308">
        <f t="shared" si="10"/>
        <v>0</v>
      </c>
      <c r="S121" s="307">
        <f t="shared" si="11"/>
        <v>0</v>
      </c>
      <c r="T121" s="483"/>
      <c r="U121" s="44"/>
    </row>
    <row r="122" spans="1:21" ht="33.950000000000003" customHeight="1" x14ac:dyDescent="0.25">
      <c r="A122" s="46"/>
      <c r="B122" s="142"/>
      <c r="C122" s="1051"/>
      <c r="D122" s="1052"/>
      <c r="E122" s="322"/>
      <c r="F122" s="242"/>
      <c r="G122" s="140"/>
      <c r="H122" s="251"/>
      <c r="I122" s="242"/>
      <c r="J122" s="463"/>
      <c r="K122" s="309"/>
      <c r="L122" s="423"/>
      <c r="M122" s="250"/>
      <c r="N122" s="194">
        <f t="shared" si="12"/>
        <v>1900</v>
      </c>
      <c r="O122" s="424">
        <f t="shared" si="9"/>
        <v>0</v>
      </c>
      <c r="P122" s="249"/>
      <c r="Q122" s="308">
        <f t="shared" si="13"/>
        <v>0</v>
      </c>
      <c r="R122" s="308">
        <f t="shared" si="10"/>
        <v>0</v>
      </c>
      <c r="S122" s="307">
        <f t="shared" si="11"/>
        <v>0</v>
      </c>
      <c r="T122" s="483"/>
      <c r="U122" s="44"/>
    </row>
    <row r="123" spans="1:21" ht="33.950000000000003" customHeight="1" x14ac:dyDescent="0.25">
      <c r="A123" s="46"/>
      <c r="B123" s="140"/>
      <c r="C123" s="1051"/>
      <c r="D123" s="1052"/>
      <c r="E123" s="322"/>
      <c r="F123" s="242"/>
      <c r="G123" s="140"/>
      <c r="H123" s="251"/>
      <c r="I123" s="242"/>
      <c r="J123" s="463"/>
      <c r="K123" s="309"/>
      <c r="L123" s="423"/>
      <c r="M123" s="250"/>
      <c r="N123" s="194">
        <f t="shared" si="12"/>
        <v>1900</v>
      </c>
      <c r="O123" s="424">
        <f t="shared" si="9"/>
        <v>0</v>
      </c>
      <c r="P123" s="249"/>
      <c r="Q123" s="308">
        <f t="shared" si="13"/>
        <v>0</v>
      </c>
      <c r="R123" s="308">
        <f t="shared" si="10"/>
        <v>0</v>
      </c>
      <c r="S123" s="307">
        <f t="shared" si="11"/>
        <v>0</v>
      </c>
      <c r="T123" s="483"/>
      <c r="U123" s="44"/>
    </row>
    <row r="124" spans="1:21" ht="33.950000000000003" customHeight="1" x14ac:dyDescent="0.25">
      <c r="A124" s="46"/>
      <c r="B124" s="142"/>
      <c r="C124" s="1051"/>
      <c r="D124" s="1052"/>
      <c r="E124" s="322"/>
      <c r="F124" s="242"/>
      <c r="G124" s="140"/>
      <c r="H124" s="251"/>
      <c r="I124" s="242"/>
      <c r="J124" s="463"/>
      <c r="K124" s="309"/>
      <c r="L124" s="423"/>
      <c r="M124" s="250"/>
      <c r="N124" s="194">
        <f t="shared" si="12"/>
        <v>1900</v>
      </c>
      <c r="O124" s="424">
        <f t="shared" si="9"/>
        <v>0</v>
      </c>
      <c r="P124" s="249"/>
      <c r="Q124" s="308">
        <f t="shared" si="13"/>
        <v>0</v>
      </c>
      <c r="R124" s="308">
        <f t="shared" si="10"/>
        <v>0</v>
      </c>
      <c r="S124" s="307">
        <f t="shared" si="11"/>
        <v>0</v>
      </c>
      <c r="T124" s="483"/>
      <c r="U124" s="44"/>
    </row>
    <row r="125" spans="1:21" ht="33.950000000000003" customHeight="1" x14ac:dyDescent="0.25">
      <c r="A125" s="46"/>
      <c r="B125" s="142"/>
      <c r="C125" s="1051"/>
      <c r="D125" s="1052"/>
      <c r="E125" s="322"/>
      <c r="F125" s="242"/>
      <c r="G125" s="140"/>
      <c r="H125" s="251"/>
      <c r="I125" s="242"/>
      <c r="J125" s="463"/>
      <c r="K125" s="309"/>
      <c r="L125" s="423"/>
      <c r="M125" s="250"/>
      <c r="N125" s="194">
        <f t="shared" si="12"/>
        <v>1900</v>
      </c>
      <c r="O125" s="424">
        <f t="shared" si="9"/>
        <v>0</v>
      </c>
      <c r="P125" s="249"/>
      <c r="Q125" s="308">
        <f t="shared" si="13"/>
        <v>0</v>
      </c>
      <c r="R125" s="308">
        <f t="shared" si="10"/>
        <v>0</v>
      </c>
      <c r="S125" s="307">
        <f t="shared" si="11"/>
        <v>0</v>
      </c>
      <c r="T125" s="483"/>
      <c r="U125" s="44"/>
    </row>
    <row r="126" spans="1:21" ht="33.950000000000003" customHeight="1" x14ac:dyDescent="0.25">
      <c r="A126" s="46"/>
      <c r="B126" s="140"/>
      <c r="C126" s="1051"/>
      <c r="D126" s="1052"/>
      <c r="E126" s="322"/>
      <c r="F126" s="242"/>
      <c r="G126" s="140"/>
      <c r="H126" s="251"/>
      <c r="I126" s="242"/>
      <c r="J126" s="463"/>
      <c r="K126" s="309"/>
      <c r="L126" s="423"/>
      <c r="M126" s="250"/>
      <c r="N126" s="194">
        <f t="shared" si="12"/>
        <v>1900</v>
      </c>
      <c r="O126" s="424">
        <f t="shared" si="9"/>
        <v>0</v>
      </c>
      <c r="P126" s="249"/>
      <c r="Q126" s="308">
        <f t="shared" si="13"/>
        <v>0</v>
      </c>
      <c r="R126" s="308">
        <f t="shared" si="10"/>
        <v>0</v>
      </c>
      <c r="S126" s="307">
        <f t="shared" si="11"/>
        <v>0</v>
      </c>
      <c r="T126" s="483"/>
      <c r="U126" s="44"/>
    </row>
    <row r="127" spans="1:21" ht="33.950000000000003" customHeight="1" x14ac:dyDescent="0.25">
      <c r="A127" s="46"/>
      <c r="B127" s="142"/>
      <c r="C127" s="1051"/>
      <c r="D127" s="1052"/>
      <c r="E127" s="322"/>
      <c r="F127" s="242"/>
      <c r="G127" s="140"/>
      <c r="H127" s="251"/>
      <c r="I127" s="242"/>
      <c r="J127" s="463"/>
      <c r="K127" s="309"/>
      <c r="L127" s="423"/>
      <c r="M127" s="250"/>
      <c r="N127" s="194">
        <f t="shared" si="12"/>
        <v>1900</v>
      </c>
      <c r="O127" s="424">
        <f t="shared" si="9"/>
        <v>0</v>
      </c>
      <c r="P127" s="249"/>
      <c r="Q127" s="308">
        <f t="shared" si="13"/>
        <v>0</v>
      </c>
      <c r="R127" s="308">
        <f t="shared" si="10"/>
        <v>0</v>
      </c>
      <c r="S127" s="307">
        <f t="shared" si="11"/>
        <v>0</v>
      </c>
      <c r="T127" s="483"/>
      <c r="U127" s="44"/>
    </row>
    <row r="128" spans="1:21" ht="33.950000000000003" customHeight="1" x14ac:dyDescent="0.25">
      <c r="A128" s="46"/>
      <c r="B128" s="142"/>
      <c r="C128" s="1051"/>
      <c r="D128" s="1052"/>
      <c r="E128" s="322"/>
      <c r="F128" s="242"/>
      <c r="G128" s="140"/>
      <c r="H128" s="251"/>
      <c r="I128" s="242"/>
      <c r="J128" s="463"/>
      <c r="K128" s="309"/>
      <c r="L128" s="423"/>
      <c r="M128" s="250"/>
      <c r="N128" s="194">
        <f t="shared" si="12"/>
        <v>1900</v>
      </c>
      <c r="O128" s="424">
        <f t="shared" si="9"/>
        <v>0</v>
      </c>
      <c r="P128" s="249"/>
      <c r="Q128" s="308">
        <f t="shared" si="13"/>
        <v>0</v>
      </c>
      <c r="R128" s="308">
        <f t="shared" si="10"/>
        <v>0</v>
      </c>
      <c r="S128" s="307">
        <f t="shared" si="11"/>
        <v>0</v>
      </c>
      <c r="T128" s="483"/>
      <c r="U128" s="44"/>
    </row>
    <row r="129" spans="1:21" ht="33.950000000000003" customHeight="1" x14ac:dyDescent="0.25">
      <c r="A129" s="46"/>
      <c r="B129" s="140"/>
      <c r="C129" s="1051"/>
      <c r="D129" s="1052"/>
      <c r="E129" s="322"/>
      <c r="F129" s="242"/>
      <c r="G129" s="140"/>
      <c r="H129" s="251"/>
      <c r="I129" s="242"/>
      <c r="J129" s="463"/>
      <c r="K129" s="309"/>
      <c r="L129" s="423"/>
      <c r="M129" s="250"/>
      <c r="N129" s="194">
        <f t="shared" si="12"/>
        <v>1900</v>
      </c>
      <c r="O129" s="424">
        <f t="shared" si="9"/>
        <v>0</v>
      </c>
      <c r="P129" s="249"/>
      <c r="Q129" s="308">
        <f t="shared" si="13"/>
        <v>0</v>
      </c>
      <c r="R129" s="308">
        <f t="shared" si="10"/>
        <v>0</v>
      </c>
      <c r="S129" s="307">
        <f t="shared" si="11"/>
        <v>0</v>
      </c>
      <c r="T129" s="483"/>
      <c r="U129" s="44"/>
    </row>
    <row r="130" spans="1:21" ht="33.950000000000003" customHeight="1" x14ac:dyDescent="0.25">
      <c r="A130" s="46"/>
      <c r="B130" s="142"/>
      <c r="C130" s="1051"/>
      <c r="D130" s="1052"/>
      <c r="E130" s="322"/>
      <c r="F130" s="242"/>
      <c r="G130" s="140"/>
      <c r="H130" s="251"/>
      <c r="I130" s="242"/>
      <c r="J130" s="463"/>
      <c r="K130" s="309"/>
      <c r="L130" s="423"/>
      <c r="M130" s="250"/>
      <c r="N130" s="194">
        <f t="shared" si="12"/>
        <v>1900</v>
      </c>
      <c r="O130" s="424">
        <f t="shared" si="9"/>
        <v>0</v>
      </c>
      <c r="P130" s="249"/>
      <c r="Q130" s="308">
        <f t="shared" si="13"/>
        <v>0</v>
      </c>
      <c r="R130" s="308">
        <f t="shared" si="10"/>
        <v>0</v>
      </c>
      <c r="S130" s="307">
        <f t="shared" si="11"/>
        <v>0</v>
      </c>
      <c r="T130" s="483"/>
      <c r="U130" s="44"/>
    </row>
    <row r="131" spans="1:21" ht="33.950000000000003" customHeight="1" x14ac:dyDescent="0.25">
      <c r="A131" s="46"/>
      <c r="B131" s="142"/>
      <c r="C131" s="1051"/>
      <c r="D131" s="1052"/>
      <c r="E131" s="322"/>
      <c r="F131" s="242"/>
      <c r="G131" s="140"/>
      <c r="H131" s="251"/>
      <c r="I131" s="242"/>
      <c r="J131" s="463"/>
      <c r="K131" s="309"/>
      <c r="L131" s="423"/>
      <c r="M131" s="250"/>
      <c r="N131" s="194">
        <f t="shared" si="12"/>
        <v>1900</v>
      </c>
      <c r="O131" s="424">
        <f t="shared" si="9"/>
        <v>0</v>
      </c>
      <c r="P131" s="249"/>
      <c r="Q131" s="308">
        <f t="shared" si="13"/>
        <v>0</v>
      </c>
      <c r="R131" s="308">
        <f t="shared" si="10"/>
        <v>0</v>
      </c>
      <c r="S131" s="307">
        <f t="shared" si="11"/>
        <v>0</v>
      </c>
      <c r="T131" s="483"/>
      <c r="U131" s="44"/>
    </row>
    <row r="132" spans="1:21" ht="33.950000000000003" customHeight="1" x14ac:dyDescent="0.25">
      <c r="A132" s="46"/>
      <c r="B132" s="140"/>
      <c r="C132" s="1051"/>
      <c r="D132" s="1052"/>
      <c r="E132" s="322"/>
      <c r="F132" s="242"/>
      <c r="G132" s="140"/>
      <c r="H132" s="251"/>
      <c r="I132" s="242"/>
      <c r="J132" s="463"/>
      <c r="K132" s="309"/>
      <c r="L132" s="423"/>
      <c r="M132" s="250"/>
      <c r="N132" s="194">
        <f t="shared" si="12"/>
        <v>1900</v>
      </c>
      <c r="O132" s="424">
        <f t="shared" si="9"/>
        <v>0</v>
      </c>
      <c r="P132" s="249"/>
      <c r="Q132" s="308">
        <f t="shared" si="13"/>
        <v>0</v>
      </c>
      <c r="R132" s="308">
        <f t="shared" si="10"/>
        <v>0</v>
      </c>
      <c r="S132" s="307">
        <f t="shared" si="11"/>
        <v>0</v>
      </c>
      <c r="T132" s="483"/>
      <c r="U132" s="44"/>
    </row>
    <row r="133" spans="1:21" ht="33.950000000000003" customHeight="1" x14ac:dyDescent="0.25">
      <c r="A133" s="46"/>
      <c r="B133" s="142"/>
      <c r="C133" s="1051"/>
      <c r="D133" s="1052"/>
      <c r="E133" s="322"/>
      <c r="F133" s="242"/>
      <c r="G133" s="140"/>
      <c r="H133" s="251"/>
      <c r="I133" s="242"/>
      <c r="J133" s="463"/>
      <c r="K133" s="309"/>
      <c r="L133" s="423"/>
      <c r="M133" s="250"/>
      <c r="N133" s="194">
        <f t="shared" si="12"/>
        <v>1900</v>
      </c>
      <c r="O133" s="424">
        <f t="shared" si="9"/>
        <v>0</v>
      </c>
      <c r="P133" s="249"/>
      <c r="Q133" s="308">
        <f t="shared" si="13"/>
        <v>0</v>
      </c>
      <c r="R133" s="308">
        <f t="shared" si="10"/>
        <v>0</v>
      </c>
      <c r="S133" s="307">
        <f t="shared" si="11"/>
        <v>0</v>
      </c>
      <c r="T133" s="483"/>
      <c r="U133" s="44"/>
    </row>
    <row r="134" spans="1:21" ht="33.950000000000003" customHeight="1" x14ac:dyDescent="0.25">
      <c r="A134" s="46"/>
      <c r="B134" s="142"/>
      <c r="C134" s="1051"/>
      <c r="D134" s="1052"/>
      <c r="E134" s="322"/>
      <c r="F134" s="242"/>
      <c r="G134" s="140"/>
      <c r="H134" s="251"/>
      <c r="I134" s="242"/>
      <c r="J134" s="463"/>
      <c r="K134" s="309"/>
      <c r="L134" s="423"/>
      <c r="M134" s="250"/>
      <c r="N134" s="194">
        <f t="shared" si="12"/>
        <v>1900</v>
      </c>
      <c r="O134" s="424">
        <f t="shared" si="9"/>
        <v>0</v>
      </c>
      <c r="P134" s="249"/>
      <c r="Q134" s="308">
        <f t="shared" si="13"/>
        <v>0</v>
      </c>
      <c r="R134" s="308">
        <f t="shared" si="10"/>
        <v>0</v>
      </c>
      <c r="S134" s="307">
        <f t="shared" si="11"/>
        <v>0</v>
      </c>
      <c r="T134" s="483"/>
      <c r="U134" s="44"/>
    </row>
    <row r="135" spans="1:21" ht="33.950000000000003" customHeight="1" x14ac:dyDescent="0.25">
      <c r="A135" s="46"/>
      <c r="B135" s="140"/>
      <c r="C135" s="1051"/>
      <c r="D135" s="1052"/>
      <c r="E135" s="322"/>
      <c r="F135" s="242"/>
      <c r="G135" s="140"/>
      <c r="H135" s="251"/>
      <c r="I135" s="242"/>
      <c r="J135" s="463"/>
      <c r="K135" s="309"/>
      <c r="L135" s="423"/>
      <c r="M135" s="250"/>
      <c r="N135" s="194">
        <f t="shared" si="12"/>
        <v>1900</v>
      </c>
      <c r="O135" s="424">
        <f t="shared" si="9"/>
        <v>0</v>
      </c>
      <c r="P135" s="249"/>
      <c r="Q135" s="308">
        <f t="shared" si="13"/>
        <v>0</v>
      </c>
      <c r="R135" s="308">
        <f t="shared" si="10"/>
        <v>0</v>
      </c>
      <c r="S135" s="307">
        <f t="shared" si="11"/>
        <v>0</v>
      </c>
      <c r="T135" s="483"/>
      <c r="U135" s="44"/>
    </row>
    <row r="136" spans="1:21" ht="33.950000000000003" customHeight="1" x14ac:dyDescent="0.25">
      <c r="A136" s="46"/>
      <c r="B136" s="142"/>
      <c r="C136" s="1051"/>
      <c r="D136" s="1052"/>
      <c r="E136" s="322"/>
      <c r="F136" s="242"/>
      <c r="G136" s="140"/>
      <c r="H136" s="251"/>
      <c r="I136" s="242"/>
      <c r="J136" s="463"/>
      <c r="K136" s="309"/>
      <c r="L136" s="423"/>
      <c r="M136" s="250"/>
      <c r="N136" s="194">
        <f t="shared" si="12"/>
        <v>1900</v>
      </c>
      <c r="O136" s="424">
        <f t="shared" si="9"/>
        <v>0</v>
      </c>
      <c r="P136" s="249"/>
      <c r="Q136" s="308">
        <f t="shared" si="13"/>
        <v>0</v>
      </c>
      <c r="R136" s="308">
        <f t="shared" si="10"/>
        <v>0</v>
      </c>
      <c r="S136" s="307">
        <f t="shared" si="11"/>
        <v>0</v>
      </c>
      <c r="T136" s="483"/>
      <c r="U136" s="44"/>
    </row>
    <row r="137" spans="1:21" ht="33.950000000000003" customHeight="1" x14ac:dyDescent="0.25">
      <c r="A137" s="46"/>
      <c r="B137" s="142"/>
      <c r="C137" s="1051"/>
      <c r="D137" s="1052"/>
      <c r="E137" s="322"/>
      <c r="F137" s="242"/>
      <c r="G137" s="140"/>
      <c r="H137" s="251"/>
      <c r="I137" s="242"/>
      <c r="J137" s="463"/>
      <c r="K137" s="309"/>
      <c r="L137" s="423"/>
      <c r="M137" s="250"/>
      <c r="N137" s="194">
        <f t="shared" si="12"/>
        <v>1900</v>
      </c>
      <c r="O137" s="424">
        <f t="shared" si="9"/>
        <v>0</v>
      </c>
      <c r="P137" s="249"/>
      <c r="Q137" s="308">
        <f t="shared" si="13"/>
        <v>0</v>
      </c>
      <c r="R137" s="308">
        <f t="shared" si="10"/>
        <v>0</v>
      </c>
      <c r="S137" s="307">
        <f t="shared" si="11"/>
        <v>0</v>
      </c>
      <c r="T137" s="483"/>
      <c r="U137" s="44"/>
    </row>
    <row r="138" spans="1:21" ht="33.950000000000003" customHeight="1" x14ac:dyDescent="0.25">
      <c r="A138" s="46"/>
      <c r="B138" s="140"/>
      <c r="C138" s="1051"/>
      <c r="D138" s="1052"/>
      <c r="E138" s="322"/>
      <c r="F138" s="242"/>
      <c r="G138" s="140"/>
      <c r="H138" s="251"/>
      <c r="I138" s="242"/>
      <c r="J138" s="463"/>
      <c r="K138" s="309"/>
      <c r="L138" s="423"/>
      <c r="M138" s="250"/>
      <c r="N138" s="194">
        <f t="shared" si="12"/>
        <v>1900</v>
      </c>
      <c r="O138" s="424">
        <f t="shared" si="9"/>
        <v>0</v>
      </c>
      <c r="P138" s="249"/>
      <c r="Q138" s="308">
        <f t="shared" si="13"/>
        <v>0</v>
      </c>
      <c r="R138" s="308">
        <f t="shared" si="10"/>
        <v>0</v>
      </c>
      <c r="S138" s="307">
        <f t="shared" si="11"/>
        <v>0</v>
      </c>
      <c r="T138" s="483"/>
      <c r="U138" s="44"/>
    </row>
    <row r="139" spans="1:21" ht="33.950000000000003" customHeight="1" x14ac:dyDescent="0.25">
      <c r="A139" s="46"/>
      <c r="B139" s="142"/>
      <c r="C139" s="1051"/>
      <c r="D139" s="1052"/>
      <c r="E139" s="322"/>
      <c r="F139" s="242"/>
      <c r="G139" s="140"/>
      <c r="H139" s="251"/>
      <c r="I139" s="242"/>
      <c r="J139" s="463"/>
      <c r="K139" s="309"/>
      <c r="L139" s="423"/>
      <c r="M139" s="250"/>
      <c r="N139" s="194">
        <f t="shared" si="12"/>
        <v>1900</v>
      </c>
      <c r="O139" s="424">
        <f t="shared" si="9"/>
        <v>0</v>
      </c>
      <c r="P139" s="249"/>
      <c r="Q139" s="308">
        <f t="shared" si="13"/>
        <v>0</v>
      </c>
      <c r="R139" s="308">
        <f t="shared" si="10"/>
        <v>0</v>
      </c>
      <c r="S139" s="307">
        <f t="shared" si="11"/>
        <v>0</v>
      </c>
      <c r="T139" s="483"/>
      <c r="U139" s="44"/>
    </row>
    <row r="140" spans="1:21" ht="33.950000000000003" customHeight="1" x14ac:dyDescent="0.25">
      <c r="A140" s="46"/>
      <c r="B140" s="142"/>
      <c r="C140" s="1051"/>
      <c r="D140" s="1052"/>
      <c r="E140" s="322"/>
      <c r="F140" s="242"/>
      <c r="G140" s="140"/>
      <c r="H140" s="251"/>
      <c r="I140" s="242"/>
      <c r="J140" s="463"/>
      <c r="K140" s="309"/>
      <c r="L140" s="423"/>
      <c r="M140" s="250"/>
      <c r="N140" s="194">
        <f t="shared" ref="N140:N150" si="14">YEAR(M140)</f>
        <v>1900</v>
      </c>
      <c r="O140" s="424">
        <f t="shared" si="9"/>
        <v>0</v>
      </c>
      <c r="P140" s="249"/>
      <c r="Q140" s="308">
        <f t="shared" ref="Q140:Q150" si="15">P140/12</f>
        <v>0</v>
      </c>
      <c r="R140" s="308">
        <f t="shared" si="10"/>
        <v>0</v>
      </c>
      <c r="S140" s="307">
        <f t="shared" si="11"/>
        <v>0</v>
      </c>
      <c r="T140" s="483"/>
      <c r="U140" s="44"/>
    </row>
    <row r="141" spans="1:21" ht="33.950000000000003" customHeight="1" x14ac:dyDescent="0.25">
      <c r="A141" s="46"/>
      <c r="B141" s="140"/>
      <c r="C141" s="1051"/>
      <c r="D141" s="1052"/>
      <c r="E141" s="322"/>
      <c r="F141" s="242"/>
      <c r="G141" s="140"/>
      <c r="H141" s="251"/>
      <c r="I141" s="242"/>
      <c r="J141" s="463"/>
      <c r="K141" s="309"/>
      <c r="L141" s="423"/>
      <c r="M141" s="250"/>
      <c r="N141" s="194">
        <f t="shared" si="14"/>
        <v>1900</v>
      </c>
      <c r="O141" s="424">
        <f t="shared" ref="O141:O150" si="16">VLOOKUP(N141,$U$13:$V$34,2,FALSE)</f>
        <v>0</v>
      </c>
      <c r="P141" s="249"/>
      <c r="Q141" s="308">
        <f t="shared" si="15"/>
        <v>0</v>
      </c>
      <c r="R141" s="308">
        <f t="shared" ref="R141:R150" si="17">IF(Q141&gt;=30,"30",IF(Q141&gt;=0,Q141))</f>
        <v>0</v>
      </c>
      <c r="S141" s="307">
        <f t="shared" ref="S141:S150" si="18">R141*5*O141</f>
        <v>0</v>
      </c>
      <c r="T141" s="483"/>
      <c r="U141" s="44"/>
    </row>
    <row r="142" spans="1:21" ht="33.950000000000003" customHeight="1" x14ac:dyDescent="0.25">
      <c r="A142" s="46"/>
      <c r="B142" s="142"/>
      <c r="C142" s="1051"/>
      <c r="D142" s="1052"/>
      <c r="E142" s="322"/>
      <c r="F142" s="242"/>
      <c r="G142" s="140"/>
      <c r="H142" s="251"/>
      <c r="I142" s="242"/>
      <c r="J142" s="463"/>
      <c r="K142" s="309"/>
      <c r="L142" s="423"/>
      <c r="M142" s="250"/>
      <c r="N142" s="194">
        <f t="shared" si="14"/>
        <v>1900</v>
      </c>
      <c r="O142" s="424">
        <f t="shared" si="16"/>
        <v>0</v>
      </c>
      <c r="P142" s="249"/>
      <c r="Q142" s="308">
        <f t="shared" si="15"/>
        <v>0</v>
      </c>
      <c r="R142" s="308">
        <f t="shared" si="17"/>
        <v>0</v>
      </c>
      <c r="S142" s="307">
        <f t="shared" si="18"/>
        <v>0</v>
      </c>
      <c r="T142" s="483"/>
      <c r="U142" s="44"/>
    </row>
    <row r="143" spans="1:21" ht="33.950000000000003" customHeight="1" x14ac:dyDescent="0.25">
      <c r="A143" s="46"/>
      <c r="B143" s="142"/>
      <c r="C143" s="1051"/>
      <c r="D143" s="1052"/>
      <c r="E143" s="322"/>
      <c r="F143" s="242"/>
      <c r="G143" s="140"/>
      <c r="H143" s="251"/>
      <c r="I143" s="242"/>
      <c r="J143" s="463"/>
      <c r="K143" s="309"/>
      <c r="L143" s="423"/>
      <c r="M143" s="250"/>
      <c r="N143" s="194">
        <f t="shared" si="14"/>
        <v>1900</v>
      </c>
      <c r="O143" s="424">
        <f t="shared" si="16"/>
        <v>0</v>
      </c>
      <c r="P143" s="249"/>
      <c r="Q143" s="308">
        <f t="shared" si="15"/>
        <v>0</v>
      </c>
      <c r="R143" s="308">
        <f t="shared" si="17"/>
        <v>0</v>
      </c>
      <c r="S143" s="307">
        <f t="shared" si="18"/>
        <v>0</v>
      </c>
      <c r="T143" s="483"/>
      <c r="U143" s="44"/>
    </row>
    <row r="144" spans="1:21" ht="33.950000000000003" customHeight="1" x14ac:dyDescent="0.25">
      <c r="A144" s="46"/>
      <c r="B144" s="140"/>
      <c r="C144" s="1051"/>
      <c r="D144" s="1052"/>
      <c r="E144" s="322"/>
      <c r="F144" s="242"/>
      <c r="G144" s="140"/>
      <c r="H144" s="251"/>
      <c r="I144" s="242"/>
      <c r="J144" s="463"/>
      <c r="K144" s="309"/>
      <c r="L144" s="423"/>
      <c r="M144" s="250"/>
      <c r="N144" s="194">
        <f t="shared" si="14"/>
        <v>1900</v>
      </c>
      <c r="O144" s="424">
        <f t="shared" si="16"/>
        <v>0</v>
      </c>
      <c r="P144" s="249"/>
      <c r="Q144" s="308">
        <f t="shared" si="15"/>
        <v>0</v>
      </c>
      <c r="R144" s="308">
        <f t="shared" si="17"/>
        <v>0</v>
      </c>
      <c r="S144" s="307">
        <f t="shared" si="18"/>
        <v>0</v>
      </c>
      <c r="T144" s="483"/>
      <c r="U144" s="44"/>
    </row>
    <row r="145" spans="1:21" ht="33.950000000000003" customHeight="1" x14ac:dyDescent="0.25">
      <c r="A145" s="46"/>
      <c r="B145" s="142"/>
      <c r="C145" s="1051"/>
      <c r="D145" s="1052"/>
      <c r="E145" s="322"/>
      <c r="F145" s="242"/>
      <c r="G145" s="140"/>
      <c r="H145" s="251"/>
      <c r="I145" s="242"/>
      <c r="J145" s="463"/>
      <c r="K145" s="309"/>
      <c r="L145" s="423"/>
      <c r="M145" s="250"/>
      <c r="N145" s="194">
        <f t="shared" si="14"/>
        <v>1900</v>
      </c>
      <c r="O145" s="424">
        <f t="shared" si="16"/>
        <v>0</v>
      </c>
      <c r="P145" s="249"/>
      <c r="Q145" s="308">
        <f t="shared" si="15"/>
        <v>0</v>
      </c>
      <c r="R145" s="308">
        <f t="shared" si="17"/>
        <v>0</v>
      </c>
      <c r="S145" s="307">
        <f t="shared" si="18"/>
        <v>0</v>
      </c>
      <c r="T145" s="483"/>
      <c r="U145" s="44"/>
    </row>
    <row r="146" spans="1:21" ht="33.950000000000003" customHeight="1" x14ac:dyDescent="0.25">
      <c r="A146" s="46"/>
      <c r="B146" s="142"/>
      <c r="C146" s="1051"/>
      <c r="D146" s="1052"/>
      <c r="E146" s="322"/>
      <c r="F146" s="242"/>
      <c r="G146" s="140"/>
      <c r="H146" s="251"/>
      <c r="I146" s="242"/>
      <c r="J146" s="463"/>
      <c r="K146" s="309"/>
      <c r="L146" s="423"/>
      <c r="M146" s="250"/>
      <c r="N146" s="194">
        <f t="shared" si="14"/>
        <v>1900</v>
      </c>
      <c r="O146" s="424">
        <f t="shared" si="16"/>
        <v>0</v>
      </c>
      <c r="P146" s="249"/>
      <c r="Q146" s="308">
        <f t="shared" si="15"/>
        <v>0</v>
      </c>
      <c r="R146" s="308">
        <f t="shared" si="17"/>
        <v>0</v>
      </c>
      <c r="S146" s="307">
        <f t="shared" si="18"/>
        <v>0</v>
      </c>
      <c r="T146" s="483"/>
      <c r="U146" s="44"/>
    </row>
    <row r="147" spans="1:21" ht="33.950000000000003" customHeight="1" x14ac:dyDescent="0.25">
      <c r="A147" s="46"/>
      <c r="B147" s="140"/>
      <c r="C147" s="1051"/>
      <c r="D147" s="1052"/>
      <c r="E147" s="322"/>
      <c r="F147" s="242"/>
      <c r="G147" s="140"/>
      <c r="H147" s="251"/>
      <c r="I147" s="242"/>
      <c r="J147" s="463"/>
      <c r="K147" s="309"/>
      <c r="L147" s="423"/>
      <c r="M147" s="250"/>
      <c r="N147" s="194">
        <f t="shared" si="14"/>
        <v>1900</v>
      </c>
      <c r="O147" s="424">
        <f t="shared" si="16"/>
        <v>0</v>
      </c>
      <c r="P147" s="249"/>
      <c r="Q147" s="308">
        <f t="shared" si="15"/>
        <v>0</v>
      </c>
      <c r="R147" s="308">
        <f t="shared" si="17"/>
        <v>0</v>
      </c>
      <c r="S147" s="307">
        <f t="shared" si="18"/>
        <v>0</v>
      </c>
      <c r="T147" s="483"/>
      <c r="U147" s="44"/>
    </row>
    <row r="148" spans="1:21" ht="33.950000000000003" customHeight="1" x14ac:dyDescent="0.25">
      <c r="A148" s="46"/>
      <c r="B148" s="142"/>
      <c r="C148" s="1051"/>
      <c r="D148" s="1052"/>
      <c r="E148" s="322"/>
      <c r="F148" s="242"/>
      <c r="G148" s="140"/>
      <c r="H148" s="251"/>
      <c r="I148" s="242"/>
      <c r="J148" s="463"/>
      <c r="K148" s="309"/>
      <c r="L148" s="423"/>
      <c r="M148" s="250"/>
      <c r="N148" s="194">
        <f t="shared" si="14"/>
        <v>1900</v>
      </c>
      <c r="O148" s="424">
        <f t="shared" si="16"/>
        <v>0</v>
      </c>
      <c r="P148" s="249"/>
      <c r="Q148" s="308">
        <f t="shared" si="15"/>
        <v>0</v>
      </c>
      <c r="R148" s="308">
        <f t="shared" si="17"/>
        <v>0</v>
      </c>
      <c r="S148" s="307">
        <f t="shared" si="18"/>
        <v>0</v>
      </c>
      <c r="T148" s="483"/>
      <c r="U148" s="44"/>
    </row>
    <row r="149" spans="1:21" ht="33.950000000000003" customHeight="1" x14ac:dyDescent="0.25">
      <c r="A149" s="46"/>
      <c r="B149" s="142"/>
      <c r="C149" s="1051"/>
      <c r="D149" s="1052"/>
      <c r="E149" s="322"/>
      <c r="F149" s="242"/>
      <c r="G149" s="140"/>
      <c r="H149" s="251"/>
      <c r="I149" s="242"/>
      <c r="J149" s="463"/>
      <c r="K149" s="309"/>
      <c r="L149" s="423"/>
      <c r="M149" s="250"/>
      <c r="N149" s="194">
        <f t="shared" si="14"/>
        <v>1900</v>
      </c>
      <c r="O149" s="424">
        <f t="shared" si="16"/>
        <v>0</v>
      </c>
      <c r="P149" s="249"/>
      <c r="Q149" s="308">
        <f t="shared" si="15"/>
        <v>0</v>
      </c>
      <c r="R149" s="308">
        <f t="shared" si="17"/>
        <v>0</v>
      </c>
      <c r="S149" s="307">
        <f t="shared" si="18"/>
        <v>0</v>
      </c>
      <c r="T149" s="483"/>
      <c r="U149" s="44"/>
    </row>
    <row r="150" spans="1:21" ht="33.950000000000003" customHeight="1" x14ac:dyDescent="0.25">
      <c r="A150" s="46"/>
      <c r="B150" s="140"/>
      <c r="C150" s="1051"/>
      <c r="D150" s="1052"/>
      <c r="E150" s="322"/>
      <c r="F150" s="242"/>
      <c r="G150" s="140"/>
      <c r="H150" s="251"/>
      <c r="I150" s="242"/>
      <c r="J150" s="463"/>
      <c r="K150" s="309"/>
      <c r="L150" s="423"/>
      <c r="M150" s="250"/>
      <c r="N150" s="194">
        <f t="shared" si="14"/>
        <v>1900</v>
      </c>
      <c r="O150" s="424">
        <f t="shared" si="16"/>
        <v>0</v>
      </c>
      <c r="P150" s="249"/>
      <c r="Q150" s="308">
        <f t="shared" si="15"/>
        <v>0</v>
      </c>
      <c r="R150" s="308">
        <f t="shared" si="17"/>
        <v>0</v>
      </c>
      <c r="S150" s="307">
        <f t="shared" si="18"/>
        <v>0</v>
      </c>
      <c r="T150" s="483"/>
      <c r="U150" s="44"/>
    </row>
    <row r="151" spans="1:21" ht="33.950000000000003" hidden="1" customHeight="1" x14ac:dyDescent="0.25">
      <c r="A151" s="46"/>
      <c r="B151" s="484"/>
      <c r="C151" s="485"/>
      <c r="D151" s="485"/>
      <c r="E151" s="486"/>
      <c r="F151" s="487"/>
      <c r="G151" s="648"/>
      <c r="H151" s="488"/>
      <c r="I151" s="487" t="s">
        <v>483</v>
      </c>
      <c r="J151" s="647">
        <f>COUNTIFS(G12:G150,"Sustantivo",T12:T150,"Supresión de puesto PTH")</f>
        <v>0</v>
      </c>
      <c r="K151" s="490" t="s">
        <v>482</v>
      </c>
      <c r="L151" s="309">
        <f>COUNTIFS(G12:G150,"Adjetivo",T12:T150,"Supresión de puesto PTH")</f>
        <v>0</v>
      </c>
      <c r="M151" s="250"/>
      <c r="N151" s="194"/>
      <c r="O151" s="424"/>
      <c r="P151" s="249"/>
      <c r="Q151" s="308"/>
      <c r="R151" s="308"/>
      <c r="S151" s="307"/>
      <c r="T151" s="483"/>
      <c r="U151" s="44"/>
    </row>
    <row r="152" spans="1:21" ht="33.950000000000003" customHeight="1" x14ac:dyDescent="0.25">
      <c r="A152" s="46"/>
      <c r="B152" s="484"/>
      <c r="C152" s="485"/>
      <c r="D152" s="485"/>
      <c r="E152" s="486"/>
      <c r="F152" s="487"/>
      <c r="G152" s="648"/>
      <c r="H152" s="488"/>
      <c r="I152" s="487"/>
      <c r="J152" s="489"/>
      <c r="K152" s="490"/>
      <c r="L152" s="1138" t="s">
        <v>508</v>
      </c>
      <c r="M152" s="1138"/>
      <c r="N152" s="1138"/>
      <c r="O152" s="1138"/>
      <c r="P152" s="1138"/>
      <c r="Q152" s="1138"/>
      <c r="R152" s="1138"/>
      <c r="S152" s="1134">
        <f>J151+L151</f>
        <v>0</v>
      </c>
      <c r="T152" s="1134"/>
      <c r="U152" s="44"/>
    </row>
    <row r="153" spans="1:21" ht="33.950000000000003" hidden="1" customHeight="1" x14ac:dyDescent="0.25">
      <c r="A153" s="488"/>
      <c r="B153" s="488"/>
      <c r="C153" s="488"/>
      <c r="D153" s="488"/>
      <c r="E153" s="488"/>
      <c r="F153" s="488"/>
      <c r="G153" s="649"/>
      <c r="H153" s="488"/>
      <c r="I153" s="487"/>
      <c r="J153" s="489"/>
      <c r="K153" s="490"/>
      <c r="L153" s="1138" t="s">
        <v>509</v>
      </c>
      <c r="M153" s="1138"/>
      <c r="N153" s="1138"/>
      <c r="O153" s="1138"/>
      <c r="P153" s="1138"/>
      <c r="Q153" s="1138"/>
      <c r="R153" s="1138"/>
      <c r="S153" s="1134">
        <f>COUNTIFS(G12:G150,"Adjetivo",T12:T150,"Supresión de puesto PEA")</f>
        <v>0</v>
      </c>
      <c r="T153" s="1134"/>
      <c r="U153" s="44"/>
    </row>
    <row r="154" spans="1:21" ht="33.950000000000003" hidden="1" customHeight="1" x14ac:dyDescent="0.3">
      <c r="A154" s="488"/>
      <c r="B154" s="1133"/>
      <c r="C154" s="1133"/>
      <c r="D154" s="1133"/>
      <c r="E154" s="234"/>
      <c r="F154" s="488"/>
      <c r="G154" s="649"/>
      <c r="H154" s="488"/>
      <c r="I154" s="487"/>
      <c r="J154" s="489"/>
      <c r="K154" s="490"/>
      <c r="L154" s="1138" t="s">
        <v>449</v>
      </c>
      <c r="M154" s="1138"/>
      <c r="N154" s="1138"/>
      <c r="O154" s="1138"/>
      <c r="P154" s="1138"/>
      <c r="Q154" s="1138"/>
      <c r="R154" s="1138"/>
      <c r="S154" s="1134">
        <f>S152+S153</f>
        <v>0</v>
      </c>
      <c r="T154" s="1134"/>
      <c r="U154" s="44"/>
    </row>
    <row r="155" spans="1:21" ht="33.950000000000003" customHeight="1" x14ac:dyDescent="0.3">
      <c r="A155" s="488"/>
      <c r="B155" s="1133"/>
      <c r="C155" s="1133"/>
      <c r="D155" s="1133"/>
      <c r="E155" s="234"/>
      <c r="F155" s="488"/>
      <c r="G155" s="649"/>
      <c r="H155" s="488"/>
      <c r="I155" s="487"/>
      <c r="J155" s="489"/>
      <c r="K155" s="490"/>
      <c r="L155" s="1138" t="s">
        <v>450</v>
      </c>
      <c r="M155" s="1138"/>
      <c r="N155" s="1138"/>
      <c r="O155" s="1138"/>
      <c r="P155" s="1138"/>
      <c r="Q155" s="1138"/>
      <c r="R155" s="1138"/>
      <c r="S155" s="1135">
        <f>SUMIFS(S12:S150,T12:T150,"Supresión de puesto PTH")</f>
        <v>0</v>
      </c>
      <c r="T155" s="1135"/>
      <c r="U155" s="44"/>
    </row>
    <row r="156" spans="1:21" ht="27" hidden="1" customHeight="1" x14ac:dyDescent="0.3">
      <c r="A156" s="46"/>
      <c r="B156" s="1133"/>
      <c r="C156" s="1133"/>
      <c r="D156" s="1133"/>
      <c r="E156" s="234"/>
      <c r="F156" s="123"/>
      <c r="G156" s="284"/>
      <c r="H156" s="123"/>
      <c r="I156" s="123"/>
      <c r="J156" s="123"/>
      <c r="K156" s="127"/>
      <c r="L156" s="1138" t="s">
        <v>451</v>
      </c>
      <c r="M156" s="1138"/>
      <c r="N156" s="1138"/>
      <c r="O156" s="1138"/>
      <c r="P156" s="1138"/>
      <c r="Q156" s="1138"/>
      <c r="R156" s="1138"/>
      <c r="S156" s="1136">
        <f>SUMIFS(S12:S150,T12:T150,"Supresión de puesto PEA")</f>
        <v>0</v>
      </c>
      <c r="T156" s="1136"/>
      <c r="U156" s="44"/>
    </row>
    <row r="157" spans="1:21" ht="27" hidden="1" customHeight="1" x14ac:dyDescent="0.25">
      <c r="A157" s="46"/>
      <c r="B157" s="127"/>
      <c r="C157" s="127"/>
      <c r="D157" s="127"/>
      <c r="E157" s="127"/>
      <c r="F157" s="127"/>
      <c r="G157" s="284"/>
      <c r="H157" s="127"/>
      <c r="I157" s="127"/>
      <c r="J157" s="127"/>
      <c r="K157" s="127"/>
      <c r="L157" s="1138" t="s">
        <v>234</v>
      </c>
      <c r="M157" s="1138"/>
      <c r="N157" s="1138"/>
      <c r="O157" s="1138"/>
      <c r="P157" s="1138"/>
      <c r="Q157" s="1138"/>
      <c r="R157" s="1138"/>
      <c r="S157" s="1137">
        <f>S155+S156</f>
        <v>0</v>
      </c>
      <c r="T157" s="1137"/>
      <c r="U157" s="44"/>
    </row>
    <row r="158" spans="1:21" ht="20.100000000000001" customHeight="1" x14ac:dyDescent="0.25">
      <c r="A158" s="46"/>
      <c r="B158" s="123"/>
      <c r="C158" s="123"/>
      <c r="D158" s="123"/>
      <c r="E158" s="123"/>
      <c r="F158" s="123"/>
      <c r="G158" s="284"/>
      <c r="H158" s="123"/>
      <c r="I158" s="123"/>
      <c r="J158" s="123"/>
      <c r="K158" s="123"/>
      <c r="L158" s="123"/>
      <c r="M158" s="123"/>
      <c r="N158" s="123"/>
      <c r="O158" s="123"/>
      <c r="P158" s="123"/>
      <c r="Q158" s="123"/>
      <c r="R158" s="123"/>
      <c r="S158" s="123"/>
      <c r="T158" s="123"/>
      <c r="U158" s="44"/>
    </row>
    <row r="159" spans="1:21" ht="20.100000000000001" customHeight="1" x14ac:dyDescent="0.25">
      <c r="A159" s="46"/>
      <c r="B159" s="123"/>
      <c r="C159" s="123"/>
      <c r="D159" s="123"/>
      <c r="E159" s="123"/>
      <c r="F159" s="456"/>
      <c r="G159" s="637"/>
      <c r="H159" s="456"/>
      <c r="I159" s="1001"/>
      <c r="J159" s="1001"/>
      <c r="K159" s="1001"/>
      <c r="L159" s="1001"/>
      <c r="M159" s="123"/>
      <c r="N159" s="123"/>
      <c r="O159" s="123"/>
      <c r="P159" s="123"/>
      <c r="Q159" s="123"/>
      <c r="R159" s="123"/>
      <c r="S159" s="123"/>
      <c r="T159" s="123"/>
      <c r="U159" s="44"/>
    </row>
    <row r="160" spans="1:21" ht="20.100000000000001" customHeight="1" thickBot="1" x14ac:dyDescent="0.3">
      <c r="A160" s="124"/>
      <c r="B160" s="1132" t="s">
        <v>85</v>
      </c>
      <c r="C160" s="1132"/>
      <c r="D160" s="1132"/>
      <c r="E160" s="1132"/>
      <c r="F160" s="1132"/>
      <c r="G160" s="1132"/>
      <c r="H160" s="1132"/>
      <c r="I160" s="1132"/>
      <c r="J160" s="1132"/>
      <c r="K160" s="1132"/>
      <c r="L160" s="408"/>
      <c r="M160" s="408"/>
      <c r="N160" s="408"/>
      <c r="O160" s="408"/>
      <c r="P160" s="408"/>
      <c r="Q160" s="408"/>
      <c r="R160" s="408"/>
      <c r="S160" s="408"/>
      <c r="T160" s="244"/>
      <c r="U160" s="125"/>
    </row>
  </sheetData>
  <sheetProtection algorithmName="SHA-512" hashValue="DurrGFw474KUYPYHoWwGsrSj71Wq7kAEfmnqvLttEgh1ZNR5zRv8OuTi1IIjGLXeYl+1hmWIXGLO2JPfJMgdFw==" saltValue="5FiImPq4VEfH4IvGezYDgA==" spinCount="100000" sheet="1" objects="1" scenarios="1"/>
  <protectedRanges>
    <protectedRange sqref="L12:L157" name="Rango9"/>
    <protectedRange sqref="O7:T7" name="Rango7"/>
    <protectedRange sqref="P12:P157" name="Rango5"/>
    <protectedRange sqref="A153:I153 A154:A155 F154:I156 B12:I152" name="Rango3"/>
    <protectedRange sqref="A7:C9 M7 F9:H9 H7 K9:AK9 S7:AJ8 J7 K8 M8:R8" name="Rango2"/>
    <protectedRange sqref="M12:M157" name="Rango4"/>
    <protectedRange sqref="K12:K155" name="Rango6"/>
    <protectedRange sqref="O7:T8 N8" name="Rango8"/>
  </protectedRanges>
  <dataConsolidate/>
  <mergeCells count="180">
    <mergeCell ref="C120:D120"/>
    <mergeCell ref="S152:T152"/>
    <mergeCell ref="S153:T153"/>
    <mergeCell ref="S154:T154"/>
    <mergeCell ref="S155:T155"/>
    <mergeCell ref="S156:T156"/>
    <mergeCell ref="S157:T157"/>
    <mergeCell ref="L152:R152"/>
    <mergeCell ref="L153:R153"/>
    <mergeCell ref="L154:R154"/>
    <mergeCell ref="L155:R155"/>
    <mergeCell ref="L156:R156"/>
    <mergeCell ref="L157:R157"/>
    <mergeCell ref="B156:D156"/>
    <mergeCell ref="C131:D131"/>
    <mergeCell ref="C132:D132"/>
    <mergeCell ref="C133:D133"/>
    <mergeCell ref="C139:D139"/>
    <mergeCell ref="C130:D130"/>
    <mergeCell ref="C129:D129"/>
    <mergeCell ref="C128:D128"/>
    <mergeCell ref="C127:D127"/>
    <mergeCell ref="C140:D140"/>
    <mergeCell ref="C147:D147"/>
    <mergeCell ref="C92:D92"/>
    <mergeCell ref="C93:D93"/>
    <mergeCell ref="C94:D94"/>
    <mergeCell ref="C95:D95"/>
    <mergeCell ref="C96:D96"/>
    <mergeCell ref="C111:D111"/>
    <mergeCell ref="C87:D87"/>
    <mergeCell ref="B160:K160"/>
    <mergeCell ref="B154:D154"/>
    <mergeCell ref="B155:D155"/>
    <mergeCell ref="C114:D114"/>
    <mergeCell ref="C115:D115"/>
    <mergeCell ref="C116:D116"/>
    <mergeCell ref="C107:D107"/>
    <mergeCell ref="C108:D108"/>
    <mergeCell ref="C109:D109"/>
    <mergeCell ref="C110:D110"/>
    <mergeCell ref="I159:L159"/>
    <mergeCell ref="C113:D113"/>
    <mergeCell ref="C148:D148"/>
    <mergeCell ref="C143:D143"/>
    <mergeCell ref="C144:D144"/>
    <mergeCell ref="C145:D145"/>
    <mergeCell ref="C146:D146"/>
    <mergeCell ref="C112:D112"/>
    <mergeCell ref="C102:D102"/>
    <mergeCell ref="C103:D103"/>
    <mergeCell ref="C104:D104"/>
    <mergeCell ref="C105:D105"/>
    <mergeCell ref="C106:D106"/>
    <mergeCell ref="C97:D97"/>
    <mergeCell ref="C98:D98"/>
    <mergeCell ref="C99:D99"/>
    <mergeCell ref="C100:D100"/>
    <mergeCell ref="C101:D101"/>
    <mergeCell ref="C88:D88"/>
    <mergeCell ref="C89:D89"/>
    <mergeCell ref="C90:D90"/>
    <mergeCell ref="C91:D91"/>
    <mergeCell ref="C82:D82"/>
    <mergeCell ref="C83:D83"/>
    <mergeCell ref="C84:D84"/>
    <mergeCell ref="C85:D85"/>
    <mergeCell ref="C86:D86"/>
    <mergeCell ref="C77:D77"/>
    <mergeCell ref="C78:D78"/>
    <mergeCell ref="C79:D79"/>
    <mergeCell ref="C80:D80"/>
    <mergeCell ref="C81:D81"/>
    <mergeCell ref="C72:D72"/>
    <mergeCell ref="C73:D73"/>
    <mergeCell ref="C74:D74"/>
    <mergeCell ref="C75:D75"/>
    <mergeCell ref="C76:D76"/>
    <mergeCell ref="C68:D68"/>
    <mergeCell ref="C69:D69"/>
    <mergeCell ref="C70:D70"/>
    <mergeCell ref="C71:D71"/>
    <mergeCell ref="C62:D62"/>
    <mergeCell ref="C63:D63"/>
    <mergeCell ref="C64:D64"/>
    <mergeCell ref="C65:D65"/>
    <mergeCell ref="C66:D66"/>
    <mergeCell ref="C59:D59"/>
    <mergeCell ref="C60:D60"/>
    <mergeCell ref="C61:D61"/>
    <mergeCell ref="C52:D52"/>
    <mergeCell ref="C53:D53"/>
    <mergeCell ref="C54:D54"/>
    <mergeCell ref="C55:D55"/>
    <mergeCell ref="C56:D56"/>
    <mergeCell ref="C67:D67"/>
    <mergeCell ref="C50:D50"/>
    <mergeCell ref="C51:D51"/>
    <mergeCell ref="C42:D42"/>
    <mergeCell ref="C43:D43"/>
    <mergeCell ref="C44:D44"/>
    <mergeCell ref="C45:D45"/>
    <mergeCell ref="C46:D46"/>
    <mergeCell ref="C57:D57"/>
    <mergeCell ref="C58:D58"/>
    <mergeCell ref="M7:O7"/>
    <mergeCell ref="M8:O8"/>
    <mergeCell ref="B8:F8"/>
    <mergeCell ref="B7:F7"/>
    <mergeCell ref="H7:L7"/>
    <mergeCell ref="H8:L8"/>
    <mergeCell ref="C47:D47"/>
    <mergeCell ref="C48:D48"/>
    <mergeCell ref="C49:D49"/>
    <mergeCell ref="C33:D33"/>
    <mergeCell ref="C34:D34"/>
    <mergeCell ref="C35:D35"/>
    <mergeCell ref="C36:D36"/>
    <mergeCell ref="C27:D27"/>
    <mergeCell ref="C28:D28"/>
    <mergeCell ref="C29:D29"/>
    <mergeCell ref="C30:D30"/>
    <mergeCell ref="C31:D31"/>
    <mergeCell ref="H5:O5"/>
    <mergeCell ref="P2:R2"/>
    <mergeCell ref="P3:R3"/>
    <mergeCell ref="P4:R4"/>
    <mergeCell ref="P5:R5"/>
    <mergeCell ref="C18:D18"/>
    <mergeCell ref="C19:D19"/>
    <mergeCell ref="C20:D20"/>
    <mergeCell ref="P7:T7"/>
    <mergeCell ref="P8:T8"/>
    <mergeCell ref="E10:T10"/>
    <mergeCell ref="S2:T2"/>
    <mergeCell ref="S3:T3"/>
    <mergeCell ref="S4:T4"/>
    <mergeCell ref="S5:T5"/>
    <mergeCell ref="C11:D11"/>
    <mergeCell ref="C12:D12"/>
    <mergeCell ref="C13:D13"/>
    <mergeCell ref="C14:D14"/>
    <mergeCell ref="B2:G5"/>
    <mergeCell ref="H2:O3"/>
    <mergeCell ref="H4:O4"/>
    <mergeCell ref="B6:S6"/>
    <mergeCell ref="B10:D10"/>
    <mergeCell ref="C134:D134"/>
    <mergeCell ref="C135:D135"/>
    <mergeCell ref="C136:D136"/>
    <mergeCell ref="C137:D137"/>
    <mergeCell ref="C138:D138"/>
    <mergeCell ref="C141:D141"/>
    <mergeCell ref="C142:D142"/>
    <mergeCell ref="C149:D149"/>
    <mergeCell ref="C150:D150"/>
    <mergeCell ref="C119:D119"/>
    <mergeCell ref="C118:D118"/>
    <mergeCell ref="C117:D117"/>
    <mergeCell ref="C15:D15"/>
    <mergeCell ref="C16:D16"/>
    <mergeCell ref="C17:D17"/>
    <mergeCell ref="C40:D40"/>
    <mergeCell ref="C41:D41"/>
    <mergeCell ref="C126:D126"/>
    <mergeCell ref="C125:D125"/>
    <mergeCell ref="C124:D124"/>
    <mergeCell ref="C123:D123"/>
    <mergeCell ref="C122:D122"/>
    <mergeCell ref="C121:D121"/>
    <mergeCell ref="C21:D21"/>
    <mergeCell ref="C22:D22"/>
    <mergeCell ref="C23:D23"/>
    <mergeCell ref="C24:D24"/>
    <mergeCell ref="C25:D25"/>
    <mergeCell ref="C37:D37"/>
    <mergeCell ref="C38:D38"/>
    <mergeCell ref="C39:D39"/>
    <mergeCell ref="C26:D26"/>
    <mergeCell ref="C32:D32"/>
  </mergeCells>
  <conditionalFormatting sqref="G12:G150">
    <cfRule type="expression" dxfId="16" priority="2">
      <formula>IF(AND(G12="Sustantivo",T12="Supresión de puesto PEA"),TRUE,FALSE)</formula>
    </cfRule>
  </conditionalFormatting>
  <conditionalFormatting sqref="T12:T150">
    <cfRule type="expression" dxfId="15" priority="1">
      <formula>IF(AND(G12="Sustantivo",T12="Supresión de puesto PEA"),TRUE,FALSE)</formula>
    </cfRule>
  </conditionalFormatting>
  <dataValidations count="4">
    <dataValidation type="textLength" operator="equal" allowBlank="1" showInputMessage="1" showErrorMessage="1" error="El número de cédula es incorrecto" prompt="Ingrese solo 10 números" sqref="E12:E152" xr:uid="{00000000-0002-0000-0A00-000000000000}">
      <formula1>10</formula1>
    </dataValidation>
    <dataValidation type="list" allowBlank="1" showInputMessage="1" showErrorMessage="1" sqref="T151" xr:uid="{00000000-0002-0000-0A00-000001000000}">
      <formula1>"Supresión de puesto PTH,Supresión de puesto PEA"</formula1>
    </dataValidation>
    <dataValidation type="list" allowBlank="1" showInputMessage="1" showErrorMessage="1" sqref="G12:G151" xr:uid="{00000000-0002-0000-0A00-000002000000}">
      <formula1>"Sustantivo,Adjetivo"</formula1>
    </dataValidation>
    <dataValidation type="list" allowBlank="1" showInputMessage="1" showErrorMessage="1" sqref="T12:T150" xr:uid="{00000000-0002-0000-0A00-000003000000}">
      <formula1>"Supresión de puesto PTH"</formula1>
    </dataValidation>
  </dataValidations>
  <pageMargins left="0.25" right="0.25" top="0.75" bottom="0.75" header="0.3" footer="0.3"/>
  <pageSetup paperSize="206" scale="59" orientation="landscape" r:id="rId1"/>
  <rowBreaks count="1" manualBreakCount="1">
    <brk id="133" max="17" man="1"/>
  </rowBreaks>
  <colBreaks count="1" manualBreakCount="1">
    <brk id="20" max="154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A00-000004000000}">
          <x14:formula1>
            <xm:f>Datos!$H$2:$H$11</xm:f>
          </x14:formula1>
          <xm:sqref>P7</xm:sqref>
        </x14:dataValidation>
        <x14:dataValidation type="list" allowBlank="1" showInputMessage="1" showErrorMessage="1" xr:uid="{00000000-0002-0000-0A00-000005000000}">
          <x14:formula1>
            <xm:f>Datos!$I$2:$I$7</xm:f>
          </x14:formula1>
          <xm:sqref>H5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/>
  <dimension ref="A1:BO577"/>
  <sheetViews>
    <sheetView view="pageBreakPreview" zoomScaleNormal="100" zoomScaleSheetLayoutView="100" workbookViewId="0">
      <selection activeCell="H5" sqref="H5:R5"/>
    </sheetView>
  </sheetViews>
  <sheetFormatPr baseColWidth="10" defaultColWidth="11.42578125" defaultRowHeight="13.5" zeroHeight="1" x14ac:dyDescent="0.25"/>
  <cols>
    <col min="1" max="1" width="2.28515625" style="41" customWidth="1"/>
    <col min="2" max="2" width="3.7109375" style="41" customWidth="1"/>
    <col min="3" max="3" width="7.28515625" style="41" customWidth="1"/>
    <col min="4" max="4" width="9.5703125" style="41" customWidth="1"/>
    <col min="5" max="5" width="15.140625" style="41" customWidth="1"/>
    <col min="6" max="6" width="13.42578125" style="41" customWidth="1"/>
    <col min="7" max="7" width="8" style="41" customWidth="1"/>
    <col min="8" max="8" width="14" style="41" customWidth="1"/>
    <col min="9" max="9" width="14.42578125" style="41" customWidth="1"/>
    <col min="10" max="10" width="10.5703125" style="126" customWidth="1"/>
    <col min="11" max="13" width="7.85546875" style="126" customWidth="1"/>
    <col min="14" max="14" width="9" style="126" customWidth="1"/>
    <col min="15" max="15" width="11.140625" style="126" customWidth="1"/>
    <col min="16" max="16" width="10" style="126" customWidth="1"/>
    <col min="17" max="17" width="18.7109375" style="126" customWidth="1"/>
    <col min="18" max="18" width="13.5703125" style="126" customWidth="1"/>
    <col min="19" max="19" width="17.28515625" style="126" customWidth="1"/>
    <col min="20" max="20" width="30.140625" style="126" customWidth="1"/>
    <col min="21" max="21" width="1.42578125" style="41" customWidth="1"/>
    <col min="22" max="67" width="11.42578125" style="41" hidden="1" customWidth="1"/>
    <col min="68" max="141" width="11.42578125" style="41" customWidth="1"/>
    <col min="142" max="16384" width="11.42578125" style="41"/>
  </cols>
  <sheetData>
    <row r="1" spans="1:43" ht="9.9499999999999993" customHeight="1" x14ac:dyDescent="0.25">
      <c r="A1" s="50"/>
      <c r="B1" s="48"/>
      <c r="C1" s="48"/>
      <c r="D1" s="48"/>
      <c r="E1" s="48"/>
      <c r="F1" s="48"/>
      <c r="G1" s="48"/>
      <c r="H1" s="48"/>
      <c r="I1" s="48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</row>
    <row r="2" spans="1:43" ht="14.25" customHeight="1" x14ac:dyDescent="0.25">
      <c r="A2" s="46"/>
      <c r="B2" s="1043"/>
      <c r="C2" s="1043"/>
      <c r="D2" s="1043"/>
      <c r="E2" s="1043"/>
      <c r="F2" s="1043"/>
      <c r="G2" s="1043"/>
      <c r="H2" s="1144" t="s">
        <v>601</v>
      </c>
      <c r="I2" s="1145"/>
      <c r="J2" s="1145"/>
      <c r="K2" s="1145"/>
      <c r="L2" s="1145"/>
      <c r="M2" s="1145"/>
      <c r="N2" s="1145"/>
      <c r="O2" s="1145"/>
      <c r="P2" s="1145"/>
      <c r="Q2" s="1145"/>
      <c r="R2" s="1146"/>
      <c r="S2" s="383" t="s">
        <v>44</v>
      </c>
      <c r="T2" s="384">
        <f>Datos!K2</f>
        <v>45293</v>
      </c>
      <c r="X2" s="263"/>
    </row>
    <row r="3" spans="1:43" ht="14.25" customHeight="1" x14ac:dyDescent="0.25">
      <c r="A3" s="46"/>
      <c r="B3" s="1043"/>
      <c r="C3" s="1043"/>
      <c r="D3" s="1043"/>
      <c r="E3" s="1043"/>
      <c r="F3" s="1043"/>
      <c r="G3" s="1043"/>
      <c r="H3" s="1147"/>
      <c r="I3" s="1148"/>
      <c r="J3" s="1148"/>
      <c r="K3" s="1148"/>
      <c r="L3" s="1148"/>
      <c r="M3" s="1148"/>
      <c r="N3" s="1148"/>
      <c r="O3" s="1148"/>
      <c r="P3" s="1148"/>
      <c r="Q3" s="1148"/>
      <c r="R3" s="1149"/>
      <c r="S3" s="383" t="s">
        <v>48</v>
      </c>
      <c r="T3" s="335" t="s">
        <v>379</v>
      </c>
      <c r="X3" s="263"/>
    </row>
    <row r="4" spans="1:43" ht="14.25" customHeight="1" x14ac:dyDescent="0.25">
      <c r="A4" s="46"/>
      <c r="B4" s="1043"/>
      <c r="C4" s="1043"/>
      <c r="D4" s="1043"/>
      <c r="E4" s="1043"/>
      <c r="F4" s="1043"/>
      <c r="G4" s="1043"/>
      <c r="H4" s="1044" t="str">
        <f>'ÍNDICE 00'!C14</f>
        <v>LISTA DE ASIGNACIONES PARA CREACIONES DE PUESTOS</v>
      </c>
      <c r="I4" s="1045"/>
      <c r="J4" s="1045"/>
      <c r="K4" s="1045"/>
      <c r="L4" s="1045"/>
      <c r="M4" s="1045"/>
      <c r="N4" s="1045"/>
      <c r="O4" s="1045"/>
      <c r="P4" s="1045"/>
      <c r="Q4" s="1045"/>
      <c r="R4" s="1046"/>
      <c r="S4" s="383" t="s">
        <v>46</v>
      </c>
      <c r="T4" s="337" t="s">
        <v>333</v>
      </c>
      <c r="X4" s="263"/>
    </row>
    <row r="5" spans="1:43" ht="14.25" customHeight="1" x14ac:dyDescent="0.25">
      <c r="A5" s="46"/>
      <c r="B5" s="1043"/>
      <c r="C5" s="1043"/>
      <c r="D5" s="1043"/>
      <c r="E5" s="1043"/>
      <c r="F5" s="1043"/>
      <c r="G5" s="1043"/>
      <c r="H5" s="1028" t="s">
        <v>365</v>
      </c>
      <c r="I5" s="1029"/>
      <c r="J5" s="1029"/>
      <c r="K5" s="1029"/>
      <c r="L5" s="1029"/>
      <c r="M5" s="1029"/>
      <c r="N5" s="1029"/>
      <c r="O5" s="1029"/>
      <c r="P5" s="1029"/>
      <c r="Q5" s="1029"/>
      <c r="R5" s="1030"/>
      <c r="S5" s="383" t="s">
        <v>41</v>
      </c>
      <c r="T5" s="337" t="str">
        <f>'ÍNDICE 00'!I14</f>
        <v>PRO-MDT-PTH-01 FOR 13 EXT</v>
      </c>
      <c r="X5" s="263"/>
    </row>
    <row r="6" spans="1:43" ht="9.9499999999999993" customHeight="1" x14ac:dyDescent="0.25">
      <c r="A6" s="46"/>
      <c r="B6" s="955"/>
      <c r="C6" s="955"/>
      <c r="D6" s="955"/>
      <c r="E6" s="955"/>
      <c r="F6" s="955"/>
      <c r="G6" s="955"/>
      <c r="H6" s="955"/>
      <c r="I6" s="955"/>
      <c r="J6" s="955"/>
      <c r="K6" s="955"/>
      <c r="L6" s="955"/>
      <c r="M6" s="955"/>
      <c r="N6" s="955"/>
      <c r="O6" s="955"/>
      <c r="P6" s="955"/>
      <c r="Q6" s="955"/>
      <c r="R6" s="243"/>
      <c r="S6" s="243"/>
      <c r="T6" s="243"/>
      <c r="X6" s="263"/>
    </row>
    <row r="7" spans="1:43" s="40" customFormat="1" ht="14.25" customHeight="1" x14ac:dyDescent="0.25">
      <c r="A7" s="3"/>
      <c r="B7" s="795" t="s">
        <v>37</v>
      </c>
      <c r="C7" s="791"/>
      <c r="D7" s="791"/>
      <c r="E7" s="791"/>
      <c r="F7" s="791"/>
      <c r="G7" s="811"/>
      <c r="H7" s="811"/>
      <c r="I7" s="811"/>
      <c r="J7" s="811"/>
      <c r="K7" s="811"/>
      <c r="L7" s="811"/>
      <c r="M7" s="811"/>
      <c r="N7" s="811"/>
      <c r="O7" s="811"/>
      <c r="P7" s="1150" t="s">
        <v>59</v>
      </c>
      <c r="Q7" s="1150"/>
      <c r="R7" s="1150"/>
      <c r="S7" s="811"/>
      <c r="T7" s="812"/>
      <c r="U7" s="41"/>
      <c r="V7" s="41"/>
      <c r="W7" s="41"/>
      <c r="X7" s="264"/>
      <c r="Y7" s="41"/>
      <c r="Z7" s="56"/>
      <c r="AA7" s="41"/>
      <c r="AB7" s="45"/>
      <c r="AC7" s="41"/>
      <c r="AD7" s="56"/>
      <c r="AE7" s="41"/>
      <c r="AF7" s="45"/>
      <c r="AG7" s="41"/>
      <c r="AH7" s="56"/>
      <c r="AI7" s="41"/>
      <c r="AJ7" s="45"/>
      <c r="AK7" s="41"/>
      <c r="AL7" s="56"/>
      <c r="AM7" s="41"/>
      <c r="AN7" s="45"/>
      <c r="AO7" s="41"/>
      <c r="AP7" s="56"/>
      <c r="AQ7" s="41"/>
    </row>
    <row r="8" spans="1:43" s="40" customFormat="1" ht="14.25" customHeight="1" x14ac:dyDescent="0.25">
      <c r="A8" s="3"/>
      <c r="B8" s="1058" t="s">
        <v>158</v>
      </c>
      <c r="C8" s="794"/>
      <c r="D8" s="794"/>
      <c r="E8" s="794"/>
      <c r="F8" s="794"/>
      <c r="G8" s="1047"/>
      <c r="H8" s="1047"/>
      <c r="I8" s="1047"/>
      <c r="J8" s="1047"/>
      <c r="K8" s="1047"/>
      <c r="L8" s="1047"/>
      <c r="M8" s="1047"/>
      <c r="N8" s="1047"/>
      <c r="O8" s="1047"/>
      <c r="P8" s="1151" t="s">
        <v>79</v>
      </c>
      <c r="Q8" s="1151"/>
      <c r="R8" s="1151"/>
      <c r="S8" s="814"/>
      <c r="T8" s="815"/>
      <c r="U8" s="41"/>
      <c r="V8" s="41"/>
      <c r="W8" s="41"/>
      <c r="X8" s="264"/>
      <c r="Y8" s="41"/>
      <c r="Z8" s="260" t="s">
        <v>567</v>
      </c>
      <c r="AA8" s="41" t="s">
        <v>165</v>
      </c>
      <c r="AB8" s="45"/>
      <c r="AC8" s="41"/>
      <c r="AD8" s="56"/>
      <c r="AE8" s="41"/>
      <c r="AF8" s="45"/>
      <c r="AG8" s="41"/>
      <c r="AH8" s="56"/>
      <c r="AI8" s="41"/>
      <c r="AJ8" s="45"/>
      <c r="AK8" s="41"/>
      <c r="AL8" s="56"/>
      <c r="AM8" s="41"/>
      <c r="AN8" s="45"/>
      <c r="AO8" s="41"/>
      <c r="AP8" s="56"/>
    </row>
    <row r="9" spans="1:43" s="40" customFormat="1" ht="9.9499999999999993" customHeight="1" x14ac:dyDescent="0.25">
      <c r="A9" s="1059"/>
      <c r="B9" s="1060"/>
      <c r="C9" s="1060"/>
      <c r="D9" s="1060"/>
      <c r="E9" s="1060"/>
      <c r="F9" s="1060"/>
      <c r="G9" s="1060"/>
      <c r="H9" s="1060"/>
      <c r="I9" s="1060"/>
      <c r="J9" s="1060"/>
      <c r="K9" s="1060"/>
      <c r="L9" s="1060"/>
      <c r="M9" s="1060"/>
      <c r="N9" s="1060"/>
      <c r="O9" s="1060"/>
      <c r="P9" s="1060"/>
      <c r="Q9" s="1060"/>
      <c r="R9" s="1060"/>
      <c r="S9" s="1060"/>
      <c r="T9" s="1060"/>
      <c r="U9" s="42"/>
      <c r="V9" s="42"/>
      <c r="W9" s="41"/>
      <c r="X9" s="263"/>
      <c r="Y9" s="45"/>
      <c r="Z9" s="260" t="s">
        <v>316</v>
      </c>
      <c r="AA9" s="56" t="s">
        <v>164</v>
      </c>
      <c r="AB9" s="41"/>
      <c r="AC9" s="45"/>
      <c r="AD9" s="41"/>
      <c r="AE9" s="56"/>
      <c r="AF9" s="41"/>
      <c r="AG9" s="45"/>
      <c r="AH9" s="41"/>
      <c r="AI9" s="56"/>
      <c r="AJ9" s="41"/>
      <c r="AK9" s="45"/>
      <c r="AL9" s="41"/>
      <c r="AM9" s="56"/>
      <c r="AN9" s="41"/>
      <c r="AO9" s="45"/>
      <c r="AP9" s="41"/>
      <c r="AQ9" s="56"/>
    </row>
    <row r="10" spans="1:43" ht="17.100000000000001" customHeight="1" x14ac:dyDescent="0.25">
      <c r="A10" s="46"/>
      <c r="B10" s="1070" t="s">
        <v>84</v>
      </c>
      <c r="C10" s="1070" t="s">
        <v>443</v>
      </c>
      <c r="D10" s="1071" t="s">
        <v>2</v>
      </c>
      <c r="E10" s="1073"/>
      <c r="F10" s="1070" t="s">
        <v>7</v>
      </c>
      <c r="G10" s="1070" t="s">
        <v>255</v>
      </c>
      <c r="H10" s="1070" t="s">
        <v>3</v>
      </c>
      <c r="I10" s="1070" t="s">
        <v>6</v>
      </c>
      <c r="J10" s="1070" t="s">
        <v>10</v>
      </c>
      <c r="K10" s="994" t="s">
        <v>254</v>
      </c>
      <c r="L10" s="1152"/>
      <c r="M10" s="1152"/>
      <c r="N10" s="1152"/>
      <c r="O10" s="1152"/>
      <c r="P10" s="995"/>
      <c r="Q10" s="1070" t="s">
        <v>247</v>
      </c>
      <c r="R10" s="1070" t="s">
        <v>614</v>
      </c>
      <c r="S10" s="1070" t="s">
        <v>321</v>
      </c>
      <c r="T10" s="1070" t="s">
        <v>320</v>
      </c>
      <c r="X10" s="263"/>
      <c r="Z10" s="260" t="s">
        <v>312</v>
      </c>
    </row>
    <row r="11" spans="1:43" ht="21" customHeight="1" x14ac:dyDescent="0.25">
      <c r="A11" s="46"/>
      <c r="B11" s="1005"/>
      <c r="C11" s="1005"/>
      <c r="D11" s="1074"/>
      <c r="E11" s="1075"/>
      <c r="F11" s="1005"/>
      <c r="G11" s="1005"/>
      <c r="H11" s="1005"/>
      <c r="I11" s="1005"/>
      <c r="J11" s="1005"/>
      <c r="K11" s="118" t="s">
        <v>253</v>
      </c>
      <c r="L11" s="118" t="s">
        <v>252</v>
      </c>
      <c r="M11" s="118" t="s">
        <v>251</v>
      </c>
      <c r="N11" s="118" t="s">
        <v>250</v>
      </c>
      <c r="O11" s="118" t="s">
        <v>249</v>
      </c>
      <c r="P11" s="118" t="s">
        <v>248</v>
      </c>
      <c r="Q11" s="1005"/>
      <c r="R11" s="1005"/>
      <c r="S11" s="1005"/>
      <c r="T11" s="1005"/>
      <c r="X11" s="263"/>
      <c r="Z11" s="260"/>
    </row>
    <row r="12" spans="1:43" ht="33.950000000000003" customHeight="1" x14ac:dyDescent="0.25">
      <c r="A12" s="46"/>
      <c r="B12" s="142"/>
      <c r="C12" s="339"/>
      <c r="D12" s="996"/>
      <c r="E12" s="997"/>
      <c r="F12" s="143"/>
      <c r="G12" s="142"/>
      <c r="H12" s="157"/>
      <c r="I12" s="461"/>
      <c r="J12" s="674" t="str">
        <f>IF(H12="","",VLOOKUP(H12,Datos!$L$2:$N$23,3,FALSE))</f>
        <v/>
      </c>
      <c r="K12" s="395" t="str">
        <f>IF(ISNUMBER(J12),((J12*12)*G12),"")</f>
        <v/>
      </c>
      <c r="L12" s="395" t="str">
        <f>IF(ISNUMBER(J12),(K12/12),"")</f>
        <v/>
      </c>
      <c r="M12" s="395" t="str">
        <f>IF(ISNUMBER(J12),($F$513*G12),"")</f>
        <v/>
      </c>
      <c r="N12" s="395" t="str">
        <f>IF(ISNUMBER(J12),(K12*8.33%),"")</f>
        <v/>
      </c>
      <c r="O12" s="395" t="str">
        <f>IF(ISNUMBER(J12),(K12*9.15%),"")</f>
        <v/>
      </c>
      <c r="P12" s="395" t="str">
        <f>IF(ISNUMBER(J12),SUM(K12:O12),"")</f>
        <v/>
      </c>
      <c r="Q12" s="149"/>
      <c r="R12" s="149"/>
      <c r="S12" s="462"/>
      <c r="T12" s="262"/>
      <c r="X12" s="263"/>
    </row>
    <row r="13" spans="1:43" ht="33.950000000000003" customHeight="1" x14ac:dyDescent="0.25">
      <c r="A13" s="46"/>
      <c r="B13" s="142"/>
      <c r="C13" s="339"/>
      <c r="D13" s="996"/>
      <c r="E13" s="997"/>
      <c r="F13" s="143"/>
      <c r="G13" s="142"/>
      <c r="H13" s="157"/>
      <c r="I13" s="461"/>
      <c r="J13" s="674" t="str">
        <f>IF(H13="","",VLOOKUP(H13,Datos!$L$2:$N$23,3,FALSE))</f>
        <v/>
      </c>
      <c r="K13" s="395" t="str">
        <f t="shared" ref="K13:K76" si="0">IF(ISNUMBER(J13),((J13*12)*G13),"")</f>
        <v/>
      </c>
      <c r="L13" s="395" t="str">
        <f t="shared" ref="L13:L76" si="1">IF(ISNUMBER(J13),(K13/12),"")</f>
        <v/>
      </c>
      <c r="M13" s="395" t="str">
        <f t="shared" ref="M13:M76" si="2">IF(ISNUMBER(J13),($F$513*G13),"")</f>
        <v/>
      </c>
      <c r="N13" s="395" t="str">
        <f t="shared" ref="N13:N76" si="3">IF(ISNUMBER(J13),(K13*8.33%),"")</f>
        <v/>
      </c>
      <c r="O13" s="395" t="str">
        <f t="shared" ref="O13:O76" si="4">IF(ISNUMBER(J13),(K13*9.15%),"")</f>
        <v/>
      </c>
      <c r="P13" s="395" t="str">
        <f t="shared" ref="P13:P76" si="5">IF(ISNUMBER(J13),SUM(K13:O13),"")</f>
        <v/>
      </c>
      <c r="Q13" s="149"/>
      <c r="R13" s="149"/>
      <c r="S13" s="462"/>
      <c r="T13" s="262"/>
      <c r="X13" s="263"/>
      <c r="Z13" s="260"/>
    </row>
    <row r="14" spans="1:43" ht="33.950000000000003" customHeight="1" x14ac:dyDescent="0.3">
      <c r="A14" s="46"/>
      <c r="B14" s="142"/>
      <c r="C14" s="339"/>
      <c r="D14" s="996"/>
      <c r="E14" s="997"/>
      <c r="F14" s="143"/>
      <c r="G14" s="142"/>
      <c r="H14" s="157"/>
      <c r="I14" s="461"/>
      <c r="J14" s="674" t="str">
        <f>IF(H14="","",VLOOKUP(H14,Datos!$L$2:$N$23,3,FALSE))</f>
        <v/>
      </c>
      <c r="K14" s="395" t="str">
        <f t="shared" si="0"/>
        <v/>
      </c>
      <c r="L14" s="395" t="str">
        <f t="shared" si="1"/>
        <v/>
      </c>
      <c r="M14" s="395" t="str">
        <f t="shared" si="2"/>
        <v/>
      </c>
      <c r="N14" s="395" t="str">
        <f t="shared" si="3"/>
        <v/>
      </c>
      <c r="O14" s="395" t="str">
        <f t="shared" si="4"/>
        <v/>
      </c>
      <c r="P14" s="395" t="str">
        <f t="shared" si="5"/>
        <v/>
      </c>
      <c r="Q14" s="149"/>
      <c r="R14" s="149"/>
      <c r="S14" s="462"/>
      <c r="T14" s="262"/>
      <c r="W14" s="164" t="s">
        <v>18</v>
      </c>
      <c r="X14" s="74" t="s">
        <v>203</v>
      </c>
    </row>
    <row r="15" spans="1:43" ht="33.950000000000003" customHeight="1" x14ac:dyDescent="0.3">
      <c r="A15" s="46"/>
      <c r="B15" s="142"/>
      <c r="C15" s="339"/>
      <c r="D15" s="996"/>
      <c r="E15" s="997"/>
      <c r="F15" s="143"/>
      <c r="G15" s="142"/>
      <c r="H15" s="157"/>
      <c r="I15" s="461"/>
      <c r="J15" s="674" t="str">
        <f>IF(H15="","",VLOOKUP(H15,Datos!$L$2:$N$23,3,FALSE))</f>
        <v/>
      </c>
      <c r="K15" s="395" t="str">
        <f t="shared" si="0"/>
        <v/>
      </c>
      <c r="L15" s="395" t="str">
        <f t="shared" si="1"/>
        <v/>
      </c>
      <c r="M15" s="395" t="str">
        <f t="shared" si="2"/>
        <v/>
      </c>
      <c r="N15" s="395" t="str">
        <f t="shared" si="3"/>
        <v/>
      </c>
      <c r="O15" s="395" t="str">
        <f t="shared" si="4"/>
        <v/>
      </c>
      <c r="P15" s="395" t="str">
        <f t="shared" si="5"/>
        <v/>
      </c>
      <c r="Q15" s="149"/>
      <c r="R15" s="149"/>
      <c r="S15" s="462"/>
      <c r="T15" s="262"/>
      <c r="W15" s="164" t="s">
        <v>19</v>
      </c>
      <c r="X15" s="74" t="s">
        <v>203</v>
      </c>
    </row>
    <row r="16" spans="1:43" ht="33.950000000000003" customHeight="1" x14ac:dyDescent="0.3">
      <c r="A16" s="46"/>
      <c r="B16" s="142"/>
      <c r="C16" s="339"/>
      <c r="D16" s="996"/>
      <c r="E16" s="997"/>
      <c r="F16" s="143"/>
      <c r="G16" s="142"/>
      <c r="H16" s="157"/>
      <c r="I16" s="461"/>
      <c r="J16" s="674" t="str">
        <f>IF(H16="","",VLOOKUP(H16,Datos!$L$2:$N$23,3,FALSE))</f>
        <v/>
      </c>
      <c r="K16" s="395" t="str">
        <f t="shared" si="0"/>
        <v/>
      </c>
      <c r="L16" s="395" t="str">
        <f t="shared" si="1"/>
        <v/>
      </c>
      <c r="M16" s="395" t="str">
        <f t="shared" si="2"/>
        <v/>
      </c>
      <c r="N16" s="395" t="str">
        <f t="shared" si="3"/>
        <v/>
      </c>
      <c r="O16" s="395" t="str">
        <f t="shared" si="4"/>
        <v/>
      </c>
      <c r="P16" s="395" t="str">
        <f t="shared" si="5"/>
        <v/>
      </c>
      <c r="Q16" s="149"/>
      <c r="R16" s="149"/>
      <c r="S16" s="462"/>
      <c r="T16" s="262"/>
      <c r="W16" s="164" t="s">
        <v>20</v>
      </c>
      <c r="X16" s="74" t="s">
        <v>166</v>
      </c>
      <c r="Z16" s="260"/>
    </row>
    <row r="17" spans="1:26" ht="33.950000000000003" customHeight="1" x14ac:dyDescent="0.3">
      <c r="A17" s="46"/>
      <c r="B17" s="142"/>
      <c r="C17" s="339"/>
      <c r="D17" s="996"/>
      <c r="E17" s="997"/>
      <c r="F17" s="143"/>
      <c r="G17" s="142"/>
      <c r="H17" s="157"/>
      <c r="I17" s="461"/>
      <c r="J17" s="674" t="str">
        <f>IF(H17="","",VLOOKUP(H17,Datos!$L$2:$N$23,3,FALSE))</f>
        <v/>
      </c>
      <c r="K17" s="395" t="str">
        <f t="shared" si="0"/>
        <v/>
      </c>
      <c r="L17" s="395" t="str">
        <f t="shared" si="1"/>
        <v/>
      </c>
      <c r="M17" s="395" t="str">
        <f t="shared" si="2"/>
        <v/>
      </c>
      <c r="N17" s="395" t="str">
        <f t="shared" si="3"/>
        <v/>
      </c>
      <c r="O17" s="395" t="str">
        <f t="shared" si="4"/>
        <v/>
      </c>
      <c r="P17" s="395" t="str">
        <f t="shared" si="5"/>
        <v/>
      </c>
      <c r="Q17" s="149"/>
      <c r="R17" s="149"/>
      <c r="S17" s="462"/>
      <c r="T17" s="262"/>
      <c r="W17" s="164" t="s">
        <v>21</v>
      </c>
      <c r="X17" s="74" t="s">
        <v>166</v>
      </c>
      <c r="Z17" s="260"/>
    </row>
    <row r="18" spans="1:26" ht="33" customHeight="1" x14ac:dyDescent="0.25">
      <c r="A18" s="46"/>
      <c r="B18" s="142"/>
      <c r="C18" s="339"/>
      <c r="D18" s="996"/>
      <c r="E18" s="997"/>
      <c r="F18" s="143"/>
      <c r="G18" s="142"/>
      <c r="H18" s="157"/>
      <c r="I18" s="461"/>
      <c r="J18" s="674" t="str">
        <f>IF(H18="","",VLOOKUP(H18,Datos!$L$2:$N$23,3,FALSE))</f>
        <v/>
      </c>
      <c r="K18" s="395" t="str">
        <f t="shared" si="0"/>
        <v/>
      </c>
      <c r="L18" s="395" t="str">
        <f t="shared" si="1"/>
        <v/>
      </c>
      <c r="M18" s="395" t="str">
        <f t="shared" si="2"/>
        <v/>
      </c>
      <c r="N18" s="395" t="str">
        <f t="shared" si="3"/>
        <v/>
      </c>
      <c r="O18" s="395" t="str">
        <f t="shared" si="4"/>
        <v/>
      </c>
      <c r="P18" s="395" t="str">
        <f t="shared" si="5"/>
        <v/>
      </c>
      <c r="Q18" s="149"/>
      <c r="R18" s="149"/>
      <c r="S18" s="462"/>
      <c r="T18" s="262"/>
      <c r="W18" s="167" t="s">
        <v>22</v>
      </c>
      <c r="X18" s="73" t="s">
        <v>17</v>
      </c>
      <c r="Z18" s="260"/>
    </row>
    <row r="19" spans="1:26" ht="33" customHeight="1" x14ac:dyDescent="0.25">
      <c r="A19" s="46"/>
      <c r="B19" s="142"/>
      <c r="C19" s="339"/>
      <c r="D19" s="996"/>
      <c r="E19" s="997"/>
      <c r="F19" s="143"/>
      <c r="G19" s="142"/>
      <c r="H19" s="157"/>
      <c r="I19" s="461"/>
      <c r="J19" s="674" t="str">
        <f>IF(H19="","",VLOOKUP(H19,Datos!$L$2:$N$23,3,FALSE))</f>
        <v/>
      </c>
      <c r="K19" s="395" t="str">
        <f t="shared" si="0"/>
        <v/>
      </c>
      <c r="L19" s="395" t="str">
        <f t="shared" si="1"/>
        <v/>
      </c>
      <c r="M19" s="395" t="str">
        <f t="shared" si="2"/>
        <v/>
      </c>
      <c r="N19" s="395" t="str">
        <f t="shared" si="3"/>
        <v/>
      </c>
      <c r="O19" s="395" t="str">
        <f t="shared" si="4"/>
        <v/>
      </c>
      <c r="P19" s="395" t="str">
        <f t="shared" si="5"/>
        <v/>
      </c>
      <c r="Q19" s="149"/>
      <c r="R19" s="149"/>
      <c r="S19" s="462"/>
      <c r="T19" s="262"/>
      <c r="W19" s="167" t="s">
        <v>23</v>
      </c>
      <c r="X19" s="71" t="s">
        <v>16</v>
      </c>
      <c r="Z19" s="260"/>
    </row>
    <row r="20" spans="1:26" ht="33" customHeight="1" x14ac:dyDescent="0.25">
      <c r="A20" s="46"/>
      <c r="B20" s="142"/>
      <c r="C20" s="339"/>
      <c r="D20" s="996"/>
      <c r="E20" s="997"/>
      <c r="F20" s="143"/>
      <c r="G20" s="142"/>
      <c r="H20" s="157"/>
      <c r="I20" s="461"/>
      <c r="J20" s="674" t="str">
        <f>IF(H20="","",VLOOKUP(H20,Datos!$L$2:$N$23,3,FALSE))</f>
        <v/>
      </c>
      <c r="K20" s="395" t="str">
        <f t="shared" si="0"/>
        <v/>
      </c>
      <c r="L20" s="395" t="str">
        <f t="shared" si="1"/>
        <v/>
      </c>
      <c r="M20" s="395" t="str">
        <f t="shared" si="2"/>
        <v/>
      </c>
      <c r="N20" s="395" t="str">
        <f t="shared" si="3"/>
        <v/>
      </c>
      <c r="O20" s="395" t="str">
        <f t="shared" si="4"/>
        <v/>
      </c>
      <c r="P20" s="395" t="str">
        <f t="shared" si="5"/>
        <v/>
      </c>
      <c r="Q20" s="149"/>
      <c r="R20" s="149"/>
      <c r="S20" s="462"/>
      <c r="T20" s="262"/>
      <c r="W20" s="167" t="s">
        <v>24</v>
      </c>
      <c r="X20" s="71" t="s">
        <v>16</v>
      </c>
      <c r="Z20" s="260"/>
    </row>
    <row r="21" spans="1:26" ht="33" customHeight="1" x14ac:dyDescent="0.25">
      <c r="A21" s="46"/>
      <c r="B21" s="142"/>
      <c r="C21" s="339"/>
      <c r="D21" s="996"/>
      <c r="E21" s="997"/>
      <c r="F21" s="143"/>
      <c r="G21" s="142"/>
      <c r="H21" s="157"/>
      <c r="I21" s="461"/>
      <c r="J21" s="674" t="str">
        <f>IF(H21="","",VLOOKUP(H21,Datos!$L$2:$N$23,3,FALSE))</f>
        <v/>
      </c>
      <c r="K21" s="395" t="str">
        <f t="shared" si="0"/>
        <v/>
      </c>
      <c r="L21" s="395" t="str">
        <f t="shared" si="1"/>
        <v/>
      </c>
      <c r="M21" s="395" t="str">
        <f t="shared" si="2"/>
        <v/>
      </c>
      <c r="N21" s="395" t="str">
        <f t="shared" si="3"/>
        <v/>
      </c>
      <c r="O21" s="395" t="str">
        <f t="shared" si="4"/>
        <v/>
      </c>
      <c r="P21" s="395" t="str">
        <f t="shared" si="5"/>
        <v/>
      </c>
      <c r="Q21" s="149"/>
      <c r="R21" s="149"/>
      <c r="S21" s="462"/>
      <c r="T21" s="262"/>
      <c r="W21" s="167" t="s">
        <v>25</v>
      </c>
      <c r="X21" s="71" t="s">
        <v>16</v>
      </c>
      <c r="Z21" s="260"/>
    </row>
    <row r="22" spans="1:26" ht="33" customHeight="1" x14ac:dyDescent="0.25">
      <c r="A22" s="46"/>
      <c r="B22" s="142"/>
      <c r="C22" s="339"/>
      <c r="D22" s="996"/>
      <c r="E22" s="997"/>
      <c r="F22" s="143"/>
      <c r="G22" s="142"/>
      <c r="H22" s="157"/>
      <c r="I22" s="461"/>
      <c r="J22" s="674" t="str">
        <f>IF(H22="","",VLOOKUP(H22,Datos!$L$2:$N$23,3,FALSE))</f>
        <v/>
      </c>
      <c r="K22" s="395" t="str">
        <f t="shared" si="0"/>
        <v/>
      </c>
      <c r="L22" s="395" t="str">
        <f t="shared" si="1"/>
        <v/>
      </c>
      <c r="M22" s="395" t="str">
        <f t="shared" si="2"/>
        <v/>
      </c>
      <c r="N22" s="395" t="str">
        <f t="shared" si="3"/>
        <v/>
      </c>
      <c r="O22" s="395" t="str">
        <f t="shared" si="4"/>
        <v/>
      </c>
      <c r="P22" s="395" t="str">
        <f t="shared" si="5"/>
        <v/>
      </c>
      <c r="Q22" s="149"/>
      <c r="R22" s="149"/>
      <c r="S22" s="462"/>
      <c r="T22" s="262"/>
      <c r="W22" s="167" t="s">
        <v>26</v>
      </c>
      <c r="X22" s="71" t="s">
        <v>16</v>
      </c>
    </row>
    <row r="23" spans="1:26" ht="33" customHeight="1" x14ac:dyDescent="0.25">
      <c r="A23" s="46"/>
      <c r="B23" s="142"/>
      <c r="C23" s="339"/>
      <c r="D23" s="996"/>
      <c r="E23" s="997"/>
      <c r="F23" s="143"/>
      <c r="G23" s="142"/>
      <c r="H23" s="157"/>
      <c r="I23" s="461"/>
      <c r="J23" s="674" t="str">
        <f>IF(H23="","",VLOOKUP(H23,Datos!$L$2:$N$23,3,FALSE))</f>
        <v/>
      </c>
      <c r="K23" s="395" t="str">
        <f t="shared" si="0"/>
        <v/>
      </c>
      <c r="L23" s="395" t="str">
        <f t="shared" si="1"/>
        <v/>
      </c>
      <c r="M23" s="395" t="str">
        <f t="shared" si="2"/>
        <v/>
      </c>
      <c r="N23" s="395" t="str">
        <f t="shared" si="3"/>
        <v/>
      </c>
      <c r="O23" s="395" t="str">
        <f t="shared" si="4"/>
        <v/>
      </c>
      <c r="P23" s="395" t="str">
        <f t="shared" si="5"/>
        <v/>
      </c>
      <c r="Q23" s="149"/>
      <c r="R23" s="149"/>
      <c r="S23" s="462"/>
      <c r="T23" s="262"/>
      <c r="W23" s="167" t="s">
        <v>27</v>
      </c>
      <c r="X23" s="245" t="s">
        <v>15</v>
      </c>
    </row>
    <row r="24" spans="1:26" ht="33" customHeight="1" x14ac:dyDescent="0.25">
      <c r="A24" s="46"/>
      <c r="B24" s="142"/>
      <c r="C24" s="339"/>
      <c r="D24" s="996"/>
      <c r="E24" s="997"/>
      <c r="F24" s="143"/>
      <c r="G24" s="142"/>
      <c r="H24" s="157"/>
      <c r="I24" s="461"/>
      <c r="J24" s="674" t="str">
        <f>IF(H24="","",VLOOKUP(H24,Datos!$L$2:$N$23,3,FALSE))</f>
        <v/>
      </c>
      <c r="K24" s="395" t="str">
        <f t="shared" si="0"/>
        <v/>
      </c>
      <c r="L24" s="395" t="str">
        <f t="shared" si="1"/>
        <v/>
      </c>
      <c r="M24" s="395" t="str">
        <f t="shared" si="2"/>
        <v/>
      </c>
      <c r="N24" s="395" t="str">
        <f t="shared" si="3"/>
        <v/>
      </c>
      <c r="O24" s="395" t="str">
        <f t="shared" si="4"/>
        <v/>
      </c>
      <c r="P24" s="395" t="str">
        <f t="shared" si="5"/>
        <v/>
      </c>
      <c r="Q24" s="149"/>
      <c r="R24" s="149"/>
      <c r="S24" s="462"/>
      <c r="T24" s="262"/>
      <c r="W24" s="167" t="s">
        <v>28</v>
      </c>
      <c r="X24" s="72" t="s">
        <v>14</v>
      </c>
    </row>
    <row r="25" spans="1:26" ht="33" customHeight="1" x14ac:dyDescent="0.3">
      <c r="A25" s="46"/>
      <c r="B25" s="142"/>
      <c r="C25" s="339"/>
      <c r="D25" s="996"/>
      <c r="E25" s="997"/>
      <c r="F25" s="143"/>
      <c r="G25" s="142"/>
      <c r="H25" s="157"/>
      <c r="I25" s="461"/>
      <c r="J25" s="674" t="str">
        <f>IF(H25="","",VLOOKUP(H25,Datos!$L$2:$N$23,3,FALSE))</f>
        <v/>
      </c>
      <c r="K25" s="395" t="str">
        <f t="shared" si="0"/>
        <v/>
      </c>
      <c r="L25" s="395" t="str">
        <f t="shared" si="1"/>
        <v/>
      </c>
      <c r="M25" s="395" t="str">
        <f t="shared" si="2"/>
        <v/>
      </c>
      <c r="N25" s="395" t="str">
        <f t="shared" si="3"/>
        <v/>
      </c>
      <c r="O25" s="395" t="str">
        <f t="shared" si="4"/>
        <v/>
      </c>
      <c r="P25" s="395" t="str">
        <f t="shared" si="5"/>
        <v/>
      </c>
      <c r="Q25" s="149"/>
      <c r="R25" s="149"/>
      <c r="S25" s="462"/>
      <c r="T25" s="262"/>
      <c r="W25" s="167" t="s">
        <v>29</v>
      </c>
      <c r="X25" s="166" t="s">
        <v>127</v>
      </c>
    </row>
    <row r="26" spans="1:26" ht="33" customHeight="1" x14ac:dyDescent="0.3">
      <c r="A26" s="46"/>
      <c r="B26" s="142"/>
      <c r="C26" s="339"/>
      <c r="D26" s="996"/>
      <c r="E26" s="997"/>
      <c r="F26" s="143"/>
      <c r="G26" s="142"/>
      <c r="H26" s="157"/>
      <c r="I26" s="461"/>
      <c r="J26" s="674" t="str">
        <f>IF(H26="","",VLOOKUP(H26,Datos!$L$2:$N$23,3,FALSE))</f>
        <v/>
      </c>
      <c r="K26" s="395" t="str">
        <f t="shared" si="0"/>
        <v/>
      </c>
      <c r="L26" s="395" t="str">
        <f t="shared" si="1"/>
        <v/>
      </c>
      <c r="M26" s="395" t="str">
        <f t="shared" si="2"/>
        <v/>
      </c>
      <c r="N26" s="395" t="str">
        <f t="shared" si="3"/>
        <v/>
      </c>
      <c r="O26" s="395" t="str">
        <f t="shared" si="4"/>
        <v/>
      </c>
      <c r="P26" s="395" t="str">
        <f t="shared" si="5"/>
        <v/>
      </c>
      <c r="Q26" s="149"/>
      <c r="R26" s="149"/>
      <c r="S26" s="462"/>
      <c r="T26" s="262"/>
      <c r="W26" s="167" t="s">
        <v>30</v>
      </c>
      <c r="X26" s="166" t="s">
        <v>127</v>
      </c>
    </row>
    <row r="27" spans="1:26" ht="33" customHeight="1" x14ac:dyDescent="0.3">
      <c r="A27" s="46"/>
      <c r="B27" s="142"/>
      <c r="C27" s="339"/>
      <c r="D27" s="996"/>
      <c r="E27" s="997"/>
      <c r="F27" s="143"/>
      <c r="G27" s="142"/>
      <c r="H27" s="157"/>
      <c r="I27" s="461"/>
      <c r="J27" s="674" t="str">
        <f>IF(H27="","",VLOOKUP(H27,Datos!$L$2:$N$23,3,FALSE))</f>
        <v/>
      </c>
      <c r="K27" s="395" t="str">
        <f t="shared" si="0"/>
        <v/>
      </c>
      <c r="L27" s="395" t="str">
        <f t="shared" si="1"/>
        <v/>
      </c>
      <c r="M27" s="395" t="str">
        <f t="shared" si="2"/>
        <v/>
      </c>
      <c r="N27" s="395" t="str">
        <f t="shared" si="3"/>
        <v/>
      </c>
      <c r="O27" s="395" t="str">
        <f t="shared" si="4"/>
        <v/>
      </c>
      <c r="P27" s="395" t="str">
        <f t="shared" si="5"/>
        <v/>
      </c>
      <c r="Q27" s="149"/>
      <c r="R27" s="149"/>
      <c r="S27" s="462"/>
      <c r="T27" s="262"/>
      <c r="W27" s="167" t="s">
        <v>31</v>
      </c>
      <c r="X27" s="166" t="s">
        <v>127</v>
      </c>
    </row>
    <row r="28" spans="1:26" ht="33" customHeight="1" x14ac:dyDescent="0.3">
      <c r="A28" s="46"/>
      <c r="B28" s="142"/>
      <c r="C28" s="339"/>
      <c r="D28" s="996"/>
      <c r="E28" s="997"/>
      <c r="F28" s="143"/>
      <c r="G28" s="142"/>
      <c r="H28" s="157"/>
      <c r="I28" s="461"/>
      <c r="J28" s="674" t="str">
        <f>IF(H28="","",VLOOKUP(H28,Datos!$L$2:$N$23,3,FALSE))</f>
        <v/>
      </c>
      <c r="K28" s="395" t="str">
        <f t="shared" si="0"/>
        <v/>
      </c>
      <c r="L28" s="395" t="str">
        <f t="shared" si="1"/>
        <v/>
      </c>
      <c r="M28" s="395" t="str">
        <f t="shared" si="2"/>
        <v/>
      </c>
      <c r="N28" s="395" t="str">
        <f t="shared" si="3"/>
        <v/>
      </c>
      <c r="O28" s="395" t="str">
        <f t="shared" si="4"/>
        <v/>
      </c>
      <c r="P28" s="395" t="str">
        <f t="shared" si="5"/>
        <v/>
      </c>
      <c r="Q28" s="149"/>
      <c r="R28" s="149"/>
      <c r="S28" s="462"/>
      <c r="T28" s="262"/>
      <c r="W28" s="167" t="s">
        <v>32</v>
      </c>
      <c r="X28" s="166" t="s">
        <v>127</v>
      </c>
    </row>
    <row r="29" spans="1:26" ht="33" customHeight="1" x14ac:dyDescent="0.3">
      <c r="A29" s="46"/>
      <c r="B29" s="142"/>
      <c r="C29" s="339"/>
      <c r="D29" s="996"/>
      <c r="E29" s="997"/>
      <c r="F29" s="143"/>
      <c r="G29" s="142"/>
      <c r="H29" s="157"/>
      <c r="I29" s="461"/>
      <c r="J29" s="674" t="str">
        <f>IF(H29="","",VLOOKUP(H29,Datos!$L$2:$N$23,3,FALSE))</f>
        <v/>
      </c>
      <c r="K29" s="395" t="str">
        <f t="shared" si="0"/>
        <v/>
      </c>
      <c r="L29" s="395" t="str">
        <f t="shared" si="1"/>
        <v/>
      </c>
      <c r="M29" s="395" t="str">
        <f t="shared" si="2"/>
        <v/>
      </c>
      <c r="N29" s="395" t="str">
        <f t="shared" si="3"/>
        <v/>
      </c>
      <c r="O29" s="395" t="str">
        <f t="shared" si="4"/>
        <v/>
      </c>
      <c r="P29" s="395" t="str">
        <f t="shared" si="5"/>
        <v/>
      </c>
      <c r="Q29" s="149"/>
      <c r="R29" s="149"/>
      <c r="S29" s="462"/>
      <c r="T29" s="262"/>
      <c r="W29" s="167" t="s">
        <v>33</v>
      </c>
      <c r="X29" s="166" t="s">
        <v>127</v>
      </c>
    </row>
    <row r="30" spans="1:26" ht="33" customHeight="1" x14ac:dyDescent="0.3">
      <c r="A30" s="46"/>
      <c r="B30" s="142"/>
      <c r="C30" s="339"/>
      <c r="D30" s="996"/>
      <c r="E30" s="997"/>
      <c r="F30" s="143"/>
      <c r="G30" s="142"/>
      <c r="H30" s="157"/>
      <c r="I30" s="461"/>
      <c r="J30" s="674" t="str">
        <f>IF(H30="","",VLOOKUP(H30,Datos!$L$2:$N$23,3,FALSE))</f>
        <v/>
      </c>
      <c r="K30" s="395" t="str">
        <f t="shared" si="0"/>
        <v/>
      </c>
      <c r="L30" s="395" t="str">
        <f t="shared" si="1"/>
        <v/>
      </c>
      <c r="M30" s="395" t="str">
        <f t="shared" si="2"/>
        <v/>
      </c>
      <c r="N30" s="395" t="str">
        <f t="shared" si="3"/>
        <v/>
      </c>
      <c r="O30" s="395" t="str">
        <f t="shared" si="4"/>
        <v/>
      </c>
      <c r="P30" s="395" t="str">
        <f t="shared" si="5"/>
        <v/>
      </c>
      <c r="Q30" s="149"/>
      <c r="R30" s="149"/>
      <c r="S30" s="462"/>
      <c r="T30" s="262"/>
      <c r="W30" s="167" t="s">
        <v>34</v>
      </c>
      <c r="X30" s="166" t="s">
        <v>127</v>
      </c>
    </row>
    <row r="31" spans="1:26" ht="33" customHeight="1" x14ac:dyDescent="0.3">
      <c r="A31" s="46"/>
      <c r="B31" s="142"/>
      <c r="C31" s="339"/>
      <c r="D31" s="996"/>
      <c r="E31" s="997"/>
      <c r="F31" s="143"/>
      <c r="G31" s="142"/>
      <c r="H31" s="157"/>
      <c r="I31" s="461"/>
      <c r="J31" s="674" t="str">
        <f>IF(H31="","",VLOOKUP(H31,Datos!$L$2:$N$23,3,FALSE))</f>
        <v/>
      </c>
      <c r="K31" s="395" t="str">
        <f t="shared" si="0"/>
        <v/>
      </c>
      <c r="L31" s="395" t="str">
        <f t="shared" si="1"/>
        <v/>
      </c>
      <c r="M31" s="395" t="str">
        <f t="shared" si="2"/>
        <v/>
      </c>
      <c r="N31" s="395" t="str">
        <f t="shared" si="3"/>
        <v/>
      </c>
      <c r="O31" s="395" t="str">
        <f t="shared" si="4"/>
        <v/>
      </c>
      <c r="P31" s="395" t="str">
        <f t="shared" si="5"/>
        <v/>
      </c>
      <c r="Q31" s="149"/>
      <c r="R31" s="149"/>
      <c r="S31" s="462"/>
      <c r="T31" s="262"/>
      <c r="W31" s="167" t="s">
        <v>35</v>
      </c>
      <c r="X31" s="166" t="s">
        <v>127</v>
      </c>
    </row>
    <row r="32" spans="1:26" ht="33" customHeight="1" x14ac:dyDescent="0.25">
      <c r="A32" s="46"/>
      <c r="B32" s="142"/>
      <c r="C32" s="339"/>
      <c r="D32" s="996"/>
      <c r="E32" s="997"/>
      <c r="F32" s="143"/>
      <c r="G32" s="142"/>
      <c r="H32" s="157"/>
      <c r="I32" s="461"/>
      <c r="J32" s="674" t="str">
        <f>IF(H32="","",VLOOKUP(H32,Datos!$L$2:$N$23,3,FALSE))</f>
        <v/>
      </c>
      <c r="K32" s="395" t="str">
        <f t="shared" si="0"/>
        <v/>
      </c>
      <c r="L32" s="395" t="str">
        <f t="shared" si="1"/>
        <v/>
      </c>
      <c r="M32" s="395" t="str">
        <f t="shared" si="2"/>
        <v/>
      </c>
      <c r="N32" s="395" t="str">
        <f t="shared" si="3"/>
        <v/>
      </c>
      <c r="O32" s="395" t="str">
        <f t="shared" si="4"/>
        <v/>
      </c>
      <c r="P32" s="395" t="str">
        <f t="shared" si="5"/>
        <v/>
      </c>
      <c r="Q32" s="149"/>
      <c r="R32" s="149"/>
      <c r="S32" s="462"/>
      <c r="T32" s="262"/>
    </row>
    <row r="33" spans="1:20" ht="33" customHeight="1" x14ac:dyDescent="0.25">
      <c r="A33" s="46"/>
      <c r="B33" s="142"/>
      <c r="C33" s="339"/>
      <c r="D33" s="996"/>
      <c r="E33" s="997"/>
      <c r="F33" s="143"/>
      <c r="G33" s="142"/>
      <c r="H33" s="157"/>
      <c r="I33" s="461"/>
      <c r="J33" s="674" t="str">
        <f>IF(H33="","",VLOOKUP(H33,Datos!$L$2:$N$23,3,FALSE))</f>
        <v/>
      </c>
      <c r="K33" s="395" t="str">
        <f t="shared" si="0"/>
        <v/>
      </c>
      <c r="L33" s="395" t="str">
        <f t="shared" si="1"/>
        <v/>
      </c>
      <c r="M33" s="395" t="str">
        <f t="shared" si="2"/>
        <v/>
      </c>
      <c r="N33" s="395" t="str">
        <f t="shared" si="3"/>
        <v/>
      </c>
      <c r="O33" s="395" t="str">
        <f t="shared" si="4"/>
        <v/>
      </c>
      <c r="P33" s="395" t="str">
        <f t="shared" si="5"/>
        <v/>
      </c>
      <c r="Q33" s="149"/>
      <c r="R33" s="149"/>
      <c r="S33" s="462"/>
      <c r="T33" s="262"/>
    </row>
    <row r="34" spans="1:20" ht="33" customHeight="1" x14ac:dyDescent="0.25">
      <c r="A34" s="46"/>
      <c r="B34" s="142"/>
      <c r="C34" s="339"/>
      <c r="D34" s="996"/>
      <c r="E34" s="997"/>
      <c r="F34" s="143"/>
      <c r="G34" s="142"/>
      <c r="H34" s="157"/>
      <c r="I34" s="461"/>
      <c r="J34" s="674" t="str">
        <f>IF(H34="","",VLOOKUP(H34,Datos!$L$2:$N$23,3,FALSE))</f>
        <v/>
      </c>
      <c r="K34" s="395" t="str">
        <f t="shared" si="0"/>
        <v/>
      </c>
      <c r="L34" s="395" t="str">
        <f t="shared" si="1"/>
        <v/>
      </c>
      <c r="M34" s="395" t="str">
        <f t="shared" si="2"/>
        <v/>
      </c>
      <c r="N34" s="395" t="str">
        <f t="shared" si="3"/>
        <v/>
      </c>
      <c r="O34" s="395" t="str">
        <f t="shared" si="4"/>
        <v/>
      </c>
      <c r="P34" s="395" t="str">
        <f t="shared" si="5"/>
        <v/>
      </c>
      <c r="Q34" s="149"/>
      <c r="R34" s="149"/>
      <c r="S34" s="462"/>
      <c r="T34" s="262"/>
    </row>
    <row r="35" spans="1:20" ht="33" customHeight="1" x14ac:dyDescent="0.25">
      <c r="A35" s="46"/>
      <c r="B35" s="142"/>
      <c r="C35" s="339"/>
      <c r="D35" s="996"/>
      <c r="E35" s="997"/>
      <c r="F35" s="143"/>
      <c r="G35" s="142"/>
      <c r="H35" s="157"/>
      <c r="I35" s="461"/>
      <c r="J35" s="674" t="str">
        <f>IF(H35="","",VLOOKUP(H35,Datos!$L$2:$N$23,3,FALSE))</f>
        <v/>
      </c>
      <c r="K35" s="395" t="str">
        <f t="shared" si="0"/>
        <v/>
      </c>
      <c r="L35" s="395" t="str">
        <f t="shared" si="1"/>
        <v/>
      </c>
      <c r="M35" s="395" t="str">
        <f t="shared" si="2"/>
        <v/>
      </c>
      <c r="N35" s="395" t="str">
        <f t="shared" si="3"/>
        <v/>
      </c>
      <c r="O35" s="395" t="str">
        <f t="shared" si="4"/>
        <v/>
      </c>
      <c r="P35" s="395" t="str">
        <f t="shared" si="5"/>
        <v/>
      </c>
      <c r="Q35" s="149"/>
      <c r="R35" s="149"/>
      <c r="S35" s="462"/>
      <c r="T35" s="262"/>
    </row>
    <row r="36" spans="1:20" ht="33" customHeight="1" x14ac:dyDescent="0.25">
      <c r="A36" s="46"/>
      <c r="B36" s="142"/>
      <c r="C36" s="339"/>
      <c r="D36" s="996"/>
      <c r="E36" s="997"/>
      <c r="F36" s="143"/>
      <c r="G36" s="142"/>
      <c r="H36" s="157"/>
      <c r="I36" s="461"/>
      <c r="J36" s="674" t="str">
        <f>IF(H36="","",VLOOKUP(H36,Datos!$L$2:$N$23,3,FALSE))</f>
        <v/>
      </c>
      <c r="K36" s="395" t="str">
        <f t="shared" si="0"/>
        <v/>
      </c>
      <c r="L36" s="395" t="str">
        <f t="shared" si="1"/>
        <v/>
      </c>
      <c r="M36" s="395" t="str">
        <f t="shared" si="2"/>
        <v/>
      </c>
      <c r="N36" s="395" t="str">
        <f t="shared" si="3"/>
        <v/>
      </c>
      <c r="O36" s="395" t="str">
        <f t="shared" si="4"/>
        <v/>
      </c>
      <c r="P36" s="395" t="str">
        <f t="shared" si="5"/>
        <v/>
      </c>
      <c r="Q36" s="149"/>
      <c r="R36" s="149"/>
      <c r="S36" s="462"/>
      <c r="T36" s="262"/>
    </row>
    <row r="37" spans="1:20" ht="33" customHeight="1" x14ac:dyDescent="0.25">
      <c r="A37" s="46"/>
      <c r="B37" s="142"/>
      <c r="C37" s="339"/>
      <c r="D37" s="996"/>
      <c r="E37" s="997"/>
      <c r="F37" s="143"/>
      <c r="G37" s="142"/>
      <c r="H37" s="157"/>
      <c r="I37" s="461"/>
      <c r="J37" s="674" t="str">
        <f>IF(H37="","",VLOOKUP(H37,Datos!$L$2:$N$23,3,FALSE))</f>
        <v/>
      </c>
      <c r="K37" s="395" t="str">
        <f t="shared" si="0"/>
        <v/>
      </c>
      <c r="L37" s="395" t="str">
        <f t="shared" si="1"/>
        <v/>
      </c>
      <c r="M37" s="395" t="str">
        <f t="shared" si="2"/>
        <v/>
      </c>
      <c r="N37" s="395" t="str">
        <f t="shared" si="3"/>
        <v/>
      </c>
      <c r="O37" s="395" t="str">
        <f t="shared" si="4"/>
        <v/>
      </c>
      <c r="P37" s="395" t="str">
        <f t="shared" si="5"/>
        <v/>
      </c>
      <c r="Q37" s="149"/>
      <c r="R37" s="149"/>
      <c r="S37" s="462"/>
      <c r="T37" s="262"/>
    </row>
    <row r="38" spans="1:20" ht="33" customHeight="1" x14ac:dyDescent="0.25">
      <c r="A38" s="46"/>
      <c r="B38" s="142"/>
      <c r="C38" s="339"/>
      <c r="D38" s="996"/>
      <c r="E38" s="997"/>
      <c r="F38" s="143"/>
      <c r="G38" s="142"/>
      <c r="H38" s="157"/>
      <c r="I38" s="461"/>
      <c r="J38" s="674" t="str">
        <f>IF(H38="","",VLOOKUP(H38,Datos!$L$2:$N$23,3,FALSE))</f>
        <v/>
      </c>
      <c r="K38" s="395" t="str">
        <f t="shared" si="0"/>
        <v/>
      </c>
      <c r="L38" s="395" t="str">
        <f t="shared" si="1"/>
        <v/>
      </c>
      <c r="M38" s="395" t="str">
        <f t="shared" si="2"/>
        <v/>
      </c>
      <c r="N38" s="395" t="str">
        <f t="shared" si="3"/>
        <v/>
      </c>
      <c r="O38" s="395" t="str">
        <f t="shared" si="4"/>
        <v/>
      </c>
      <c r="P38" s="395" t="str">
        <f t="shared" si="5"/>
        <v/>
      </c>
      <c r="Q38" s="149"/>
      <c r="R38" s="149"/>
      <c r="S38" s="462"/>
      <c r="T38" s="262"/>
    </row>
    <row r="39" spans="1:20" ht="33" customHeight="1" x14ac:dyDescent="0.25">
      <c r="A39" s="46"/>
      <c r="B39" s="142"/>
      <c r="C39" s="339"/>
      <c r="D39" s="996"/>
      <c r="E39" s="997"/>
      <c r="F39" s="143"/>
      <c r="G39" s="142"/>
      <c r="H39" s="157"/>
      <c r="I39" s="461"/>
      <c r="J39" s="674" t="str">
        <f>IF(H39="","",VLOOKUP(H39,Datos!$L$2:$N$23,3,FALSE))</f>
        <v/>
      </c>
      <c r="K39" s="395" t="str">
        <f t="shared" si="0"/>
        <v/>
      </c>
      <c r="L39" s="395" t="str">
        <f t="shared" si="1"/>
        <v/>
      </c>
      <c r="M39" s="395" t="str">
        <f t="shared" si="2"/>
        <v/>
      </c>
      <c r="N39" s="395" t="str">
        <f t="shared" si="3"/>
        <v/>
      </c>
      <c r="O39" s="395" t="str">
        <f t="shared" si="4"/>
        <v/>
      </c>
      <c r="P39" s="395" t="str">
        <f t="shared" si="5"/>
        <v/>
      </c>
      <c r="Q39" s="149"/>
      <c r="R39" s="149"/>
      <c r="S39" s="462"/>
      <c r="T39" s="262"/>
    </row>
    <row r="40" spans="1:20" ht="33" customHeight="1" x14ac:dyDescent="0.25">
      <c r="A40" s="46"/>
      <c r="B40" s="142"/>
      <c r="C40" s="339"/>
      <c r="D40" s="996"/>
      <c r="E40" s="997"/>
      <c r="F40" s="143"/>
      <c r="G40" s="142"/>
      <c r="H40" s="157"/>
      <c r="I40" s="461"/>
      <c r="J40" s="674" t="str">
        <f>IF(H40="","",VLOOKUP(H40,Datos!$L$2:$N$23,3,FALSE))</f>
        <v/>
      </c>
      <c r="K40" s="395" t="str">
        <f t="shared" si="0"/>
        <v/>
      </c>
      <c r="L40" s="395" t="str">
        <f t="shared" si="1"/>
        <v/>
      </c>
      <c r="M40" s="395" t="str">
        <f t="shared" si="2"/>
        <v/>
      </c>
      <c r="N40" s="395" t="str">
        <f t="shared" si="3"/>
        <v/>
      </c>
      <c r="O40" s="395" t="str">
        <f t="shared" si="4"/>
        <v/>
      </c>
      <c r="P40" s="395" t="str">
        <f t="shared" si="5"/>
        <v/>
      </c>
      <c r="Q40" s="149"/>
      <c r="R40" s="149"/>
      <c r="S40" s="462"/>
      <c r="T40" s="262"/>
    </row>
    <row r="41" spans="1:20" ht="33" customHeight="1" x14ac:dyDescent="0.25">
      <c r="A41" s="46"/>
      <c r="B41" s="142"/>
      <c r="C41" s="339"/>
      <c r="D41" s="996"/>
      <c r="E41" s="997"/>
      <c r="F41" s="143"/>
      <c r="G41" s="142"/>
      <c r="H41" s="157"/>
      <c r="I41" s="461"/>
      <c r="J41" s="674" t="str">
        <f>IF(H41="","",VLOOKUP(H41,Datos!$L$2:$N$23,3,FALSE))</f>
        <v/>
      </c>
      <c r="K41" s="395" t="str">
        <f t="shared" si="0"/>
        <v/>
      </c>
      <c r="L41" s="395" t="str">
        <f t="shared" si="1"/>
        <v/>
      </c>
      <c r="M41" s="395" t="str">
        <f t="shared" si="2"/>
        <v/>
      </c>
      <c r="N41" s="395" t="str">
        <f t="shared" si="3"/>
        <v/>
      </c>
      <c r="O41" s="395" t="str">
        <f t="shared" si="4"/>
        <v/>
      </c>
      <c r="P41" s="395" t="str">
        <f t="shared" si="5"/>
        <v/>
      </c>
      <c r="Q41" s="149"/>
      <c r="R41" s="149"/>
      <c r="S41" s="462"/>
      <c r="T41" s="262"/>
    </row>
    <row r="42" spans="1:20" ht="33" customHeight="1" x14ac:dyDescent="0.25">
      <c r="A42" s="46"/>
      <c r="B42" s="142"/>
      <c r="C42" s="339"/>
      <c r="D42" s="996"/>
      <c r="E42" s="997"/>
      <c r="F42" s="143"/>
      <c r="G42" s="142"/>
      <c r="H42" s="157"/>
      <c r="I42" s="461"/>
      <c r="J42" s="674" t="str">
        <f>IF(H42="","",VLOOKUP(H42,Datos!$L$2:$N$23,3,FALSE))</f>
        <v/>
      </c>
      <c r="K42" s="395" t="str">
        <f t="shared" si="0"/>
        <v/>
      </c>
      <c r="L42" s="395" t="str">
        <f t="shared" si="1"/>
        <v/>
      </c>
      <c r="M42" s="395" t="str">
        <f t="shared" si="2"/>
        <v/>
      </c>
      <c r="N42" s="395" t="str">
        <f t="shared" si="3"/>
        <v/>
      </c>
      <c r="O42" s="395" t="str">
        <f t="shared" si="4"/>
        <v/>
      </c>
      <c r="P42" s="395" t="str">
        <f t="shared" si="5"/>
        <v/>
      </c>
      <c r="Q42" s="149"/>
      <c r="R42" s="149"/>
      <c r="S42" s="462"/>
      <c r="T42" s="262"/>
    </row>
    <row r="43" spans="1:20" ht="33" customHeight="1" x14ac:dyDescent="0.25">
      <c r="A43" s="46"/>
      <c r="B43" s="142"/>
      <c r="C43" s="339"/>
      <c r="D43" s="996"/>
      <c r="E43" s="997"/>
      <c r="F43" s="143"/>
      <c r="G43" s="142"/>
      <c r="H43" s="157"/>
      <c r="I43" s="461"/>
      <c r="J43" s="674" t="str">
        <f>IF(H43="","",VLOOKUP(H43,Datos!$L$2:$N$23,3,FALSE))</f>
        <v/>
      </c>
      <c r="K43" s="395" t="str">
        <f t="shared" si="0"/>
        <v/>
      </c>
      <c r="L43" s="395" t="str">
        <f t="shared" si="1"/>
        <v/>
      </c>
      <c r="M43" s="395" t="str">
        <f t="shared" si="2"/>
        <v/>
      </c>
      <c r="N43" s="395" t="str">
        <f t="shared" si="3"/>
        <v/>
      </c>
      <c r="O43" s="395" t="str">
        <f t="shared" si="4"/>
        <v/>
      </c>
      <c r="P43" s="395" t="str">
        <f t="shared" si="5"/>
        <v/>
      </c>
      <c r="Q43" s="149"/>
      <c r="R43" s="149"/>
      <c r="S43" s="462"/>
      <c r="T43" s="262"/>
    </row>
    <row r="44" spans="1:20" ht="33" customHeight="1" x14ac:dyDescent="0.25">
      <c r="A44" s="46"/>
      <c r="B44" s="142"/>
      <c r="C44" s="339"/>
      <c r="D44" s="996"/>
      <c r="E44" s="997"/>
      <c r="F44" s="143"/>
      <c r="G44" s="142"/>
      <c r="H44" s="157"/>
      <c r="I44" s="461"/>
      <c r="J44" s="674" t="str">
        <f>IF(H44="","",VLOOKUP(H44,Datos!$L$2:$N$23,3,FALSE))</f>
        <v/>
      </c>
      <c r="K44" s="395" t="str">
        <f t="shared" si="0"/>
        <v/>
      </c>
      <c r="L44" s="395" t="str">
        <f t="shared" si="1"/>
        <v/>
      </c>
      <c r="M44" s="395" t="str">
        <f t="shared" si="2"/>
        <v/>
      </c>
      <c r="N44" s="395" t="str">
        <f t="shared" si="3"/>
        <v/>
      </c>
      <c r="O44" s="395" t="str">
        <f t="shared" si="4"/>
        <v/>
      </c>
      <c r="P44" s="395" t="str">
        <f t="shared" si="5"/>
        <v/>
      </c>
      <c r="Q44" s="149"/>
      <c r="R44" s="149"/>
      <c r="S44" s="462"/>
      <c r="T44" s="262"/>
    </row>
    <row r="45" spans="1:20" ht="33" customHeight="1" x14ac:dyDescent="0.25">
      <c r="A45" s="46"/>
      <c r="B45" s="142"/>
      <c r="C45" s="339"/>
      <c r="D45" s="996"/>
      <c r="E45" s="997"/>
      <c r="F45" s="143"/>
      <c r="G45" s="142"/>
      <c r="H45" s="157"/>
      <c r="I45" s="461"/>
      <c r="J45" s="674" t="str">
        <f>IF(H45="","",VLOOKUP(H45,Datos!$L$2:$N$23,3,FALSE))</f>
        <v/>
      </c>
      <c r="K45" s="395" t="str">
        <f t="shared" si="0"/>
        <v/>
      </c>
      <c r="L45" s="395" t="str">
        <f t="shared" si="1"/>
        <v/>
      </c>
      <c r="M45" s="395" t="str">
        <f t="shared" si="2"/>
        <v/>
      </c>
      <c r="N45" s="395" t="str">
        <f t="shared" si="3"/>
        <v/>
      </c>
      <c r="O45" s="395" t="str">
        <f t="shared" si="4"/>
        <v/>
      </c>
      <c r="P45" s="395" t="str">
        <f t="shared" si="5"/>
        <v/>
      </c>
      <c r="Q45" s="149"/>
      <c r="R45" s="149"/>
      <c r="S45" s="462"/>
      <c r="T45" s="262"/>
    </row>
    <row r="46" spans="1:20" ht="33" customHeight="1" x14ac:dyDescent="0.25">
      <c r="A46" s="46"/>
      <c r="B46" s="142"/>
      <c r="C46" s="339"/>
      <c r="D46" s="996"/>
      <c r="E46" s="997"/>
      <c r="F46" s="143"/>
      <c r="G46" s="142"/>
      <c r="H46" s="157"/>
      <c r="I46" s="461"/>
      <c r="J46" s="674" t="str">
        <f>IF(H46="","",VLOOKUP(H46,Datos!$L$2:$N$23,3,FALSE))</f>
        <v/>
      </c>
      <c r="K46" s="395" t="str">
        <f t="shared" si="0"/>
        <v/>
      </c>
      <c r="L46" s="395" t="str">
        <f t="shared" si="1"/>
        <v/>
      </c>
      <c r="M46" s="395" t="str">
        <f t="shared" si="2"/>
        <v/>
      </c>
      <c r="N46" s="395" t="str">
        <f t="shared" si="3"/>
        <v/>
      </c>
      <c r="O46" s="395" t="str">
        <f t="shared" si="4"/>
        <v/>
      </c>
      <c r="P46" s="395" t="str">
        <f t="shared" si="5"/>
        <v/>
      </c>
      <c r="Q46" s="149"/>
      <c r="R46" s="149"/>
      <c r="S46" s="462"/>
      <c r="T46" s="262"/>
    </row>
    <row r="47" spans="1:20" ht="33" customHeight="1" x14ac:dyDescent="0.25">
      <c r="A47" s="46"/>
      <c r="B47" s="142"/>
      <c r="C47" s="339"/>
      <c r="D47" s="996"/>
      <c r="E47" s="997"/>
      <c r="F47" s="143"/>
      <c r="G47" s="142"/>
      <c r="H47" s="157"/>
      <c r="I47" s="461"/>
      <c r="J47" s="674" t="str">
        <f>IF(H47="","",VLOOKUP(H47,Datos!$L$2:$N$23,3,FALSE))</f>
        <v/>
      </c>
      <c r="K47" s="395" t="str">
        <f t="shared" si="0"/>
        <v/>
      </c>
      <c r="L47" s="395" t="str">
        <f t="shared" si="1"/>
        <v/>
      </c>
      <c r="M47" s="395" t="str">
        <f t="shared" si="2"/>
        <v/>
      </c>
      <c r="N47" s="395" t="str">
        <f t="shared" si="3"/>
        <v/>
      </c>
      <c r="O47" s="395" t="str">
        <f t="shared" si="4"/>
        <v/>
      </c>
      <c r="P47" s="395" t="str">
        <f t="shared" si="5"/>
        <v/>
      </c>
      <c r="Q47" s="149"/>
      <c r="R47" s="149"/>
      <c r="S47" s="462"/>
      <c r="T47" s="262"/>
    </row>
    <row r="48" spans="1:20" ht="33" customHeight="1" x14ac:dyDescent="0.25">
      <c r="A48" s="46"/>
      <c r="B48" s="142"/>
      <c r="C48" s="339"/>
      <c r="D48" s="996"/>
      <c r="E48" s="997"/>
      <c r="F48" s="143"/>
      <c r="G48" s="142"/>
      <c r="H48" s="157"/>
      <c r="I48" s="461"/>
      <c r="J48" s="674" t="str">
        <f>IF(H48="","",VLOOKUP(H48,Datos!$L$2:$N$23,3,FALSE))</f>
        <v/>
      </c>
      <c r="K48" s="395" t="str">
        <f t="shared" si="0"/>
        <v/>
      </c>
      <c r="L48" s="395" t="str">
        <f t="shared" si="1"/>
        <v/>
      </c>
      <c r="M48" s="395" t="str">
        <f t="shared" si="2"/>
        <v/>
      </c>
      <c r="N48" s="395" t="str">
        <f t="shared" si="3"/>
        <v/>
      </c>
      <c r="O48" s="395" t="str">
        <f t="shared" si="4"/>
        <v/>
      </c>
      <c r="P48" s="395" t="str">
        <f t="shared" si="5"/>
        <v/>
      </c>
      <c r="Q48" s="149"/>
      <c r="R48" s="149"/>
      <c r="S48" s="462"/>
      <c r="T48" s="262"/>
    </row>
    <row r="49" spans="1:20" ht="33" customHeight="1" x14ac:dyDescent="0.25">
      <c r="A49" s="46"/>
      <c r="B49" s="142"/>
      <c r="C49" s="339"/>
      <c r="D49" s="996"/>
      <c r="E49" s="997"/>
      <c r="F49" s="143"/>
      <c r="G49" s="142"/>
      <c r="H49" s="157"/>
      <c r="I49" s="461"/>
      <c r="J49" s="674" t="str">
        <f>IF(H49="","",VLOOKUP(H49,Datos!$L$2:$N$23,3,FALSE))</f>
        <v/>
      </c>
      <c r="K49" s="395" t="str">
        <f t="shared" si="0"/>
        <v/>
      </c>
      <c r="L49" s="395" t="str">
        <f t="shared" si="1"/>
        <v/>
      </c>
      <c r="M49" s="395" t="str">
        <f t="shared" si="2"/>
        <v/>
      </c>
      <c r="N49" s="395" t="str">
        <f t="shared" si="3"/>
        <v/>
      </c>
      <c r="O49" s="395" t="str">
        <f t="shared" si="4"/>
        <v/>
      </c>
      <c r="P49" s="395" t="str">
        <f t="shared" si="5"/>
        <v/>
      </c>
      <c r="Q49" s="149"/>
      <c r="R49" s="149"/>
      <c r="S49" s="462"/>
      <c r="T49" s="262"/>
    </row>
    <row r="50" spans="1:20" ht="33" customHeight="1" x14ac:dyDescent="0.25">
      <c r="A50" s="46"/>
      <c r="B50" s="142"/>
      <c r="C50" s="339"/>
      <c r="D50" s="996"/>
      <c r="E50" s="997"/>
      <c r="F50" s="143"/>
      <c r="G50" s="142"/>
      <c r="H50" s="157"/>
      <c r="I50" s="461"/>
      <c r="J50" s="674" t="str">
        <f>IF(H50="","",VLOOKUP(H50,Datos!$L$2:$N$23,3,FALSE))</f>
        <v/>
      </c>
      <c r="K50" s="395" t="str">
        <f t="shared" si="0"/>
        <v/>
      </c>
      <c r="L50" s="395" t="str">
        <f t="shared" si="1"/>
        <v/>
      </c>
      <c r="M50" s="395" t="str">
        <f t="shared" si="2"/>
        <v/>
      </c>
      <c r="N50" s="395" t="str">
        <f t="shared" si="3"/>
        <v/>
      </c>
      <c r="O50" s="395" t="str">
        <f t="shared" si="4"/>
        <v/>
      </c>
      <c r="P50" s="395" t="str">
        <f t="shared" si="5"/>
        <v/>
      </c>
      <c r="Q50" s="149"/>
      <c r="R50" s="149"/>
      <c r="S50" s="462"/>
      <c r="T50" s="262"/>
    </row>
    <row r="51" spans="1:20" ht="33" customHeight="1" x14ac:dyDescent="0.25">
      <c r="A51" s="46"/>
      <c r="B51" s="142"/>
      <c r="C51" s="339"/>
      <c r="D51" s="996"/>
      <c r="E51" s="997"/>
      <c r="F51" s="143"/>
      <c r="G51" s="142"/>
      <c r="H51" s="157"/>
      <c r="I51" s="461"/>
      <c r="J51" s="674" t="str">
        <f>IF(H51="","",VLOOKUP(H51,Datos!$L$2:$N$23,3,FALSE))</f>
        <v/>
      </c>
      <c r="K51" s="395" t="str">
        <f t="shared" si="0"/>
        <v/>
      </c>
      <c r="L51" s="395" t="str">
        <f t="shared" si="1"/>
        <v/>
      </c>
      <c r="M51" s="395" t="str">
        <f t="shared" si="2"/>
        <v/>
      </c>
      <c r="N51" s="395" t="str">
        <f t="shared" si="3"/>
        <v/>
      </c>
      <c r="O51" s="395" t="str">
        <f t="shared" si="4"/>
        <v/>
      </c>
      <c r="P51" s="395" t="str">
        <f t="shared" si="5"/>
        <v/>
      </c>
      <c r="Q51" s="149"/>
      <c r="R51" s="149"/>
      <c r="S51" s="462"/>
      <c r="T51" s="262"/>
    </row>
    <row r="52" spans="1:20" ht="33" customHeight="1" x14ac:dyDescent="0.25">
      <c r="A52" s="46"/>
      <c r="B52" s="142"/>
      <c r="C52" s="339"/>
      <c r="D52" s="996"/>
      <c r="E52" s="997"/>
      <c r="F52" s="143"/>
      <c r="G52" s="142"/>
      <c r="H52" s="157"/>
      <c r="I52" s="461"/>
      <c r="J52" s="674" t="str">
        <f>IF(H52="","",VLOOKUP(H52,Datos!$L$2:$N$23,3,FALSE))</f>
        <v/>
      </c>
      <c r="K52" s="395" t="str">
        <f t="shared" si="0"/>
        <v/>
      </c>
      <c r="L52" s="395" t="str">
        <f t="shared" si="1"/>
        <v/>
      </c>
      <c r="M52" s="395" t="str">
        <f t="shared" si="2"/>
        <v/>
      </c>
      <c r="N52" s="395" t="str">
        <f t="shared" si="3"/>
        <v/>
      </c>
      <c r="O52" s="395" t="str">
        <f t="shared" si="4"/>
        <v/>
      </c>
      <c r="P52" s="395" t="str">
        <f t="shared" si="5"/>
        <v/>
      </c>
      <c r="Q52" s="149"/>
      <c r="R52" s="149"/>
      <c r="S52" s="462"/>
      <c r="T52" s="262"/>
    </row>
    <row r="53" spans="1:20" ht="33" customHeight="1" x14ac:dyDescent="0.25">
      <c r="A53" s="46"/>
      <c r="B53" s="142"/>
      <c r="C53" s="339"/>
      <c r="D53" s="996"/>
      <c r="E53" s="997"/>
      <c r="F53" s="143"/>
      <c r="G53" s="142"/>
      <c r="H53" s="157"/>
      <c r="I53" s="461"/>
      <c r="J53" s="674" t="str">
        <f>IF(H53="","",VLOOKUP(H53,Datos!$L$2:$N$23,3,FALSE))</f>
        <v/>
      </c>
      <c r="K53" s="395" t="str">
        <f t="shared" si="0"/>
        <v/>
      </c>
      <c r="L53" s="395" t="str">
        <f t="shared" si="1"/>
        <v/>
      </c>
      <c r="M53" s="395" t="str">
        <f t="shared" si="2"/>
        <v/>
      </c>
      <c r="N53" s="395" t="str">
        <f t="shared" si="3"/>
        <v/>
      </c>
      <c r="O53" s="395" t="str">
        <f t="shared" si="4"/>
        <v/>
      </c>
      <c r="P53" s="395" t="str">
        <f t="shared" si="5"/>
        <v/>
      </c>
      <c r="Q53" s="149"/>
      <c r="R53" s="149"/>
      <c r="S53" s="462"/>
      <c r="T53" s="262"/>
    </row>
    <row r="54" spans="1:20" ht="33" customHeight="1" x14ac:dyDescent="0.25">
      <c r="A54" s="46"/>
      <c r="B54" s="142"/>
      <c r="C54" s="339"/>
      <c r="D54" s="996"/>
      <c r="E54" s="997"/>
      <c r="F54" s="143"/>
      <c r="G54" s="142"/>
      <c r="H54" s="157"/>
      <c r="I54" s="461"/>
      <c r="J54" s="674" t="str">
        <f>IF(H54="","",VLOOKUP(H54,Datos!$L$2:$N$23,3,FALSE))</f>
        <v/>
      </c>
      <c r="K54" s="395" t="str">
        <f t="shared" si="0"/>
        <v/>
      </c>
      <c r="L54" s="395" t="str">
        <f t="shared" si="1"/>
        <v/>
      </c>
      <c r="M54" s="395" t="str">
        <f t="shared" si="2"/>
        <v/>
      </c>
      <c r="N54" s="395" t="str">
        <f t="shared" si="3"/>
        <v/>
      </c>
      <c r="O54" s="395" t="str">
        <f t="shared" si="4"/>
        <v/>
      </c>
      <c r="P54" s="395" t="str">
        <f t="shared" si="5"/>
        <v/>
      </c>
      <c r="Q54" s="149"/>
      <c r="R54" s="149"/>
      <c r="S54" s="462"/>
      <c r="T54" s="262"/>
    </row>
    <row r="55" spans="1:20" ht="33" customHeight="1" x14ac:dyDescent="0.25">
      <c r="A55" s="46"/>
      <c r="B55" s="142"/>
      <c r="C55" s="339"/>
      <c r="D55" s="996"/>
      <c r="E55" s="997"/>
      <c r="F55" s="143"/>
      <c r="G55" s="142"/>
      <c r="H55" s="157"/>
      <c r="I55" s="461"/>
      <c r="J55" s="674" t="str">
        <f>IF(H55="","",VLOOKUP(H55,Datos!$L$2:$N$23,3,FALSE))</f>
        <v/>
      </c>
      <c r="K55" s="395" t="str">
        <f t="shared" si="0"/>
        <v/>
      </c>
      <c r="L55" s="395" t="str">
        <f t="shared" si="1"/>
        <v/>
      </c>
      <c r="M55" s="395" t="str">
        <f t="shared" si="2"/>
        <v/>
      </c>
      <c r="N55" s="395" t="str">
        <f t="shared" si="3"/>
        <v/>
      </c>
      <c r="O55" s="395" t="str">
        <f t="shared" si="4"/>
        <v/>
      </c>
      <c r="P55" s="395" t="str">
        <f t="shared" si="5"/>
        <v/>
      </c>
      <c r="Q55" s="149"/>
      <c r="R55" s="149"/>
      <c r="S55" s="462"/>
      <c r="T55" s="262"/>
    </row>
    <row r="56" spans="1:20" ht="33" customHeight="1" x14ac:dyDescent="0.25">
      <c r="A56" s="46"/>
      <c r="B56" s="142"/>
      <c r="C56" s="339"/>
      <c r="D56" s="996"/>
      <c r="E56" s="997"/>
      <c r="F56" s="143"/>
      <c r="G56" s="142"/>
      <c r="H56" s="157"/>
      <c r="I56" s="461"/>
      <c r="J56" s="674" t="str">
        <f>IF(H56="","",VLOOKUP(H56,Datos!$L$2:$N$23,3,FALSE))</f>
        <v/>
      </c>
      <c r="K56" s="395" t="str">
        <f t="shared" si="0"/>
        <v/>
      </c>
      <c r="L56" s="395" t="str">
        <f t="shared" si="1"/>
        <v/>
      </c>
      <c r="M56" s="395" t="str">
        <f t="shared" si="2"/>
        <v/>
      </c>
      <c r="N56" s="395" t="str">
        <f t="shared" si="3"/>
        <v/>
      </c>
      <c r="O56" s="395" t="str">
        <f t="shared" si="4"/>
        <v/>
      </c>
      <c r="P56" s="395" t="str">
        <f t="shared" si="5"/>
        <v/>
      </c>
      <c r="Q56" s="149"/>
      <c r="R56" s="149"/>
      <c r="S56" s="462"/>
      <c r="T56" s="262"/>
    </row>
    <row r="57" spans="1:20" ht="33" customHeight="1" x14ac:dyDescent="0.25">
      <c r="A57" s="46"/>
      <c r="B57" s="142"/>
      <c r="C57" s="339"/>
      <c r="D57" s="996"/>
      <c r="E57" s="997"/>
      <c r="F57" s="143"/>
      <c r="G57" s="142"/>
      <c r="H57" s="157"/>
      <c r="I57" s="461"/>
      <c r="J57" s="674" t="str">
        <f>IF(H57="","",VLOOKUP(H57,Datos!$L$2:$N$23,3,FALSE))</f>
        <v/>
      </c>
      <c r="K57" s="395" t="str">
        <f t="shared" si="0"/>
        <v/>
      </c>
      <c r="L57" s="395" t="str">
        <f t="shared" si="1"/>
        <v/>
      </c>
      <c r="M57" s="395" t="str">
        <f t="shared" si="2"/>
        <v/>
      </c>
      <c r="N57" s="395" t="str">
        <f t="shared" si="3"/>
        <v/>
      </c>
      <c r="O57" s="395" t="str">
        <f t="shared" si="4"/>
        <v/>
      </c>
      <c r="P57" s="395" t="str">
        <f t="shared" si="5"/>
        <v/>
      </c>
      <c r="Q57" s="149"/>
      <c r="R57" s="149"/>
      <c r="S57" s="462"/>
      <c r="T57" s="262"/>
    </row>
    <row r="58" spans="1:20" ht="33" customHeight="1" x14ac:dyDescent="0.25">
      <c r="A58" s="46"/>
      <c r="B58" s="142"/>
      <c r="C58" s="339"/>
      <c r="D58" s="996"/>
      <c r="E58" s="997"/>
      <c r="F58" s="143"/>
      <c r="G58" s="142"/>
      <c r="H58" s="157"/>
      <c r="I58" s="461"/>
      <c r="J58" s="674" t="str">
        <f>IF(H58="","",VLOOKUP(H58,Datos!$L$2:$N$23,3,FALSE))</f>
        <v/>
      </c>
      <c r="K58" s="395" t="str">
        <f t="shared" si="0"/>
        <v/>
      </c>
      <c r="L58" s="395" t="str">
        <f t="shared" si="1"/>
        <v/>
      </c>
      <c r="M58" s="395" t="str">
        <f t="shared" si="2"/>
        <v/>
      </c>
      <c r="N58" s="395" t="str">
        <f t="shared" si="3"/>
        <v/>
      </c>
      <c r="O58" s="395" t="str">
        <f t="shared" si="4"/>
        <v/>
      </c>
      <c r="P58" s="395" t="str">
        <f t="shared" si="5"/>
        <v/>
      </c>
      <c r="Q58" s="149"/>
      <c r="R58" s="149"/>
      <c r="S58" s="462"/>
      <c r="T58" s="262"/>
    </row>
    <row r="59" spans="1:20" ht="33" customHeight="1" x14ac:dyDescent="0.25">
      <c r="A59" s="46"/>
      <c r="B59" s="142"/>
      <c r="C59" s="339"/>
      <c r="D59" s="996"/>
      <c r="E59" s="997"/>
      <c r="F59" s="143"/>
      <c r="G59" s="142"/>
      <c r="H59" s="157"/>
      <c r="I59" s="461"/>
      <c r="J59" s="674" t="str">
        <f>IF(H59="","",VLOOKUP(H59,Datos!$L$2:$N$23,3,FALSE))</f>
        <v/>
      </c>
      <c r="K59" s="395" t="str">
        <f t="shared" si="0"/>
        <v/>
      </c>
      <c r="L59" s="395" t="str">
        <f t="shared" si="1"/>
        <v/>
      </c>
      <c r="M59" s="395" t="str">
        <f t="shared" si="2"/>
        <v/>
      </c>
      <c r="N59" s="395" t="str">
        <f t="shared" si="3"/>
        <v/>
      </c>
      <c r="O59" s="395" t="str">
        <f t="shared" si="4"/>
        <v/>
      </c>
      <c r="P59" s="395" t="str">
        <f t="shared" si="5"/>
        <v/>
      </c>
      <c r="Q59" s="149"/>
      <c r="R59" s="149"/>
      <c r="S59" s="462"/>
      <c r="T59" s="262"/>
    </row>
    <row r="60" spans="1:20" ht="33" customHeight="1" x14ac:dyDescent="0.25">
      <c r="A60" s="46"/>
      <c r="B60" s="142"/>
      <c r="C60" s="339"/>
      <c r="D60" s="996"/>
      <c r="E60" s="997"/>
      <c r="F60" s="143"/>
      <c r="G60" s="142"/>
      <c r="H60" s="157"/>
      <c r="I60" s="461"/>
      <c r="J60" s="674" t="str">
        <f>IF(H60="","",VLOOKUP(H60,Datos!$L$2:$N$23,3,FALSE))</f>
        <v/>
      </c>
      <c r="K60" s="395" t="str">
        <f t="shared" si="0"/>
        <v/>
      </c>
      <c r="L60" s="395" t="str">
        <f t="shared" si="1"/>
        <v/>
      </c>
      <c r="M60" s="395" t="str">
        <f t="shared" si="2"/>
        <v/>
      </c>
      <c r="N60" s="395" t="str">
        <f t="shared" si="3"/>
        <v/>
      </c>
      <c r="O60" s="395" t="str">
        <f t="shared" si="4"/>
        <v/>
      </c>
      <c r="P60" s="395" t="str">
        <f t="shared" si="5"/>
        <v/>
      </c>
      <c r="Q60" s="149"/>
      <c r="R60" s="149"/>
      <c r="S60" s="462"/>
      <c r="T60" s="262"/>
    </row>
    <row r="61" spans="1:20" ht="33" customHeight="1" x14ac:dyDescent="0.25">
      <c r="A61" s="46"/>
      <c r="B61" s="142"/>
      <c r="C61" s="339"/>
      <c r="D61" s="996"/>
      <c r="E61" s="997"/>
      <c r="F61" s="143"/>
      <c r="G61" s="142"/>
      <c r="H61" s="157"/>
      <c r="I61" s="461"/>
      <c r="J61" s="674" t="str">
        <f>IF(H61="","",VLOOKUP(H61,Datos!$L$2:$N$23,3,FALSE))</f>
        <v/>
      </c>
      <c r="K61" s="395" t="str">
        <f t="shared" si="0"/>
        <v/>
      </c>
      <c r="L61" s="395" t="str">
        <f t="shared" si="1"/>
        <v/>
      </c>
      <c r="M61" s="395" t="str">
        <f t="shared" si="2"/>
        <v/>
      </c>
      <c r="N61" s="395" t="str">
        <f t="shared" si="3"/>
        <v/>
      </c>
      <c r="O61" s="395" t="str">
        <f t="shared" si="4"/>
        <v/>
      </c>
      <c r="P61" s="395" t="str">
        <f t="shared" si="5"/>
        <v/>
      </c>
      <c r="Q61" s="149"/>
      <c r="R61" s="149"/>
      <c r="S61" s="462"/>
      <c r="T61" s="262"/>
    </row>
    <row r="62" spans="1:20" ht="33" customHeight="1" x14ac:dyDescent="0.25">
      <c r="A62" s="46"/>
      <c r="B62" s="142"/>
      <c r="C62" s="339"/>
      <c r="D62" s="996"/>
      <c r="E62" s="997"/>
      <c r="F62" s="143"/>
      <c r="G62" s="142"/>
      <c r="H62" s="157"/>
      <c r="I62" s="461"/>
      <c r="J62" s="674" t="str">
        <f>IF(H62="","",VLOOKUP(H62,Datos!$L$2:$N$23,3,FALSE))</f>
        <v/>
      </c>
      <c r="K62" s="395" t="str">
        <f t="shared" si="0"/>
        <v/>
      </c>
      <c r="L62" s="395" t="str">
        <f t="shared" si="1"/>
        <v/>
      </c>
      <c r="M62" s="395" t="str">
        <f t="shared" si="2"/>
        <v/>
      </c>
      <c r="N62" s="395" t="str">
        <f t="shared" si="3"/>
        <v/>
      </c>
      <c r="O62" s="395" t="str">
        <f t="shared" si="4"/>
        <v/>
      </c>
      <c r="P62" s="395" t="str">
        <f t="shared" si="5"/>
        <v/>
      </c>
      <c r="Q62" s="149"/>
      <c r="R62" s="149"/>
      <c r="S62" s="462"/>
      <c r="T62" s="262"/>
    </row>
    <row r="63" spans="1:20" ht="33" customHeight="1" x14ac:dyDescent="0.25">
      <c r="A63" s="46"/>
      <c r="B63" s="142"/>
      <c r="C63" s="339"/>
      <c r="D63" s="996"/>
      <c r="E63" s="997"/>
      <c r="F63" s="143"/>
      <c r="G63" s="142"/>
      <c r="H63" s="157"/>
      <c r="I63" s="461"/>
      <c r="J63" s="674" t="str">
        <f>IF(H63="","",VLOOKUP(H63,Datos!$L$2:$N$23,3,FALSE))</f>
        <v/>
      </c>
      <c r="K63" s="395" t="str">
        <f t="shared" si="0"/>
        <v/>
      </c>
      <c r="L63" s="395" t="str">
        <f t="shared" si="1"/>
        <v/>
      </c>
      <c r="M63" s="395" t="str">
        <f t="shared" si="2"/>
        <v/>
      </c>
      <c r="N63" s="395" t="str">
        <f t="shared" si="3"/>
        <v/>
      </c>
      <c r="O63" s="395" t="str">
        <f t="shared" si="4"/>
        <v/>
      </c>
      <c r="P63" s="395" t="str">
        <f t="shared" si="5"/>
        <v/>
      </c>
      <c r="Q63" s="149"/>
      <c r="R63" s="149"/>
      <c r="S63" s="462"/>
      <c r="T63" s="262"/>
    </row>
    <row r="64" spans="1:20" ht="33" customHeight="1" x14ac:dyDescent="0.25">
      <c r="A64" s="46"/>
      <c r="B64" s="142"/>
      <c r="C64" s="339"/>
      <c r="D64" s="996"/>
      <c r="E64" s="997"/>
      <c r="F64" s="143"/>
      <c r="G64" s="142"/>
      <c r="H64" s="157"/>
      <c r="I64" s="461"/>
      <c r="J64" s="674" t="str">
        <f>IF(H64="","",VLOOKUP(H64,Datos!$L$2:$N$23,3,FALSE))</f>
        <v/>
      </c>
      <c r="K64" s="395" t="str">
        <f t="shared" si="0"/>
        <v/>
      </c>
      <c r="L64" s="395" t="str">
        <f t="shared" si="1"/>
        <v/>
      </c>
      <c r="M64" s="395" t="str">
        <f t="shared" si="2"/>
        <v/>
      </c>
      <c r="N64" s="395" t="str">
        <f t="shared" si="3"/>
        <v/>
      </c>
      <c r="O64" s="395" t="str">
        <f t="shared" si="4"/>
        <v/>
      </c>
      <c r="P64" s="395" t="str">
        <f t="shared" si="5"/>
        <v/>
      </c>
      <c r="Q64" s="149"/>
      <c r="R64" s="149"/>
      <c r="S64" s="462"/>
      <c r="T64" s="262"/>
    </row>
    <row r="65" spans="1:20" ht="33" customHeight="1" x14ac:dyDescent="0.25">
      <c r="A65" s="46"/>
      <c r="B65" s="142"/>
      <c r="C65" s="339"/>
      <c r="D65" s="996"/>
      <c r="E65" s="997"/>
      <c r="F65" s="143"/>
      <c r="G65" s="142"/>
      <c r="H65" s="157"/>
      <c r="I65" s="461"/>
      <c r="J65" s="674" t="str">
        <f>IF(H65="","",VLOOKUP(H65,Datos!$L$2:$N$23,3,FALSE))</f>
        <v/>
      </c>
      <c r="K65" s="395" t="str">
        <f t="shared" si="0"/>
        <v/>
      </c>
      <c r="L65" s="395" t="str">
        <f t="shared" si="1"/>
        <v/>
      </c>
      <c r="M65" s="395" t="str">
        <f t="shared" si="2"/>
        <v/>
      </c>
      <c r="N65" s="395" t="str">
        <f t="shared" si="3"/>
        <v/>
      </c>
      <c r="O65" s="395" t="str">
        <f t="shared" si="4"/>
        <v/>
      </c>
      <c r="P65" s="395" t="str">
        <f t="shared" si="5"/>
        <v/>
      </c>
      <c r="Q65" s="149"/>
      <c r="R65" s="149"/>
      <c r="S65" s="462"/>
      <c r="T65" s="262"/>
    </row>
    <row r="66" spans="1:20" ht="33" customHeight="1" x14ac:dyDescent="0.25">
      <c r="A66" s="46"/>
      <c r="B66" s="142"/>
      <c r="C66" s="339"/>
      <c r="D66" s="996"/>
      <c r="E66" s="997"/>
      <c r="F66" s="143"/>
      <c r="G66" s="142"/>
      <c r="H66" s="157"/>
      <c r="I66" s="461"/>
      <c r="J66" s="674" t="str">
        <f>IF(H66="","",VLOOKUP(H66,Datos!$L$2:$N$23,3,FALSE))</f>
        <v/>
      </c>
      <c r="K66" s="395" t="str">
        <f t="shared" si="0"/>
        <v/>
      </c>
      <c r="L66" s="395" t="str">
        <f t="shared" si="1"/>
        <v/>
      </c>
      <c r="M66" s="395" t="str">
        <f t="shared" si="2"/>
        <v/>
      </c>
      <c r="N66" s="395" t="str">
        <f t="shared" si="3"/>
        <v/>
      </c>
      <c r="O66" s="395" t="str">
        <f t="shared" si="4"/>
        <v/>
      </c>
      <c r="P66" s="395" t="str">
        <f t="shared" si="5"/>
        <v/>
      </c>
      <c r="Q66" s="149"/>
      <c r="R66" s="149"/>
      <c r="S66" s="462"/>
      <c r="T66" s="262"/>
    </row>
    <row r="67" spans="1:20" ht="33" customHeight="1" x14ac:dyDescent="0.25">
      <c r="A67" s="46"/>
      <c r="B67" s="142"/>
      <c r="C67" s="339"/>
      <c r="D67" s="996"/>
      <c r="E67" s="997"/>
      <c r="F67" s="143"/>
      <c r="G67" s="142"/>
      <c r="H67" s="157"/>
      <c r="I67" s="461"/>
      <c r="J67" s="674" t="str">
        <f>IF(H67="","",VLOOKUP(H67,Datos!$L$2:$N$23,3,FALSE))</f>
        <v/>
      </c>
      <c r="K67" s="395" t="str">
        <f t="shared" si="0"/>
        <v/>
      </c>
      <c r="L67" s="395" t="str">
        <f t="shared" si="1"/>
        <v/>
      </c>
      <c r="M67" s="395" t="str">
        <f t="shared" si="2"/>
        <v/>
      </c>
      <c r="N67" s="395" t="str">
        <f t="shared" si="3"/>
        <v/>
      </c>
      <c r="O67" s="395" t="str">
        <f t="shared" si="4"/>
        <v/>
      </c>
      <c r="P67" s="395" t="str">
        <f t="shared" si="5"/>
        <v/>
      </c>
      <c r="Q67" s="149"/>
      <c r="R67" s="149"/>
      <c r="S67" s="462"/>
      <c r="T67" s="262"/>
    </row>
    <row r="68" spans="1:20" ht="33" customHeight="1" x14ac:dyDescent="0.25">
      <c r="A68" s="46"/>
      <c r="B68" s="142"/>
      <c r="C68" s="339"/>
      <c r="D68" s="996"/>
      <c r="E68" s="997"/>
      <c r="F68" s="143"/>
      <c r="G68" s="142"/>
      <c r="H68" s="157"/>
      <c r="I68" s="461"/>
      <c r="J68" s="674" t="str">
        <f>IF(H68="","",VLOOKUP(H68,Datos!$L$2:$N$23,3,FALSE))</f>
        <v/>
      </c>
      <c r="K68" s="395" t="str">
        <f t="shared" si="0"/>
        <v/>
      </c>
      <c r="L68" s="395" t="str">
        <f t="shared" si="1"/>
        <v/>
      </c>
      <c r="M68" s="395" t="str">
        <f t="shared" si="2"/>
        <v/>
      </c>
      <c r="N68" s="395" t="str">
        <f t="shared" si="3"/>
        <v/>
      </c>
      <c r="O68" s="395" t="str">
        <f t="shared" si="4"/>
        <v/>
      </c>
      <c r="P68" s="395" t="str">
        <f t="shared" si="5"/>
        <v/>
      </c>
      <c r="Q68" s="149"/>
      <c r="R68" s="149"/>
      <c r="S68" s="462"/>
      <c r="T68" s="262"/>
    </row>
    <row r="69" spans="1:20" ht="33" customHeight="1" x14ac:dyDescent="0.25">
      <c r="A69" s="46"/>
      <c r="B69" s="142"/>
      <c r="C69" s="339"/>
      <c r="D69" s="996"/>
      <c r="E69" s="997"/>
      <c r="F69" s="143"/>
      <c r="G69" s="142"/>
      <c r="H69" s="157"/>
      <c r="I69" s="461"/>
      <c r="J69" s="674" t="str">
        <f>IF(H69="","",VLOOKUP(H69,Datos!$L$2:$N$23,3,FALSE))</f>
        <v/>
      </c>
      <c r="K69" s="395" t="str">
        <f t="shared" si="0"/>
        <v/>
      </c>
      <c r="L69" s="395" t="str">
        <f t="shared" si="1"/>
        <v/>
      </c>
      <c r="M69" s="395" t="str">
        <f t="shared" si="2"/>
        <v/>
      </c>
      <c r="N69" s="395" t="str">
        <f t="shared" si="3"/>
        <v/>
      </c>
      <c r="O69" s="395" t="str">
        <f t="shared" si="4"/>
        <v/>
      </c>
      <c r="P69" s="395" t="str">
        <f t="shared" si="5"/>
        <v/>
      </c>
      <c r="Q69" s="149"/>
      <c r="R69" s="149"/>
      <c r="S69" s="462"/>
      <c r="T69" s="262"/>
    </row>
    <row r="70" spans="1:20" ht="33" customHeight="1" x14ac:dyDescent="0.25">
      <c r="A70" s="46"/>
      <c r="B70" s="142"/>
      <c r="C70" s="339"/>
      <c r="D70" s="996"/>
      <c r="E70" s="997"/>
      <c r="F70" s="143"/>
      <c r="G70" s="142"/>
      <c r="H70" s="157"/>
      <c r="I70" s="461"/>
      <c r="J70" s="674" t="str">
        <f>IF(H70="","",VLOOKUP(H70,Datos!$L$2:$N$23,3,FALSE))</f>
        <v/>
      </c>
      <c r="K70" s="395" t="str">
        <f t="shared" si="0"/>
        <v/>
      </c>
      <c r="L70" s="395" t="str">
        <f t="shared" si="1"/>
        <v/>
      </c>
      <c r="M70" s="395" t="str">
        <f t="shared" si="2"/>
        <v/>
      </c>
      <c r="N70" s="395" t="str">
        <f t="shared" si="3"/>
        <v/>
      </c>
      <c r="O70" s="395" t="str">
        <f t="shared" si="4"/>
        <v/>
      </c>
      <c r="P70" s="395" t="str">
        <f t="shared" si="5"/>
        <v/>
      </c>
      <c r="Q70" s="149"/>
      <c r="R70" s="149"/>
      <c r="S70" s="462"/>
      <c r="T70" s="262"/>
    </row>
    <row r="71" spans="1:20" ht="33" customHeight="1" x14ac:dyDescent="0.25">
      <c r="A71" s="46"/>
      <c r="B71" s="142"/>
      <c r="C71" s="339"/>
      <c r="D71" s="996"/>
      <c r="E71" s="997"/>
      <c r="F71" s="143"/>
      <c r="G71" s="142"/>
      <c r="H71" s="157"/>
      <c r="I71" s="461"/>
      <c r="J71" s="674" t="str">
        <f>IF(H71="","",VLOOKUP(H71,Datos!$L$2:$N$23,3,FALSE))</f>
        <v/>
      </c>
      <c r="K71" s="395" t="str">
        <f t="shared" si="0"/>
        <v/>
      </c>
      <c r="L71" s="395" t="str">
        <f t="shared" si="1"/>
        <v/>
      </c>
      <c r="M71" s="395" t="str">
        <f t="shared" si="2"/>
        <v/>
      </c>
      <c r="N71" s="395" t="str">
        <f t="shared" si="3"/>
        <v/>
      </c>
      <c r="O71" s="395" t="str">
        <f t="shared" si="4"/>
        <v/>
      </c>
      <c r="P71" s="395" t="str">
        <f t="shared" si="5"/>
        <v/>
      </c>
      <c r="Q71" s="149"/>
      <c r="R71" s="149"/>
      <c r="S71" s="462"/>
      <c r="T71" s="262"/>
    </row>
    <row r="72" spans="1:20" ht="33" customHeight="1" x14ac:dyDescent="0.25">
      <c r="A72" s="46"/>
      <c r="B72" s="142"/>
      <c r="C72" s="339"/>
      <c r="D72" s="996"/>
      <c r="E72" s="997"/>
      <c r="F72" s="143"/>
      <c r="G72" s="142"/>
      <c r="H72" s="157"/>
      <c r="I72" s="461"/>
      <c r="J72" s="674" t="str">
        <f>IF(H72="","",VLOOKUP(H72,Datos!$L$2:$N$23,3,FALSE))</f>
        <v/>
      </c>
      <c r="K72" s="395" t="str">
        <f t="shared" si="0"/>
        <v/>
      </c>
      <c r="L72" s="395" t="str">
        <f t="shared" si="1"/>
        <v/>
      </c>
      <c r="M72" s="395" t="str">
        <f t="shared" si="2"/>
        <v/>
      </c>
      <c r="N72" s="395" t="str">
        <f t="shared" si="3"/>
        <v/>
      </c>
      <c r="O72" s="395" t="str">
        <f t="shared" si="4"/>
        <v/>
      </c>
      <c r="P72" s="395" t="str">
        <f t="shared" si="5"/>
        <v/>
      </c>
      <c r="Q72" s="149"/>
      <c r="R72" s="149"/>
      <c r="S72" s="462"/>
      <c r="T72" s="262"/>
    </row>
    <row r="73" spans="1:20" ht="33" customHeight="1" x14ac:dyDescent="0.25">
      <c r="A73" s="46"/>
      <c r="B73" s="142"/>
      <c r="C73" s="339"/>
      <c r="D73" s="996"/>
      <c r="E73" s="997"/>
      <c r="F73" s="143"/>
      <c r="G73" s="142"/>
      <c r="H73" s="157"/>
      <c r="I73" s="461"/>
      <c r="J73" s="674" t="str">
        <f>IF(H73="","",VLOOKUP(H73,Datos!$L$2:$N$23,3,FALSE))</f>
        <v/>
      </c>
      <c r="K73" s="395" t="str">
        <f t="shared" si="0"/>
        <v/>
      </c>
      <c r="L73" s="395" t="str">
        <f t="shared" si="1"/>
        <v/>
      </c>
      <c r="M73" s="395" t="str">
        <f t="shared" si="2"/>
        <v/>
      </c>
      <c r="N73" s="395" t="str">
        <f t="shared" si="3"/>
        <v/>
      </c>
      <c r="O73" s="395" t="str">
        <f t="shared" si="4"/>
        <v/>
      </c>
      <c r="P73" s="395" t="str">
        <f t="shared" si="5"/>
        <v/>
      </c>
      <c r="Q73" s="149"/>
      <c r="R73" s="149"/>
      <c r="S73" s="462"/>
      <c r="T73" s="262"/>
    </row>
    <row r="74" spans="1:20" ht="33" customHeight="1" x14ac:dyDescent="0.25">
      <c r="A74" s="46"/>
      <c r="B74" s="142"/>
      <c r="C74" s="339"/>
      <c r="D74" s="996"/>
      <c r="E74" s="997"/>
      <c r="F74" s="143"/>
      <c r="G74" s="142"/>
      <c r="H74" s="157"/>
      <c r="I74" s="461"/>
      <c r="J74" s="674" t="str">
        <f>IF(H74="","",VLOOKUP(H74,Datos!$L$2:$N$23,3,FALSE))</f>
        <v/>
      </c>
      <c r="K74" s="395" t="str">
        <f t="shared" si="0"/>
        <v/>
      </c>
      <c r="L74" s="395" t="str">
        <f t="shared" si="1"/>
        <v/>
      </c>
      <c r="M74" s="395" t="str">
        <f t="shared" si="2"/>
        <v/>
      </c>
      <c r="N74" s="395" t="str">
        <f t="shared" si="3"/>
        <v/>
      </c>
      <c r="O74" s="395" t="str">
        <f t="shared" si="4"/>
        <v/>
      </c>
      <c r="P74" s="395" t="str">
        <f t="shared" si="5"/>
        <v/>
      </c>
      <c r="Q74" s="149"/>
      <c r="R74" s="149"/>
      <c r="S74" s="462"/>
      <c r="T74" s="262"/>
    </row>
    <row r="75" spans="1:20" ht="33" customHeight="1" x14ac:dyDescent="0.25">
      <c r="A75" s="46"/>
      <c r="B75" s="142"/>
      <c r="C75" s="339"/>
      <c r="D75" s="996"/>
      <c r="E75" s="997"/>
      <c r="F75" s="143"/>
      <c r="G75" s="142"/>
      <c r="H75" s="157"/>
      <c r="I75" s="461"/>
      <c r="J75" s="674" t="str">
        <f>IF(H75="","",VLOOKUP(H75,Datos!$L$2:$N$23,3,FALSE))</f>
        <v/>
      </c>
      <c r="K75" s="395" t="str">
        <f t="shared" si="0"/>
        <v/>
      </c>
      <c r="L75" s="395" t="str">
        <f t="shared" si="1"/>
        <v/>
      </c>
      <c r="M75" s="395" t="str">
        <f t="shared" si="2"/>
        <v/>
      </c>
      <c r="N75" s="395" t="str">
        <f t="shared" si="3"/>
        <v/>
      </c>
      <c r="O75" s="395" t="str">
        <f t="shared" si="4"/>
        <v/>
      </c>
      <c r="P75" s="395" t="str">
        <f t="shared" si="5"/>
        <v/>
      </c>
      <c r="Q75" s="149"/>
      <c r="R75" s="149"/>
      <c r="S75" s="462"/>
      <c r="T75" s="262"/>
    </row>
    <row r="76" spans="1:20" ht="33" customHeight="1" x14ac:dyDescent="0.25">
      <c r="A76" s="46"/>
      <c r="B76" s="142"/>
      <c r="C76" s="339"/>
      <c r="D76" s="996"/>
      <c r="E76" s="997"/>
      <c r="F76" s="143"/>
      <c r="G76" s="142"/>
      <c r="H76" s="157"/>
      <c r="I76" s="461"/>
      <c r="J76" s="674" t="str">
        <f>IF(H76="","",VLOOKUP(H76,Datos!$L$2:$N$23,3,FALSE))</f>
        <v/>
      </c>
      <c r="K76" s="395" t="str">
        <f t="shared" si="0"/>
        <v/>
      </c>
      <c r="L76" s="395" t="str">
        <f t="shared" si="1"/>
        <v/>
      </c>
      <c r="M76" s="395" t="str">
        <f t="shared" si="2"/>
        <v/>
      </c>
      <c r="N76" s="395" t="str">
        <f t="shared" si="3"/>
        <v/>
      </c>
      <c r="O76" s="395" t="str">
        <f t="shared" si="4"/>
        <v/>
      </c>
      <c r="P76" s="395" t="str">
        <f t="shared" si="5"/>
        <v/>
      </c>
      <c r="Q76" s="149"/>
      <c r="R76" s="149"/>
      <c r="S76" s="462"/>
      <c r="T76" s="262"/>
    </row>
    <row r="77" spans="1:20" ht="33" customHeight="1" x14ac:dyDescent="0.25">
      <c r="A77" s="46"/>
      <c r="B77" s="142"/>
      <c r="C77" s="339"/>
      <c r="D77" s="996"/>
      <c r="E77" s="997"/>
      <c r="F77" s="143"/>
      <c r="G77" s="142"/>
      <c r="H77" s="157"/>
      <c r="I77" s="461"/>
      <c r="J77" s="674" t="str">
        <f>IF(H77="","",VLOOKUP(H77,Datos!$L$2:$N$23,3,FALSE))</f>
        <v/>
      </c>
      <c r="K77" s="395" t="str">
        <f t="shared" ref="K77:K140" si="6">IF(ISNUMBER(J77),((J77*12)*G77),"")</f>
        <v/>
      </c>
      <c r="L77" s="395" t="str">
        <f t="shared" ref="L77:L140" si="7">IF(ISNUMBER(J77),(K77/12),"")</f>
        <v/>
      </c>
      <c r="M77" s="395" t="str">
        <f t="shared" ref="M77:M140" si="8">IF(ISNUMBER(J77),($F$513*G77),"")</f>
        <v/>
      </c>
      <c r="N77" s="395" t="str">
        <f t="shared" ref="N77:N140" si="9">IF(ISNUMBER(J77),(K77*8.33%),"")</f>
        <v/>
      </c>
      <c r="O77" s="395" t="str">
        <f t="shared" ref="O77:O140" si="10">IF(ISNUMBER(J77),(K77*9.15%),"")</f>
        <v/>
      </c>
      <c r="P77" s="395" t="str">
        <f t="shared" ref="P77:P140" si="11">IF(ISNUMBER(J77),SUM(K77:O77),"")</f>
        <v/>
      </c>
      <c r="Q77" s="149"/>
      <c r="R77" s="149"/>
      <c r="S77" s="462"/>
      <c r="T77" s="262"/>
    </row>
    <row r="78" spans="1:20" ht="33" customHeight="1" x14ac:dyDescent="0.25">
      <c r="A78" s="46"/>
      <c r="B78" s="142"/>
      <c r="C78" s="339"/>
      <c r="D78" s="996"/>
      <c r="E78" s="997"/>
      <c r="F78" s="143"/>
      <c r="G78" s="142"/>
      <c r="H78" s="157"/>
      <c r="I78" s="461"/>
      <c r="J78" s="674" t="str">
        <f>IF(H78="","",VLOOKUP(H78,Datos!$L$2:$N$23,3,FALSE))</f>
        <v/>
      </c>
      <c r="K78" s="395" t="str">
        <f t="shared" si="6"/>
        <v/>
      </c>
      <c r="L78" s="395" t="str">
        <f t="shared" si="7"/>
        <v/>
      </c>
      <c r="M78" s="395" t="str">
        <f t="shared" si="8"/>
        <v/>
      </c>
      <c r="N78" s="395" t="str">
        <f t="shared" si="9"/>
        <v/>
      </c>
      <c r="O78" s="395" t="str">
        <f t="shared" si="10"/>
        <v/>
      </c>
      <c r="P78" s="395" t="str">
        <f t="shared" si="11"/>
        <v/>
      </c>
      <c r="Q78" s="149"/>
      <c r="R78" s="149"/>
      <c r="S78" s="462"/>
      <c r="T78" s="262"/>
    </row>
    <row r="79" spans="1:20" ht="33" customHeight="1" x14ac:dyDescent="0.25">
      <c r="A79" s="46"/>
      <c r="B79" s="142"/>
      <c r="C79" s="339"/>
      <c r="D79" s="996"/>
      <c r="E79" s="997"/>
      <c r="F79" s="143"/>
      <c r="G79" s="142"/>
      <c r="H79" s="157"/>
      <c r="I79" s="461"/>
      <c r="J79" s="674" t="str">
        <f>IF(H79="","",VLOOKUP(H79,Datos!$L$2:$N$23,3,FALSE))</f>
        <v/>
      </c>
      <c r="K79" s="395" t="str">
        <f t="shared" si="6"/>
        <v/>
      </c>
      <c r="L79" s="395" t="str">
        <f t="shared" si="7"/>
        <v/>
      </c>
      <c r="M79" s="395" t="str">
        <f t="shared" si="8"/>
        <v/>
      </c>
      <c r="N79" s="395" t="str">
        <f t="shared" si="9"/>
        <v/>
      </c>
      <c r="O79" s="395" t="str">
        <f t="shared" si="10"/>
        <v/>
      </c>
      <c r="P79" s="395" t="str">
        <f t="shared" si="11"/>
        <v/>
      </c>
      <c r="Q79" s="149"/>
      <c r="R79" s="149"/>
      <c r="S79" s="462"/>
      <c r="T79" s="262"/>
    </row>
    <row r="80" spans="1:20" ht="33" customHeight="1" x14ac:dyDescent="0.25">
      <c r="A80" s="46"/>
      <c r="B80" s="142"/>
      <c r="C80" s="339"/>
      <c r="D80" s="996"/>
      <c r="E80" s="997"/>
      <c r="F80" s="143"/>
      <c r="G80" s="142"/>
      <c r="H80" s="157"/>
      <c r="I80" s="461"/>
      <c r="J80" s="674" t="str">
        <f>IF(H80="","",VLOOKUP(H80,Datos!$L$2:$N$23,3,FALSE))</f>
        <v/>
      </c>
      <c r="K80" s="395" t="str">
        <f t="shared" si="6"/>
        <v/>
      </c>
      <c r="L80" s="395" t="str">
        <f t="shared" si="7"/>
        <v/>
      </c>
      <c r="M80" s="395" t="str">
        <f t="shared" si="8"/>
        <v/>
      </c>
      <c r="N80" s="395" t="str">
        <f t="shared" si="9"/>
        <v/>
      </c>
      <c r="O80" s="395" t="str">
        <f t="shared" si="10"/>
        <v/>
      </c>
      <c r="P80" s="395" t="str">
        <f t="shared" si="11"/>
        <v/>
      </c>
      <c r="Q80" s="149"/>
      <c r="R80" s="149"/>
      <c r="S80" s="462"/>
      <c r="T80" s="262"/>
    </row>
    <row r="81" spans="1:20" ht="33" customHeight="1" x14ac:dyDescent="0.25">
      <c r="A81" s="46"/>
      <c r="B81" s="142"/>
      <c r="C81" s="339"/>
      <c r="D81" s="996"/>
      <c r="E81" s="997"/>
      <c r="F81" s="143"/>
      <c r="G81" s="142"/>
      <c r="H81" s="157"/>
      <c r="I81" s="461"/>
      <c r="J81" s="674" t="str">
        <f>IF(H81="","",VLOOKUP(H81,Datos!$L$2:$N$23,3,FALSE))</f>
        <v/>
      </c>
      <c r="K81" s="395" t="str">
        <f t="shared" si="6"/>
        <v/>
      </c>
      <c r="L81" s="395" t="str">
        <f t="shared" si="7"/>
        <v/>
      </c>
      <c r="M81" s="395" t="str">
        <f t="shared" si="8"/>
        <v/>
      </c>
      <c r="N81" s="395" t="str">
        <f t="shared" si="9"/>
        <v/>
      </c>
      <c r="O81" s="395" t="str">
        <f t="shared" si="10"/>
        <v/>
      </c>
      <c r="P81" s="395" t="str">
        <f t="shared" si="11"/>
        <v/>
      </c>
      <c r="Q81" s="149"/>
      <c r="R81" s="149"/>
      <c r="S81" s="462"/>
      <c r="T81" s="262"/>
    </row>
    <row r="82" spans="1:20" ht="33" customHeight="1" x14ac:dyDescent="0.25">
      <c r="A82" s="46"/>
      <c r="B82" s="142"/>
      <c r="C82" s="339"/>
      <c r="D82" s="996"/>
      <c r="E82" s="997"/>
      <c r="F82" s="143"/>
      <c r="G82" s="142"/>
      <c r="H82" s="157"/>
      <c r="I82" s="461"/>
      <c r="J82" s="674" t="str">
        <f>IF(H82="","",VLOOKUP(H82,Datos!$L$2:$N$23,3,FALSE))</f>
        <v/>
      </c>
      <c r="K82" s="395" t="str">
        <f t="shared" si="6"/>
        <v/>
      </c>
      <c r="L82" s="395" t="str">
        <f t="shared" si="7"/>
        <v/>
      </c>
      <c r="M82" s="395" t="str">
        <f t="shared" si="8"/>
        <v/>
      </c>
      <c r="N82" s="395" t="str">
        <f t="shared" si="9"/>
        <v/>
      </c>
      <c r="O82" s="395" t="str">
        <f t="shared" si="10"/>
        <v/>
      </c>
      <c r="P82" s="395" t="str">
        <f t="shared" si="11"/>
        <v/>
      </c>
      <c r="Q82" s="149"/>
      <c r="R82" s="149"/>
      <c r="S82" s="462"/>
      <c r="T82" s="262"/>
    </row>
    <row r="83" spans="1:20" ht="33" customHeight="1" x14ac:dyDescent="0.25">
      <c r="A83" s="46"/>
      <c r="B83" s="142"/>
      <c r="C83" s="339"/>
      <c r="D83" s="996"/>
      <c r="E83" s="997"/>
      <c r="F83" s="143"/>
      <c r="G83" s="142"/>
      <c r="H83" s="157"/>
      <c r="I83" s="461"/>
      <c r="J83" s="674" t="str">
        <f>IF(H83="","",VLOOKUP(H83,Datos!$L$2:$N$23,3,FALSE))</f>
        <v/>
      </c>
      <c r="K83" s="395" t="str">
        <f t="shared" si="6"/>
        <v/>
      </c>
      <c r="L83" s="395" t="str">
        <f t="shared" si="7"/>
        <v/>
      </c>
      <c r="M83" s="395" t="str">
        <f t="shared" si="8"/>
        <v/>
      </c>
      <c r="N83" s="395" t="str">
        <f t="shared" si="9"/>
        <v/>
      </c>
      <c r="O83" s="395" t="str">
        <f t="shared" si="10"/>
        <v/>
      </c>
      <c r="P83" s="395" t="str">
        <f t="shared" si="11"/>
        <v/>
      </c>
      <c r="Q83" s="149"/>
      <c r="R83" s="149"/>
      <c r="S83" s="462"/>
      <c r="T83" s="262"/>
    </row>
    <row r="84" spans="1:20" ht="33" customHeight="1" x14ac:dyDescent="0.25">
      <c r="A84" s="46"/>
      <c r="B84" s="142"/>
      <c r="C84" s="339"/>
      <c r="D84" s="996"/>
      <c r="E84" s="997"/>
      <c r="F84" s="143"/>
      <c r="G84" s="142"/>
      <c r="H84" s="157"/>
      <c r="I84" s="461"/>
      <c r="J84" s="674" t="str">
        <f>IF(H84="","",VLOOKUP(H84,Datos!$L$2:$N$23,3,FALSE))</f>
        <v/>
      </c>
      <c r="K84" s="395" t="str">
        <f t="shared" si="6"/>
        <v/>
      </c>
      <c r="L84" s="395" t="str">
        <f t="shared" si="7"/>
        <v/>
      </c>
      <c r="M84" s="395" t="str">
        <f t="shared" si="8"/>
        <v/>
      </c>
      <c r="N84" s="395" t="str">
        <f t="shared" si="9"/>
        <v/>
      </c>
      <c r="O84" s="395" t="str">
        <f t="shared" si="10"/>
        <v/>
      </c>
      <c r="P84" s="395" t="str">
        <f t="shared" si="11"/>
        <v/>
      </c>
      <c r="Q84" s="149"/>
      <c r="R84" s="149"/>
      <c r="S84" s="462"/>
      <c r="T84" s="262"/>
    </row>
    <row r="85" spans="1:20" ht="33" customHeight="1" x14ac:dyDescent="0.25">
      <c r="A85" s="46"/>
      <c r="B85" s="142"/>
      <c r="C85" s="339"/>
      <c r="D85" s="996"/>
      <c r="E85" s="997"/>
      <c r="F85" s="143"/>
      <c r="G85" s="142"/>
      <c r="H85" s="157"/>
      <c r="I85" s="461"/>
      <c r="J85" s="674" t="str">
        <f>IF(H85="","",VLOOKUP(H85,Datos!$L$2:$N$23,3,FALSE))</f>
        <v/>
      </c>
      <c r="K85" s="395" t="str">
        <f t="shared" si="6"/>
        <v/>
      </c>
      <c r="L85" s="395" t="str">
        <f t="shared" si="7"/>
        <v/>
      </c>
      <c r="M85" s="395" t="str">
        <f t="shared" si="8"/>
        <v/>
      </c>
      <c r="N85" s="395" t="str">
        <f t="shared" si="9"/>
        <v/>
      </c>
      <c r="O85" s="395" t="str">
        <f t="shared" si="10"/>
        <v/>
      </c>
      <c r="P85" s="395" t="str">
        <f t="shared" si="11"/>
        <v/>
      </c>
      <c r="Q85" s="149"/>
      <c r="R85" s="149"/>
      <c r="S85" s="462"/>
      <c r="T85" s="262"/>
    </row>
    <row r="86" spans="1:20" ht="33" customHeight="1" x14ac:dyDescent="0.25">
      <c r="A86" s="46"/>
      <c r="B86" s="142"/>
      <c r="C86" s="339"/>
      <c r="D86" s="996"/>
      <c r="E86" s="997"/>
      <c r="F86" s="143"/>
      <c r="G86" s="142"/>
      <c r="H86" s="157"/>
      <c r="I86" s="461"/>
      <c r="J86" s="674" t="str">
        <f>IF(H86="","",VLOOKUP(H86,Datos!$L$2:$N$23,3,FALSE))</f>
        <v/>
      </c>
      <c r="K86" s="395" t="str">
        <f t="shared" si="6"/>
        <v/>
      </c>
      <c r="L86" s="395" t="str">
        <f t="shared" si="7"/>
        <v/>
      </c>
      <c r="M86" s="395" t="str">
        <f t="shared" si="8"/>
        <v/>
      </c>
      <c r="N86" s="395" t="str">
        <f t="shared" si="9"/>
        <v/>
      </c>
      <c r="O86" s="395" t="str">
        <f t="shared" si="10"/>
        <v/>
      </c>
      <c r="P86" s="395" t="str">
        <f t="shared" si="11"/>
        <v/>
      </c>
      <c r="Q86" s="149"/>
      <c r="R86" s="149"/>
      <c r="S86" s="462"/>
      <c r="T86" s="262"/>
    </row>
    <row r="87" spans="1:20" ht="33" customHeight="1" x14ac:dyDescent="0.25">
      <c r="A87" s="46"/>
      <c r="B87" s="142"/>
      <c r="C87" s="339"/>
      <c r="D87" s="996"/>
      <c r="E87" s="997"/>
      <c r="F87" s="143"/>
      <c r="G87" s="142"/>
      <c r="H87" s="157"/>
      <c r="I87" s="461"/>
      <c r="J87" s="674" t="str">
        <f>IF(H87="","",VLOOKUP(H87,Datos!$L$2:$N$23,3,FALSE))</f>
        <v/>
      </c>
      <c r="K87" s="395" t="str">
        <f t="shared" si="6"/>
        <v/>
      </c>
      <c r="L87" s="395" t="str">
        <f t="shared" si="7"/>
        <v/>
      </c>
      <c r="M87" s="395" t="str">
        <f t="shared" si="8"/>
        <v/>
      </c>
      <c r="N87" s="395" t="str">
        <f t="shared" si="9"/>
        <v/>
      </c>
      <c r="O87" s="395" t="str">
        <f t="shared" si="10"/>
        <v/>
      </c>
      <c r="P87" s="395" t="str">
        <f t="shared" si="11"/>
        <v/>
      </c>
      <c r="Q87" s="149"/>
      <c r="R87" s="149"/>
      <c r="S87" s="462"/>
      <c r="T87" s="262"/>
    </row>
    <row r="88" spans="1:20" ht="33" customHeight="1" x14ac:dyDescent="0.25">
      <c r="A88" s="46"/>
      <c r="B88" s="142"/>
      <c r="C88" s="339"/>
      <c r="D88" s="996"/>
      <c r="E88" s="997"/>
      <c r="F88" s="143"/>
      <c r="G88" s="142"/>
      <c r="H88" s="157"/>
      <c r="I88" s="461"/>
      <c r="J88" s="674" t="str">
        <f>IF(H88="","",VLOOKUP(H88,Datos!$L$2:$N$23,3,FALSE))</f>
        <v/>
      </c>
      <c r="K88" s="395" t="str">
        <f t="shared" si="6"/>
        <v/>
      </c>
      <c r="L88" s="395" t="str">
        <f t="shared" si="7"/>
        <v/>
      </c>
      <c r="M88" s="395" t="str">
        <f t="shared" si="8"/>
        <v/>
      </c>
      <c r="N88" s="395" t="str">
        <f t="shared" si="9"/>
        <v/>
      </c>
      <c r="O88" s="395" t="str">
        <f t="shared" si="10"/>
        <v/>
      </c>
      <c r="P88" s="395" t="str">
        <f t="shared" si="11"/>
        <v/>
      </c>
      <c r="Q88" s="149"/>
      <c r="R88" s="149"/>
      <c r="S88" s="462"/>
      <c r="T88" s="262"/>
    </row>
    <row r="89" spans="1:20" ht="33" customHeight="1" x14ac:dyDescent="0.25">
      <c r="A89" s="46"/>
      <c r="B89" s="142"/>
      <c r="C89" s="339"/>
      <c r="D89" s="996"/>
      <c r="E89" s="997"/>
      <c r="F89" s="143"/>
      <c r="G89" s="142"/>
      <c r="H89" s="157"/>
      <c r="I89" s="461"/>
      <c r="J89" s="674" t="str">
        <f>IF(H89="","",VLOOKUP(H89,Datos!$L$2:$N$23,3,FALSE))</f>
        <v/>
      </c>
      <c r="K89" s="395" t="str">
        <f t="shared" si="6"/>
        <v/>
      </c>
      <c r="L89" s="395" t="str">
        <f t="shared" si="7"/>
        <v/>
      </c>
      <c r="M89" s="395" t="str">
        <f t="shared" si="8"/>
        <v/>
      </c>
      <c r="N89" s="395" t="str">
        <f t="shared" si="9"/>
        <v/>
      </c>
      <c r="O89" s="395" t="str">
        <f t="shared" si="10"/>
        <v/>
      </c>
      <c r="P89" s="395" t="str">
        <f t="shared" si="11"/>
        <v/>
      </c>
      <c r="Q89" s="149"/>
      <c r="R89" s="149"/>
      <c r="S89" s="462"/>
      <c r="T89" s="262"/>
    </row>
    <row r="90" spans="1:20" ht="33" customHeight="1" x14ac:dyDescent="0.25">
      <c r="A90" s="46"/>
      <c r="B90" s="142"/>
      <c r="C90" s="339"/>
      <c r="D90" s="996"/>
      <c r="E90" s="997"/>
      <c r="F90" s="143"/>
      <c r="G90" s="142"/>
      <c r="H90" s="157"/>
      <c r="I90" s="461"/>
      <c r="J90" s="674" t="str">
        <f>IF(H90="","",VLOOKUP(H90,Datos!$L$2:$N$23,3,FALSE))</f>
        <v/>
      </c>
      <c r="K90" s="395" t="str">
        <f t="shared" si="6"/>
        <v/>
      </c>
      <c r="L90" s="395" t="str">
        <f t="shared" si="7"/>
        <v/>
      </c>
      <c r="M90" s="395" t="str">
        <f t="shared" si="8"/>
        <v/>
      </c>
      <c r="N90" s="395" t="str">
        <f t="shared" si="9"/>
        <v/>
      </c>
      <c r="O90" s="395" t="str">
        <f t="shared" si="10"/>
        <v/>
      </c>
      <c r="P90" s="395" t="str">
        <f t="shared" si="11"/>
        <v/>
      </c>
      <c r="Q90" s="149"/>
      <c r="R90" s="149"/>
      <c r="S90" s="462"/>
      <c r="T90" s="262"/>
    </row>
    <row r="91" spans="1:20" ht="33" customHeight="1" x14ac:dyDescent="0.25">
      <c r="A91" s="46"/>
      <c r="B91" s="142"/>
      <c r="C91" s="339"/>
      <c r="D91" s="996"/>
      <c r="E91" s="997"/>
      <c r="F91" s="143"/>
      <c r="G91" s="142"/>
      <c r="H91" s="157"/>
      <c r="I91" s="461"/>
      <c r="J91" s="674" t="str">
        <f>IF(H91="","",VLOOKUP(H91,Datos!$L$2:$N$23,3,FALSE))</f>
        <v/>
      </c>
      <c r="K91" s="395" t="str">
        <f t="shared" si="6"/>
        <v/>
      </c>
      <c r="L91" s="395" t="str">
        <f t="shared" si="7"/>
        <v/>
      </c>
      <c r="M91" s="395" t="str">
        <f t="shared" si="8"/>
        <v/>
      </c>
      <c r="N91" s="395" t="str">
        <f t="shared" si="9"/>
        <v/>
      </c>
      <c r="O91" s="395" t="str">
        <f t="shared" si="10"/>
        <v/>
      </c>
      <c r="P91" s="395" t="str">
        <f t="shared" si="11"/>
        <v/>
      </c>
      <c r="Q91" s="149"/>
      <c r="R91" s="149"/>
      <c r="S91" s="462"/>
      <c r="T91" s="262"/>
    </row>
    <row r="92" spans="1:20" ht="33" customHeight="1" x14ac:dyDescent="0.25">
      <c r="A92" s="46"/>
      <c r="B92" s="142"/>
      <c r="C92" s="339"/>
      <c r="D92" s="996"/>
      <c r="E92" s="997"/>
      <c r="F92" s="143"/>
      <c r="G92" s="142"/>
      <c r="H92" s="157"/>
      <c r="I92" s="461"/>
      <c r="J92" s="674" t="str">
        <f>IF(H92="","",VLOOKUP(H92,Datos!$L$2:$N$23,3,FALSE))</f>
        <v/>
      </c>
      <c r="K92" s="395" t="str">
        <f t="shared" si="6"/>
        <v/>
      </c>
      <c r="L92" s="395" t="str">
        <f t="shared" si="7"/>
        <v/>
      </c>
      <c r="M92" s="395" t="str">
        <f t="shared" si="8"/>
        <v/>
      </c>
      <c r="N92" s="395" t="str">
        <f t="shared" si="9"/>
        <v/>
      </c>
      <c r="O92" s="395" t="str">
        <f t="shared" si="10"/>
        <v/>
      </c>
      <c r="P92" s="395" t="str">
        <f t="shared" si="11"/>
        <v/>
      </c>
      <c r="Q92" s="149"/>
      <c r="R92" s="149"/>
      <c r="S92" s="462"/>
      <c r="T92" s="262"/>
    </row>
    <row r="93" spans="1:20" ht="33" customHeight="1" x14ac:dyDescent="0.25">
      <c r="A93" s="46"/>
      <c r="B93" s="142"/>
      <c r="C93" s="339"/>
      <c r="D93" s="996"/>
      <c r="E93" s="997"/>
      <c r="F93" s="143"/>
      <c r="G93" s="142"/>
      <c r="H93" s="157"/>
      <c r="I93" s="461"/>
      <c r="J93" s="674" t="str">
        <f>IF(H93="","",VLOOKUP(H93,Datos!$L$2:$N$23,3,FALSE))</f>
        <v/>
      </c>
      <c r="K93" s="395" t="str">
        <f t="shared" si="6"/>
        <v/>
      </c>
      <c r="L93" s="395" t="str">
        <f t="shared" si="7"/>
        <v/>
      </c>
      <c r="M93" s="395" t="str">
        <f t="shared" si="8"/>
        <v/>
      </c>
      <c r="N93" s="395" t="str">
        <f t="shared" si="9"/>
        <v/>
      </c>
      <c r="O93" s="395" t="str">
        <f t="shared" si="10"/>
        <v/>
      </c>
      <c r="P93" s="395" t="str">
        <f t="shared" si="11"/>
        <v/>
      </c>
      <c r="Q93" s="149"/>
      <c r="R93" s="149"/>
      <c r="S93" s="462"/>
      <c r="T93" s="262"/>
    </row>
    <row r="94" spans="1:20" ht="33" customHeight="1" x14ac:dyDescent="0.25">
      <c r="A94" s="46"/>
      <c r="B94" s="142"/>
      <c r="C94" s="339"/>
      <c r="D94" s="996"/>
      <c r="E94" s="997"/>
      <c r="F94" s="143"/>
      <c r="G94" s="142"/>
      <c r="H94" s="157"/>
      <c r="I94" s="461"/>
      <c r="J94" s="674" t="str">
        <f>IF(H94="","",VLOOKUP(H94,Datos!$L$2:$N$23,3,FALSE))</f>
        <v/>
      </c>
      <c r="K94" s="395" t="str">
        <f t="shared" si="6"/>
        <v/>
      </c>
      <c r="L94" s="395" t="str">
        <f t="shared" si="7"/>
        <v/>
      </c>
      <c r="M94" s="395" t="str">
        <f t="shared" si="8"/>
        <v/>
      </c>
      <c r="N94" s="395" t="str">
        <f t="shared" si="9"/>
        <v/>
      </c>
      <c r="O94" s="395" t="str">
        <f t="shared" si="10"/>
        <v/>
      </c>
      <c r="P94" s="395" t="str">
        <f t="shared" si="11"/>
        <v/>
      </c>
      <c r="Q94" s="149"/>
      <c r="R94" s="149"/>
      <c r="S94" s="462"/>
      <c r="T94" s="262"/>
    </row>
    <row r="95" spans="1:20" ht="33" customHeight="1" x14ac:dyDescent="0.25">
      <c r="A95" s="46"/>
      <c r="B95" s="142"/>
      <c r="C95" s="339"/>
      <c r="D95" s="996"/>
      <c r="E95" s="997"/>
      <c r="F95" s="143"/>
      <c r="G95" s="142"/>
      <c r="H95" s="157"/>
      <c r="I95" s="461"/>
      <c r="J95" s="674" t="str">
        <f>IF(H95="","",VLOOKUP(H95,Datos!$L$2:$N$23,3,FALSE))</f>
        <v/>
      </c>
      <c r="K95" s="395" t="str">
        <f t="shared" si="6"/>
        <v/>
      </c>
      <c r="L95" s="395" t="str">
        <f t="shared" si="7"/>
        <v/>
      </c>
      <c r="M95" s="395" t="str">
        <f t="shared" si="8"/>
        <v/>
      </c>
      <c r="N95" s="395" t="str">
        <f t="shared" si="9"/>
        <v/>
      </c>
      <c r="O95" s="395" t="str">
        <f t="shared" si="10"/>
        <v/>
      </c>
      <c r="P95" s="395" t="str">
        <f t="shared" si="11"/>
        <v/>
      </c>
      <c r="Q95" s="149"/>
      <c r="R95" s="149"/>
      <c r="S95" s="462"/>
      <c r="T95" s="262"/>
    </row>
    <row r="96" spans="1:20" ht="33" customHeight="1" x14ac:dyDescent="0.25">
      <c r="A96" s="46"/>
      <c r="B96" s="142"/>
      <c r="C96" s="339"/>
      <c r="D96" s="996"/>
      <c r="E96" s="997"/>
      <c r="F96" s="143"/>
      <c r="G96" s="142"/>
      <c r="H96" s="157"/>
      <c r="I96" s="461"/>
      <c r="J96" s="674" t="str">
        <f>IF(H96="","",VLOOKUP(H96,Datos!$L$2:$N$23,3,FALSE))</f>
        <v/>
      </c>
      <c r="K96" s="395" t="str">
        <f t="shared" si="6"/>
        <v/>
      </c>
      <c r="L96" s="395" t="str">
        <f t="shared" si="7"/>
        <v/>
      </c>
      <c r="M96" s="395" t="str">
        <f t="shared" si="8"/>
        <v/>
      </c>
      <c r="N96" s="395" t="str">
        <f t="shared" si="9"/>
        <v/>
      </c>
      <c r="O96" s="395" t="str">
        <f t="shared" si="10"/>
        <v/>
      </c>
      <c r="P96" s="395" t="str">
        <f t="shared" si="11"/>
        <v/>
      </c>
      <c r="Q96" s="149"/>
      <c r="R96" s="149"/>
      <c r="S96" s="462"/>
      <c r="T96" s="262"/>
    </row>
    <row r="97" spans="1:20" ht="33" customHeight="1" x14ac:dyDescent="0.25">
      <c r="A97" s="46"/>
      <c r="B97" s="142"/>
      <c r="C97" s="339"/>
      <c r="D97" s="996"/>
      <c r="E97" s="997"/>
      <c r="F97" s="143"/>
      <c r="G97" s="142"/>
      <c r="H97" s="157"/>
      <c r="I97" s="461"/>
      <c r="J97" s="674" t="str">
        <f>IF(H97="","",VLOOKUP(H97,Datos!$L$2:$N$23,3,FALSE))</f>
        <v/>
      </c>
      <c r="K97" s="395" t="str">
        <f t="shared" si="6"/>
        <v/>
      </c>
      <c r="L97" s="395" t="str">
        <f t="shared" si="7"/>
        <v/>
      </c>
      <c r="M97" s="395" t="str">
        <f t="shared" si="8"/>
        <v/>
      </c>
      <c r="N97" s="395" t="str">
        <f t="shared" si="9"/>
        <v/>
      </c>
      <c r="O97" s="395" t="str">
        <f t="shared" si="10"/>
        <v/>
      </c>
      <c r="P97" s="395" t="str">
        <f t="shared" si="11"/>
        <v/>
      </c>
      <c r="Q97" s="149"/>
      <c r="R97" s="149"/>
      <c r="S97" s="462"/>
      <c r="T97" s="262"/>
    </row>
    <row r="98" spans="1:20" ht="33" customHeight="1" x14ac:dyDescent="0.25">
      <c r="A98" s="46"/>
      <c r="B98" s="142"/>
      <c r="C98" s="339"/>
      <c r="D98" s="996"/>
      <c r="E98" s="997"/>
      <c r="F98" s="143"/>
      <c r="G98" s="142"/>
      <c r="H98" s="157"/>
      <c r="I98" s="461"/>
      <c r="J98" s="674" t="str">
        <f>IF(H98="","",VLOOKUP(H98,Datos!$L$2:$N$23,3,FALSE))</f>
        <v/>
      </c>
      <c r="K98" s="395" t="str">
        <f t="shared" si="6"/>
        <v/>
      </c>
      <c r="L98" s="395" t="str">
        <f t="shared" si="7"/>
        <v/>
      </c>
      <c r="M98" s="395" t="str">
        <f t="shared" si="8"/>
        <v/>
      </c>
      <c r="N98" s="395" t="str">
        <f t="shared" si="9"/>
        <v/>
      </c>
      <c r="O98" s="395" t="str">
        <f t="shared" si="10"/>
        <v/>
      </c>
      <c r="P98" s="395" t="str">
        <f t="shared" si="11"/>
        <v/>
      </c>
      <c r="Q98" s="149"/>
      <c r="R98" s="149"/>
      <c r="S98" s="462"/>
      <c r="T98" s="262"/>
    </row>
    <row r="99" spans="1:20" ht="33" customHeight="1" x14ac:dyDescent="0.25">
      <c r="A99" s="46"/>
      <c r="B99" s="142"/>
      <c r="C99" s="339"/>
      <c r="D99" s="996"/>
      <c r="E99" s="997"/>
      <c r="F99" s="143"/>
      <c r="G99" s="142"/>
      <c r="H99" s="157"/>
      <c r="I99" s="461"/>
      <c r="J99" s="674" t="str">
        <f>IF(H99="","",VLOOKUP(H99,Datos!$L$2:$N$23,3,FALSE))</f>
        <v/>
      </c>
      <c r="K99" s="395" t="str">
        <f t="shared" si="6"/>
        <v/>
      </c>
      <c r="L99" s="395" t="str">
        <f t="shared" si="7"/>
        <v/>
      </c>
      <c r="M99" s="395" t="str">
        <f t="shared" si="8"/>
        <v/>
      </c>
      <c r="N99" s="395" t="str">
        <f t="shared" si="9"/>
        <v/>
      </c>
      <c r="O99" s="395" t="str">
        <f t="shared" si="10"/>
        <v/>
      </c>
      <c r="P99" s="395" t="str">
        <f t="shared" si="11"/>
        <v/>
      </c>
      <c r="Q99" s="149"/>
      <c r="R99" s="149"/>
      <c r="S99" s="462"/>
      <c r="T99" s="262"/>
    </row>
    <row r="100" spans="1:20" ht="33" customHeight="1" x14ac:dyDescent="0.25">
      <c r="A100" s="46"/>
      <c r="B100" s="142"/>
      <c r="C100" s="339"/>
      <c r="D100" s="996"/>
      <c r="E100" s="997"/>
      <c r="F100" s="143"/>
      <c r="G100" s="142"/>
      <c r="H100" s="157"/>
      <c r="I100" s="461"/>
      <c r="J100" s="674" t="str">
        <f>IF(H100="","",VLOOKUP(H100,Datos!$L$2:$N$23,3,FALSE))</f>
        <v/>
      </c>
      <c r="K100" s="395" t="str">
        <f t="shared" si="6"/>
        <v/>
      </c>
      <c r="L100" s="395" t="str">
        <f t="shared" si="7"/>
        <v/>
      </c>
      <c r="M100" s="395" t="str">
        <f t="shared" si="8"/>
        <v/>
      </c>
      <c r="N100" s="395" t="str">
        <f t="shared" si="9"/>
        <v/>
      </c>
      <c r="O100" s="395" t="str">
        <f t="shared" si="10"/>
        <v/>
      </c>
      <c r="P100" s="395" t="str">
        <f t="shared" si="11"/>
        <v/>
      </c>
      <c r="Q100" s="149"/>
      <c r="R100" s="149"/>
      <c r="S100" s="462"/>
      <c r="T100" s="262"/>
    </row>
    <row r="101" spans="1:20" ht="33" customHeight="1" x14ac:dyDescent="0.25">
      <c r="A101" s="46"/>
      <c r="B101" s="142"/>
      <c r="C101" s="339"/>
      <c r="D101" s="996"/>
      <c r="E101" s="997"/>
      <c r="F101" s="143"/>
      <c r="G101" s="142"/>
      <c r="H101" s="157"/>
      <c r="I101" s="461"/>
      <c r="J101" s="674" t="str">
        <f>IF(H101="","",VLOOKUP(H101,Datos!$L$2:$N$23,3,FALSE))</f>
        <v/>
      </c>
      <c r="K101" s="395" t="str">
        <f t="shared" si="6"/>
        <v/>
      </c>
      <c r="L101" s="395" t="str">
        <f t="shared" si="7"/>
        <v/>
      </c>
      <c r="M101" s="395" t="str">
        <f t="shared" si="8"/>
        <v/>
      </c>
      <c r="N101" s="395" t="str">
        <f t="shared" si="9"/>
        <v/>
      </c>
      <c r="O101" s="395" t="str">
        <f t="shared" si="10"/>
        <v/>
      </c>
      <c r="P101" s="395" t="str">
        <f t="shared" si="11"/>
        <v/>
      </c>
      <c r="Q101" s="149"/>
      <c r="R101" s="149"/>
      <c r="S101" s="462"/>
      <c r="T101" s="262"/>
    </row>
    <row r="102" spans="1:20" ht="33" customHeight="1" x14ac:dyDescent="0.25">
      <c r="A102" s="46"/>
      <c r="B102" s="142"/>
      <c r="C102" s="339"/>
      <c r="D102" s="996"/>
      <c r="E102" s="997"/>
      <c r="F102" s="143"/>
      <c r="G102" s="142"/>
      <c r="H102" s="157"/>
      <c r="I102" s="461"/>
      <c r="J102" s="674" t="str">
        <f>IF(H102="","",VLOOKUP(H102,Datos!$L$2:$N$23,3,FALSE))</f>
        <v/>
      </c>
      <c r="K102" s="395" t="str">
        <f t="shared" si="6"/>
        <v/>
      </c>
      <c r="L102" s="395" t="str">
        <f t="shared" si="7"/>
        <v/>
      </c>
      <c r="M102" s="395" t="str">
        <f t="shared" si="8"/>
        <v/>
      </c>
      <c r="N102" s="395" t="str">
        <f t="shared" si="9"/>
        <v/>
      </c>
      <c r="O102" s="395" t="str">
        <f t="shared" si="10"/>
        <v/>
      </c>
      <c r="P102" s="395" t="str">
        <f t="shared" si="11"/>
        <v/>
      </c>
      <c r="Q102" s="149"/>
      <c r="R102" s="149"/>
      <c r="S102" s="462"/>
      <c r="T102" s="262"/>
    </row>
    <row r="103" spans="1:20" ht="33" customHeight="1" x14ac:dyDescent="0.25">
      <c r="A103" s="46"/>
      <c r="B103" s="142"/>
      <c r="C103" s="339"/>
      <c r="D103" s="996"/>
      <c r="E103" s="997"/>
      <c r="F103" s="143"/>
      <c r="G103" s="142"/>
      <c r="H103" s="157"/>
      <c r="I103" s="461"/>
      <c r="J103" s="674" t="str">
        <f>IF(H103="","",VLOOKUP(H103,Datos!$L$2:$N$23,3,FALSE))</f>
        <v/>
      </c>
      <c r="K103" s="395" t="str">
        <f t="shared" si="6"/>
        <v/>
      </c>
      <c r="L103" s="395" t="str">
        <f t="shared" si="7"/>
        <v/>
      </c>
      <c r="M103" s="395" t="str">
        <f t="shared" si="8"/>
        <v/>
      </c>
      <c r="N103" s="395" t="str">
        <f t="shared" si="9"/>
        <v/>
      </c>
      <c r="O103" s="395" t="str">
        <f t="shared" si="10"/>
        <v/>
      </c>
      <c r="P103" s="395" t="str">
        <f t="shared" si="11"/>
        <v/>
      </c>
      <c r="Q103" s="149"/>
      <c r="R103" s="149"/>
      <c r="S103" s="462"/>
      <c r="T103" s="262"/>
    </row>
    <row r="104" spans="1:20" ht="33" customHeight="1" x14ac:dyDescent="0.25">
      <c r="A104" s="46"/>
      <c r="B104" s="142"/>
      <c r="C104" s="339"/>
      <c r="D104" s="996"/>
      <c r="E104" s="997"/>
      <c r="F104" s="143"/>
      <c r="G104" s="142"/>
      <c r="H104" s="157"/>
      <c r="I104" s="461"/>
      <c r="J104" s="674" t="str">
        <f>IF(H104="","",VLOOKUP(H104,Datos!$L$2:$N$23,3,FALSE))</f>
        <v/>
      </c>
      <c r="K104" s="395" t="str">
        <f t="shared" si="6"/>
        <v/>
      </c>
      <c r="L104" s="395" t="str">
        <f t="shared" si="7"/>
        <v/>
      </c>
      <c r="M104" s="395" t="str">
        <f t="shared" si="8"/>
        <v/>
      </c>
      <c r="N104" s="395" t="str">
        <f t="shared" si="9"/>
        <v/>
      </c>
      <c r="O104" s="395" t="str">
        <f t="shared" si="10"/>
        <v/>
      </c>
      <c r="P104" s="395" t="str">
        <f t="shared" si="11"/>
        <v/>
      </c>
      <c r="Q104" s="149"/>
      <c r="R104" s="149"/>
      <c r="S104" s="462"/>
      <c r="T104" s="262"/>
    </row>
    <row r="105" spans="1:20" ht="33" customHeight="1" x14ac:dyDescent="0.25">
      <c r="A105" s="46"/>
      <c r="B105" s="142"/>
      <c r="C105" s="339"/>
      <c r="D105" s="996"/>
      <c r="E105" s="997"/>
      <c r="F105" s="143"/>
      <c r="G105" s="142"/>
      <c r="H105" s="157"/>
      <c r="I105" s="461"/>
      <c r="J105" s="674" t="str">
        <f>IF(H105="","",VLOOKUP(H105,Datos!$L$2:$N$23,3,FALSE))</f>
        <v/>
      </c>
      <c r="K105" s="395" t="str">
        <f t="shared" si="6"/>
        <v/>
      </c>
      <c r="L105" s="395" t="str">
        <f t="shared" si="7"/>
        <v/>
      </c>
      <c r="M105" s="395" t="str">
        <f t="shared" si="8"/>
        <v/>
      </c>
      <c r="N105" s="395" t="str">
        <f t="shared" si="9"/>
        <v/>
      </c>
      <c r="O105" s="395" t="str">
        <f t="shared" si="10"/>
        <v/>
      </c>
      <c r="P105" s="395" t="str">
        <f t="shared" si="11"/>
        <v/>
      </c>
      <c r="Q105" s="149"/>
      <c r="R105" s="149"/>
      <c r="S105" s="462"/>
      <c r="T105" s="262"/>
    </row>
    <row r="106" spans="1:20" ht="33" customHeight="1" x14ac:dyDescent="0.25">
      <c r="A106" s="46"/>
      <c r="B106" s="142"/>
      <c r="C106" s="339"/>
      <c r="D106" s="996"/>
      <c r="E106" s="997"/>
      <c r="F106" s="143"/>
      <c r="G106" s="142"/>
      <c r="H106" s="157"/>
      <c r="I106" s="461"/>
      <c r="J106" s="674" t="str">
        <f>IF(H106="","",VLOOKUP(H106,Datos!$L$2:$N$23,3,FALSE))</f>
        <v/>
      </c>
      <c r="K106" s="395" t="str">
        <f t="shared" si="6"/>
        <v/>
      </c>
      <c r="L106" s="395" t="str">
        <f t="shared" si="7"/>
        <v/>
      </c>
      <c r="M106" s="395" t="str">
        <f t="shared" si="8"/>
        <v/>
      </c>
      <c r="N106" s="395" t="str">
        <f t="shared" si="9"/>
        <v/>
      </c>
      <c r="O106" s="395" t="str">
        <f t="shared" si="10"/>
        <v/>
      </c>
      <c r="P106" s="395" t="str">
        <f t="shared" si="11"/>
        <v/>
      </c>
      <c r="Q106" s="149"/>
      <c r="R106" s="149"/>
      <c r="S106" s="462"/>
      <c r="T106" s="262"/>
    </row>
    <row r="107" spans="1:20" ht="33" customHeight="1" x14ac:dyDescent="0.25">
      <c r="A107" s="46"/>
      <c r="B107" s="142"/>
      <c r="C107" s="339"/>
      <c r="D107" s="996"/>
      <c r="E107" s="997"/>
      <c r="F107" s="143"/>
      <c r="G107" s="142"/>
      <c r="H107" s="157"/>
      <c r="I107" s="461"/>
      <c r="J107" s="674" t="str">
        <f>IF(H107="","",VLOOKUP(H107,Datos!$L$2:$N$23,3,FALSE))</f>
        <v/>
      </c>
      <c r="K107" s="395" t="str">
        <f t="shared" si="6"/>
        <v/>
      </c>
      <c r="L107" s="395" t="str">
        <f t="shared" si="7"/>
        <v/>
      </c>
      <c r="M107" s="395" t="str">
        <f t="shared" si="8"/>
        <v/>
      </c>
      <c r="N107" s="395" t="str">
        <f t="shared" si="9"/>
        <v/>
      </c>
      <c r="O107" s="395" t="str">
        <f t="shared" si="10"/>
        <v/>
      </c>
      <c r="P107" s="395" t="str">
        <f t="shared" si="11"/>
        <v/>
      </c>
      <c r="Q107" s="149"/>
      <c r="R107" s="149"/>
      <c r="S107" s="462"/>
      <c r="T107" s="262"/>
    </row>
    <row r="108" spans="1:20" ht="33" customHeight="1" x14ac:dyDescent="0.25">
      <c r="A108" s="46"/>
      <c r="B108" s="142"/>
      <c r="C108" s="339"/>
      <c r="D108" s="996"/>
      <c r="E108" s="997"/>
      <c r="F108" s="143"/>
      <c r="G108" s="142"/>
      <c r="H108" s="157"/>
      <c r="I108" s="461"/>
      <c r="J108" s="674" t="str">
        <f>IF(H108="","",VLOOKUP(H108,Datos!$L$2:$N$23,3,FALSE))</f>
        <v/>
      </c>
      <c r="K108" s="395" t="str">
        <f t="shared" si="6"/>
        <v/>
      </c>
      <c r="L108" s="395" t="str">
        <f t="shared" si="7"/>
        <v/>
      </c>
      <c r="M108" s="395" t="str">
        <f t="shared" si="8"/>
        <v/>
      </c>
      <c r="N108" s="395" t="str">
        <f t="shared" si="9"/>
        <v/>
      </c>
      <c r="O108" s="395" t="str">
        <f t="shared" si="10"/>
        <v/>
      </c>
      <c r="P108" s="395" t="str">
        <f t="shared" si="11"/>
        <v/>
      </c>
      <c r="Q108" s="149"/>
      <c r="R108" s="149"/>
      <c r="S108" s="462"/>
      <c r="T108" s="262"/>
    </row>
    <row r="109" spans="1:20" ht="33" customHeight="1" x14ac:dyDescent="0.25">
      <c r="A109" s="46"/>
      <c r="B109" s="142"/>
      <c r="C109" s="339"/>
      <c r="D109" s="996"/>
      <c r="E109" s="997"/>
      <c r="F109" s="143"/>
      <c r="G109" s="142"/>
      <c r="H109" s="157"/>
      <c r="I109" s="461"/>
      <c r="J109" s="674" t="str">
        <f>IF(H109="","",VLOOKUP(H109,Datos!$L$2:$N$23,3,FALSE))</f>
        <v/>
      </c>
      <c r="K109" s="395" t="str">
        <f t="shared" si="6"/>
        <v/>
      </c>
      <c r="L109" s="395" t="str">
        <f t="shared" si="7"/>
        <v/>
      </c>
      <c r="M109" s="395" t="str">
        <f t="shared" si="8"/>
        <v/>
      </c>
      <c r="N109" s="395" t="str">
        <f t="shared" si="9"/>
        <v/>
      </c>
      <c r="O109" s="395" t="str">
        <f t="shared" si="10"/>
        <v/>
      </c>
      <c r="P109" s="395" t="str">
        <f t="shared" si="11"/>
        <v/>
      </c>
      <c r="Q109" s="149"/>
      <c r="R109" s="149"/>
      <c r="S109" s="462"/>
      <c r="T109" s="262"/>
    </row>
    <row r="110" spans="1:20" ht="33" customHeight="1" x14ac:dyDescent="0.25">
      <c r="A110" s="46"/>
      <c r="B110" s="142"/>
      <c r="C110" s="339"/>
      <c r="D110" s="996"/>
      <c r="E110" s="997"/>
      <c r="F110" s="143"/>
      <c r="G110" s="142"/>
      <c r="H110" s="157"/>
      <c r="I110" s="461"/>
      <c r="J110" s="674" t="str">
        <f>IF(H110="","",VLOOKUP(H110,Datos!$L$2:$N$23,3,FALSE))</f>
        <v/>
      </c>
      <c r="K110" s="395" t="str">
        <f t="shared" si="6"/>
        <v/>
      </c>
      <c r="L110" s="395" t="str">
        <f t="shared" si="7"/>
        <v/>
      </c>
      <c r="M110" s="395" t="str">
        <f t="shared" si="8"/>
        <v/>
      </c>
      <c r="N110" s="395" t="str">
        <f t="shared" si="9"/>
        <v/>
      </c>
      <c r="O110" s="395" t="str">
        <f t="shared" si="10"/>
        <v/>
      </c>
      <c r="P110" s="395" t="str">
        <f t="shared" si="11"/>
        <v/>
      </c>
      <c r="Q110" s="149"/>
      <c r="R110" s="149"/>
      <c r="S110" s="462"/>
      <c r="T110" s="262"/>
    </row>
    <row r="111" spans="1:20" ht="33" customHeight="1" x14ac:dyDescent="0.25">
      <c r="A111" s="46"/>
      <c r="B111" s="142"/>
      <c r="C111" s="339"/>
      <c r="D111" s="996"/>
      <c r="E111" s="997"/>
      <c r="F111" s="143"/>
      <c r="G111" s="142"/>
      <c r="H111" s="157"/>
      <c r="I111" s="461"/>
      <c r="J111" s="674" t="str">
        <f>IF(H111="","",VLOOKUP(H111,Datos!$L$2:$N$23,3,FALSE))</f>
        <v/>
      </c>
      <c r="K111" s="395" t="str">
        <f t="shared" si="6"/>
        <v/>
      </c>
      <c r="L111" s="395" t="str">
        <f t="shared" si="7"/>
        <v/>
      </c>
      <c r="M111" s="395" t="str">
        <f t="shared" si="8"/>
        <v/>
      </c>
      <c r="N111" s="395" t="str">
        <f t="shared" si="9"/>
        <v/>
      </c>
      <c r="O111" s="395" t="str">
        <f t="shared" si="10"/>
        <v/>
      </c>
      <c r="P111" s="395" t="str">
        <f t="shared" si="11"/>
        <v/>
      </c>
      <c r="Q111" s="149"/>
      <c r="R111" s="149"/>
      <c r="S111" s="462"/>
      <c r="T111" s="262"/>
    </row>
    <row r="112" spans="1:20" ht="33" customHeight="1" x14ac:dyDescent="0.25">
      <c r="A112" s="46"/>
      <c r="B112" s="142"/>
      <c r="C112" s="339"/>
      <c r="D112" s="996"/>
      <c r="E112" s="997"/>
      <c r="F112" s="143"/>
      <c r="G112" s="142"/>
      <c r="H112" s="157"/>
      <c r="I112" s="461"/>
      <c r="J112" s="674" t="str">
        <f>IF(H112="","",VLOOKUP(H112,Datos!$L$2:$N$23,3,FALSE))</f>
        <v/>
      </c>
      <c r="K112" s="395" t="str">
        <f t="shared" si="6"/>
        <v/>
      </c>
      <c r="L112" s="395" t="str">
        <f t="shared" si="7"/>
        <v/>
      </c>
      <c r="M112" s="395" t="str">
        <f t="shared" si="8"/>
        <v/>
      </c>
      <c r="N112" s="395" t="str">
        <f t="shared" si="9"/>
        <v/>
      </c>
      <c r="O112" s="395" t="str">
        <f t="shared" si="10"/>
        <v/>
      </c>
      <c r="P112" s="395" t="str">
        <f t="shared" si="11"/>
        <v/>
      </c>
      <c r="Q112" s="149"/>
      <c r="R112" s="149"/>
      <c r="S112" s="462"/>
      <c r="T112" s="262"/>
    </row>
    <row r="113" spans="1:20" ht="33" customHeight="1" x14ac:dyDescent="0.25">
      <c r="A113" s="46"/>
      <c r="B113" s="142"/>
      <c r="C113" s="339"/>
      <c r="D113" s="996"/>
      <c r="E113" s="997"/>
      <c r="F113" s="143"/>
      <c r="G113" s="142"/>
      <c r="H113" s="157"/>
      <c r="I113" s="461"/>
      <c r="J113" s="674" t="str">
        <f>IF(H113="","",VLOOKUP(H113,Datos!$L$2:$N$23,3,FALSE))</f>
        <v/>
      </c>
      <c r="K113" s="395" t="str">
        <f t="shared" si="6"/>
        <v/>
      </c>
      <c r="L113" s="395" t="str">
        <f t="shared" si="7"/>
        <v/>
      </c>
      <c r="M113" s="395" t="str">
        <f t="shared" si="8"/>
        <v/>
      </c>
      <c r="N113" s="395" t="str">
        <f t="shared" si="9"/>
        <v/>
      </c>
      <c r="O113" s="395" t="str">
        <f t="shared" si="10"/>
        <v/>
      </c>
      <c r="P113" s="395" t="str">
        <f t="shared" si="11"/>
        <v/>
      </c>
      <c r="Q113" s="149"/>
      <c r="R113" s="149"/>
      <c r="S113" s="462"/>
      <c r="T113" s="262"/>
    </row>
    <row r="114" spans="1:20" ht="33" customHeight="1" x14ac:dyDescent="0.25">
      <c r="A114" s="46"/>
      <c r="B114" s="142"/>
      <c r="C114" s="339"/>
      <c r="D114" s="996"/>
      <c r="E114" s="997"/>
      <c r="F114" s="143"/>
      <c r="G114" s="142"/>
      <c r="H114" s="157"/>
      <c r="I114" s="461"/>
      <c r="J114" s="674" t="str">
        <f>IF(H114="","",VLOOKUP(H114,Datos!$L$2:$N$23,3,FALSE))</f>
        <v/>
      </c>
      <c r="K114" s="395" t="str">
        <f t="shared" si="6"/>
        <v/>
      </c>
      <c r="L114" s="395" t="str">
        <f t="shared" si="7"/>
        <v/>
      </c>
      <c r="M114" s="395" t="str">
        <f t="shared" si="8"/>
        <v/>
      </c>
      <c r="N114" s="395" t="str">
        <f t="shared" si="9"/>
        <v/>
      </c>
      <c r="O114" s="395" t="str">
        <f t="shared" si="10"/>
        <v/>
      </c>
      <c r="P114" s="395" t="str">
        <f t="shared" si="11"/>
        <v/>
      </c>
      <c r="Q114" s="149"/>
      <c r="R114" s="149"/>
      <c r="S114" s="462"/>
      <c r="T114" s="262"/>
    </row>
    <row r="115" spans="1:20" ht="33" customHeight="1" x14ac:dyDescent="0.25">
      <c r="A115" s="46"/>
      <c r="B115" s="142"/>
      <c r="C115" s="339"/>
      <c r="D115" s="996"/>
      <c r="E115" s="997"/>
      <c r="F115" s="143"/>
      <c r="G115" s="142"/>
      <c r="H115" s="157"/>
      <c r="I115" s="461"/>
      <c r="J115" s="674" t="str">
        <f>IF(H115="","",VLOOKUP(H115,Datos!$L$2:$N$23,3,FALSE))</f>
        <v/>
      </c>
      <c r="K115" s="395" t="str">
        <f t="shared" si="6"/>
        <v/>
      </c>
      <c r="L115" s="395" t="str">
        <f t="shared" si="7"/>
        <v/>
      </c>
      <c r="M115" s="395" t="str">
        <f t="shared" si="8"/>
        <v/>
      </c>
      <c r="N115" s="395" t="str">
        <f t="shared" si="9"/>
        <v/>
      </c>
      <c r="O115" s="395" t="str">
        <f t="shared" si="10"/>
        <v/>
      </c>
      <c r="P115" s="395" t="str">
        <f t="shared" si="11"/>
        <v/>
      </c>
      <c r="Q115" s="149"/>
      <c r="R115" s="149"/>
      <c r="S115" s="462"/>
      <c r="T115" s="262"/>
    </row>
    <row r="116" spans="1:20" ht="33" customHeight="1" x14ac:dyDescent="0.25">
      <c r="A116" s="46"/>
      <c r="B116" s="142"/>
      <c r="C116" s="339"/>
      <c r="D116" s="996"/>
      <c r="E116" s="997"/>
      <c r="F116" s="143"/>
      <c r="G116" s="142"/>
      <c r="H116" s="157"/>
      <c r="I116" s="461"/>
      <c r="J116" s="674" t="str">
        <f>IF(H116="","",VLOOKUP(H116,Datos!$L$2:$N$23,3,FALSE))</f>
        <v/>
      </c>
      <c r="K116" s="395" t="str">
        <f t="shared" si="6"/>
        <v/>
      </c>
      <c r="L116" s="395" t="str">
        <f t="shared" si="7"/>
        <v/>
      </c>
      <c r="M116" s="395" t="str">
        <f t="shared" si="8"/>
        <v/>
      </c>
      <c r="N116" s="395" t="str">
        <f t="shared" si="9"/>
        <v/>
      </c>
      <c r="O116" s="395" t="str">
        <f t="shared" si="10"/>
        <v/>
      </c>
      <c r="P116" s="395" t="str">
        <f t="shared" si="11"/>
        <v/>
      </c>
      <c r="Q116" s="149"/>
      <c r="R116" s="149"/>
      <c r="S116" s="462"/>
      <c r="T116" s="262"/>
    </row>
    <row r="117" spans="1:20" ht="33" customHeight="1" x14ac:dyDescent="0.25">
      <c r="A117" s="46"/>
      <c r="B117" s="142"/>
      <c r="C117" s="339"/>
      <c r="D117" s="996"/>
      <c r="E117" s="997"/>
      <c r="F117" s="143"/>
      <c r="G117" s="142"/>
      <c r="H117" s="157"/>
      <c r="I117" s="461"/>
      <c r="J117" s="674" t="str">
        <f>IF(H117="","",VLOOKUP(H117,Datos!$L$2:$N$23,3,FALSE))</f>
        <v/>
      </c>
      <c r="K117" s="395" t="str">
        <f t="shared" si="6"/>
        <v/>
      </c>
      <c r="L117" s="395" t="str">
        <f t="shared" si="7"/>
        <v/>
      </c>
      <c r="M117" s="395" t="str">
        <f t="shared" si="8"/>
        <v/>
      </c>
      <c r="N117" s="395" t="str">
        <f t="shared" si="9"/>
        <v/>
      </c>
      <c r="O117" s="395" t="str">
        <f t="shared" si="10"/>
        <v/>
      </c>
      <c r="P117" s="395" t="str">
        <f t="shared" si="11"/>
        <v/>
      </c>
      <c r="Q117" s="149"/>
      <c r="R117" s="149"/>
      <c r="S117" s="462"/>
      <c r="T117" s="262"/>
    </row>
    <row r="118" spans="1:20" ht="33" customHeight="1" x14ac:dyDescent="0.25">
      <c r="A118" s="46"/>
      <c r="B118" s="142"/>
      <c r="C118" s="339"/>
      <c r="D118" s="996"/>
      <c r="E118" s="997"/>
      <c r="F118" s="143"/>
      <c r="G118" s="142"/>
      <c r="H118" s="157"/>
      <c r="I118" s="461"/>
      <c r="J118" s="674" t="str">
        <f>IF(H118="","",VLOOKUP(H118,Datos!$L$2:$N$23,3,FALSE))</f>
        <v/>
      </c>
      <c r="K118" s="395" t="str">
        <f t="shared" si="6"/>
        <v/>
      </c>
      <c r="L118" s="395" t="str">
        <f t="shared" si="7"/>
        <v/>
      </c>
      <c r="M118" s="395" t="str">
        <f t="shared" si="8"/>
        <v/>
      </c>
      <c r="N118" s="395" t="str">
        <f t="shared" si="9"/>
        <v/>
      </c>
      <c r="O118" s="395" t="str">
        <f t="shared" si="10"/>
        <v/>
      </c>
      <c r="P118" s="395" t="str">
        <f t="shared" si="11"/>
        <v/>
      </c>
      <c r="Q118" s="149"/>
      <c r="R118" s="149"/>
      <c r="S118" s="462"/>
      <c r="T118" s="262"/>
    </row>
    <row r="119" spans="1:20" ht="33" customHeight="1" x14ac:dyDescent="0.25">
      <c r="A119" s="46"/>
      <c r="B119" s="142"/>
      <c r="C119" s="339"/>
      <c r="D119" s="996"/>
      <c r="E119" s="997"/>
      <c r="F119" s="143"/>
      <c r="G119" s="142"/>
      <c r="H119" s="157"/>
      <c r="I119" s="461"/>
      <c r="J119" s="674" t="str">
        <f>IF(H119="","",VLOOKUP(H119,Datos!$L$2:$N$23,3,FALSE))</f>
        <v/>
      </c>
      <c r="K119" s="395" t="str">
        <f t="shared" si="6"/>
        <v/>
      </c>
      <c r="L119" s="395" t="str">
        <f t="shared" si="7"/>
        <v/>
      </c>
      <c r="M119" s="395" t="str">
        <f t="shared" si="8"/>
        <v/>
      </c>
      <c r="N119" s="395" t="str">
        <f t="shared" si="9"/>
        <v/>
      </c>
      <c r="O119" s="395" t="str">
        <f t="shared" si="10"/>
        <v/>
      </c>
      <c r="P119" s="395" t="str">
        <f t="shared" si="11"/>
        <v/>
      </c>
      <c r="Q119" s="149"/>
      <c r="R119" s="149"/>
      <c r="S119" s="462"/>
      <c r="T119" s="262"/>
    </row>
    <row r="120" spans="1:20" ht="33" customHeight="1" x14ac:dyDescent="0.25">
      <c r="A120" s="46"/>
      <c r="B120" s="142"/>
      <c r="C120" s="339"/>
      <c r="D120" s="996"/>
      <c r="E120" s="997"/>
      <c r="F120" s="143"/>
      <c r="G120" s="142"/>
      <c r="H120" s="157"/>
      <c r="I120" s="461"/>
      <c r="J120" s="674" t="str">
        <f>IF(H120="","",VLOOKUP(H120,Datos!$L$2:$N$23,3,FALSE))</f>
        <v/>
      </c>
      <c r="K120" s="395" t="str">
        <f t="shared" si="6"/>
        <v/>
      </c>
      <c r="L120" s="395" t="str">
        <f t="shared" si="7"/>
        <v/>
      </c>
      <c r="M120" s="395" t="str">
        <f t="shared" si="8"/>
        <v/>
      </c>
      <c r="N120" s="395" t="str">
        <f t="shared" si="9"/>
        <v/>
      </c>
      <c r="O120" s="395" t="str">
        <f t="shared" si="10"/>
        <v/>
      </c>
      <c r="P120" s="395" t="str">
        <f t="shared" si="11"/>
        <v/>
      </c>
      <c r="Q120" s="149"/>
      <c r="R120" s="149"/>
      <c r="S120" s="462"/>
      <c r="T120" s="262"/>
    </row>
    <row r="121" spans="1:20" ht="33" customHeight="1" x14ac:dyDescent="0.25">
      <c r="A121" s="46"/>
      <c r="B121" s="142"/>
      <c r="C121" s="339"/>
      <c r="D121" s="996"/>
      <c r="E121" s="997"/>
      <c r="F121" s="143"/>
      <c r="G121" s="142"/>
      <c r="H121" s="157"/>
      <c r="I121" s="461"/>
      <c r="J121" s="674" t="str">
        <f>IF(H121="","",VLOOKUP(H121,Datos!$L$2:$N$23,3,FALSE))</f>
        <v/>
      </c>
      <c r="K121" s="395" t="str">
        <f t="shared" si="6"/>
        <v/>
      </c>
      <c r="L121" s="395" t="str">
        <f t="shared" si="7"/>
        <v/>
      </c>
      <c r="M121" s="395" t="str">
        <f t="shared" si="8"/>
        <v/>
      </c>
      <c r="N121" s="395" t="str">
        <f t="shared" si="9"/>
        <v/>
      </c>
      <c r="O121" s="395" t="str">
        <f t="shared" si="10"/>
        <v/>
      </c>
      <c r="P121" s="395" t="str">
        <f t="shared" si="11"/>
        <v/>
      </c>
      <c r="Q121" s="149"/>
      <c r="R121" s="149"/>
      <c r="S121" s="462"/>
      <c r="T121" s="262"/>
    </row>
    <row r="122" spans="1:20" ht="33" customHeight="1" x14ac:dyDescent="0.25">
      <c r="A122" s="46"/>
      <c r="B122" s="142"/>
      <c r="C122" s="339"/>
      <c r="D122" s="996"/>
      <c r="E122" s="997"/>
      <c r="F122" s="143"/>
      <c r="G122" s="142"/>
      <c r="H122" s="157"/>
      <c r="I122" s="461"/>
      <c r="J122" s="674" t="str">
        <f>IF(H122="","",VLOOKUP(H122,Datos!$L$2:$N$23,3,FALSE))</f>
        <v/>
      </c>
      <c r="K122" s="395" t="str">
        <f t="shared" si="6"/>
        <v/>
      </c>
      <c r="L122" s="395" t="str">
        <f t="shared" si="7"/>
        <v/>
      </c>
      <c r="M122" s="395" t="str">
        <f t="shared" si="8"/>
        <v/>
      </c>
      <c r="N122" s="395" t="str">
        <f t="shared" si="9"/>
        <v/>
      </c>
      <c r="O122" s="395" t="str">
        <f t="shared" si="10"/>
        <v/>
      </c>
      <c r="P122" s="395" t="str">
        <f t="shared" si="11"/>
        <v/>
      </c>
      <c r="Q122" s="149"/>
      <c r="R122" s="149"/>
      <c r="S122" s="462"/>
      <c r="T122" s="262"/>
    </row>
    <row r="123" spans="1:20" ht="33" customHeight="1" x14ac:dyDescent="0.25">
      <c r="A123" s="46"/>
      <c r="B123" s="142"/>
      <c r="C123" s="339"/>
      <c r="D123" s="996"/>
      <c r="E123" s="997"/>
      <c r="F123" s="143"/>
      <c r="G123" s="142"/>
      <c r="H123" s="157"/>
      <c r="I123" s="461"/>
      <c r="J123" s="674" t="str">
        <f>IF(H123="","",VLOOKUP(H123,Datos!$L$2:$N$23,3,FALSE))</f>
        <v/>
      </c>
      <c r="K123" s="395" t="str">
        <f t="shared" si="6"/>
        <v/>
      </c>
      <c r="L123" s="395" t="str">
        <f t="shared" si="7"/>
        <v/>
      </c>
      <c r="M123" s="395" t="str">
        <f t="shared" si="8"/>
        <v/>
      </c>
      <c r="N123" s="395" t="str">
        <f t="shared" si="9"/>
        <v/>
      </c>
      <c r="O123" s="395" t="str">
        <f t="shared" si="10"/>
        <v/>
      </c>
      <c r="P123" s="395" t="str">
        <f t="shared" si="11"/>
        <v/>
      </c>
      <c r="Q123" s="149"/>
      <c r="R123" s="149"/>
      <c r="S123" s="462"/>
      <c r="T123" s="262"/>
    </row>
    <row r="124" spans="1:20" ht="33" customHeight="1" x14ac:dyDescent="0.25">
      <c r="A124" s="46"/>
      <c r="B124" s="142"/>
      <c r="C124" s="339"/>
      <c r="D124" s="996"/>
      <c r="E124" s="997"/>
      <c r="F124" s="143"/>
      <c r="G124" s="142"/>
      <c r="H124" s="157"/>
      <c r="I124" s="461"/>
      <c r="J124" s="674" t="str">
        <f>IF(H124="","",VLOOKUP(H124,Datos!$L$2:$N$23,3,FALSE))</f>
        <v/>
      </c>
      <c r="K124" s="395" t="str">
        <f t="shared" si="6"/>
        <v/>
      </c>
      <c r="L124" s="395" t="str">
        <f t="shared" si="7"/>
        <v/>
      </c>
      <c r="M124" s="395" t="str">
        <f t="shared" si="8"/>
        <v/>
      </c>
      <c r="N124" s="395" t="str">
        <f t="shared" si="9"/>
        <v/>
      </c>
      <c r="O124" s="395" t="str">
        <f t="shared" si="10"/>
        <v/>
      </c>
      <c r="P124" s="395" t="str">
        <f t="shared" si="11"/>
        <v/>
      </c>
      <c r="Q124" s="149"/>
      <c r="R124" s="149"/>
      <c r="S124" s="462"/>
      <c r="T124" s="262"/>
    </row>
    <row r="125" spans="1:20" ht="33" customHeight="1" x14ac:dyDescent="0.25">
      <c r="A125" s="46"/>
      <c r="B125" s="142"/>
      <c r="C125" s="339"/>
      <c r="D125" s="996"/>
      <c r="E125" s="997"/>
      <c r="F125" s="143"/>
      <c r="G125" s="142"/>
      <c r="H125" s="157"/>
      <c r="I125" s="461"/>
      <c r="J125" s="674" t="str">
        <f>IF(H125="","",VLOOKUP(H125,Datos!$L$2:$N$23,3,FALSE))</f>
        <v/>
      </c>
      <c r="K125" s="395" t="str">
        <f t="shared" si="6"/>
        <v/>
      </c>
      <c r="L125" s="395" t="str">
        <f t="shared" si="7"/>
        <v/>
      </c>
      <c r="M125" s="395" t="str">
        <f t="shared" si="8"/>
        <v/>
      </c>
      <c r="N125" s="395" t="str">
        <f t="shared" si="9"/>
        <v/>
      </c>
      <c r="O125" s="395" t="str">
        <f t="shared" si="10"/>
        <v/>
      </c>
      <c r="P125" s="395" t="str">
        <f t="shared" si="11"/>
        <v/>
      </c>
      <c r="Q125" s="149"/>
      <c r="R125" s="149"/>
      <c r="S125" s="462"/>
      <c r="T125" s="262"/>
    </row>
    <row r="126" spans="1:20" ht="33" customHeight="1" x14ac:dyDescent="0.25">
      <c r="A126" s="46"/>
      <c r="B126" s="142"/>
      <c r="C126" s="339"/>
      <c r="D126" s="996"/>
      <c r="E126" s="997"/>
      <c r="F126" s="143"/>
      <c r="G126" s="142"/>
      <c r="H126" s="157"/>
      <c r="I126" s="461"/>
      <c r="J126" s="674" t="str">
        <f>IF(H126="","",VLOOKUP(H126,Datos!$L$2:$N$23,3,FALSE))</f>
        <v/>
      </c>
      <c r="K126" s="395" t="str">
        <f t="shared" si="6"/>
        <v/>
      </c>
      <c r="L126" s="395" t="str">
        <f t="shared" si="7"/>
        <v/>
      </c>
      <c r="M126" s="395" t="str">
        <f t="shared" si="8"/>
        <v/>
      </c>
      <c r="N126" s="395" t="str">
        <f t="shared" si="9"/>
        <v/>
      </c>
      <c r="O126" s="395" t="str">
        <f t="shared" si="10"/>
        <v/>
      </c>
      <c r="P126" s="395" t="str">
        <f t="shared" si="11"/>
        <v/>
      </c>
      <c r="Q126" s="149"/>
      <c r="R126" s="149"/>
      <c r="S126" s="462"/>
      <c r="T126" s="262"/>
    </row>
    <row r="127" spans="1:20" ht="33" customHeight="1" x14ac:dyDescent="0.25">
      <c r="A127" s="46"/>
      <c r="B127" s="142"/>
      <c r="C127" s="339"/>
      <c r="D127" s="996"/>
      <c r="E127" s="997"/>
      <c r="F127" s="143"/>
      <c r="G127" s="142"/>
      <c r="H127" s="157"/>
      <c r="I127" s="461"/>
      <c r="J127" s="674" t="str">
        <f>IF(H127="","",VLOOKUP(H127,Datos!$L$2:$N$23,3,FALSE))</f>
        <v/>
      </c>
      <c r="K127" s="395" t="str">
        <f t="shared" si="6"/>
        <v/>
      </c>
      <c r="L127" s="395" t="str">
        <f t="shared" si="7"/>
        <v/>
      </c>
      <c r="M127" s="395" t="str">
        <f t="shared" si="8"/>
        <v/>
      </c>
      <c r="N127" s="395" t="str">
        <f t="shared" si="9"/>
        <v/>
      </c>
      <c r="O127" s="395" t="str">
        <f t="shared" si="10"/>
        <v/>
      </c>
      <c r="P127" s="395" t="str">
        <f t="shared" si="11"/>
        <v/>
      </c>
      <c r="Q127" s="149"/>
      <c r="R127" s="149"/>
      <c r="S127" s="462"/>
      <c r="T127" s="262"/>
    </row>
    <row r="128" spans="1:20" ht="33" customHeight="1" x14ac:dyDescent="0.25">
      <c r="A128" s="46"/>
      <c r="B128" s="142"/>
      <c r="C128" s="339"/>
      <c r="D128" s="996"/>
      <c r="E128" s="997"/>
      <c r="F128" s="143"/>
      <c r="G128" s="142"/>
      <c r="H128" s="157"/>
      <c r="I128" s="461"/>
      <c r="J128" s="674" t="str">
        <f>IF(H128="","",VLOOKUP(H128,Datos!$L$2:$N$23,3,FALSE))</f>
        <v/>
      </c>
      <c r="K128" s="395" t="str">
        <f t="shared" si="6"/>
        <v/>
      </c>
      <c r="L128" s="395" t="str">
        <f t="shared" si="7"/>
        <v/>
      </c>
      <c r="M128" s="395" t="str">
        <f t="shared" si="8"/>
        <v/>
      </c>
      <c r="N128" s="395" t="str">
        <f t="shared" si="9"/>
        <v/>
      </c>
      <c r="O128" s="395" t="str">
        <f t="shared" si="10"/>
        <v/>
      </c>
      <c r="P128" s="395" t="str">
        <f t="shared" si="11"/>
        <v/>
      </c>
      <c r="Q128" s="149"/>
      <c r="R128" s="149"/>
      <c r="S128" s="462"/>
      <c r="T128" s="262"/>
    </row>
    <row r="129" spans="1:20" ht="33" customHeight="1" x14ac:dyDescent="0.25">
      <c r="A129" s="46"/>
      <c r="B129" s="142"/>
      <c r="C129" s="339"/>
      <c r="D129" s="996"/>
      <c r="E129" s="997"/>
      <c r="F129" s="143"/>
      <c r="G129" s="142"/>
      <c r="H129" s="157"/>
      <c r="I129" s="461"/>
      <c r="J129" s="674" t="str">
        <f>IF(H129="","",VLOOKUP(H129,Datos!$L$2:$N$23,3,FALSE))</f>
        <v/>
      </c>
      <c r="K129" s="395" t="str">
        <f t="shared" si="6"/>
        <v/>
      </c>
      <c r="L129" s="395" t="str">
        <f t="shared" si="7"/>
        <v/>
      </c>
      <c r="M129" s="395" t="str">
        <f t="shared" si="8"/>
        <v/>
      </c>
      <c r="N129" s="395" t="str">
        <f t="shared" si="9"/>
        <v/>
      </c>
      <c r="O129" s="395" t="str">
        <f t="shared" si="10"/>
        <v/>
      </c>
      <c r="P129" s="395" t="str">
        <f t="shared" si="11"/>
        <v/>
      </c>
      <c r="Q129" s="149"/>
      <c r="R129" s="149"/>
      <c r="S129" s="462"/>
      <c r="T129" s="262"/>
    </row>
    <row r="130" spans="1:20" ht="33" customHeight="1" x14ac:dyDescent="0.25">
      <c r="A130" s="46"/>
      <c r="B130" s="142"/>
      <c r="C130" s="339"/>
      <c r="D130" s="996"/>
      <c r="E130" s="997"/>
      <c r="F130" s="143"/>
      <c r="G130" s="142"/>
      <c r="H130" s="157"/>
      <c r="I130" s="461"/>
      <c r="J130" s="674" t="str">
        <f>IF(H130="","",VLOOKUP(H130,Datos!$L$2:$N$23,3,FALSE))</f>
        <v/>
      </c>
      <c r="K130" s="395" t="str">
        <f t="shared" si="6"/>
        <v/>
      </c>
      <c r="L130" s="395" t="str">
        <f t="shared" si="7"/>
        <v/>
      </c>
      <c r="M130" s="395" t="str">
        <f t="shared" si="8"/>
        <v/>
      </c>
      <c r="N130" s="395" t="str">
        <f t="shared" si="9"/>
        <v/>
      </c>
      <c r="O130" s="395" t="str">
        <f t="shared" si="10"/>
        <v/>
      </c>
      <c r="P130" s="395" t="str">
        <f t="shared" si="11"/>
        <v/>
      </c>
      <c r="Q130" s="149"/>
      <c r="R130" s="149"/>
      <c r="S130" s="462"/>
      <c r="T130" s="262"/>
    </row>
    <row r="131" spans="1:20" ht="33" customHeight="1" x14ac:dyDescent="0.25">
      <c r="A131" s="46"/>
      <c r="B131" s="142"/>
      <c r="C131" s="339"/>
      <c r="D131" s="996"/>
      <c r="E131" s="997"/>
      <c r="F131" s="143"/>
      <c r="G131" s="142"/>
      <c r="H131" s="157"/>
      <c r="I131" s="461"/>
      <c r="J131" s="674" t="str">
        <f>IF(H131="","",VLOOKUP(H131,Datos!$L$2:$N$23,3,FALSE))</f>
        <v/>
      </c>
      <c r="K131" s="395" t="str">
        <f t="shared" si="6"/>
        <v/>
      </c>
      <c r="L131" s="395" t="str">
        <f t="shared" si="7"/>
        <v/>
      </c>
      <c r="M131" s="395" t="str">
        <f t="shared" si="8"/>
        <v/>
      </c>
      <c r="N131" s="395" t="str">
        <f t="shared" si="9"/>
        <v/>
      </c>
      <c r="O131" s="395" t="str">
        <f t="shared" si="10"/>
        <v/>
      </c>
      <c r="P131" s="395" t="str">
        <f t="shared" si="11"/>
        <v/>
      </c>
      <c r="Q131" s="149"/>
      <c r="R131" s="149"/>
      <c r="S131" s="462"/>
      <c r="T131" s="262"/>
    </row>
    <row r="132" spans="1:20" ht="33" customHeight="1" x14ac:dyDescent="0.25">
      <c r="A132" s="46"/>
      <c r="B132" s="142"/>
      <c r="C132" s="339"/>
      <c r="D132" s="996"/>
      <c r="E132" s="997"/>
      <c r="F132" s="143"/>
      <c r="G132" s="142"/>
      <c r="H132" s="157"/>
      <c r="I132" s="461"/>
      <c r="J132" s="674" t="str">
        <f>IF(H132="","",VLOOKUP(H132,Datos!$L$2:$N$23,3,FALSE))</f>
        <v/>
      </c>
      <c r="K132" s="395" t="str">
        <f t="shared" si="6"/>
        <v/>
      </c>
      <c r="L132" s="395" t="str">
        <f t="shared" si="7"/>
        <v/>
      </c>
      <c r="M132" s="395" t="str">
        <f t="shared" si="8"/>
        <v/>
      </c>
      <c r="N132" s="395" t="str">
        <f t="shared" si="9"/>
        <v/>
      </c>
      <c r="O132" s="395" t="str">
        <f t="shared" si="10"/>
        <v/>
      </c>
      <c r="P132" s="395" t="str">
        <f t="shared" si="11"/>
        <v/>
      </c>
      <c r="Q132" s="149"/>
      <c r="R132" s="149"/>
      <c r="S132" s="462"/>
      <c r="T132" s="262"/>
    </row>
    <row r="133" spans="1:20" ht="33" customHeight="1" x14ac:dyDescent="0.25">
      <c r="A133" s="46"/>
      <c r="B133" s="142"/>
      <c r="C133" s="339"/>
      <c r="D133" s="996"/>
      <c r="E133" s="997"/>
      <c r="F133" s="143"/>
      <c r="G133" s="142"/>
      <c r="H133" s="157"/>
      <c r="I133" s="461"/>
      <c r="J133" s="674" t="str">
        <f>IF(H133="","",VLOOKUP(H133,Datos!$L$2:$N$23,3,FALSE))</f>
        <v/>
      </c>
      <c r="K133" s="395" t="str">
        <f t="shared" si="6"/>
        <v/>
      </c>
      <c r="L133" s="395" t="str">
        <f t="shared" si="7"/>
        <v/>
      </c>
      <c r="M133" s="395" t="str">
        <f t="shared" si="8"/>
        <v/>
      </c>
      <c r="N133" s="395" t="str">
        <f t="shared" si="9"/>
        <v/>
      </c>
      <c r="O133" s="395" t="str">
        <f t="shared" si="10"/>
        <v/>
      </c>
      <c r="P133" s="395" t="str">
        <f t="shared" si="11"/>
        <v/>
      </c>
      <c r="Q133" s="149"/>
      <c r="R133" s="149"/>
      <c r="S133" s="462"/>
      <c r="T133" s="262"/>
    </row>
    <row r="134" spans="1:20" ht="33" customHeight="1" x14ac:dyDescent="0.25">
      <c r="A134" s="46"/>
      <c r="B134" s="142"/>
      <c r="C134" s="339"/>
      <c r="D134" s="996"/>
      <c r="E134" s="997"/>
      <c r="F134" s="143"/>
      <c r="G134" s="142"/>
      <c r="H134" s="157"/>
      <c r="I134" s="461"/>
      <c r="J134" s="674" t="str">
        <f>IF(H134="","",VLOOKUP(H134,Datos!$L$2:$N$23,3,FALSE))</f>
        <v/>
      </c>
      <c r="K134" s="395" t="str">
        <f t="shared" si="6"/>
        <v/>
      </c>
      <c r="L134" s="395" t="str">
        <f t="shared" si="7"/>
        <v/>
      </c>
      <c r="M134" s="395" t="str">
        <f t="shared" si="8"/>
        <v/>
      </c>
      <c r="N134" s="395" t="str">
        <f t="shared" si="9"/>
        <v/>
      </c>
      <c r="O134" s="395" t="str">
        <f t="shared" si="10"/>
        <v/>
      </c>
      <c r="P134" s="395" t="str">
        <f t="shared" si="11"/>
        <v/>
      </c>
      <c r="Q134" s="149"/>
      <c r="R134" s="149"/>
      <c r="S134" s="462"/>
      <c r="T134" s="262"/>
    </row>
    <row r="135" spans="1:20" ht="33" customHeight="1" x14ac:dyDescent="0.25">
      <c r="A135" s="46"/>
      <c r="B135" s="142"/>
      <c r="C135" s="339"/>
      <c r="D135" s="996"/>
      <c r="E135" s="997"/>
      <c r="F135" s="143"/>
      <c r="G135" s="142"/>
      <c r="H135" s="157"/>
      <c r="I135" s="461"/>
      <c r="J135" s="674" t="str">
        <f>IF(H135="","",VLOOKUP(H135,Datos!$L$2:$N$23,3,FALSE))</f>
        <v/>
      </c>
      <c r="K135" s="395" t="str">
        <f t="shared" si="6"/>
        <v/>
      </c>
      <c r="L135" s="395" t="str">
        <f t="shared" si="7"/>
        <v/>
      </c>
      <c r="M135" s="395" t="str">
        <f t="shared" si="8"/>
        <v/>
      </c>
      <c r="N135" s="395" t="str">
        <f t="shared" si="9"/>
        <v/>
      </c>
      <c r="O135" s="395" t="str">
        <f t="shared" si="10"/>
        <v/>
      </c>
      <c r="P135" s="395" t="str">
        <f t="shared" si="11"/>
        <v/>
      </c>
      <c r="Q135" s="149"/>
      <c r="R135" s="149"/>
      <c r="S135" s="462"/>
      <c r="T135" s="262"/>
    </row>
    <row r="136" spans="1:20" ht="33" customHeight="1" x14ac:dyDescent="0.25">
      <c r="A136" s="46"/>
      <c r="B136" s="142"/>
      <c r="C136" s="339"/>
      <c r="D136" s="996"/>
      <c r="E136" s="997"/>
      <c r="F136" s="143"/>
      <c r="G136" s="142"/>
      <c r="H136" s="157"/>
      <c r="I136" s="461"/>
      <c r="J136" s="674" t="str">
        <f>IF(H136="","",VLOOKUP(H136,Datos!$L$2:$N$23,3,FALSE))</f>
        <v/>
      </c>
      <c r="K136" s="395" t="str">
        <f t="shared" si="6"/>
        <v/>
      </c>
      <c r="L136" s="395" t="str">
        <f t="shared" si="7"/>
        <v/>
      </c>
      <c r="M136" s="395" t="str">
        <f t="shared" si="8"/>
        <v/>
      </c>
      <c r="N136" s="395" t="str">
        <f t="shared" si="9"/>
        <v/>
      </c>
      <c r="O136" s="395" t="str">
        <f t="shared" si="10"/>
        <v/>
      </c>
      <c r="P136" s="395" t="str">
        <f t="shared" si="11"/>
        <v/>
      </c>
      <c r="Q136" s="149"/>
      <c r="R136" s="149"/>
      <c r="S136" s="462"/>
      <c r="T136" s="262"/>
    </row>
    <row r="137" spans="1:20" ht="33" customHeight="1" x14ac:dyDescent="0.25">
      <c r="A137" s="46"/>
      <c r="B137" s="142"/>
      <c r="C137" s="339"/>
      <c r="D137" s="996"/>
      <c r="E137" s="997"/>
      <c r="F137" s="143"/>
      <c r="G137" s="142"/>
      <c r="H137" s="157"/>
      <c r="I137" s="461"/>
      <c r="J137" s="674" t="str">
        <f>IF(H137="","",VLOOKUP(H137,Datos!$L$2:$N$23,3,FALSE))</f>
        <v/>
      </c>
      <c r="K137" s="395" t="str">
        <f t="shared" si="6"/>
        <v/>
      </c>
      <c r="L137" s="395" t="str">
        <f t="shared" si="7"/>
        <v/>
      </c>
      <c r="M137" s="395" t="str">
        <f t="shared" si="8"/>
        <v/>
      </c>
      <c r="N137" s="395" t="str">
        <f t="shared" si="9"/>
        <v/>
      </c>
      <c r="O137" s="395" t="str">
        <f t="shared" si="10"/>
        <v/>
      </c>
      <c r="P137" s="395" t="str">
        <f t="shared" si="11"/>
        <v/>
      </c>
      <c r="Q137" s="149"/>
      <c r="R137" s="149"/>
      <c r="S137" s="462"/>
      <c r="T137" s="262"/>
    </row>
    <row r="138" spans="1:20" ht="33" customHeight="1" x14ac:dyDescent="0.25">
      <c r="A138" s="46"/>
      <c r="B138" s="142"/>
      <c r="C138" s="339"/>
      <c r="D138" s="996"/>
      <c r="E138" s="997"/>
      <c r="F138" s="143"/>
      <c r="G138" s="142"/>
      <c r="H138" s="157"/>
      <c r="I138" s="461"/>
      <c r="J138" s="674" t="str">
        <f>IF(H138="","",VLOOKUP(H138,Datos!$L$2:$N$23,3,FALSE))</f>
        <v/>
      </c>
      <c r="K138" s="395" t="str">
        <f t="shared" si="6"/>
        <v/>
      </c>
      <c r="L138" s="395" t="str">
        <f t="shared" si="7"/>
        <v/>
      </c>
      <c r="M138" s="395" t="str">
        <f t="shared" si="8"/>
        <v/>
      </c>
      <c r="N138" s="395" t="str">
        <f t="shared" si="9"/>
        <v/>
      </c>
      <c r="O138" s="395" t="str">
        <f t="shared" si="10"/>
        <v/>
      </c>
      <c r="P138" s="395" t="str">
        <f t="shared" si="11"/>
        <v/>
      </c>
      <c r="Q138" s="149"/>
      <c r="R138" s="149"/>
      <c r="S138" s="462"/>
      <c r="T138" s="262"/>
    </row>
    <row r="139" spans="1:20" ht="33" customHeight="1" x14ac:dyDescent="0.25">
      <c r="A139" s="46"/>
      <c r="B139" s="142"/>
      <c r="C139" s="339"/>
      <c r="D139" s="996"/>
      <c r="E139" s="997"/>
      <c r="F139" s="143"/>
      <c r="G139" s="142"/>
      <c r="H139" s="157"/>
      <c r="I139" s="461"/>
      <c r="J139" s="674" t="str">
        <f>IF(H139="","",VLOOKUP(H139,Datos!$L$2:$N$23,3,FALSE))</f>
        <v/>
      </c>
      <c r="K139" s="395" t="str">
        <f t="shared" si="6"/>
        <v/>
      </c>
      <c r="L139" s="395" t="str">
        <f t="shared" si="7"/>
        <v/>
      </c>
      <c r="M139" s="395" t="str">
        <f t="shared" si="8"/>
        <v/>
      </c>
      <c r="N139" s="395" t="str">
        <f t="shared" si="9"/>
        <v/>
      </c>
      <c r="O139" s="395" t="str">
        <f t="shared" si="10"/>
        <v/>
      </c>
      <c r="P139" s="395" t="str">
        <f t="shared" si="11"/>
        <v/>
      </c>
      <c r="Q139" s="149"/>
      <c r="R139" s="149"/>
      <c r="S139" s="462"/>
      <c r="T139" s="262"/>
    </row>
    <row r="140" spans="1:20" ht="33" customHeight="1" x14ac:dyDescent="0.25">
      <c r="A140" s="46"/>
      <c r="B140" s="142"/>
      <c r="C140" s="339"/>
      <c r="D140" s="996"/>
      <c r="E140" s="997"/>
      <c r="F140" s="143"/>
      <c r="G140" s="142"/>
      <c r="H140" s="157"/>
      <c r="I140" s="461"/>
      <c r="J140" s="674" t="str">
        <f>IF(H140="","",VLOOKUP(H140,Datos!$L$2:$N$23,3,FALSE))</f>
        <v/>
      </c>
      <c r="K140" s="395" t="str">
        <f t="shared" si="6"/>
        <v/>
      </c>
      <c r="L140" s="395" t="str">
        <f t="shared" si="7"/>
        <v/>
      </c>
      <c r="M140" s="395" t="str">
        <f t="shared" si="8"/>
        <v/>
      </c>
      <c r="N140" s="395" t="str">
        <f t="shared" si="9"/>
        <v/>
      </c>
      <c r="O140" s="395" t="str">
        <f t="shared" si="10"/>
        <v/>
      </c>
      <c r="P140" s="395" t="str">
        <f t="shared" si="11"/>
        <v/>
      </c>
      <c r="Q140" s="149"/>
      <c r="R140" s="149"/>
      <c r="S140" s="462"/>
      <c r="T140" s="262"/>
    </row>
    <row r="141" spans="1:20" ht="33" customHeight="1" x14ac:dyDescent="0.25">
      <c r="A141" s="46"/>
      <c r="B141" s="142"/>
      <c r="C141" s="339"/>
      <c r="D141" s="996"/>
      <c r="E141" s="997"/>
      <c r="F141" s="143"/>
      <c r="G141" s="142"/>
      <c r="H141" s="157"/>
      <c r="I141" s="461"/>
      <c r="J141" s="674" t="str">
        <f>IF(H141="","",VLOOKUP(H141,Datos!$L$2:$N$23,3,FALSE))</f>
        <v/>
      </c>
      <c r="K141" s="395" t="str">
        <f t="shared" ref="K141:K204" si="12">IF(ISNUMBER(J141),((J141*12)*G141),"")</f>
        <v/>
      </c>
      <c r="L141" s="395" t="str">
        <f t="shared" ref="L141:L204" si="13">IF(ISNUMBER(J141),(K141/12),"")</f>
        <v/>
      </c>
      <c r="M141" s="395" t="str">
        <f t="shared" ref="M141:M204" si="14">IF(ISNUMBER(J141),($F$513*G141),"")</f>
        <v/>
      </c>
      <c r="N141" s="395" t="str">
        <f t="shared" ref="N141:N204" si="15">IF(ISNUMBER(J141),(K141*8.33%),"")</f>
        <v/>
      </c>
      <c r="O141" s="395" t="str">
        <f t="shared" ref="O141:O204" si="16">IF(ISNUMBER(J141),(K141*9.15%),"")</f>
        <v/>
      </c>
      <c r="P141" s="395" t="str">
        <f t="shared" ref="P141:P204" si="17">IF(ISNUMBER(J141),SUM(K141:O141),"")</f>
        <v/>
      </c>
      <c r="Q141" s="149"/>
      <c r="R141" s="149"/>
      <c r="S141" s="462"/>
      <c r="T141" s="262"/>
    </row>
    <row r="142" spans="1:20" ht="33" customHeight="1" x14ac:dyDescent="0.25">
      <c r="A142" s="46"/>
      <c r="B142" s="142"/>
      <c r="C142" s="339"/>
      <c r="D142" s="996"/>
      <c r="E142" s="997"/>
      <c r="F142" s="143"/>
      <c r="G142" s="142"/>
      <c r="H142" s="157"/>
      <c r="I142" s="461"/>
      <c r="J142" s="674" t="str">
        <f>IF(H142="","",VLOOKUP(H142,Datos!$L$2:$N$23,3,FALSE))</f>
        <v/>
      </c>
      <c r="K142" s="395" t="str">
        <f t="shared" si="12"/>
        <v/>
      </c>
      <c r="L142" s="395" t="str">
        <f t="shared" si="13"/>
        <v/>
      </c>
      <c r="M142" s="395" t="str">
        <f t="shared" si="14"/>
        <v/>
      </c>
      <c r="N142" s="395" t="str">
        <f t="shared" si="15"/>
        <v/>
      </c>
      <c r="O142" s="395" t="str">
        <f t="shared" si="16"/>
        <v/>
      </c>
      <c r="P142" s="395" t="str">
        <f t="shared" si="17"/>
        <v/>
      </c>
      <c r="Q142" s="149"/>
      <c r="R142" s="149"/>
      <c r="S142" s="462"/>
      <c r="T142" s="262"/>
    </row>
    <row r="143" spans="1:20" ht="33" customHeight="1" x14ac:dyDescent="0.25">
      <c r="A143" s="46"/>
      <c r="B143" s="142"/>
      <c r="C143" s="339"/>
      <c r="D143" s="996"/>
      <c r="E143" s="997"/>
      <c r="F143" s="143"/>
      <c r="G143" s="142"/>
      <c r="H143" s="157"/>
      <c r="I143" s="461"/>
      <c r="J143" s="674" t="str">
        <f>IF(H143="","",VLOOKUP(H143,Datos!$L$2:$N$23,3,FALSE))</f>
        <v/>
      </c>
      <c r="K143" s="395" t="str">
        <f t="shared" si="12"/>
        <v/>
      </c>
      <c r="L143" s="395" t="str">
        <f t="shared" si="13"/>
        <v/>
      </c>
      <c r="M143" s="395" t="str">
        <f t="shared" si="14"/>
        <v/>
      </c>
      <c r="N143" s="395" t="str">
        <f t="shared" si="15"/>
        <v/>
      </c>
      <c r="O143" s="395" t="str">
        <f t="shared" si="16"/>
        <v/>
      </c>
      <c r="P143" s="395" t="str">
        <f t="shared" si="17"/>
        <v/>
      </c>
      <c r="Q143" s="149"/>
      <c r="R143" s="149"/>
      <c r="S143" s="462"/>
      <c r="T143" s="262"/>
    </row>
    <row r="144" spans="1:20" ht="33" customHeight="1" x14ac:dyDescent="0.25">
      <c r="A144" s="46"/>
      <c r="B144" s="142"/>
      <c r="C144" s="339"/>
      <c r="D144" s="996"/>
      <c r="E144" s="997"/>
      <c r="F144" s="143"/>
      <c r="G144" s="142"/>
      <c r="H144" s="157"/>
      <c r="I144" s="461"/>
      <c r="J144" s="674" t="str">
        <f>IF(H144="","",VLOOKUP(H144,Datos!$L$2:$N$23,3,FALSE))</f>
        <v/>
      </c>
      <c r="K144" s="395" t="str">
        <f t="shared" si="12"/>
        <v/>
      </c>
      <c r="L144" s="395" t="str">
        <f t="shared" si="13"/>
        <v/>
      </c>
      <c r="M144" s="395" t="str">
        <f t="shared" si="14"/>
        <v/>
      </c>
      <c r="N144" s="395" t="str">
        <f t="shared" si="15"/>
        <v/>
      </c>
      <c r="O144" s="395" t="str">
        <f t="shared" si="16"/>
        <v/>
      </c>
      <c r="P144" s="395" t="str">
        <f t="shared" si="17"/>
        <v/>
      </c>
      <c r="Q144" s="149"/>
      <c r="R144" s="149"/>
      <c r="S144" s="462"/>
      <c r="T144" s="262"/>
    </row>
    <row r="145" spans="1:20" ht="33" customHeight="1" x14ac:dyDescent="0.25">
      <c r="A145" s="46"/>
      <c r="B145" s="142"/>
      <c r="C145" s="339"/>
      <c r="D145" s="996"/>
      <c r="E145" s="997"/>
      <c r="F145" s="143"/>
      <c r="G145" s="142"/>
      <c r="H145" s="157"/>
      <c r="I145" s="461"/>
      <c r="J145" s="674" t="str">
        <f>IF(H145="","",VLOOKUP(H145,Datos!$L$2:$N$23,3,FALSE))</f>
        <v/>
      </c>
      <c r="K145" s="395" t="str">
        <f t="shared" si="12"/>
        <v/>
      </c>
      <c r="L145" s="395" t="str">
        <f t="shared" si="13"/>
        <v/>
      </c>
      <c r="M145" s="395" t="str">
        <f t="shared" si="14"/>
        <v/>
      </c>
      <c r="N145" s="395" t="str">
        <f t="shared" si="15"/>
        <v/>
      </c>
      <c r="O145" s="395" t="str">
        <f t="shared" si="16"/>
        <v/>
      </c>
      <c r="P145" s="395" t="str">
        <f t="shared" si="17"/>
        <v/>
      </c>
      <c r="Q145" s="149"/>
      <c r="R145" s="149"/>
      <c r="S145" s="462"/>
      <c r="T145" s="262"/>
    </row>
    <row r="146" spans="1:20" ht="33" customHeight="1" x14ac:dyDescent="0.25">
      <c r="A146" s="46"/>
      <c r="B146" s="142"/>
      <c r="C146" s="339"/>
      <c r="D146" s="996"/>
      <c r="E146" s="997"/>
      <c r="F146" s="143"/>
      <c r="G146" s="142"/>
      <c r="H146" s="157"/>
      <c r="I146" s="461"/>
      <c r="J146" s="674" t="str">
        <f>IF(H146="","",VLOOKUP(H146,Datos!$L$2:$N$23,3,FALSE))</f>
        <v/>
      </c>
      <c r="K146" s="395" t="str">
        <f t="shared" si="12"/>
        <v/>
      </c>
      <c r="L146" s="395" t="str">
        <f t="shared" si="13"/>
        <v/>
      </c>
      <c r="M146" s="395" t="str">
        <f t="shared" si="14"/>
        <v/>
      </c>
      <c r="N146" s="395" t="str">
        <f t="shared" si="15"/>
        <v/>
      </c>
      <c r="O146" s="395" t="str">
        <f t="shared" si="16"/>
        <v/>
      </c>
      <c r="P146" s="395" t="str">
        <f t="shared" si="17"/>
        <v/>
      </c>
      <c r="Q146" s="149"/>
      <c r="R146" s="149"/>
      <c r="S146" s="462"/>
      <c r="T146" s="262"/>
    </row>
    <row r="147" spans="1:20" ht="33" customHeight="1" x14ac:dyDescent="0.25">
      <c r="A147" s="46"/>
      <c r="B147" s="142"/>
      <c r="C147" s="339"/>
      <c r="D147" s="996"/>
      <c r="E147" s="997"/>
      <c r="F147" s="143"/>
      <c r="G147" s="142"/>
      <c r="H147" s="157"/>
      <c r="I147" s="461"/>
      <c r="J147" s="674" t="str">
        <f>IF(H147="","",VLOOKUP(H147,Datos!$L$2:$N$23,3,FALSE))</f>
        <v/>
      </c>
      <c r="K147" s="395" t="str">
        <f t="shared" si="12"/>
        <v/>
      </c>
      <c r="L147" s="395" t="str">
        <f t="shared" si="13"/>
        <v/>
      </c>
      <c r="M147" s="395" t="str">
        <f t="shared" si="14"/>
        <v/>
      </c>
      <c r="N147" s="395" t="str">
        <f t="shared" si="15"/>
        <v/>
      </c>
      <c r="O147" s="395" t="str">
        <f t="shared" si="16"/>
        <v/>
      </c>
      <c r="P147" s="395" t="str">
        <f t="shared" si="17"/>
        <v/>
      </c>
      <c r="Q147" s="149"/>
      <c r="R147" s="149"/>
      <c r="S147" s="462"/>
      <c r="T147" s="262"/>
    </row>
    <row r="148" spans="1:20" ht="33" customHeight="1" x14ac:dyDescent="0.25">
      <c r="A148" s="46"/>
      <c r="B148" s="142"/>
      <c r="C148" s="339"/>
      <c r="D148" s="996"/>
      <c r="E148" s="997"/>
      <c r="F148" s="143"/>
      <c r="G148" s="142"/>
      <c r="H148" s="157"/>
      <c r="I148" s="461"/>
      <c r="J148" s="674" t="str">
        <f>IF(H148="","",VLOOKUP(H148,Datos!$L$2:$N$23,3,FALSE))</f>
        <v/>
      </c>
      <c r="K148" s="395" t="str">
        <f t="shared" si="12"/>
        <v/>
      </c>
      <c r="L148" s="395" t="str">
        <f t="shared" si="13"/>
        <v/>
      </c>
      <c r="M148" s="395" t="str">
        <f t="shared" si="14"/>
        <v/>
      </c>
      <c r="N148" s="395" t="str">
        <f t="shared" si="15"/>
        <v/>
      </c>
      <c r="O148" s="395" t="str">
        <f t="shared" si="16"/>
        <v/>
      </c>
      <c r="P148" s="395" t="str">
        <f t="shared" si="17"/>
        <v/>
      </c>
      <c r="Q148" s="149"/>
      <c r="R148" s="149"/>
      <c r="S148" s="462"/>
      <c r="T148" s="262"/>
    </row>
    <row r="149" spans="1:20" ht="33" customHeight="1" x14ac:dyDescent="0.25">
      <c r="A149" s="46"/>
      <c r="B149" s="142"/>
      <c r="C149" s="339"/>
      <c r="D149" s="996"/>
      <c r="E149" s="997"/>
      <c r="F149" s="143"/>
      <c r="G149" s="142"/>
      <c r="H149" s="157"/>
      <c r="I149" s="461"/>
      <c r="J149" s="674" t="str">
        <f>IF(H149="","",VLOOKUP(H149,Datos!$L$2:$N$23,3,FALSE))</f>
        <v/>
      </c>
      <c r="K149" s="395" t="str">
        <f t="shared" si="12"/>
        <v/>
      </c>
      <c r="L149" s="395" t="str">
        <f t="shared" si="13"/>
        <v/>
      </c>
      <c r="M149" s="395" t="str">
        <f t="shared" si="14"/>
        <v/>
      </c>
      <c r="N149" s="395" t="str">
        <f t="shared" si="15"/>
        <v/>
      </c>
      <c r="O149" s="395" t="str">
        <f t="shared" si="16"/>
        <v/>
      </c>
      <c r="P149" s="395" t="str">
        <f t="shared" si="17"/>
        <v/>
      </c>
      <c r="Q149" s="149"/>
      <c r="R149" s="149"/>
      <c r="S149" s="462"/>
      <c r="T149" s="262"/>
    </row>
    <row r="150" spans="1:20" ht="33" customHeight="1" x14ac:dyDescent="0.25">
      <c r="A150" s="46"/>
      <c r="B150" s="142"/>
      <c r="C150" s="339"/>
      <c r="D150" s="996"/>
      <c r="E150" s="997"/>
      <c r="F150" s="143"/>
      <c r="G150" s="142"/>
      <c r="H150" s="157"/>
      <c r="I150" s="461"/>
      <c r="J150" s="674" t="str">
        <f>IF(H150="","",VLOOKUP(H150,Datos!$L$2:$N$23,3,FALSE))</f>
        <v/>
      </c>
      <c r="K150" s="395" t="str">
        <f t="shared" si="12"/>
        <v/>
      </c>
      <c r="L150" s="395" t="str">
        <f t="shared" si="13"/>
        <v/>
      </c>
      <c r="M150" s="395" t="str">
        <f t="shared" si="14"/>
        <v/>
      </c>
      <c r="N150" s="395" t="str">
        <f t="shared" si="15"/>
        <v/>
      </c>
      <c r="O150" s="395" t="str">
        <f t="shared" si="16"/>
        <v/>
      </c>
      <c r="P150" s="395" t="str">
        <f t="shared" si="17"/>
        <v/>
      </c>
      <c r="Q150" s="149"/>
      <c r="R150" s="149"/>
      <c r="S150" s="462"/>
      <c r="T150" s="262"/>
    </row>
    <row r="151" spans="1:20" ht="33" customHeight="1" x14ac:dyDescent="0.25">
      <c r="A151" s="46"/>
      <c r="B151" s="142"/>
      <c r="C151" s="339"/>
      <c r="D151" s="996"/>
      <c r="E151" s="997"/>
      <c r="F151" s="143"/>
      <c r="G151" s="142"/>
      <c r="H151" s="157"/>
      <c r="I151" s="461"/>
      <c r="J151" s="674" t="str">
        <f>IF(H151="","",VLOOKUP(H151,Datos!$L$2:$N$23,3,FALSE))</f>
        <v/>
      </c>
      <c r="K151" s="395" t="str">
        <f t="shared" si="12"/>
        <v/>
      </c>
      <c r="L151" s="395" t="str">
        <f t="shared" si="13"/>
        <v/>
      </c>
      <c r="M151" s="395" t="str">
        <f t="shared" si="14"/>
        <v/>
      </c>
      <c r="N151" s="395" t="str">
        <f t="shared" si="15"/>
        <v/>
      </c>
      <c r="O151" s="395" t="str">
        <f t="shared" si="16"/>
        <v/>
      </c>
      <c r="P151" s="395" t="str">
        <f t="shared" si="17"/>
        <v/>
      </c>
      <c r="Q151" s="149"/>
      <c r="R151" s="149"/>
      <c r="S151" s="462"/>
      <c r="T151" s="262"/>
    </row>
    <row r="152" spans="1:20" ht="33" customHeight="1" x14ac:dyDescent="0.25">
      <c r="A152" s="46"/>
      <c r="B152" s="142"/>
      <c r="C152" s="339"/>
      <c r="D152" s="996"/>
      <c r="E152" s="997"/>
      <c r="F152" s="143"/>
      <c r="G152" s="142"/>
      <c r="H152" s="157"/>
      <c r="I152" s="461"/>
      <c r="J152" s="674" t="str">
        <f>IF(H152="","",VLOOKUP(H152,Datos!$L$2:$N$23,3,FALSE))</f>
        <v/>
      </c>
      <c r="K152" s="395" t="str">
        <f t="shared" si="12"/>
        <v/>
      </c>
      <c r="L152" s="395" t="str">
        <f t="shared" si="13"/>
        <v/>
      </c>
      <c r="M152" s="395" t="str">
        <f t="shared" si="14"/>
        <v/>
      </c>
      <c r="N152" s="395" t="str">
        <f t="shared" si="15"/>
        <v/>
      </c>
      <c r="O152" s="395" t="str">
        <f t="shared" si="16"/>
        <v/>
      </c>
      <c r="P152" s="395" t="str">
        <f t="shared" si="17"/>
        <v/>
      </c>
      <c r="Q152" s="149"/>
      <c r="R152" s="149"/>
      <c r="S152" s="462"/>
      <c r="T152" s="262"/>
    </row>
    <row r="153" spans="1:20" ht="33" customHeight="1" x14ac:dyDescent="0.25">
      <c r="A153" s="46"/>
      <c r="B153" s="142"/>
      <c r="C153" s="339"/>
      <c r="D153" s="996"/>
      <c r="E153" s="997"/>
      <c r="F153" s="143"/>
      <c r="G153" s="142"/>
      <c r="H153" s="157"/>
      <c r="I153" s="461"/>
      <c r="J153" s="674" t="str">
        <f>IF(H153="","",VLOOKUP(H153,Datos!$L$2:$N$23,3,FALSE))</f>
        <v/>
      </c>
      <c r="K153" s="395" t="str">
        <f t="shared" si="12"/>
        <v/>
      </c>
      <c r="L153" s="395" t="str">
        <f t="shared" si="13"/>
        <v/>
      </c>
      <c r="M153" s="395" t="str">
        <f t="shared" si="14"/>
        <v/>
      </c>
      <c r="N153" s="395" t="str">
        <f t="shared" si="15"/>
        <v/>
      </c>
      <c r="O153" s="395" t="str">
        <f t="shared" si="16"/>
        <v/>
      </c>
      <c r="P153" s="395" t="str">
        <f t="shared" si="17"/>
        <v/>
      </c>
      <c r="Q153" s="149"/>
      <c r="R153" s="149"/>
      <c r="S153" s="462"/>
      <c r="T153" s="262"/>
    </row>
    <row r="154" spans="1:20" ht="33" customHeight="1" x14ac:dyDescent="0.25">
      <c r="A154" s="46"/>
      <c r="B154" s="142"/>
      <c r="C154" s="339"/>
      <c r="D154" s="996"/>
      <c r="E154" s="997"/>
      <c r="F154" s="143"/>
      <c r="G154" s="142"/>
      <c r="H154" s="157"/>
      <c r="I154" s="461"/>
      <c r="J154" s="674" t="str">
        <f>IF(H154="","",VLOOKUP(H154,Datos!$L$2:$N$23,3,FALSE))</f>
        <v/>
      </c>
      <c r="K154" s="395" t="str">
        <f t="shared" si="12"/>
        <v/>
      </c>
      <c r="L154" s="395" t="str">
        <f t="shared" si="13"/>
        <v/>
      </c>
      <c r="M154" s="395" t="str">
        <f t="shared" si="14"/>
        <v/>
      </c>
      <c r="N154" s="395" t="str">
        <f t="shared" si="15"/>
        <v/>
      </c>
      <c r="O154" s="395" t="str">
        <f t="shared" si="16"/>
        <v/>
      </c>
      <c r="P154" s="395" t="str">
        <f t="shared" si="17"/>
        <v/>
      </c>
      <c r="Q154" s="149"/>
      <c r="R154" s="149"/>
      <c r="S154" s="462"/>
      <c r="T154" s="262"/>
    </row>
    <row r="155" spans="1:20" ht="33" customHeight="1" x14ac:dyDescent="0.25">
      <c r="A155" s="46"/>
      <c r="B155" s="142"/>
      <c r="C155" s="339"/>
      <c r="D155" s="996"/>
      <c r="E155" s="997"/>
      <c r="F155" s="143"/>
      <c r="G155" s="142"/>
      <c r="H155" s="157"/>
      <c r="I155" s="461"/>
      <c r="J155" s="674" t="str">
        <f>IF(H155="","",VLOOKUP(H155,Datos!$L$2:$N$23,3,FALSE))</f>
        <v/>
      </c>
      <c r="K155" s="395" t="str">
        <f t="shared" si="12"/>
        <v/>
      </c>
      <c r="L155" s="395" t="str">
        <f t="shared" si="13"/>
        <v/>
      </c>
      <c r="M155" s="395" t="str">
        <f t="shared" si="14"/>
        <v/>
      </c>
      <c r="N155" s="395" t="str">
        <f t="shared" si="15"/>
        <v/>
      </c>
      <c r="O155" s="395" t="str">
        <f t="shared" si="16"/>
        <v/>
      </c>
      <c r="P155" s="395" t="str">
        <f t="shared" si="17"/>
        <v/>
      </c>
      <c r="Q155" s="149"/>
      <c r="R155" s="149"/>
      <c r="S155" s="462"/>
      <c r="T155" s="262"/>
    </row>
    <row r="156" spans="1:20" ht="33" customHeight="1" x14ac:dyDescent="0.25">
      <c r="A156" s="46"/>
      <c r="B156" s="142"/>
      <c r="C156" s="339"/>
      <c r="D156" s="996"/>
      <c r="E156" s="997"/>
      <c r="F156" s="143"/>
      <c r="G156" s="142"/>
      <c r="H156" s="157"/>
      <c r="I156" s="461"/>
      <c r="J156" s="674" t="str">
        <f>IF(H156="","",VLOOKUP(H156,Datos!$L$2:$N$23,3,FALSE))</f>
        <v/>
      </c>
      <c r="K156" s="395" t="str">
        <f t="shared" si="12"/>
        <v/>
      </c>
      <c r="L156" s="395" t="str">
        <f t="shared" si="13"/>
        <v/>
      </c>
      <c r="M156" s="395" t="str">
        <f t="shared" si="14"/>
        <v/>
      </c>
      <c r="N156" s="395" t="str">
        <f t="shared" si="15"/>
        <v/>
      </c>
      <c r="O156" s="395" t="str">
        <f t="shared" si="16"/>
        <v/>
      </c>
      <c r="P156" s="395" t="str">
        <f t="shared" si="17"/>
        <v/>
      </c>
      <c r="Q156" s="149"/>
      <c r="R156" s="149"/>
      <c r="S156" s="462"/>
      <c r="T156" s="262"/>
    </row>
    <row r="157" spans="1:20" ht="33" customHeight="1" x14ac:dyDescent="0.25">
      <c r="A157" s="46"/>
      <c r="B157" s="142"/>
      <c r="C157" s="339"/>
      <c r="D157" s="996"/>
      <c r="E157" s="997"/>
      <c r="F157" s="143"/>
      <c r="G157" s="142"/>
      <c r="H157" s="157"/>
      <c r="I157" s="461"/>
      <c r="J157" s="674" t="str">
        <f>IF(H157="","",VLOOKUP(H157,Datos!$L$2:$N$23,3,FALSE))</f>
        <v/>
      </c>
      <c r="K157" s="395" t="str">
        <f t="shared" si="12"/>
        <v/>
      </c>
      <c r="L157" s="395" t="str">
        <f t="shared" si="13"/>
        <v/>
      </c>
      <c r="M157" s="395" t="str">
        <f t="shared" si="14"/>
        <v/>
      </c>
      <c r="N157" s="395" t="str">
        <f t="shared" si="15"/>
        <v/>
      </c>
      <c r="O157" s="395" t="str">
        <f t="shared" si="16"/>
        <v/>
      </c>
      <c r="P157" s="395" t="str">
        <f t="shared" si="17"/>
        <v/>
      </c>
      <c r="Q157" s="149"/>
      <c r="R157" s="149"/>
      <c r="S157" s="462"/>
      <c r="T157" s="262"/>
    </row>
    <row r="158" spans="1:20" ht="33" customHeight="1" x14ac:dyDescent="0.25">
      <c r="A158" s="46"/>
      <c r="B158" s="142"/>
      <c r="C158" s="339"/>
      <c r="D158" s="996"/>
      <c r="E158" s="997"/>
      <c r="F158" s="143"/>
      <c r="G158" s="142"/>
      <c r="H158" s="157"/>
      <c r="I158" s="461"/>
      <c r="J158" s="674" t="str">
        <f>IF(H158="","",VLOOKUP(H158,Datos!$L$2:$N$23,3,FALSE))</f>
        <v/>
      </c>
      <c r="K158" s="395" t="str">
        <f t="shared" si="12"/>
        <v/>
      </c>
      <c r="L158" s="395" t="str">
        <f t="shared" si="13"/>
        <v/>
      </c>
      <c r="M158" s="395" t="str">
        <f t="shared" si="14"/>
        <v/>
      </c>
      <c r="N158" s="395" t="str">
        <f t="shared" si="15"/>
        <v/>
      </c>
      <c r="O158" s="395" t="str">
        <f t="shared" si="16"/>
        <v/>
      </c>
      <c r="P158" s="395" t="str">
        <f t="shared" si="17"/>
        <v/>
      </c>
      <c r="Q158" s="149"/>
      <c r="R158" s="149"/>
      <c r="S158" s="462"/>
      <c r="T158" s="262"/>
    </row>
    <row r="159" spans="1:20" ht="33" customHeight="1" x14ac:dyDescent="0.25">
      <c r="A159" s="46"/>
      <c r="B159" s="142"/>
      <c r="C159" s="339"/>
      <c r="D159" s="996"/>
      <c r="E159" s="997"/>
      <c r="F159" s="143"/>
      <c r="G159" s="142"/>
      <c r="H159" s="157"/>
      <c r="I159" s="461"/>
      <c r="J159" s="674" t="str">
        <f>IF(H159="","",VLOOKUP(H159,Datos!$L$2:$N$23,3,FALSE))</f>
        <v/>
      </c>
      <c r="K159" s="395" t="str">
        <f t="shared" si="12"/>
        <v/>
      </c>
      <c r="L159" s="395" t="str">
        <f t="shared" si="13"/>
        <v/>
      </c>
      <c r="M159" s="395" t="str">
        <f t="shared" si="14"/>
        <v/>
      </c>
      <c r="N159" s="395" t="str">
        <f t="shared" si="15"/>
        <v/>
      </c>
      <c r="O159" s="395" t="str">
        <f t="shared" si="16"/>
        <v/>
      </c>
      <c r="P159" s="395" t="str">
        <f t="shared" si="17"/>
        <v/>
      </c>
      <c r="Q159" s="149"/>
      <c r="R159" s="149"/>
      <c r="S159" s="462"/>
      <c r="T159" s="262"/>
    </row>
    <row r="160" spans="1:20" ht="33" customHeight="1" x14ac:dyDescent="0.25">
      <c r="A160" s="46"/>
      <c r="B160" s="142"/>
      <c r="C160" s="339"/>
      <c r="D160" s="996"/>
      <c r="E160" s="997"/>
      <c r="F160" s="143"/>
      <c r="G160" s="142"/>
      <c r="H160" s="157"/>
      <c r="I160" s="461"/>
      <c r="J160" s="674" t="str">
        <f>IF(H160="","",VLOOKUP(H160,Datos!$L$2:$N$23,3,FALSE))</f>
        <v/>
      </c>
      <c r="K160" s="395" t="str">
        <f t="shared" si="12"/>
        <v/>
      </c>
      <c r="L160" s="395" t="str">
        <f t="shared" si="13"/>
        <v/>
      </c>
      <c r="M160" s="395" t="str">
        <f t="shared" si="14"/>
        <v/>
      </c>
      <c r="N160" s="395" t="str">
        <f t="shared" si="15"/>
        <v/>
      </c>
      <c r="O160" s="395" t="str">
        <f t="shared" si="16"/>
        <v/>
      </c>
      <c r="P160" s="395" t="str">
        <f t="shared" si="17"/>
        <v/>
      </c>
      <c r="Q160" s="149"/>
      <c r="R160" s="149"/>
      <c r="S160" s="462"/>
      <c r="T160" s="262"/>
    </row>
    <row r="161" spans="1:20" ht="33" customHeight="1" x14ac:dyDescent="0.25">
      <c r="A161" s="46"/>
      <c r="B161" s="142"/>
      <c r="C161" s="339"/>
      <c r="D161" s="996"/>
      <c r="E161" s="997"/>
      <c r="F161" s="143"/>
      <c r="G161" s="142"/>
      <c r="H161" s="157"/>
      <c r="I161" s="461"/>
      <c r="J161" s="674" t="str">
        <f>IF(H161="","",VLOOKUP(H161,Datos!$L$2:$N$23,3,FALSE))</f>
        <v/>
      </c>
      <c r="K161" s="395" t="str">
        <f t="shared" si="12"/>
        <v/>
      </c>
      <c r="L161" s="395" t="str">
        <f t="shared" si="13"/>
        <v/>
      </c>
      <c r="M161" s="395" t="str">
        <f t="shared" si="14"/>
        <v/>
      </c>
      <c r="N161" s="395" t="str">
        <f t="shared" si="15"/>
        <v/>
      </c>
      <c r="O161" s="395" t="str">
        <f t="shared" si="16"/>
        <v/>
      </c>
      <c r="P161" s="395" t="str">
        <f t="shared" si="17"/>
        <v/>
      </c>
      <c r="Q161" s="149"/>
      <c r="R161" s="149"/>
      <c r="S161" s="462"/>
      <c r="T161" s="262"/>
    </row>
    <row r="162" spans="1:20" ht="33" customHeight="1" x14ac:dyDescent="0.25">
      <c r="A162" s="46"/>
      <c r="B162" s="142"/>
      <c r="C162" s="339"/>
      <c r="D162" s="996"/>
      <c r="E162" s="997"/>
      <c r="F162" s="143"/>
      <c r="G162" s="142"/>
      <c r="H162" s="157"/>
      <c r="I162" s="461"/>
      <c r="J162" s="674" t="str">
        <f>IF(H162="","",VLOOKUP(H162,Datos!$L$2:$N$23,3,FALSE))</f>
        <v/>
      </c>
      <c r="K162" s="395" t="str">
        <f t="shared" si="12"/>
        <v/>
      </c>
      <c r="L162" s="395" t="str">
        <f t="shared" si="13"/>
        <v/>
      </c>
      <c r="M162" s="395" t="str">
        <f t="shared" si="14"/>
        <v/>
      </c>
      <c r="N162" s="395" t="str">
        <f t="shared" si="15"/>
        <v/>
      </c>
      <c r="O162" s="395" t="str">
        <f t="shared" si="16"/>
        <v/>
      </c>
      <c r="P162" s="395" t="str">
        <f t="shared" si="17"/>
        <v/>
      </c>
      <c r="Q162" s="149"/>
      <c r="R162" s="149"/>
      <c r="S162" s="462"/>
      <c r="T162" s="262"/>
    </row>
    <row r="163" spans="1:20" ht="33" customHeight="1" x14ac:dyDescent="0.25">
      <c r="A163" s="46"/>
      <c r="B163" s="142"/>
      <c r="C163" s="339"/>
      <c r="D163" s="996"/>
      <c r="E163" s="997"/>
      <c r="F163" s="143"/>
      <c r="G163" s="142"/>
      <c r="H163" s="157"/>
      <c r="I163" s="461"/>
      <c r="J163" s="674" t="str">
        <f>IF(H163="","",VLOOKUP(H163,Datos!$L$2:$N$23,3,FALSE))</f>
        <v/>
      </c>
      <c r="K163" s="395" t="str">
        <f t="shared" si="12"/>
        <v/>
      </c>
      <c r="L163" s="395" t="str">
        <f t="shared" si="13"/>
        <v/>
      </c>
      <c r="M163" s="395" t="str">
        <f t="shared" si="14"/>
        <v/>
      </c>
      <c r="N163" s="395" t="str">
        <f t="shared" si="15"/>
        <v/>
      </c>
      <c r="O163" s="395" t="str">
        <f t="shared" si="16"/>
        <v/>
      </c>
      <c r="P163" s="395" t="str">
        <f t="shared" si="17"/>
        <v/>
      </c>
      <c r="Q163" s="149"/>
      <c r="R163" s="149"/>
      <c r="S163" s="462"/>
      <c r="T163" s="262"/>
    </row>
    <row r="164" spans="1:20" ht="33" customHeight="1" x14ac:dyDescent="0.25">
      <c r="A164" s="46"/>
      <c r="B164" s="142"/>
      <c r="C164" s="339"/>
      <c r="D164" s="996"/>
      <c r="E164" s="997"/>
      <c r="F164" s="143"/>
      <c r="G164" s="142"/>
      <c r="H164" s="157"/>
      <c r="I164" s="461"/>
      <c r="J164" s="674" t="str">
        <f>IF(H164="","",VLOOKUP(H164,Datos!$L$2:$N$23,3,FALSE))</f>
        <v/>
      </c>
      <c r="K164" s="395" t="str">
        <f t="shared" si="12"/>
        <v/>
      </c>
      <c r="L164" s="395" t="str">
        <f t="shared" si="13"/>
        <v/>
      </c>
      <c r="M164" s="395" t="str">
        <f t="shared" si="14"/>
        <v/>
      </c>
      <c r="N164" s="395" t="str">
        <f t="shared" si="15"/>
        <v/>
      </c>
      <c r="O164" s="395" t="str">
        <f t="shared" si="16"/>
        <v/>
      </c>
      <c r="P164" s="395" t="str">
        <f t="shared" si="17"/>
        <v/>
      </c>
      <c r="Q164" s="149"/>
      <c r="R164" s="149"/>
      <c r="S164" s="462"/>
      <c r="T164" s="262"/>
    </row>
    <row r="165" spans="1:20" ht="33" customHeight="1" x14ac:dyDescent="0.25">
      <c r="A165" s="46"/>
      <c r="B165" s="142"/>
      <c r="C165" s="339"/>
      <c r="D165" s="996"/>
      <c r="E165" s="997"/>
      <c r="F165" s="143"/>
      <c r="G165" s="142"/>
      <c r="H165" s="157"/>
      <c r="I165" s="461"/>
      <c r="J165" s="674" t="str">
        <f>IF(H165="","",VLOOKUP(H165,Datos!$L$2:$N$23,3,FALSE))</f>
        <v/>
      </c>
      <c r="K165" s="395" t="str">
        <f t="shared" si="12"/>
        <v/>
      </c>
      <c r="L165" s="395" t="str">
        <f t="shared" si="13"/>
        <v/>
      </c>
      <c r="M165" s="395" t="str">
        <f t="shared" si="14"/>
        <v/>
      </c>
      <c r="N165" s="395" t="str">
        <f t="shared" si="15"/>
        <v/>
      </c>
      <c r="O165" s="395" t="str">
        <f t="shared" si="16"/>
        <v/>
      </c>
      <c r="P165" s="395" t="str">
        <f t="shared" si="17"/>
        <v/>
      </c>
      <c r="Q165" s="149"/>
      <c r="R165" s="149"/>
      <c r="S165" s="462"/>
      <c r="T165" s="262"/>
    </row>
    <row r="166" spans="1:20" ht="33" customHeight="1" x14ac:dyDescent="0.25">
      <c r="A166" s="46"/>
      <c r="B166" s="142"/>
      <c r="C166" s="339"/>
      <c r="D166" s="996"/>
      <c r="E166" s="997"/>
      <c r="F166" s="143"/>
      <c r="G166" s="142"/>
      <c r="H166" s="157"/>
      <c r="I166" s="461"/>
      <c r="J166" s="674" t="str">
        <f>IF(H166="","",VLOOKUP(H166,Datos!$L$2:$N$23,3,FALSE))</f>
        <v/>
      </c>
      <c r="K166" s="395" t="str">
        <f t="shared" si="12"/>
        <v/>
      </c>
      <c r="L166" s="395" t="str">
        <f t="shared" si="13"/>
        <v/>
      </c>
      <c r="M166" s="395" t="str">
        <f t="shared" si="14"/>
        <v/>
      </c>
      <c r="N166" s="395" t="str">
        <f t="shared" si="15"/>
        <v/>
      </c>
      <c r="O166" s="395" t="str">
        <f t="shared" si="16"/>
        <v/>
      </c>
      <c r="P166" s="395" t="str">
        <f t="shared" si="17"/>
        <v/>
      </c>
      <c r="Q166" s="149"/>
      <c r="R166" s="149"/>
      <c r="S166" s="462"/>
      <c r="T166" s="262"/>
    </row>
    <row r="167" spans="1:20" ht="33" customHeight="1" x14ac:dyDescent="0.25">
      <c r="A167" s="46"/>
      <c r="B167" s="142"/>
      <c r="C167" s="339"/>
      <c r="D167" s="996"/>
      <c r="E167" s="997"/>
      <c r="F167" s="143"/>
      <c r="G167" s="142"/>
      <c r="H167" s="157"/>
      <c r="I167" s="461"/>
      <c r="J167" s="674" t="str">
        <f>IF(H167="","",VLOOKUP(H167,Datos!$L$2:$N$23,3,FALSE))</f>
        <v/>
      </c>
      <c r="K167" s="395" t="str">
        <f t="shared" si="12"/>
        <v/>
      </c>
      <c r="L167" s="395" t="str">
        <f t="shared" si="13"/>
        <v/>
      </c>
      <c r="M167" s="395" t="str">
        <f t="shared" si="14"/>
        <v/>
      </c>
      <c r="N167" s="395" t="str">
        <f t="shared" si="15"/>
        <v/>
      </c>
      <c r="O167" s="395" t="str">
        <f t="shared" si="16"/>
        <v/>
      </c>
      <c r="P167" s="395" t="str">
        <f t="shared" si="17"/>
        <v/>
      </c>
      <c r="Q167" s="149"/>
      <c r="R167" s="149"/>
      <c r="S167" s="462"/>
      <c r="T167" s="262"/>
    </row>
    <row r="168" spans="1:20" ht="33" customHeight="1" x14ac:dyDescent="0.25">
      <c r="A168" s="46"/>
      <c r="B168" s="142"/>
      <c r="C168" s="339"/>
      <c r="D168" s="996"/>
      <c r="E168" s="997"/>
      <c r="F168" s="143"/>
      <c r="G168" s="142"/>
      <c r="H168" s="157"/>
      <c r="I168" s="461"/>
      <c r="J168" s="674" t="str">
        <f>IF(H168="","",VLOOKUP(H168,Datos!$L$2:$N$23,3,FALSE))</f>
        <v/>
      </c>
      <c r="K168" s="395" t="str">
        <f t="shared" si="12"/>
        <v/>
      </c>
      <c r="L168" s="395" t="str">
        <f t="shared" si="13"/>
        <v/>
      </c>
      <c r="M168" s="395" t="str">
        <f t="shared" si="14"/>
        <v/>
      </c>
      <c r="N168" s="395" t="str">
        <f t="shared" si="15"/>
        <v/>
      </c>
      <c r="O168" s="395" t="str">
        <f t="shared" si="16"/>
        <v/>
      </c>
      <c r="P168" s="395" t="str">
        <f t="shared" si="17"/>
        <v/>
      </c>
      <c r="Q168" s="149"/>
      <c r="R168" s="149"/>
      <c r="S168" s="462"/>
      <c r="T168" s="262"/>
    </row>
    <row r="169" spans="1:20" ht="33" customHeight="1" x14ac:dyDescent="0.25">
      <c r="A169" s="46"/>
      <c r="B169" s="142"/>
      <c r="C169" s="339"/>
      <c r="D169" s="996"/>
      <c r="E169" s="997"/>
      <c r="F169" s="143"/>
      <c r="G169" s="142"/>
      <c r="H169" s="157"/>
      <c r="I169" s="461"/>
      <c r="J169" s="674" t="str">
        <f>IF(H169="","",VLOOKUP(H169,Datos!$L$2:$N$23,3,FALSE))</f>
        <v/>
      </c>
      <c r="K169" s="395" t="str">
        <f t="shared" si="12"/>
        <v/>
      </c>
      <c r="L169" s="395" t="str">
        <f t="shared" si="13"/>
        <v/>
      </c>
      <c r="M169" s="395" t="str">
        <f t="shared" si="14"/>
        <v/>
      </c>
      <c r="N169" s="395" t="str">
        <f t="shared" si="15"/>
        <v/>
      </c>
      <c r="O169" s="395" t="str">
        <f t="shared" si="16"/>
        <v/>
      </c>
      <c r="P169" s="395" t="str">
        <f t="shared" si="17"/>
        <v/>
      </c>
      <c r="Q169" s="149"/>
      <c r="R169" s="149"/>
      <c r="S169" s="462"/>
      <c r="T169" s="262"/>
    </row>
    <row r="170" spans="1:20" ht="33" customHeight="1" x14ac:dyDescent="0.25">
      <c r="A170" s="46"/>
      <c r="B170" s="142"/>
      <c r="C170" s="339"/>
      <c r="D170" s="996"/>
      <c r="E170" s="997"/>
      <c r="F170" s="143"/>
      <c r="G170" s="142"/>
      <c r="H170" s="157"/>
      <c r="I170" s="461"/>
      <c r="J170" s="674" t="str">
        <f>IF(H170="","",VLOOKUP(H170,Datos!$L$2:$N$23,3,FALSE))</f>
        <v/>
      </c>
      <c r="K170" s="395" t="str">
        <f t="shared" si="12"/>
        <v/>
      </c>
      <c r="L170" s="395" t="str">
        <f t="shared" si="13"/>
        <v/>
      </c>
      <c r="M170" s="395" t="str">
        <f t="shared" si="14"/>
        <v/>
      </c>
      <c r="N170" s="395" t="str">
        <f t="shared" si="15"/>
        <v/>
      </c>
      <c r="O170" s="395" t="str">
        <f t="shared" si="16"/>
        <v/>
      </c>
      <c r="P170" s="395" t="str">
        <f t="shared" si="17"/>
        <v/>
      </c>
      <c r="Q170" s="149"/>
      <c r="R170" s="149"/>
      <c r="S170" s="462"/>
      <c r="T170" s="262"/>
    </row>
    <row r="171" spans="1:20" ht="33" customHeight="1" x14ac:dyDescent="0.25">
      <c r="A171" s="46"/>
      <c r="B171" s="142"/>
      <c r="C171" s="339"/>
      <c r="D171" s="996"/>
      <c r="E171" s="997"/>
      <c r="F171" s="143"/>
      <c r="G171" s="142"/>
      <c r="H171" s="157"/>
      <c r="I171" s="461"/>
      <c r="J171" s="674" t="str">
        <f>IF(H171="","",VLOOKUP(H171,Datos!$L$2:$N$23,3,FALSE))</f>
        <v/>
      </c>
      <c r="K171" s="395" t="str">
        <f t="shared" si="12"/>
        <v/>
      </c>
      <c r="L171" s="395" t="str">
        <f t="shared" si="13"/>
        <v/>
      </c>
      <c r="M171" s="395" t="str">
        <f t="shared" si="14"/>
        <v/>
      </c>
      <c r="N171" s="395" t="str">
        <f t="shared" si="15"/>
        <v/>
      </c>
      <c r="O171" s="395" t="str">
        <f t="shared" si="16"/>
        <v/>
      </c>
      <c r="P171" s="395" t="str">
        <f t="shared" si="17"/>
        <v/>
      </c>
      <c r="Q171" s="149"/>
      <c r="R171" s="149"/>
      <c r="S171" s="462"/>
      <c r="T171" s="262"/>
    </row>
    <row r="172" spans="1:20" ht="33" customHeight="1" x14ac:dyDescent="0.25">
      <c r="A172" s="46"/>
      <c r="B172" s="142"/>
      <c r="C172" s="339"/>
      <c r="D172" s="996"/>
      <c r="E172" s="997"/>
      <c r="F172" s="143"/>
      <c r="G172" s="142"/>
      <c r="H172" s="157"/>
      <c r="I172" s="461"/>
      <c r="J172" s="674" t="str">
        <f>IF(H172="","",VLOOKUP(H172,Datos!$L$2:$N$23,3,FALSE))</f>
        <v/>
      </c>
      <c r="K172" s="395" t="str">
        <f t="shared" si="12"/>
        <v/>
      </c>
      <c r="L172" s="395" t="str">
        <f t="shared" si="13"/>
        <v/>
      </c>
      <c r="M172" s="395" t="str">
        <f t="shared" si="14"/>
        <v/>
      </c>
      <c r="N172" s="395" t="str">
        <f t="shared" si="15"/>
        <v/>
      </c>
      <c r="O172" s="395" t="str">
        <f t="shared" si="16"/>
        <v/>
      </c>
      <c r="P172" s="395" t="str">
        <f t="shared" si="17"/>
        <v/>
      </c>
      <c r="Q172" s="149"/>
      <c r="R172" s="149"/>
      <c r="S172" s="462"/>
      <c r="T172" s="262"/>
    </row>
    <row r="173" spans="1:20" ht="33" customHeight="1" x14ac:dyDescent="0.25">
      <c r="A173" s="46"/>
      <c r="B173" s="142"/>
      <c r="C173" s="339"/>
      <c r="D173" s="996"/>
      <c r="E173" s="997"/>
      <c r="F173" s="143"/>
      <c r="G173" s="142"/>
      <c r="H173" s="157"/>
      <c r="I173" s="461"/>
      <c r="J173" s="674" t="str">
        <f>IF(H173="","",VLOOKUP(H173,Datos!$L$2:$N$23,3,FALSE))</f>
        <v/>
      </c>
      <c r="K173" s="395" t="str">
        <f t="shared" si="12"/>
        <v/>
      </c>
      <c r="L173" s="395" t="str">
        <f t="shared" si="13"/>
        <v/>
      </c>
      <c r="M173" s="395" t="str">
        <f t="shared" si="14"/>
        <v/>
      </c>
      <c r="N173" s="395" t="str">
        <f t="shared" si="15"/>
        <v/>
      </c>
      <c r="O173" s="395" t="str">
        <f t="shared" si="16"/>
        <v/>
      </c>
      <c r="P173" s="395" t="str">
        <f t="shared" si="17"/>
        <v/>
      </c>
      <c r="Q173" s="149"/>
      <c r="R173" s="149"/>
      <c r="S173" s="462"/>
      <c r="T173" s="262"/>
    </row>
    <row r="174" spans="1:20" ht="33" customHeight="1" x14ac:dyDescent="0.25">
      <c r="A174" s="46"/>
      <c r="B174" s="142"/>
      <c r="C174" s="339"/>
      <c r="D174" s="996"/>
      <c r="E174" s="997"/>
      <c r="F174" s="143"/>
      <c r="G174" s="142"/>
      <c r="H174" s="157"/>
      <c r="I174" s="461"/>
      <c r="J174" s="674" t="str">
        <f>IF(H174="","",VLOOKUP(H174,Datos!$L$2:$N$23,3,FALSE))</f>
        <v/>
      </c>
      <c r="K174" s="395" t="str">
        <f t="shared" si="12"/>
        <v/>
      </c>
      <c r="L174" s="395" t="str">
        <f t="shared" si="13"/>
        <v/>
      </c>
      <c r="M174" s="395" t="str">
        <f t="shared" si="14"/>
        <v/>
      </c>
      <c r="N174" s="395" t="str">
        <f t="shared" si="15"/>
        <v/>
      </c>
      <c r="O174" s="395" t="str">
        <f t="shared" si="16"/>
        <v/>
      </c>
      <c r="P174" s="395" t="str">
        <f t="shared" si="17"/>
        <v/>
      </c>
      <c r="Q174" s="149"/>
      <c r="R174" s="149"/>
      <c r="S174" s="462"/>
      <c r="T174" s="262"/>
    </row>
    <row r="175" spans="1:20" ht="33" customHeight="1" x14ac:dyDescent="0.25">
      <c r="A175" s="46"/>
      <c r="B175" s="142"/>
      <c r="C175" s="339"/>
      <c r="D175" s="996"/>
      <c r="E175" s="997"/>
      <c r="F175" s="143"/>
      <c r="G175" s="142"/>
      <c r="H175" s="157"/>
      <c r="I175" s="461"/>
      <c r="J175" s="674" t="str">
        <f>IF(H175="","",VLOOKUP(H175,Datos!$L$2:$N$23,3,FALSE))</f>
        <v/>
      </c>
      <c r="K175" s="395" t="str">
        <f t="shared" si="12"/>
        <v/>
      </c>
      <c r="L175" s="395" t="str">
        <f t="shared" si="13"/>
        <v/>
      </c>
      <c r="M175" s="395" t="str">
        <f t="shared" si="14"/>
        <v/>
      </c>
      <c r="N175" s="395" t="str">
        <f t="shared" si="15"/>
        <v/>
      </c>
      <c r="O175" s="395" t="str">
        <f t="shared" si="16"/>
        <v/>
      </c>
      <c r="P175" s="395" t="str">
        <f t="shared" si="17"/>
        <v/>
      </c>
      <c r="Q175" s="149"/>
      <c r="R175" s="149"/>
      <c r="S175" s="462"/>
      <c r="T175" s="262"/>
    </row>
    <row r="176" spans="1:20" ht="33" customHeight="1" x14ac:dyDescent="0.25">
      <c r="A176" s="46"/>
      <c r="B176" s="142"/>
      <c r="C176" s="339"/>
      <c r="D176" s="996"/>
      <c r="E176" s="997"/>
      <c r="F176" s="143"/>
      <c r="G176" s="142"/>
      <c r="H176" s="157"/>
      <c r="I176" s="461"/>
      <c r="J176" s="674" t="str">
        <f>IF(H176="","",VLOOKUP(H176,Datos!$L$2:$N$23,3,FALSE))</f>
        <v/>
      </c>
      <c r="K176" s="395" t="str">
        <f t="shared" si="12"/>
        <v/>
      </c>
      <c r="L176" s="395" t="str">
        <f t="shared" si="13"/>
        <v/>
      </c>
      <c r="M176" s="395" t="str">
        <f t="shared" si="14"/>
        <v/>
      </c>
      <c r="N176" s="395" t="str">
        <f t="shared" si="15"/>
        <v/>
      </c>
      <c r="O176" s="395" t="str">
        <f t="shared" si="16"/>
        <v/>
      </c>
      <c r="P176" s="395" t="str">
        <f t="shared" si="17"/>
        <v/>
      </c>
      <c r="Q176" s="149"/>
      <c r="R176" s="149"/>
      <c r="S176" s="462"/>
      <c r="T176" s="262"/>
    </row>
    <row r="177" spans="1:20" ht="33" customHeight="1" x14ac:dyDescent="0.25">
      <c r="A177" s="46"/>
      <c r="B177" s="142"/>
      <c r="C177" s="339"/>
      <c r="D177" s="996"/>
      <c r="E177" s="997"/>
      <c r="F177" s="143"/>
      <c r="G177" s="142"/>
      <c r="H177" s="157"/>
      <c r="I177" s="461"/>
      <c r="J177" s="674" t="str">
        <f>IF(H177="","",VLOOKUP(H177,Datos!$L$2:$N$23,3,FALSE))</f>
        <v/>
      </c>
      <c r="K177" s="395" t="str">
        <f t="shared" si="12"/>
        <v/>
      </c>
      <c r="L177" s="395" t="str">
        <f t="shared" si="13"/>
        <v/>
      </c>
      <c r="M177" s="395" t="str">
        <f t="shared" si="14"/>
        <v/>
      </c>
      <c r="N177" s="395" t="str">
        <f t="shared" si="15"/>
        <v/>
      </c>
      <c r="O177" s="395" t="str">
        <f t="shared" si="16"/>
        <v/>
      </c>
      <c r="P177" s="395" t="str">
        <f t="shared" si="17"/>
        <v/>
      </c>
      <c r="Q177" s="149"/>
      <c r="R177" s="149"/>
      <c r="S177" s="462"/>
      <c r="T177" s="262"/>
    </row>
    <row r="178" spans="1:20" ht="33" customHeight="1" x14ac:dyDescent="0.25">
      <c r="A178" s="46"/>
      <c r="B178" s="142"/>
      <c r="C178" s="339"/>
      <c r="D178" s="996"/>
      <c r="E178" s="997"/>
      <c r="F178" s="143"/>
      <c r="G178" s="142"/>
      <c r="H178" s="157"/>
      <c r="I178" s="461"/>
      <c r="J178" s="674" t="str">
        <f>IF(H178="","",VLOOKUP(H178,Datos!$L$2:$N$23,3,FALSE))</f>
        <v/>
      </c>
      <c r="K178" s="395" t="str">
        <f t="shared" si="12"/>
        <v/>
      </c>
      <c r="L178" s="395" t="str">
        <f t="shared" si="13"/>
        <v/>
      </c>
      <c r="M178" s="395" t="str">
        <f t="shared" si="14"/>
        <v/>
      </c>
      <c r="N178" s="395" t="str">
        <f t="shared" si="15"/>
        <v/>
      </c>
      <c r="O178" s="395" t="str">
        <f t="shared" si="16"/>
        <v/>
      </c>
      <c r="P178" s="395" t="str">
        <f t="shared" si="17"/>
        <v/>
      </c>
      <c r="Q178" s="149"/>
      <c r="R178" s="149"/>
      <c r="S178" s="462"/>
      <c r="T178" s="262"/>
    </row>
    <row r="179" spans="1:20" ht="33" customHeight="1" x14ac:dyDescent="0.25">
      <c r="A179" s="46"/>
      <c r="B179" s="142"/>
      <c r="C179" s="339"/>
      <c r="D179" s="996"/>
      <c r="E179" s="997"/>
      <c r="F179" s="143"/>
      <c r="G179" s="142"/>
      <c r="H179" s="157"/>
      <c r="I179" s="461"/>
      <c r="J179" s="674" t="str">
        <f>IF(H179="","",VLOOKUP(H179,Datos!$L$2:$N$23,3,FALSE))</f>
        <v/>
      </c>
      <c r="K179" s="395" t="str">
        <f t="shared" si="12"/>
        <v/>
      </c>
      <c r="L179" s="395" t="str">
        <f t="shared" si="13"/>
        <v/>
      </c>
      <c r="M179" s="395" t="str">
        <f t="shared" si="14"/>
        <v/>
      </c>
      <c r="N179" s="395" t="str">
        <f t="shared" si="15"/>
        <v/>
      </c>
      <c r="O179" s="395" t="str">
        <f t="shared" si="16"/>
        <v/>
      </c>
      <c r="P179" s="395" t="str">
        <f t="shared" si="17"/>
        <v/>
      </c>
      <c r="Q179" s="149"/>
      <c r="R179" s="149"/>
      <c r="S179" s="462"/>
      <c r="T179" s="262"/>
    </row>
    <row r="180" spans="1:20" ht="33" customHeight="1" x14ac:dyDescent="0.25">
      <c r="A180" s="46"/>
      <c r="B180" s="142"/>
      <c r="C180" s="339"/>
      <c r="D180" s="996"/>
      <c r="E180" s="997"/>
      <c r="F180" s="143"/>
      <c r="G180" s="142"/>
      <c r="H180" s="157"/>
      <c r="I180" s="461"/>
      <c r="J180" s="674" t="str">
        <f>IF(H180="","",VLOOKUP(H180,Datos!$L$2:$N$23,3,FALSE))</f>
        <v/>
      </c>
      <c r="K180" s="395" t="str">
        <f t="shared" si="12"/>
        <v/>
      </c>
      <c r="L180" s="395" t="str">
        <f t="shared" si="13"/>
        <v/>
      </c>
      <c r="M180" s="395" t="str">
        <f t="shared" si="14"/>
        <v/>
      </c>
      <c r="N180" s="395" t="str">
        <f t="shared" si="15"/>
        <v/>
      </c>
      <c r="O180" s="395" t="str">
        <f t="shared" si="16"/>
        <v/>
      </c>
      <c r="P180" s="395" t="str">
        <f t="shared" si="17"/>
        <v/>
      </c>
      <c r="Q180" s="149"/>
      <c r="R180" s="149"/>
      <c r="S180" s="462"/>
      <c r="T180" s="262"/>
    </row>
    <row r="181" spans="1:20" ht="33" customHeight="1" x14ac:dyDescent="0.25">
      <c r="A181" s="46"/>
      <c r="B181" s="142"/>
      <c r="C181" s="339"/>
      <c r="D181" s="996"/>
      <c r="E181" s="997"/>
      <c r="F181" s="143"/>
      <c r="G181" s="142"/>
      <c r="H181" s="157"/>
      <c r="I181" s="461"/>
      <c r="J181" s="674" t="str">
        <f>IF(H181="","",VLOOKUP(H181,Datos!$L$2:$N$23,3,FALSE))</f>
        <v/>
      </c>
      <c r="K181" s="395" t="str">
        <f t="shared" si="12"/>
        <v/>
      </c>
      <c r="L181" s="395" t="str">
        <f t="shared" si="13"/>
        <v/>
      </c>
      <c r="M181" s="395" t="str">
        <f t="shared" si="14"/>
        <v/>
      </c>
      <c r="N181" s="395" t="str">
        <f t="shared" si="15"/>
        <v/>
      </c>
      <c r="O181" s="395" t="str">
        <f t="shared" si="16"/>
        <v/>
      </c>
      <c r="P181" s="395" t="str">
        <f t="shared" si="17"/>
        <v/>
      </c>
      <c r="Q181" s="149"/>
      <c r="R181" s="149"/>
      <c r="S181" s="462"/>
      <c r="T181" s="262"/>
    </row>
    <row r="182" spans="1:20" ht="33" customHeight="1" x14ac:dyDescent="0.25">
      <c r="A182" s="46"/>
      <c r="B182" s="142"/>
      <c r="C182" s="339"/>
      <c r="D182" s="996"/>
      <c r="E182" s="997"/>
      <c r="F182" s="143"/>
      <c r="G182" s="142"/>
      <c r="H182" s="157"/>
      <c r="I182" s="461"/>
      <c r="J182" s="674" t="str">
        <f>IF(H182="","",VLOOKUP(H182,Datos!$L$2:$N$23,3,FALSE))</f>
        <v/>
      </c>
      <c r="K182" s="395" t="str">
        <f t="shared" si="12"/>
        <v/>
      </c>
      <c r="L182" s="395" t="str">
        <f t="shared" si="13"/>
        <v/>
      </c>
      <c r="M182" s="395" t="str">
        <f t="shared" si="14"/>
        <v/>
      </c>
      <c r="N182" s="395" t="str">
        <f t="shared" si="15"/>
        <v/>
      </c>
      <c r="O182" s="395" t="str">
        <f t="shared" si="16"/>
        <v/>
      </c>
      <c r="P182" s="395" t="str">
        <f t="shared" si="17"/>
        <v/>
      </c>
      <c r="Q182" s="149"/>
      <c r="R182" s="149"/>
      <c r="S182" s="462"/>
      <c r="T182" s="262"/>
    </row>
    <row r="183" spans="1:20" ht="33" customHeight="1" x14ac:dyDescent="0.25">
      <c r="A183" s="46"/>
      <c r="B183" s="142"/>
      <c r="C183" s="339"/>
      <c r="D183" s="996"/>
      <c r="E183" s="997"/>
      <c r="F183" s="143"/>
      <c r="G183" s="142"/>
      <c r="H183" s="157"/>
      <c r="I183" s="461"/>
      <c r="J183" s="674" t="str">
        <f>IF(H183="","",VLOOKUP(H183,Datos!$L$2:$N$23,3,FALSE))</f>
        <v/>
      </c>
      <c r="K183" s="395" t="str">
        <f t="shared" si="12"/>
        <v/>
      </c>
      <c r="L183" s="395" t="str">
        <f t="shared" si="13"/>
        <v/>
      </c>
      <c r="M183" s="395" t="str">
        <f t="shared" si="14"/>
        <v/>
      </c>
      <c r="N183" s="395" t="str">
        <f t="shared" si="15"/>
        <v/>
      </c>
      <c r="O183" s="395" t="str">
        <f t="shared" si="16"/>
        <v/>
      </c>
      <c r="P183" s="395" t="str">
        <f t="shared" si="17"/>
        <v/>
      </c>
      <c r="Q183" s="149"/>
      <c r="R183" s="149"/>
      <c r="S183" s="462"/>
      <c r="T183" s="262"/>
    </row>
    <row r="184" spans="1:20" ht="33" customHeight="1" x14ac:dyDescent="0.25">
      <c r="A184" s="46"/>
      <c r="B184" s="142"/>
      <c r="C184" s="339"/>
      <c r="D184" s="996"/>
      <c r="E184" s="997"/>
      <c r="F184" s="143"/>
      <c r="G184" s="142"/>
      <c r="H184" s="157"/>
      <c r="I184" s="461"/>
      <c r="J184" s="674" t="str">
        <f>IF(H184="","",VLOOKUP(H184,Datos!$L$2:$N$23,3,FALSE))</f>
        <v/>
      </c>
      <c r="K184" s="395" t="str">
        <f t="shared" si="12"/>
        <v/>
      </c>
      <c r="L184" s="395" t="str">
        <f t="shared" si="13"/>
        <v/>
      </c>
      <c r="M184" s="395" t="str">
        <f t="shared" si="14"/>
        <v/>
      </c>
      <c r="N184" s="395" t="str">
        <f t="shared" si="15"/>
        <v/>
      </c>
      <c r="O184" s="395" t="str">
        <f t="shared" si="16"/>
        <v/>
      </c>
      <c r="P184" s="395" t="str">
        <f t="shared" si="17"/>
        <v/>
      </c>
      <c r="Q184" s="149"/>
      <c r="R184" s="149"/>
      <c r="S184" s="462"/>
      <c r="T184" s="262"/>
    </row>
    <row r="185" spans="1:20" ht="33" customHeight="1" x14ac:dyDescent="0.25">
      <c r="A185" s="46"/>
      <c r="B185" s="142"/>
      <c r="C185" s="339"/>
      <c r="D185" s="996"/>
      <c r="E185" s="997"/>
      <c r="F185" s="143"/>
      <c r="G185" s="142"/>
      <c r="H185" s="157"/>
      <c r="I185" s="461"/>
      <c r="J185" s="674" t="str">
        <f>IF(H185="","",VLOOKUP(H185,Datos!$L$2:$N$23,3,FALSE))</f>
        <v/>
      </c>
      <c r="K185" s="395" t="str">
        <f t="shared" si="12"/>
        <v/>
      </c>
      <c r="L185" s="395" t="str">
        <f t="shared" si="13"/>
        <v/>
      </c>
      <c r="M185" s="395" t="str">
        <f t="shared" si="14"/>
        <v/>
      </c>
      <c r="N185" s="395" t="str">
        <f t="shared" si="15"/>
        <v/>
      </c>
      <c r="O185" s="395" t="str">
        <f t="shared" si="16"/>
        <v/>
      </c>
      <c r="P185" s="395" t="str">
        <f t="shared" si="17"/>
        <v/>
      </c>
      <c r="Q185" s="149"/>
      <c r="R185" s="149"/>
      <c r="S185" s="462"/>
      <c r="T185" s="262"/>
    </row>
    <row r="186" spans="1:20" ht="33" customHeight="1" x14ac:dyDescent="0.25">
      <c r="A186" s="46"/>
      <c r="B186" s="142"/>
      <c r="C186" s="339"/>
      <c r="D186" s="996"/>
      <c r="E186" s="997"/>
      <c r="F186" s="143"/>
      <c r="G186" s="142"/>
      <c r="H186" s="157"/>
      <c r="I186" s="461"/>
      <c r="J186" s="674" t="str">
        <f>IF(H186="","",VLOOKUP(H186,Datos!$L$2:$N$23,3,FALSE))</f>
        <v/>
      </c>
      <c r="K186" s="395" t="str">
        <f t="shared" si="12"/>
        <v/>
      </c>
      <c r="L186" s="395" t="str">
        <f t="shared" si="13"/>
        <v/>
      </c>
      <c r="M186" s="395" t="str">
        <f t="shared" si="14"/>
        <v/>
      </c>
      <c r="N186" s="395" t="str">
        <f t="shared" si="15"/>
        <v/>
      </c>
      <c r="O186" s="395" t="str">
        <f t="shared" si="16"/>
        <v/>
      </c>
      <c r="P186" s="395" t="str">
        <f t="shared" si="17"/>
        <v/>
      </c>
      <c r="Q186" s="149"/>
      <c r="R186" s="149"/>
      <c r="S186" s="462"/>
      <c r="T186" s="262"/>
    </row>
    <row r="187" spans="1:20" ht="33" customHeight="1" x14ac:dyDescent="0.25">
      <c r="A187" s="46"/>
      <c r="B187" s="142"/>
      <c r="C187" s="339"/>
      <c r="D187" s="996"/>
      <c r="E187" s="997"/>
      <c r="F187" s="143"/>
      <c r="G187" s="142"/>
      <c r="H187" s="157"/>
      <c r="I187" s="461"/>
      <c r="J187" s="674" t="str">
        <f>IF(H187="","",VLOOKUP(H187,Datos!$L$2:$N$23,3,FALSE))</f>
        <v/>
      </c>
      <c r="K187" s="395" t="str">
        <f t="shared" si="12"/>
        <v/>
      </c>
      <c r="L187" s="395" t="str">
        <f t="shared" si="13"/>
        <v/>
      </c>
      <c r="M187" s="395" t="str">
        <f t="shared" si="14"/>
        <v/>
      </c>
      <c r="N187" s="395" t="str">
        <f t="shared" si="15"/>
        <v/>
      </c>
      <c r="O187" s="395" t="str">
        <f t="shared" si="16"/>
        <v/>
      </c>
      <c r="P187" s="395" t="str">
        <f t="shared" si="17"/>
        <v/>
      </c>
      <c r="Q187" s="149"/>
      <c r="R187" s="149"/>
      <c r="S187" s="462"/>
      <c r="T187" s="262"/>
    </row>
    <row r="188" spans="1:20" ht="33" customHeight="1" x14ac:dyDescent="0.25">
      <c r="A188" s="46"/>
      <c r="B188" s="142"/>
      <c r="C188" s="339"/>
      <c r="D188" s="996"/>
      <c r="E188" s="997"/>
      <c r="F188" s="143"/>
      <c r="G188" s="142"/>
      <c r="H188" s="157"/>
      <c r="I188" s="461"/>
      <c r="J188" s="674" t="str">
        <f>IF(H188="","",VLOOKUP(H188,Datos!$L$2:$N$23,3,FALSE))</f>
        <v/>
      </c>
      <c r="K188" s="395" t="str">
        <f t="shared" si="12"/>
        <v/>
      </c>
      <c r="L188" s="395" t="str">
        <f t="shared" si="13"/>
        <v/>
      </c>
      <c r="M188" s="395" t="str">
        <f t="shared" si="14"/>
        <v/>
      </c>
      <c r="N188" s="395" t="str">
        <f t="shared" si="15"/>
        <v/>
      </c>
      <c r="O188" s="395" t="str">
        <f t="shared" si="16"/>
        <v/>
      </c>
      <c r="P188" s="395" t="str">
        <f t="shared" si="17"/>
        <v/>
      </c>
      <c r="Q188" s="149"/>
      <c r="R188" s="149"/>
      <c r="S188" s="462"/>
      <c r="T188" s="262"/>
    </row>
    <row r="189" spans="1:20" ht="33" customHeight="1" x14ac:dyDescent="0.25">
      <c r="A189" s="46"/>
      <c r="B189" s="142"/>
      <c r="C189" s="339"/>
      <c r="D189" s="996"/>
      <c r="E189" s="997"/>
      <c r="F189" s="143"/>
      <c r="G189" s="142"/>
      <c r="H189" s="157"/>
      <c r="I189" s="461"/>
      <c r="J189" s="674" t="str">
        <f>IF(H189="","",VLOOKUP(H189,Datos!$L$2:$N$23,3,FALSE))</f>
        <v/>
      </c>
      <c r="K189" s="395" t="str">
        <f t="shared" si="12"/>
        <v/>
      </c>
      <c r="L189" s="395" t="str">
        <f t="shared" si="13"/>
        <v/>
      </c>
      <c r="M189" s="395" t="str">
        <f t="shared" si="14"/>
        <v/>
      </c>
      <c r="N189" s="395" t="str">
        <f t="shared" si="15"/>
        <v/>
      </c>
      <c r="O189" s="395" t="str">
        <f t="shared" si="16"/>
        <v/>
      </c>
      <c r="P189" s="395" t="str">
        <f t="shared" si="17"/>
        <v/>
      </c>
      <c r="Q189" s="149"/>
      <c r="R189" s="149"/>
      <c r="S189" s="462"/>
      <c r="T189" s="262"/>
    </row>
    <row r="190" spans="1:20" ht="33" customHeight="1" x14ac:dyDescent="0.25">
      <c r="A190" s="46"/>
      <c r="B190" s="142"/>
      <c r="C190" s="339"/>
      <c r="D190" s="996"/>
      <c r="E190" s="997"/>
      <c r="F190" s="143"/>
      <c r="G190" s="142"/>
      <c r="H190" s="157"/>
      <c r="I190" s="461"/>
      <c r="J190" s="674" t="str">
        <f>IF(H190="","",VLOOKUP(H190,Datos!$L$2:$N$23,3,FALSE))</f>
        <v/>
      </c>
      <c r="K190" s="395" t="str">
        <f t="shared" si="12"/>
        <v/>
      </c>
      <c r="L190" s="395" t="str">
        <f t="shared" si="13"/>
        <v/>
      </c>
      <c r="M190" s="395" t="str">
        <f t="shared" si="14"/>
        <v/>
      </c>
      <c r="N190" s="395" t="str">
        <f t="shared" si="15"/>
        <v/>
      </c>
      <c r="O190" s="395" t="str">
        <f t="shared" si="16"/>
        <v/>
      </c>
      <c r="P190" s="395" t="str">
        <f t="shared" si="17"/>
        <v/>
      </c>
      <c r="Q190" s="149"/>
      <c r="R190" s="149"/>
      <c r="S190" s="462"/>
      <c r="T190" s="262"/>
    </row>
    <row r="191" spans="1:20" ht="33" customHeight="1" x14ac:dyDescent="0.25">
      <c r="A191" s="46"/>
      <c r="B191" s="142"/>
      <c r="C191" s="339"/>
      <c r="D191" s="996"/>
      <c r="E191" s="997"/>
      <c r="F191" s="143"/>
      <c r="G191" s="142"/>
      <c r="H191" s="157"/>
      <c r="I191" s="461"/>
      <c r="J191" s="674" t="str">
        <f>IF(H191="","",VLOOKUP(H191,Datos!$L$2:$N$23,3,FALSE))</f>
        <v/>
      </c>
      <c r="K191" s="395" t="str">
        <f t="shared" si="12"/>
        <v/>
      </c>
      <c r="L191" s="395" t="str">
        <f t="shared" si="13"/>
        <v/>
      </c>
      <c r="M191" s="395" t="str">
        <f t="shared" si="14"/>
        <v/>
      </c>
      <c r="N191" s="395" t="str">
        <f t="shared" si="15"/>
        <v/>
      </c>
      <c r="O191" s="395" t="str">
        <f t="shared" si="16"/>
        <v/>
      </c>
      <c r="P191" s="395" t="str">
        <f t="shared" si="17"/>
        <v/>
      </c>
      <c r="Q191" s="149"/>
      <c r="R191" s="149"/>
      <c r="S191" s="462"/>
      <c r="T191" s="262"/>
    </row>
    <row r="192" spans="1:20" ht="33" customHeight="1" x14ac:dyDescent="0.25">
      <c r="A192" s="46"/>
      <c r="B192" s="142"/>
      <c r="C192" s="339"/>
      <c r="D192" s="996"/>
      <c r="E192" s="997"/>
      <c r="F192" s="143"/>
      <c r="G192" s="142"/>
      <c r="H192" s="157"/>
      <c r="I192" s="461"/>
      <c r="J192" s="674" t="str">
        <f>IF(H192="","",VLOOKUP(H192,Datos!$L$2:$N$23,3,FALSE))</f>
        <v/>
      </c>
      <c r="K192" s="395" t="str">
        <f t="shared" si="12"/>
        <v/>
      </c>
      <c r="L192" s="395" t="str">
        <f t="shared" si="13"/>
        <v/>
      </c>
      <c r="M192" s="395" t="str">
        <f t="shared" si="14"/>
        <v/>
      </c>
      <c r="N192" s="395" t="str">
        <f t="shared" si="15"/>
        <v/>
      </c>
      <c r="O192" s="395" t="str">
        <f t="shared" si="16"/>
        <v/>
      </c>
      <c r="P192" s="395" t="str">
        <f t="shared" si="17"/>
        <v/>
      </c>
      <c r="Q192" s="149"/>
      <c r="R192" s="149"/>
      <c r="S192" s="462"/>
      <c r="T192" s="262"/>
    </row>
    <row r="193" spans="1:20" ht="33" customHeight="1" x14ac:dyDescent="0.25">
      <c r="A193" s="46"/>
      <c r="B193" s="142"/>
      <c r="C193" s="339"/>
      <c r="D193" s="996"/>
      <c r="E193" s="997"/>
      <c r="F193" s="143"/>
      <c r="G193" s="142"/>
      <c r="H193" s="157"/>
      <c r="I193" s="461"/>
      <c r="J193" s="674" t="str">
        <f>IF(H193="","",VLOOKUP(H193,Datos!$L$2:$N$23,3,FALSE))</f>
        <v/>
      </c>
      <c r="K193" s="395" t="str">
        <f t="shared" si="12"/>
        <v/>
      </c>
      <c r="L193" s="395" t="str">
        <f t="shared" si="13"/>
        <v/>
      </c>
      <c r="M193" s="395" t="str">
        <f t="shared" si="14"/>
        <v/>
      </c>
      <c r="N193" s="395" t="str">
        <f t="shared" si="15"/>
        <v/>
      </c>
      <c r="O193" s="395" t="str">
        <f t="shared" si="16"/>
        <v/>
      </c>
      <c r="P193" s="395" t="str">
        <f t="shared" si="17"/>
        <v/>
      </c>
      <c r="Q193" s="149"/>
      <c r="R193" s="149"/>
      <c r="S193" s="462"/>
      <c r="T193" s="262"/>
    </row>
    <row r="194" spans="1:20" ht="33" customHeight="1" x14ac:dyDescent="0.25">
      <c r="A194" s="46"/>
      <c r="B194" s="142"/>
      <c r="C194" s="339"/>
      <c r="D194" s="996"/>
      <c r="E194" s="997"/>
      <c r="F194" s="143"/>
      <c r="G194" s="142"/>
      <c r="H194" s="157"/>
      <c r="I194" s="461"/>
      <c r="J194" s="674" t="str">
        <f>IF(H194="","",VLOOKUP(H194,Datos!$L$2:$N$23,3,FALSE))</f>
        <v/>
      </c>
      <c r="K194" s="395" t="str">
        <f t="shared" si="12"/>
        <v/>
      </c>
      <c r="L194" s="395" t="str">
        <f t="shared" si="13"/>
        <v/>
      </c>
      <c r="M194" s="395" t="str">
        <f t="shared" si="14"/>
        <v/>
      </c>
      <c r="N194" s="395" t="str">
        <f t="shared" si="15"/>
        <v/>
      </c>
      <c r="O194" s="395" t="str">
        <f t="shared" si="16"/>
        <v/>
      </c>
      <c r="P194" s="395" t="str">
        <f t="shared" si="17"/>
        <v/>
      </c>
      <c r="Q194" s="149"/>
      <c r="R194" s="149"/>
      <c r="S194" s="462"/>
      <c r="T194" s="262"/>
    </row>
    <row r="195" spans="1:20" ht="33" customHeight="1" x14ac:dyDescent="0.25">
      <c r="A195" s="46"/>
      <c r="B195" s="142"/>
      <c r="C195" s="339"/>
      <c r="D195" s="996"/>
      <c r="E195" s="997"/>
      <c r="F195" s="143"/>
      <c r="G195" s="142"/>
      <c r="H195" s="157"/>
      <c r="I195" s="461"/>
      <c r="J195" s="674" t="str">
        <f>IF(H195="","",VLOOKUP(H195,Datos!$L$2:$N$23,3,FALSE))</f>
        <v/>
      </c>
      <c r="K195" s="395" t="str">
        <f t="shared" si="12"/>
        <v/>
      </c>
      <c r="L195" s="395" t="str">
        <f t="shared" si="13"/>
        <v/>
      </c>
      <c r="M195" s="395" t="str">
        <f t="shared" si="14"/>
        <v/>
      </c>
      <c r="N195" s="395" t="str">
        <f t="shared" si="15"/>
        <v/>
      </c>
      <c r="O195" s="395" t="str">
        <f t="shared" si="16"/>
        <v/>
      </c>
      <c r="P195" s="395" t="str">
        <f t="shared" si="17"/>
        <v/>
      </c>
      <c r="Q195" s="149"/>
      <c r="R195" s="149"/>
      <c r="S195" s="462"/>
      <c r="T195" s="262"/>
    </row>
    <row r="196" spans="1:20" ht="33" customHeight="1" x14ac:dyDescent="0.25">
      <c r="A196" s="46"/>
      <c r="B196" s="142"/>
      <c r="C196" s="339"/>
      <c r="D196" s="996"/>
      <c r="E196" s="997"/>
      <c r="F196" s="143"/>
      <c r="G196" s="142"/>
      <c r="H196" s="157"/>
      <c r="I196" s="461"/>
      <c r="J196" s="674" t="str">
        <f>IF(H196="","",VLOOKUP(H196,Datos!$L$2:$N$23,3,FALSE))</f>
        <v/>
      </c>
      <c r="K196" s="395" t="str">
        <f t="shared" si="12"/>
        <v/>
      </c>
      <c r="L196" s="395" t="str">
        <f t="shared" si="13"/>
        <v/>
      </c>
      <c r="M196" s="395" t="str">
        <f t="shared" si="14"/>
        <v/>
      </c>
      <c r="N196" s="395" t="str">
        <f t="shared" si="15"/>
        <v/>
      </c>
      <c r="O196" s="395" t="str">
        <f t="shared" si="16"/>
        <v/>
      </c>
      <c r="P196" s="395" t="str">
        <f t="shared" si="17"/>
        <v/>
      </c>
      <c r="Q196" s="149"/>
      <c r="R196" s="149"/>
      <c r="S196" s="462"/>
      <c r="T196" s="262"/>
    </row>
    <row r="197" spans="1:20" ht="33" customHeight="1" x14ac:dyDescent="0.25">
      <c r="A197" s="46"/>
      <c r="B197" s="142"/>
      <c r="C197" s="339"/>
      <c r="D197" s="996"/>
      <c r="E197" s="997"/>
      <c r="F197" s="143"/>
      <c r="G197" s="142"/>
      <c r="H197" s="157"/>
      <c r="I197" s="461"/>
      <c r="J197" s="674" t="str">
        <f>IF(H197="","",VLOOKUP(H197,Datos!$L$2:$N$23,3,FALSE))</f>
        <v/>
      </c>
      <c r="K197" s="395" t="str">
        <f t="shared" si="12"/>
        <v/>
      </c>
      <c r="L197" s="395" t="str">
        <f t="shared" si="13"/>
        <v/>
      </c>
      <c r="M197" s="395" t="str">
        <f t="shared" si="14"/>
        <v/>
      </c>
      <c r="N197" s="395" t="str">
        <f t="shared" si="15"/>
        <v/>
      </c>
      <c r="O197" s="395" t="str">
        <f t="shared" si="16"/>
        <v/>
      </c>
      <c r="P197" s="395" t="str">
        <f t="shared" si="17"/>
        <v/>
      </c>
      <c r="Q197" s="149"/>
      <c r="R197" s="149"/>
      <c r="S197" s="462"/>
      <c r="T197" s="262"/>
    </row>
    <row r="198" spans="1:20" ht="33" customHeight="1" x14ac:dyDescent="0.25">
      <c r="A198" s="46"/>
      <c r="B198" s="142"/>
      <c r="C198" s="339"/>
      <c r="D198" s="996"/>
      <c r="E198" s="997"/>
      <c r="F198" s="143"/>
      <c r="G198" s="142"/>
      <c r="H198" s="157"/>
      <c r="I198" s="461"/>
      <c r="J198" s="674" t="str">
        <f>IF(H198="","",VLOOKUP(H198,Datos!$L$2:$N$23,3,FALSE))</f>
        <v/>
      </c>
      <c r="K198" s="395" t="str">
        <f t="shared" si="12"/>
        <v/>
      </c>
      <c r="L198" s="395" t="str">
        <f t="shared" si="13"/>
        <v/>
      </c>
      <c r="M198" s="395" t="str">
        <f t="shared" si="14"/>
        <v/>
      </c>
      <c r="N198" s="395" t="str">
        <f t="shared" si="15"/>
        <v/>
      </c>
      <c r="O198" s="395" t="str">
        <f t="shared" si="16"/>
        <v/>
      </c>
      <c r="P198" s="395" t="str">
        <f t="shared" si="17"/>
        <v/>
      </c>
      <c r="Q198" s="149"/>
      <c r="R198" s="149"/>
      <c r="S198" s="462"/>
      <c r="T198" s="262"/>
    </row>
    <row r="199" spans="1:20" ht="33" customHeight="1" x14ac:dyDescent="0.25">
      <c r="A199" s="46"/>
      <c r="B199" s="142"/>
      <c r="C199" s="339"/>
      <c r="D199" s="996"/>
      <c r="E199" s="997"/>
      <c r="F199" s="143"/>
      <c r="G199" s="142"/>
      <c r="H199" s="157"/>
      <c r="I199" s="461"/>
      <c r="J199" s="674" t="str">
        <f>IF(H199="","",VLOOKUP(H199,Datos!$L$2:$N$23,3,FALSE))</f>
        <v/>
      </c>
      <c r="K199" s="395" t="str">
        <f t="shared" si="12"/>
        <v/>
      </c>
      <c r="L199" s="395" t="str">
        <f t="shared" si="13"/>
        <v/>
      </c>
      <c r="M199" s="395" t="str">
        <f t="shared" si="14"/>
        <v/>
      </c>
      <c r="N199" s="395" t="str">
        <f t="shared" si="15"/>
        <v/>
      </c>
      <c r="O199" s="395" t="str">
        <f t="shared" si="16"/>
        <v/>
      </c>
      <c r="P199" s="395" t="str">
        <f t="shared" si="17"/>
        <v/>
      </c>
      <c r="Q199" s="149"/>
      <c r="R199" s="149"/>
      <c r="S199" s="462"/>
      <c r="T199" s="262"/>
    </row>
    <row r="200" spans="1:20" ht="33" customHeight="1" x14ac:dyDescent="0.25">
      <c r="A200" s="46"/>
      <c r="B200" s="142"/>
      <c r="C200" s="339"/>
      <c r="D200" s="996"/>
      <c r="E200" s="997"/>
      <c r="F200" s="143"/>
      <c r="G200" s="142"/>
      <c r="H200" s="157"/>
      <c r="I200" s="461"/>
      <c r="J200" s="674" t="str">
        <f>IF(H200="","",VLOOKUP(H200,Datos!$L$2:$N$23,3,FALSE))</f>
        <v/>
      </c>
      <c r="K200" s="395" t="str">
        <f t="shared" si="12"/>
        <v/>
      </c>
      <c r="L200" s="395" t="str">
        <f t="shared" si="13"/>
        <v/>
      </c>
      <c r="M200" s="395" t="str">
        <f t="shared" si="14"/>
        <v/>
      </c>
      <c r="N200" s="395" t="str">
        <f t="shared" si="15"/>
        <v/>
      </c>
      <c r="O200" s="395" t="str">
        <f t="shared" si="16"/>
        <v/>
      </c>
      <c r="P200" s="395" t="str">
        <f t="shared" si="17"/>
        <v/>
      </c>
      <c r="Q200" s="149"/>
      <c r="R200" s="149"/>
      <c r="S200" s="462"/>
      <c r="T200" s="262"/>
    </row>
    <row r="201" spans="1:20" ht="33" customHeight="1" x14ac:dyDescent="0.25">
      <c r="A201" s="46"/>
      <c r="B201" s="142"/>
      <c r="C201" s="339"/>
      <c r="D201" s="996"/>
      <c r="E201" s="997"/>
      <c r="F201" s="143"/>
      <c r="G201" s="142"/>
      <c r="H201" s="157"/>
      <c r="I201" s="461"/>
      <c r="J201" s="674" t="str">
        <f>IF(H201="","",VLOOKUP(H201,Datos!$L$2:$N$23,3,FALSE))</f>
        <v/>
      </c>
      <c r="K201" s="395" t="str">
        <f t="shared" si="12"/>
        <v/>
      </c>
      <c r="L201" s="395" t="str">
        <f t="shared" si="13"/>
        <v/>
      </c>
      <c r="M201" s="395" t="str">
        <f t="shared" si="14"/>
        <v/>
      </c>
      <c r="N201" s="395" t="str">
        <f t="shared" si="15"/>
        <v/>
      </c>
      <c r="O201" s="395" t="str">
        <f t="shared" si="16"/>
        <v/>
      </c>
      <c r="P201" s="395" t="str">
        <f t="shared" si="17"/>
        <v/>
      </c>
      <c r="Q201" s="149"/>
      <c r="R201" s="149"/>
      <c r="S201" s="462"/>
      <c r="T201" s="262"/>
    </row>
    <row r="202" spans="1:20" ht="33" customHeight="1" x14ac:dyDescent="0.25">
      <c r="A202" s="46"/>
      <c r="B202" s="142"/>
      <c r="C202" s="339"/>
      <c r="D202" s="996"/>
      <c r="E202" s="997"/>
      <c r="F202" s="143"/>
      <c r="G202" s="142"/>
      <c r="H202" s="157"/>
      <c r="I202" s="461"/>
      <c r="J202" s="674" t="str">
        <f>IF(H202="","",VLOOKUP(H202,Datos!$L$2:$N$23,3,FALSE))</f>
        <v/>
      </c>
      <c r="K202" s="395" t="str">
        <f t="shared" si="12"/>
        <v/>
      </c>
      <c r="L202" s="395" t="str">
        <f t="shared" si="13"/>
        <v/>
      </c>
      <c r="M202" s="395" t="str">
        <f t="shared" si="14"/>
        <v/>
      </c>
      <c r="N202" s="395" t="str">
        <f t="shared" si="15"/>
        <v/>
      </c>
      <c r="O202" s="395" t="str">
        <f t="shared" si="16"/>
        <v/>
      </c>
      <c r="P202" s="395" t="str">
        <f t="shared" si="17"/>
        <v/>
      </c>
      <c r="Q202" s="149"/>
      <c r="R202" s="149"/>
      <c r="S202" s="462"/>
      <c r="T202" s="262"/>
    </row>
    <row r="203" spans="1:20" ht="33" customHeight="1" x14ac:dyDescent="0.25">
      <c r="A203" s="46"/>
      <c r="B203" s="142"/>
      <c r="C203" s="339"/>
      <c r="D203" s="996"/>
      <c r="E203" s="997"/>
      <c r="F203" s="143"/>
      <c r="G203" s="142"/>
      <c r="H203" s="157"/>
      <c r="I203" s="461"/>
      <c r="J203" s="674" t="str">
        <f>IF(H203="","",VLOOKUP(H203,Datos!$L$2:$N$23,3,FALSE))</f>
        <v/>
      </c>
      <c r="K203" s="395" t="str">
        <f t="shared" si="12"/>
        <v/>
      </c>
      <c r="L203" s="395" t="str">
        <f t="shared" si="13"/>
        <v/>
      </c>
      <c r="M203" s="395" t="str">
        <f t="shared" si="14"/>
        <v/>
      </c>
      <c r="N203" s="395" t="str">
        <f t="shared" si="15"/>
        <v/>
      </c>
      <c r="O203" s="395" t="str">
        <f t="shared" si="16"/>
        <v/>
      </c>
      <c r="P203" s="395" t="str">
        <f t="shared" si="17"/>
        <v/>
      </c>
      <c r="Q203" s="149"/>
      <c r="R203" s="149"/>
      <c r="S203" s="462"/>
      <c r="T203" s="262"/>
    </row>
    <row r="204" spans="1:20" ht="33" customHeight="1" x14ac:dyDescent="0.25">
      <c r="A204" s="46"/>
      <c r="B204" s="142"/>
      <c r="C204" s="339"/>
      <c r="D204" s="996"/>
      <c r="E204" s="997"/>
      <c r="F204" s="143"/>
      <c r="G204" s="142"/>
      <c r="H204" s="157"/>
      <c r="I204" s="461"/>
      <c r="J204" s="674" t="str">
        <f>IF(H204="","",VLOOKUP(H204,Datos!$L$2:$N$23,3,FALSE))</f>
        <v/>
      </c>
      <c r="K204" s="395" t="str">
        <f t="shared" si="12"/>
        <v/>
      </c>
      <c r="L204" s="395" t="str">
        <f t="shared" si="13"/>
        <v/>
      </c>
      <c r="M204" s="395" t="str">
        <f t="shared" si="14"/>
        <v/>
      </c>
      <c r="N204" s="395" t="str">
        <f t="shared" si="15"/>
        <v/>
      </c>
      <c r="O204" s="395" t="str">
        <f t="shared" si="16"/>
        <v/>
      </c>
      <c r="P204" s="395" t="str">
        <f t="shared" si="17"/>
        <v/>
      </c>
      <c r="Q204" s="149"/>
      <c r="R204" s="149"/>
      <c r="S204" s="462"/>
      <c r="T204" s="262"/>
    </row>
    <row r="205" spans="1:20" ht="33" customHeight="1" x14ac:dyDescent="0.25">
      <c r="A205" s="46"/>
      <c r="B205" s="142"/>
      <c r="C205" s="339"/>
      <c r="D205" s="996"/>
      <c r="E205" s="997"/>
      <c r="F205" s="143"/>
      <c r="G205" s="142"/>
      <c r="H205" s="157"/>
      <c r="I205" s="461"/>
      <c r="J205" s="674" t="str">
        <f>IF(H205="","",VLOOKUP(H205,Datos!$L$2:$N$23,3,FALSE))</f>
        <v/>
      </c>
      <c r="K205" s="395" t="str">
        <f t="shared" ref="K205:K268" si="18">IF(ISNUMBER(J205),((J205*12)*G205),"")</f>
        <v/>
      </c>
      <c r="L205" s="395" t="str">
        <f t="shared" ref="L205:L268" si="19">IF(ISNUMBER(J205),(K205/12),"")</f>
        <v/>
      </c>
      <c r="M205" s="395" t="str">
        <f t="shared" ref="M205:M268" si="20">IF(ISNUMBER(J205),($F$513*G205),"")</f>
        <v/>
      </c>
      <c r="N205" s="395" t="str">
        <f t="shared" ref="N205:N268" si="21">IF(ISNUMBER(J205),(K205*8.33%),"")</f>
        <v/>
      </c>
      <c r="O205" s="395" t="str">
        <f t="shared" ref="O205:O268" si="22">IF(ISNUMBER(J205),(K205*9.15%),"")</f>
        <v/>
      </c>
      <c r="P205" s="395" t="str">
        <f t="shared" ref="P205:P268" si="23">IF(ISNUMBER(J205),SUM(K205:O205),"")</f>
        <v/>
      </c>
      <c r="Q205" s="149"/>
      <c r="R205" s="149"/>
      <c r="S205" s="462"/>
      <c r="T205" s="262"/>
    </row>
    <row r="206" spans="1:20" ht="33" customHeight="1" x14ac:dyDescent="0.25">
      <c r="A206" s="46"/>
      <c r="B206" s="142"/>
      <c r="C206" s="339"/>
      <c r="D206" s="996"/>
      <c r="E206" s="997"/>
      <c r="F206" s="143"/>
      <c r="G206" s="142"/>
      <c r="H206" s="157"/>
      <c r="I206" s="461"/>
      <c r="J206" s="674" t="str">
        <f>IF(H206="","",VLOOKUP(H206,Datos!$L$2:$N$23,3,FALSE))</f>
        <v/>
      </c>
      <c r="K206" s="395" t="str">
        <f t="shared" si="18"/>
        <v/>
      </c>
      <c r="L206" s="395" t="str">
        <f t="shared" si="19"/>
        <v/>
      </c>
      <c r="M206" s="395" t="str">
        <f t="shared" si="20"/>
        <v/>
      </c>
      <c r="N206" s="395" t="str">
        <f t="shared" si="21"/>
        <v/>
      </c>
      <c r="O206" s="395" t="str">
        <f t="shared" si="22"/>
        <v/>
      </c>
      <c r="P206" s="395" t="str">
        <f t="shared" si="23"/>
        <v/>
      </c>
      <c r="Q206" s="149"/>
      <c r="R206" s="149"/>
      <c r="S206" s="462"/>
      <c r="T206" s="262"/>
    </row>
    <row r="207" spans="1:20" ht="33" customHeight="1" x14ac:dyDescent="0.25">
      <c r="A207" s="46"/>
      <c r="B207" s="142"/>
      <c r="C207" s="339"/>
      <c r="D207" s="996"/>
      <c r="E207" s="997"/>
      <c r="F207" s="143"/>
      <c r="G207" s="142"/>
      <c r="H207" s="157"/>
      <c r="I207" s="461"/>
      <c r="J207" s="674" t="str">
        <f>IF(H207="","",VLOOKUP(H207,Datos!$L$2:$N$23,3,FALSE))</f>
        <v/>
      </c>
      <c r="K207" s="395" t="str">
        <f t="shared" si="18"/>
        <v/>
      </c>
      <c r="L207" s="395" t="str">
        <f t="shared" si="19"/>
        <v/>
      </c>
      <c r="M207" s="395" t="str">
        <f t="shared" si="20"/>
        <v/>
      </c>
      <c r="N207" s="395" t="str">
        <f t="shared" si="21"/>
        <v/>
      </c>
      <c r="O207" s="395" t="str">
        <f t="shared" si="22"/>
        <v/>
      </c>
      <c r="P207" s="395" t="str">
        <f t="shared" si="23"/>
        <v/>
      </c>
      <c r="Q207" s="149"/>
      <c r="R207" s="149"/>
      <c r="S207" s="462"/>
      <c r="T207" s="262"/>
    </row>
    <row r="208" spans="1:20" ht="33" customHeight="1" x14ac:dyDescent="0.25">
      <c r="A208" s="46"/>
      <c r="B208" s="142"/>
      <c r="C208" s="339"/>
      <c r="D208" s="996"/>
      <c r="E208" s="997"/>
      <c r="F208" s="143"/>
      <c r="G208" s="142"/>
      <c r="H208" s="157"/>
      <c r="I208" s="461"/>
      <c r="J208" s="674" t="str">
        <f>IF(H208="","",VLOOKUP(H208,Datos!$L$2:$N$23,3,FALSE))</f>
        <v/>
      </c>
      <c r="K208" s="395" t="str">
        <f t="shared" si="18"/>
        <v/>
      </c>
      <c r="L208" s="395" t="str">
        <f t="shared" si="19"/>
        <v/>
      </c>
      <c r="M208" s="395" t="str">
        <f t="shared" si="20"/>
        <v/>
      </c>
      <c r="N208" s="395" t="str">
        <f t="shared" si="21"/>
        <v/>
      </c>
      <c r="O208" s="395" t="str">
        <f t="shared" si="22"/>
        <v/>
      </c>
      <c r="P208" s="395" t="str">
        <f t="shared" si="23"/>
        <v/>
      </c>
      <c r="Q208" s="149"/>
      <c r="R208" s="149"/>
      <c r="S208" s="462"/>
      <c r="T208" s="262"/>
    </row>
    <row r="209" spans="1:20" ht="33" customHeight="1" x14ac:dyDescent="0.25">
      <c r="A209" s="46"/>
      <c r="B209" s="142"/>
      <c r="C209" s="339"/>
      <c r="D209" s="996"/>
      <c r="E209" s="997"/>
      <c r="F209" s="143"/>
      <c r="G209" s="142"/>
      <c r="H209" s="157"/>
      <c r="I209" s="461"/>
      <c r="J209" s="674" t="str">
        <f>IF(H209="","",VLOOKUP(H209,Datos!$L$2:$N$23,3,FALSE))</f>
        <v/>
      </c>
      <c r="K209" s="395" t="str">
        <f t="shared" si="18"/>
        <v/>
      </c>
      <c r="L209" s="395" t="str">
        <f t="shared" si="19"/>
        <v/>
      </c>
      <c r="M209" s="395" t="str">
        <f t="shared" si="20"/>
        <v/>
      </c>
      <c r="N209" s="395" t="str">
        <f t="shared" si="21"/>
        <v/>
      </c>
      <c r="O209" s="395" t="str">
        <f t="shared" si="22"/>
        <v/>
      </c>
      <c r="P209" s="395" t="str">
        <f t="shared" si="23"/>
        <v/>
      </c>
      <c r="Q209" s="149"/>
      <c r="R209" s="149"/>
      <c r="S209" s="462"/>
      <c r="T209" s="262"/>
    </row>
    <row r="210" spans="1:20" ht="33" customHeight="1" x14ac:dyDescent="0.25">
      <c r="A210" s="46"/>
      <c r="B210" s="142"/>
      <c r="C210" s="339"/>
      <c r="D210" s="996"/>
      <c r="E210" s="997"/>
      <c r="F210" s="143"/>
      <c r="G210" s="142"/>
      <c r="H210" s="157"/>
      <c r="I210" s="461"/>
      <c r="J210" s="674" t="str">
        <f>IF(H210="","",VLOOKUP(H210,Datos!$L$2:$N$23,3,FALSE))</f>
        <v/>
      </c>
      <c r="K210" s="395" t="str">
        <f t="shared" si="18"/>
        <v/>
      </c>
      <c r="L210" s="395" t="str">
        <f t="shared" si="19"/>
        <v/>
      </c>
      <c r="M210" s="395" t="str">
        <f t="shared" si="20"/>
        <v/>
      </c>
      <c r="N210" s="395" t="str">
        <f t="shared" si="21"/>
        <v/>
      </c>
      <c r="O210" s="395" t="str">
        <f t="shared" si="22"/>
        <v/>
      </c>
      <c r="P210" s="395" t="str">
        <f t="shared" si="23"/>
        <v/>
      </c>
      <c r="Q210" s="149"/>
      <c r="R210" s="149"/>
      <c r="S210" s="462"/>
      <c r="T210" s="262"/>
    </row>
    <row r="211" spans="1:20" ht="33" customHeight="1" x14ac:dyDescent="0.25">
      <c r="A211" s="46"/>
      <c r="B211" s="142"/>
      <c r="C211" s="339"/>
      <c r="D211" s="996"/>
      <c r="E211" s="997"/>
      <c r="F211" s="143"/>
      <c r="G211" s="142"/>
      <c r="H211" s="157"/>
      <c r="I211" s="461"/>
      <c r="J211" s="674" t="str">
        <f>IF(H211="","",VLOOKUP(H211,Datos!$L$2:$N$23,3,FALSE))</f>
        <v/>
      </c>
      <c r="K211" s="395" t="str">
        <f t="shared" si="18"/>
        <v/>
      </c>
      <c r="L211" s="395" t="str">
        <f t="shared" si="19"/>
        <v/>
      </c>
      <c r="M211" s="395" t="str">
        <f t="shared" si="20"/>
        <v/>
      </c>
      <c r="N211" s="395" t="str">
        <f t="shared" si="21"/>
        <v/>
      </c>
      <c r="O211" s="395" t="str">
        <f t="shared" si="22"/>
        <v/>
      </c>
      <c r="P211" s="395" t="str">
        <f t="shared" si="23"/>
        <v/>
      </c>
      <c r="Q211" s="149"/>
      <c r="R211" s="149"/>
      <c r="S211" s="462"/>
      <c r="T211" s="262"/>
    </row>
    <row r="212" spans="1:20" ht="33" customHeight="1" x14ac:dyDescent="0.25">
      <c r="A212" s="46"/>
      <c r="B212" s="142"/>
      <c r="C212" s="339"/>
      <c r="D212" s="996"/>
      <c r="E212" s="997"/>
      <c r="F212" s="143"/>
      <c r="G212" s="142"/>
      <c r="H212" s="157"/>
      <c r="I212" s="461"/>
      <c r="J212" s="674" t="str">
        <f>IF(H212="","",VLOOKUP(H212,Datos!$L$2:$N$23,3,FALSE))</f>
        <v/>
      </c>
      <c r="K212" s="395" t="str">
        <f t="shared" si="18"/>
        <v/>
      </c>
      <c r="L212" s="395" t="str">
        <f t="shared" si="19"/>
        <v/>
      </c>
      <c r="M212" s="395" t="str">
        <f t="shared" si="20"/>
        <v/>
      </c>
      <c r="N212" s="395" t="str">
        <f t="shared" si="21"/>
        <v/>
      </c>
      <c r="O212" s="395" t="str">
        <f t="shared" si="22"/>
        <v/>
      </c>
      <c r="P212" s="395" t="str">
        <f t="shared" si="23"/>
        <v/>
      </c>
      <c r="Q212" s="149"/>
      <c r="R212" s="149"/>
      <c r="S212" s="462"/>
      <c r="T212" s="262"/>
    </row>
    <row r="213" spans="1:20" ht="33" customHeight="1" x14ac:dyDescent="0.25">
      <c r="A213" s="46"/>
      <c r="B213" s="142"/>
      <c r="C213" s="339"/>
      <c r="D213" s="996"/>
      <c r="E213" s="997"/>
      <c r="F213" s="143"/>
      <c r="G213" s="142"/>
      <c r="H213" s="157"/>
      <c r="I213" s="461"/>
      <c r="J213" s="674" t="str">
        <f>IF(H213="","",VLOOKUP(H213,Datos!$L$2:$N$23,3,FALSE))</f>
        <v/>
      </c>
      <c r="K213" s="395" t="str">
        <f t="shared" si="18"/>
        <v/>
      </c>
      <c r="L213" s="395" t="str">
        <f t="shared" si="19"/>
        <v/>
      </c>
      <c r="M213" s="395" t="str">
        <f t="shared" si="20"/>
        <v/>
      </c>
      <c r="N213" s="395" t="str">
        <f t="shared" si="21"/>
        <v/>
      </c>
      <c r="O213" s="395" t="str">
        <f t="shared" si="22"/>
        <v/>
      </c>
      <c r="P213" s="395" t="str">
        <f t="shared" si="23"/>
        <v/>
      </c>
      <c r="Q213" s="149"/>
      <c r="R213" s="149"/>
      <c r="S213" s="462"/>
      <c r="T213" s="262"/>
    </row>
    <row r="214" spans="1:20" ht="33" customHeight="1" x14ac:dyDescent="0.25">
      <c r="A214" s="46"/>
      <c r="B214" s="142"/>
      <c r="C214" s="339"/>
      <c r="D214" s="996"/>
      <c r="E214" s="997"/>
      <c r="F214" s="143"/>
      <c r="G214" s="142"/>
      <c r="H214" s="157"/>
      <c r="I214" s="461"/>
      <c r="J214" s="674" t="str">
        <f>IF(H214="","",VLOOKUP(H214,Datos!$L$2:$N$23,3,FALSE))</f>
        <v/>
      </c>
      <c r="K214" s="395" t="str">
        <f t="shared" si="18"/>
        <v/>
      </c>
      <c r="L214" s="395" t="str">
        <f t="shared" si="19"/>
        <v/>
      </c>
      <c r="M214" s="395" t="str">
        <f t="shared" si="20"/>
        <v/>
      </c>
      <c r="N214" s="395" t="str">
        <f t="shared" si="21"/>
        <v/>
      </c>
      <c r="O214" s="395" t="str">
        <f t="shared" si="22"/>
        <v/>
      </c>
      <c r="P214" s="395" t="str">
        <f t="shared" si="23"/>
        <v/>
      </c>
      <c r="Q214" s="149"/>
      <c r="R214" s="149"/>
      <c r="S214" s="462"/>
      <c r="T214" s="262"/>
    </row>
    <row r="215" spans="1:20" ht="33" customHeight="1" x14ac:dyDescent="0.25">
      <c r="A215" s="46"/>
      <c r="B215" s="142"/>
      <c r="C215" s="339"/>
      <c r="D215" s="996"/>
      <c r="E215" s="997"/>
      <c r="F215" s="143"/>
      <c r="G215" s="142"/>
      <c r="H215" s="157"/>
      <c r="I215" s="461"/>
      <c r="J215" s="674" t="str">
        <f>IF(H215="","",VLOOKUP(H215,Datos!$L$2:$N$23,3,FALSE))</f>
        <v/>
      </c>
      <c r="K215" s="395" t="str">
        <f t="shared" si="18"/>
        <v/>
      </c>
      <c r="L215" s="395" t="str">
        <f t="shared" si="19"/>
        <v/>
      </c>
      <c r="M215" s="395" t="str">
        <f t="shared" si="20"/>
        <v/>
      </c>
      <c r="N215" s="395" t="str">
        <f t="shared" si="21"/>
        <v/>
      </c>
      <c r="O215" s="395" t="str">
        <f t="shared" si="22"/>
        <v/>
      </c>
      <c r="P215" s="395" t="str">
        <f t="shared" si="23"/>
        <v/>
      </c>
      <c r="Q215" s="149"/>
      <c r="R215" s="149"/>
      <c r="S215" s="462"/>
      <c r="T215" s="262"/>
    </row>
    <row r="216" spans="1:20" ht="33" customHeight="1" x14ac:dyDescent="0.25">
      <c r="A216" s="46"/>
      <c r="B216" s="142"/>
      <c r="C216" s="339"/>
      <c r="D216" s="996"/>
      <c r="E216" s="997"/>
      <c r="F216" s="143"/>
      <c r="G216" s="142"/>
      <c r="H216" s="157"/>
      <c r="I216" s="461"/>
      <c r="J216" s="674" t="str">
        <f>IF(H216="","",VLOOKUP(H216,Datos!$L$2:$N$23,3,FALSE))</f>
        <v/>
      </c>
      <c r="K216" s="395" t="str">
        <f t="shared" si="18"/>
        <v/>
      </c>
      <c r="L216" s="395" t="str">
        <f t="shared" si="19"/>
        <v/>
      </c>
      <c r="M216" s="395" t="str">
        <f t="shared" si="20"/>
        <v/>
      </c>
      <c r="N216" s="395" t="str">
        <f t="shared" si="21"/>
        <v/>
      </c>
      <c r="O216" s="395" t="str">
        <f t="shared" si="22"/>
        <v/>
      </c>
      <c r="P216" s="395" t="str">
        <f t="shared" si="23"/>
        <v/>
      </c>
      <c r="Q216" s="149"/>
      <c r="R216" s="149"/>
      <c r="S216" s="462"/>
      <c r="T216" s="262"/>
    </row>
    <row r="217" spans="1:20" ht="33" customHeight="1" x14ac:dyDescent="0.25">
      <c r="A217" s="46"/>
      <c r="B217" s="142"/>
      <c r="C217" s="339"/>
      <c r="D217" s="996"/>
      <c r="E217" s="997"/>
      <c r="F217" s="143"/>
      <c r="G217" s="142"/>
      <c r="H217" s="157"/>
      <c r="I217" s="461"/>
      <c r="J217" s="674" t="str">
        <f>IF(H217="","",VLOOKUP(H217,Datos!$L$2:$N$23,3,FALSE))</f>
        <v/>
      </c>
      <c r="K217" s="395" t="str">
        <f t="shared" si="18"/>
        <v/>
      </c>
      <c r="L217" s="395" t="str">
        <f t="shared" si="19"/>
        <v/>
      </c>
      <c r="M217" s="395" t="str">
        <f t="shared" si="20"/>
        <v/>
      </c>
      <c r="N217" s="395" t="str">
        <f t="shared" si="21"/>
        <v/>
      </c>
      <c r="O217" s="395" t="str">
        <f t="shared" si="22"/>
        <v/>
      </c>
      <c r="P217" s="395" t="str">
        <f t="shared" si="23"/>
        <v/>
      </c>
      <c r="Q217" s="149"/>
      <c r="R217" s="149"/>
      <c r="S217" s="462"/>
      <c r="T217" s="262"/>
    </row>
    <row r="218" spans="1:20" ht="33" customHeight="1" x14ac:dyDescent="0.25">
      <c r="A218" s="46"/>
      <c r="B218" s="142"/>
      <c r="C218" s="339"/>
      <c r="D218" s="996"/>
      <c r="E218" s="997"/>
      <c r="F218" s="143"/>
      <c r="G218" s="142"/>
      <c r="H218" s="157"/>
      <c r="I218" s="461"/>
      <c r="J218" s="674" t="str">
        <f>IF(H218="","",VLOOKUP(H218,Datos!$L$2:$N$23,3,FALSE))</f>
        <v/>
      </c>
      <c r="K218" s="395" t="str">
        <f t="shared" si="18"/>
        <v/>
      </c>
      <c r="L218" s="395" t="str">
        <f t="shared" si="19"/>
        <v/>
      </c>
      <c r="M218" s="395" t="str">
        <f t="shared" si="20"/>
        <v/>
      </c>
      <c r="N218" s="395" t="str">
        <f t="shared" si="21"/>
        <v/>
      </c>
      <c r="O218" s="395" t="str">
        <f t="shared" si="22"/>
        <v/>
      </c>
      <c r="P218" s="395" t="str">
        <f t="shared" si="23"/>
        <v/>
      </c>
      <c r="Q218" s="149"/>
      <c r="R218" s="149"/>
      <c r="S218" s="462"/>
      <c r="T218" s="262"/>
    </row>
    <row r="219" spans="1:20" ht="33" customHeight="1" x14ac:dyDescent="0.25">
      <c r="A219" s="46"/>
      <c r="B219" s="142"/>
      <c r="C219" s="339"/>
      <c r="D219" s="996"/>
      <c r="E219" s="997"/>
      <c r="F219" s="143"/>
      <c r="G219" s="142"/>
      <c r="H219" s="157"/>
      <c r="I219" s="461"/>
      <c r="J219" s="674" t="str">
        <f>IF(H219="","",VLOOKUP(H219,Datos!$L$2:$N$23,3,FALSE))</f>
        <v/>
      </c>
      <c r="K219" s="395" t="str">
        <f t="shared" si="18"/>
        <v/>
      </c>
      <c r="L219" s="395" t="str">
        <f t="shared" si="19"/>
        <v/>
      </c>
      <c r="M219" s="395" t="str">
        <f t="shared" si="20"/>
        <v/>
      </c>
      <c r="N219" s="395" t="str">
        <f t="shared" si="21"/>
        <v/>
      </c>
      <c r="O219" s="395" t="str">
        <f t="shared" si="22"/>
        <v/>
      </c>
      <c r="P219" s="395" t="str">
        <f t="shared" si="23"/>
        <v/>
      </c>
      <c r="Q219" s="149"/>
      <c r="R219" s="149"/>
      <c r="S219" s="462"/>
      <c r="T219" s="262"/>
    </row>
    <row r="220" spans="1:20" ht="33" customHeight="1" x14ac:dyDescent="0.25">
      <c r="A220" s="46"/>
      <c r="B220" s="142"/>
      <c r="C220" s="339"/>
      <c r="D220" s="996"/>
      <c r="E220" s="997"/>
      <c r="F220" s="143"/>
      <c r="G220" s="142"/>
      <c r="H220" s="157"/>
      <c r="I220" s="461"/>
      <c r="J220" s="674" t="str">
        <f>IF(H220="","",VLOOKUP(H220,Datos!$L$2:$N$23,3,FALSE))</f>
        <v/>
      </c>
      <c r="K220" s="395" t="str">
        <f t="shared" si="18"/>
        <v/>
      </c>
      <c r="L220" s="395" t="str">
        <f t="shared" si="19"/>
        <v/>
      </c>
      <c r="M220" s="395" t="str">
        <f t="shared" si="20"/>
        <v/>
      </c>
      <c r="N220" s="395" t="str">
        <f t="shared" si="21"/>
        <v/>
      </c>
      <c r="O220" s="395" t="str">
        <f t="shared" si="22"/>
        <v/>
      </c>
      <c r="P220" s="395" t="str">
        <f t="shared" si="23"/>
        <v/>
      </c>
      <c r="Q220" s="149"/>
      <c r="R220" s="149"/>
      <c r="S220" s="462"/>
      <c r="T220" s="262"/>
    </row>
    <row r="221" spans="1:20" ht="33" customHeight="1" x14ac:dyDescent="0.25">
      <c r="A221" s="46"/>
      <c r="B221" s="142"/>
      <c r="C221" s="339"/>
      <c r="D221" s="996"/>
      <c r="E221" s="997"/>
      <c r="F221" s="143"/>
      <c r="G221" s="142"/>
      <c r="H221" s="157"/>
      <c r="I221" s="461"/>
      <c r="J221" s="674" t="str">
        <f>IF(H221="","",VLOOKUP(H221,Datos!$L$2:$N$23,3,FALSE))</f>
        <v/>
      </c>
      <c r="K221" s="395" t="str">
        <f t="shared" si="18"/>
        <v/>
      </c>
      <c r="L221" s="395" t="str">
        <f t="shared" si="19"/>
        <v/>
      </c>
      <c r="M221" s="395" t="str">
        <f t="shared" si="20"/>
        <v/>
      </c>
      <c r="N221" s="395" t="str">
        <f t="shared" si="21"/>
        <v/>
      </c>
      <c r="O221" s="395" t="str">
        <f t="shared" si="22"/>
        <v/>
      </c>
      <c r="P221" s="395" t="str">
        <f t="shared" si="23"/>
        <v/>
      </c>
      <c r="Q221" s="149"/>
      <c r="R221" s="149"/>
      <c r="S221" s="462"/>
      <c r="T221" s="262"/>
    </row>
    <row r="222" spans="1:20" ht="33" customHeight="1" x14ac:dyDescent="0.25">
      <c r="A222" s="46"/>
      <c r="B222" s="142"/>
      <c r="C222" s="339"/>
      <c r="D222" s="996"/>
      <c r="E222" s="997"/>
      <c r="F222" s="143"/>
      <c r="G222" s="142"/>
      <c r="H222" s="157"/>
      <c r="I222" s="461"/>
      <c r="J222" s="674" t="str">
        <f>IF(H222="","",VLOOKUP(H222,Datos!$L$2:$N$23,3,FALSE))</f>
        <v/>
      </c>
      <c r="K222" s="395" t="str">
        <f t="shared" si="18"/>
        <v/>
      </c>
      <c r="L222" s="395" t="str">
        <f t="shared" si="19"/>
        <v/>
      </c>
      <c r="M222" s="395" t="str">
        <f t="shared" si="20"/>
        <v/>
      </c>
      <c r="N222" s="395" t="str">
        <f t="shared" si="21"/>
        <v/>
      </c>
      <c r="O222" s="395" t="str">
        <f t="shared" si="22"/>
        <v/>
      </c>
      <c r="P222" s="395" t="str">
        <f t="shared" si="23"/>
        <v/>
      </c>
      <c r="Q222" s="149"/>
      <c r="R222" s="149"/>
      <c r="S222" s="462"/>
      <c r="T222" s="262"/>
    </row>
    <row r="223" spans="1:20" ht="33" customHeight="1" x14ac:dyDescent="0.25">
      <c r="A223" s="46"/>
      <c r="B223" s="142"/>
      <c r="C223" s="339"/>
      <c r="D223" s="996"/>
      <c r="E223" s="997"/>
      <c r="F223" s="143"/>
      <c r="G223" s="142"/>
      <c r="H223" s="157"/>
      <c r="I223" s="461"/>
      <c r="J223" s="674" t="str">
        <f>IF(H223="","",VLOOKUP(H223,Datos!$L$2:$N$23,3,FALSE))</f>
        <v/>
      </c>
      <c r="K223" s="395" t="str">
        <f t="shared" si="18"/>
        <v/>
      </c>
      <c r="L223" s="395" t="str">
        <f t="shared" si="19"/>
        <v/>
      </c>
      <c r="M223" s="395" t="str">
        <f t="shared" si="20"/>
        <v/>
      </c>
      <c r="N223" s="395" t="str">
        <f t="shared" si="21"/>
        <v/>
      </c>
      <c r="O223" s="395" t="str">
        <f t="shared" si="22"/>
        <v/>
      </c>
      <c r="P223" s="395" t="str">
        <f t="shared" si="23"/>
        <v/>
      </c>
      <c r="Q223" s="149"/>
      <c r="R223" s="149"/>
      <c r="S223" s="462"/>
      <c r="T223" s="262"/>
    </row>
    <row r="224" spans="1:20" ht="33" customHeight="1" x14ac:dyDescent="0.25">
      <c r="A224" s="46"/>
      <c r="B224" s="142"/>
      <c r="C224" s="339"/>
      <c r="D224" s="996"/>
      <c r="E224" s="997"/>
      <c r="F224" s="143"/>
      <c r="G224" s="142"/>
      <c r="H224" s="157"/>
      <c r="I224" s="461"/>
      <c r="J224" s="674" t="str">
        <f>IF(H224="","",VLOOKUP(H224,Datos!$L$2:$N$23,3,FALSE))</f>
        <v/>
      </c>
      <c r="K224" s="395" t="str">
        <f t="shared" si="18"/>
        <v/>
      </c>
      <c r="L224" s="395" t="str">
        <f t="shared" si="19"/>
        <v/>
      </c>
      <c r="M224" s="395" t="str">
        <f t="shared" si="20"/>
        <v/>
      </c>
      <c r="N224" s="395" t="str">
        <f t="shared" si="21"/>
        <v/>
      </c>
      <c r="O224" s="395" t="str">
        <f t="shared" si="22"/>
        <v/>
      </c>
      <c r="P224" s="395" t="str">
        <f t="shared" si="23"/>
        <v/>
      </c>
      <c r="Q224" s="149"/>
      <c r="R224" s="149"/>
      <c r="S224" s="462"/>
      <c r="T224" s="262"/>
    </row>
    <row r="225" spans="1:20" ht="33" customHeight="1" x14ac:dyDescent="0.25">
      <c r="A225" s="46"/>
      <c r="B225" s="142"/>
      <c r="C225" s="339"/>
      <c r="D225" s="996"/>
      <c r="E225" s="997"/>
      <c r="F225" s="143"/>
      <c r="G225" s="142"/>
      <c r="H225" s="157"/>
      <c r="I225" s="461"/>
      <c r="J225" s="674" t="str">
        <f>IF(H225="","",VLOOKUP(H225,Datos!$L$2:$N$23,3,FALSE))</f>
        <v/>
      </c>
      <c r="K225" s="395" t="str">
        <f t="shared" si="18"/>
        <v/>
      </c>
      <c r="L225" s="395" t="str">
        <f t="shared" si="19"/>
        <v/>
      </c>
      <c r="M225" s="395" t="str">
        <f t="shared" si="20"/>
        <v/>
      </c>
      <c r="N225" s="395" t="str">
        <f t="shared" si="21"/>
        <v/>
      </c>
      <c r="O225" s="395" t="str">
        <f t="shared" si="22"/>
        <v/>
      </c>
      <c r="P225" s="395" t="str">
        <f t="shared" si="23"/>
        <v/>
      </c>
      <c r="Q225" s="149"/>
      <c r="R225" s="149"/>
      <c r="S225" s="462"/>
      <c r="T225" s="262"/>
    </row>
    <row r="226" spans="1:20" ht="33" customHeight="1" x14ac:dyDescent="0.25">
      <c r="A226" s="46"/>
      <c r="B226" s="142"/>
      <c r="C226" s="339"/>
      <c r="D226" s="996"/>
      <c r="E226" s="997"/>
      <c r="F226" s="143"/>
      <c r="G226" s="142"/>
      <c r="H226" s="157"/>
      <c r="I226" s="461"/>
      <c r="J226" s="674" t="str">
        <f>IF(H226="","",VLOOKUP(H226,Datos!$L$2:$N$23,3,FALSE))</f>
        <v/>
      </c>
      <c r="K226" s="395" t="str">
        <f t="shared" si="18"/>
        <v/>
      </c>
      <c r="L226" s="395" t="str">
        <f t="shared" si="19"/>
        <v/>
      </c>
      <c r="M226" s="395" t="str">
        <f t="shared" si="20"/>
        <v/>
      </c>
      <c r="N226" s="395" t="str">
        <f t="shared" si="21"/>
        <v/>
      </c>
      <c r="O226" s="395" t="str">
        <f t="shared" si="22"/>
        <v/>
      </c>
      <c r="P226" s="395" t="str">
        <f t="shared" si="23"/>
        <v/>
      </c>
      <c r="Q226" s="149"/>
      <c r="R226" s="149"/>
      <c r="S226" s="462"/>
      <c r="T226" s="262"/>
    </row>
    <row r="227" spans="1:20" ht="33" customHeight="1" x14ac:dyDescent="0.25">
      <c r="A227" s="46"/>
      <c r="B227" s="142"/>
      <c r="C227" s="339"/>
      <c r="D227" s="996"/>
      <c r="E227" s="997"/>
      <c r="F227" s="143"/>
      <c r="G227" s="142"/>
      <c r="H227" s="157"/>
      <c r="I227" s="461"/>
      <c r="J227" s="674" t="str">
        <f>IF(H227="","",VLOOKUP(H227,Datos!$L$2:$N$23,3,FALSE))</f>
        <v/>
      </c>
      <c r="K227" s="395" t="str">
        <f t="shared" si="18"/>
        <v/>
      </c>
      <c r="L227" s="395" t="str">
        <f t="shared" si="19"/>
        <v/>
      </c>
      <c r="M227" s="395" t="str">
        <f t="shared" si="20"/>
        <v/>
      </c>
      <c r="N227" s="395" t="str">
        <f t="shared" si="21"/>
        <v/>
      </c>
      <c r="O227" s="395" t="str">
        <f t="shared" si="22"/>
        <v/>
      </c>
      <c r="P227" s="395" t="str">
        <f t="shared" si="23"/>
        <v/>
      </c>
      <c r="Q227" s="149"/>
      <c r="R227" s="149"/>
      <c r="S227" s="462"/>
      <c r="T227" s="262"/>
    </row>
    <row r="228" spans="1:20" ht="33" customHeight="1" x14ac:dyDescent="0.25">
      <c r="A228" s="46"/>
      <c r="B228" s="142"/>
      <c r="C228" s="339"/>
      <c r="D228" s="996"/>
      <c r="E228" s="997"/>
      <c r="F228" s="143"/>
      <c r="G228" s="142"/>
      <c r="H228" s="157"/>
      <c r="I228" s="461"/>
      <c r="J228" s="674" t="str">
        <f>IF(H228="","",VLOOKUP(H228,Datos!$L$2:$N$23,3,FALSE))</f>
        <v/>
      </c>
      <c r="K228" s="395" t="str">
        <f t="shared" si="18"/>
        <v/>
      </c>
      <c r="L228" s="395" t="str">
        <f t="shared" si="19"/>
        <v/>
      </c>
      <c r="M228" s="395" t="str">
        <f t="shared" si="20"/>
        <v/>
      </c>
      <c r="N228" s="395" t="str">
        <f t="shared" si="21"/>
        <v/>
      </c>
      <c r="O228" s="395" t="str">
        <f t="shared" si="22"/>
        <v/>
      </c>
      <c r="P228" s="395" t="str">
        <f t="shared" si="23"/>
        <v/>
      </c>
      <c r="Q228" s="149"/>
      <c r="R228" s="149"/>
      <c r="S228" s="462"/>
      <c r="T228" s="262"/>
    </row>
    <row r="229" spans="1:20" ht="33" customHeight="1" x14ac:dyDescent="0.25">
      <c r="A229" s="46"/>
      <c r="B229" s="142"/>
      <c r="C229" s="339"/>
      <c r="D229" s="996"/>
      <c r="E229" s="997"/>
      <c r="F229" s="143"/>
      <c r="G229" s="142"/>
      <c r="H229" s="157"/>
      <c r="I229" s="461"/>
      <c r="J229" s="674" t="str">
        <f>IF(H229="","",VLOOKUP(H229,Datos!$L$2:$N$23,3,FALSE))</f>
        <v/>
      </c>
      <c r="K229" s="395" t="str">
        <f t="shared" si="18"/>
        <v/>
      </c>
      <c r="L229" s="395" t="str">
        <f t="shared" si="19"/>
        <v/>
      </c>
      <c r="M229" s="395" t="str">
        <f t="shared" si="20"/>
        <v/>
      </c>
      <c r="N229" s="395" t="str">
        <f t="shared" si="21"/>
        <v/>
      </c>
      <c r="O229" s="395" t="str">
        <f t="shared" si="22"/>
        <v/>
      </c>
      <c r="P229" s="395" t="str">
        <f t="shared" si="23"/>
        <v/>
      </c>
      <c r="Q229" s="149"/>
      <c r="R229" s="149"/>
      <c r="S229" s="462"/>
      <c r="T229" s="262"/>
    </row>
    <row r="230" spans="1:20" ht="33" customHeight="1" x14ac:dyDescent="0.25">
      <c r="A230" s="46"/>
      <c r="B230" s="142"/>
      <c r="C230" s="339"/>
      <c r="D230" s="996"/>
      <c r="E230" s="997"/>
      <c r="F230" s="143"/>
      <c r="G230" s="142"/>
      <c r="H230" s="157"/>
      <c r="I230" s="461"/>
      <c r="J230" s="674" t="str">
        <f>IF(H230="","",VLOOKUP(H230,Datos!$L$2:$N$23,3,FALSE))</f>
        <v/>
      </c>
      <c r="K230" s="395" t="str">
        <f t="shared" si="18"/>
        <v/>
      </c>
      <c r="L230" s="395" t="str">
        <f t="shared" si="19"/>
        <v/>
      </c>
      <c r="M230" s="395" t="str">
        <f t="shared" si="20"/>
        <v/>
      </c>
      <c r="N230" s="395" t="str">
        <f t="shared" si="21"/>
        <v/>
      </c>
      <c r="O230" s="395" t="str">
        <f t="shared" si="22"/>
        <v/>
      </c>
      <c r="P230" s="395" t="str">
        <f t="shared" si="23"/>
        <v/>
      </c>
      <c r="Q230" s="149"/>
      <c r="R230" s="149"/>
      <c r="S230" s="462"/>
      <c r="T230" s="262"/>
    </row>
    <row r="231" spans="1:20" ht="33" customHeight="1" x14ac:dyDescent="0.25">
      <c r="A231" s="46"/>
      <c r="B231" s="142"/>
      <c r="C231" s="339"/>
      <c r="D231" s="996"/>
      <c r="E231" s="997"/>
      <c r="F231" s="143"/>
      <c r="G231" s="142"/>
      <c r="H231" s="157"/>
      <c r="I231" s="461"/>
      <c r="J231" s="674" t="str">
        <f>IF(H231="","",VLOOKUP(H231,Datos!$L$2:$N$23,3,FALSE))</f>
        <v/>
      </c>
      <c r="K231" s="395" t="str">
        <f t="shared" si="18"/>
        <v/>
      </c>
      <c r="L231" s="395" t="str">
        <f t="shared" si="19"/>
        <v/>
      </c>
      <c r="M231" s="395" t="str">
        <f t="shared" si="20"/>
        <v/>
      </c>
      <c r="N231" s="395" t="str">
        <f t="shared" si="21"/>
        <v/>
      </c>
      <c r="O231" s="395" t="str">
        <f t="shared" si="22"/>
        <v/>
      </c>
      <c r="P231" s="395" t="str">
        <f t="shared" si="23"/>
        <v/>
      </c>
      <c r="Q231" s="149"/>
      <c r="R231" s="149"/>
      <c r="S231" s="462"/>
      <c r="T231" s="262"/>
    </row>
    <row r="232" spans="1:20" ht="33" customHeight="1" x14ac:dyDescent="0.25">
      <c r="A232" s="46"/>
      <c r="B232" s="142"/>
      <c r="C232" s="339"/>
      <c r="D232" s="996"/>
      <c r="E232" s="997"/>
      <c r="F232" s="143"/>
      <c r="G232" s="142"/>
      <c r="H232" s="157"/>
      <c r="I232" s="461"/>
      <c r="J232" s="674" t="str">
        <f>IF(H232="","",VLOOKUP(H232,Datos!$L$2:$N$23,3,FALSE))</f>
        <v/>
      </c>
      <c r="K232" s="395" t="str">
        <f t="shared" si="18"/>
        <v/>
      </c>
      <c r="L232" s="395" t="str">
        <f t="shared" si="19"/>
        <v/>
      </c>
      <c r="M232" s="395" t="str">
        <f t="shared" si="20"/>
        <v/>
      </c>
      <c r="N232" s="395" t="str">
        <f t="shared" si="21"/>
        <v/>
      </c>
      <c r="O232" s="395" t="str">
        <f t="shared" si="22"/>
        <v/>
      </c>
      <c r="P232" s="395" t="str">
        <f t="shared" si="23"/>
        <v/>
      </c>
      <c r="Q232" s="149"/>
      <c r="R232" s="149"/>
      <c r="S232" s="462"/>
      <c r="T232" s="262"/>
    </row>
    <row r="233" spans="1:20" ht="33" customHeight="1" x14ac:dyDescent="0.25">
      <c r="A233" s="46"/>
      <c r="B233" s="142"/>
      <c r="C233" s="339"/>
      <c r="D233" s="996"/>
      <c r="E233" s="997"/>
      <c r="F233" s="143"/>
      <c r="G233" s="142"/>
      <c r="H233" s="157"/>
      <c r="I233" s="461"/>
      <c r="J233" s="674" t="str">
        <f>IF(H233="","",VLOOKUP(H233,Datos!$L$2:$N$23,3,FALSE))</f>
        <v/>
      </c>
      <c r="K233" s="395" t="str">
        <f t="shared" si="18"/>
        <v/>
      </c>
      <c r="L233" s="395" t="str">
        <f t="shared" si="19"/>
        <v/>
      </c>
      <c r="M233" s="395" t="str">
        <f t="shared" si="20"/>
        <v/>
      </c>
      <c r="N233" s="395" t="str">
        <f t="shared" si="21"/>
        <v/>
      </c>
      <c r="O233" s="395" t="str">
        <f t="shared" si="22"/>
        <v/>
      </c>
      <c r="P233" s="395" t="str">
        <f t="shared" si="23"/>
        <v/>
      </c>
      <c r="Q233" s="149"/>
      <c r="R233" s="149"/>
      <c r="S233" s="462"/>
      <c r="T233" s="262"/>
    </row>
    <row r="234" spans="1:20" ht="33" customHeight="1" x14ac:dyDescent="0.25">
      <c r="A234" s="46"/>
      <c r="B234" s="142"/>
      <c r="C234" s="339"/>
      <c r="D234" s="996"/>
      <c r="E234" s="997"/>
      <c r="F234" s="143"/>
      <c r="G234" s="142"/>
      <c r="H234" s="157"/>
      <c r="I234" s="461"/>
      <c r="J234" s="674" t="str">
        <f>IF(H234="","",VLOOKUP(H234,Datos!$L$2:$N$23,3,FALSE))</f>
        <v/>
      </c>
      <c r="K234" s="395" t="str">
        <f t="shared" si="18"/>
        <v/>
      </c>
      <c r="L234" s="395" t="str">
        <f t="shared" si="19"/>
        <v/>
      </c>
      <c r="M234" s="395" t="str">
        <f t="shared" si="20"/>
        <v/>
      </c>
      <c r="N234" s="395" t="str">
        <f t="shared" si="21"/>
        <v/>
      </c>
      <c r="O234" s="395" t="str">
        <f t="shared" si="22"/>
        <v/>
      </c>
      <c r="P234" s="395" t="str">
        <f t="shared" si="23"/>
        <v/>
      </c>
      <c r="Q234" s="149"/>
      <c r="R234" s="149"/>
      <c r="S234" s="462"/>
      <c r="T234" s="262"/>
    </row>
    <row r="235" spans="1:20" ht="33" customHeight="1" x14ac:dyDescent="0.25">
      <c r="A235" s="46"/>
      <c r="B235" s="142"/>
      <c r="C235" s="339"/>
      <c r="D235" s="996"/>
      <c r="E235" s="997"/>
      <c r="F235" s="143"/>
      <c r="G235" s="142"/>
      <c r="H235" s="157"/>
      <c r="I235" s="461"/>
      <c r="J235" s="674" t="str">
        <f>IF(H235="","",VLOOKUP(H235,Datos!$L$2:$N$23,3,FALSE))</f>
        <v/>
      </c>
      <c r="K235" s="395" t="str">
        <f t="shared" si="18"/>
        <v/>
      </c>
      <c r="L235" s="395" t="str">
        <f t="shared" si="19"/>
        <v/>
      </c>
      <c r="M235" s="395" t="str">
        <f t="shared" si="20"/>
        <v/>
      </c>
      <c r="N235" s="395" t="str">
        <f t="shared" si="21"/>
        <v/>
      </c>
      <c r="O235" s="395" t="str">
        <f t="shared" si="22"/>
        <v/>
      </c>
      <c r="P235" s="395" t="str">
        <f t="shared" si="23"/>
        <v/>
      </c>
      <c r="Q235" s="149"/>
      <c r="R235" s="149"/>
      <c r="S235" s="462"/>
      <c r="T235" s="262"/>
    </row>
    <row r="236" spans="1:20" ht="33" customHeight="1" x14ac:dyDescent="0.25">
      <c r="A236" s="46"/>
      <c r="B236" s="142"/>
      <c r="C236" s="339"/>
      <c r="D236" s="996"/>
      <c r="E236" s="997"/>
      <c r="F236" s="143"/>
      <c r="G236" s="142"/>
      <c r="H236" s="157"/>
      <c r="I236" s="461"/>
      <c r="J236" s="674" t="str">
        <f>IF(H236="","",VLOOKUP(H236,Datos!$L$2:$N$23,3,FALSE))</f>
        <v/>
      </c>
      <c r="K236" s="395" t="str">
        <f t="shared" si="18"/>
        <v/>
      </c>
      <c r="L236" s="395" t="str">
        <f t="shared" si="19"/>
        <v/>
      </c>
      <c r="M236" s="395" t="str">
        <f t="shared" si="20"/>
        <v/>
      </c>
      <c r="N236" s="395" t="str">
        <f t="shared" si="21"/>
        <v/>
      </c>
      <c r="O236" s="395" t="str">
        <f t="shared" si="22"/>
        <v/>
      </c>
      <c r="P236" s="395" t="str">
        <f t="shared" si="23"/>
        <v/>
      </c>
      <c r="Q236" s="149"/>
      <c r="R236" s="149"/>
      <c r="S236" s="462"/>
      <c r="T236" s="262"/>
    </row>
    <row r="237" spans="1:20" ht="33" customHeight="1" x14ac:dyDescent="0.25">
      <c r="A237" s="46"/>
      <c r="B237" s="142"/>
      <c r="C237" s="339"/>
      <c r="D237" s="996"/>
      <c r="E237" s="997"/>
      <c r="F237" s="143"/>
      <c r="G237" s="142"/>
      <c r="H237" s="157"/>
      <c r="I237" s="461"/>
      <c r="J237" s="674" t="str">
        <f>IF(H237="","",VLOOKUP(H237,Datos!$L$2:$N$23,3,FALSE))</f>
        <v/>
      </c>
      <c r="K237" s="395" t="str">
        <f t="shared" si="18"/>
        <v/>
      </c>
      <c r="L237" s="395" t="str">
        <f t="shared" si="19"/>
        <v/>
      </c>
      <c r="M237" s="395" t="str">
        <f t="shared" si="20"/>
        <v/>
      </c>
      <c r="N237" s="395" t="str">
        <f t="shared" si="21"/>
        <v/>
      </c>
      <c r="O237" s="395" t="str">
        <f t="shared" si="22"/>
        <v/>
      </c>
      <c r="P237" s="395" t="str">
        <f t="shared" si="23"/>
        <v/>
      </c>
      <c r="Q237" s="149"/>
      <c r="R237" s="149"/>
      <c r="S237" s="462"/>
      <c r="T237" s="262"/>
    </row>
    <row r="238" spans="1:20" ht="33" customHeight="1" x14ac:dyDescent="0.25">
      <c r="A238" s="46"/>
      <c r="B238" s="142"/>
      <c r="C238" s="339"/>
      <c r="D238" s="996"/>
      <c r="E238" s="997"/>
      <c r="F238" s="143"/>
      <c r="G238" s="142"/>
      <c r="H238" s="157"/>
      <c r="I238" s="461"/>
      <c r="J238" s="674" t="str">
        <f>IF(H238="","",VLOOKUP(H238,Datos!$L$2:$N$23,3,FALSE))</f>
        <v/>
      </c>
      <c r="K238" s="395" t="str">
        <f t="shared" si="18"/>
        <v/>
      </c>
      <c r="L238" s="395" t="str">
        <f t="shared" si="19"/>
        <v/>
      </c>
      <c r="M238" s="395" t="str">
        <f t="shared" si="20"/>
        <v/>
      </c>
      <c r="N238" s="395" t="str">
        <f t="shared" si="21"/>
        <v/>
      </c>
      <c r="O238" s="395" t="str">
        <f t="shared" si="22"/>
        <v/>
      </c>
      <c r="P238" s="395" t="str">
        <f t="shared" si="23"/>
        <v/>
      </c>
      <c r="Q238" s="149"/>
      <c r="R238" s="149"/>
      <c r="S238" s="462"/>
      <c r="T238" s="262"/>
    </row>
    <row r="239" spans="1:20" ht="33" customHeight="1" x14ac:dyDescent="0.25">
      <c r="A239" s="46"/>
      <c r="B239" s="142"/>
      <c r="C239" s="339"/>
      <c r="D239" s="996"/>
      <c r="E239" s="997"/>
      <c r="F239" s="143"/>
      <c r="G239" s="142"/>
      <c r="H239" s="157"/>
      <c r="I239" s="461"/>
      <c r="J239" s="674" t="str">
        <f>IF(H239="","",VLOOKUP(H239,Datos!$L$2:$N$23,3,FALSE))</f>
        <v/>
      </c>
      <c r="K239" s="395" t="str">
        <f t="shared" si="18"/>
        <v/>
      </c>
      <c r="L239" s="395" t="str">
        <f t="shared" si="19"/>
        <v/>
      </c>
      <c r="M239" s="395" t="str">
        <f t="shared" si="20"/>
        <v/>
      </c>
      <c r="N239" s="395" t="str">
        <f t="shared" si="21"/>
        <v/>
      </c>
      <c r="O239" s="395" t="str">
        <f t="shared" si="22"/>
        <v/>
      </c>
      <c r="P239" s="395" t="str">
        <f t="shared" si="23"/>
        <v/>
      </c>
      <c r="Q239" s="149"/>
      <c r="R239" s="149"/>
      <c r="S239" s="462"/>
      <c r="T239" s="262"/>
    </row>
    <row r="240" spans="1:20" ht="33" customHeight="1" x14ac:dyDescent="0.25">
      <c r="A240" s="46"/>
      <c r="B240" s="142"/>
      <c r="C240" s="339"/>
      <c r="D240" s="996"/>
      <c r="E240" s="997"/>
      <c r="F240" s="143"/>
      <c r="G240" s="142"/>
      <c r="H240" s="157"/>
      <c r="I240" s="461"/>
      <c r="J240" s="674" t="str">
        <f>IF(H240="","",VLOOKUP(H240,Datos!$L$2:$N$23,3,FALSE))</f>
        <v/>
      </c>
      <c r="K240" s="395" t="str">
        <f t="shared" si="18"/>
        <v/>
      </c>
      <c r="L240" s="395" t="str">
        <f t="shared" si="19"/>
        <v/>
      </c>
      <c r="M240" s="395" t="str">
        <f t="shared" si="20"/>
        <v/>
      </c>
      <c r="N240" s="395" t="str">
        <f t="shared" si="21"/>
        <v/>
      </c>
      <c r="O240" s="395" t="str">
        <f t="shared" si="22"/>
        <v/>
      </c>
      <c r="P240" s="395" t="str">
        <f t="shared" si="23"/>
        <v/>
      </c>
      <c r="Q240" s="149"/>
      <c r="R240" s="149"/>
      <c r="S240" s="462"/>
      <c r="T240" s="262"/>
    </row>
    <row r="241" spans="1:20" ht="33" customHeight="1" x14ac:dyDescent="0.25">
      <c r="A241" s="46"/>
      <c r="B241" s="142"/>
      <c r="C241" s="339"/>
      <c r="D241" s="996"/>
      <c r="E241" s="997"/>
      <c r="F241" s="143"/>
      <c r="G241" s="142"/>
      <c r="H241" s="157"/>
      <c r="I241" s="461"/>
      <c r="J241" s="674" t="str">
        <f>IF(H241="","",VLOOKUP(H241,Datos!$L$2:$N$23,3,FALSE))</f>
        <v/>
      </c>
      <c r="K241" s="395" t="str">
        <f t="shared" si="18"/>
        <v/>
      </c>
      <c r="L241" s="395" t="str">
        <f t="shared" si="19"/>
        <v/>
      </c>
      <c r="M241" s="395" t="str">
        <f t="shared" si="20"/>
        <v/>
      </c>
      <c r="N241" s="395" t="str">
        <f t="shared" si="21"/>
        <v/>
      </c>
      <c r="O241" s="395" t="str">
        <f t="shared" si="22"/>
        <v/>
      </c>
      <c r="P241" s="395" t="str">
        <f t="shared" si="23"/>
        <v/>
      </c>
      <c r="Q241" s="149"/>
      <c r="R241" s="149"/>
      <c r="S241" s="462"/>
      <c r="T241" s="262"/>
    </row>
    <row r="242" spans="1:20" ht="33" customHeight="1" x14ac:dyDescent="0.25">
      <c r="A242" s="46"/>
      <c r="B242" s="142"/>
      <c r="C242" s="339"/>
      <c r="D242" s="996"/>
      <c r="E242" s="997"/>
      <c r="F242" s="143"/>
      <c r="G242" s="142"/>
      <c r="H242" s="157"/>
      <c r="I242" s="461"/>
      <c r="J242" s="674" t="str">
        <f>IF(H242="","",VLOOKUP(H242,Datos!$L$2:$N$23,3,FALSE))</f>
        <v/>
      </c>
      <c r="K242" s="395" t="str">
        <f t="shared" si="18"/>
        <v/>
      </c>
      <c r="L242" s="395" t="str">
        <f t="shared" si="19"/>
        <v/>
      </c>
      <c r="M242" s="395" t="str">
        <f t="shared" si="20"/>
        <v/>
      </c>
      <c r="N242" s="395" t="str">
        <f t="shared" si="21"/>
        <v/>
      </c>
      <c r="O242" s="395" t="str">
        <f t="shared" si="22"/>
        <v/>
      </c>
      <c r="P242" s="395" t="str">
        <f t="shared" si="23"/>
        <v/>
      </c>
      <c r="Q242" s="149"/>
      <c r="R242" s="149"/>
      <c r="S242" s="462"/>
      <c r="T242" s="262"/>
    </row>
    <row r="243" spans="1:20" ht="33" customHeight="1" x14ac:dyDescent="0.25">
      <c r="A243" s="46"/>
      <c r="B243" s="142"/>
      <c r="C243" s="339"/>
      <c r="D243" s="996"/>
      <c r="E243" s="997"/>
      <c r="F243" s="143"/>
      <c r="G243" s="142"/>
      <c r="H243" s="157"/>
      <c r="I243" s="461"/>
      <c r="J243" s="674" t="str">
        <f>IF(H243="","",VLOOKUP(H243,Datos!$L$2:$N$23,3,FALSE))</f>
        <v/>
      </c>
      <c r="K243" s="395" t="str">
        <f t="shared" si="18"/>
        <v/>
      </c>
      <c r="L243" s="395" t="str">
        <f t="shared" si="19"/>
        <v/>
      </c>
      <c r="M243" s="395" t="str">
        <f t="shared" si="20"/>
        <v/>
      </c>
      <c r="N243" s="395" t="str">
        <f t="shared" si="21"/>
        <v/>
      </c>
      <c r="O243" s="395" t="str">
        <f t="shared" si="22"/>
        <v/>
      </c>
      <c r="P243" s="395" t="str">
        <f t="shared" si="23"/>
        <v/>
      </c>
      <c r="Q243" s="149"/>
      <c r="R243" s="149"/>
      <c r="S243" s="462"/>
      <c r="T243" s="262"/>
    </row>
    <row r="244" spans="1:20" ht="33" customHeight="1" x14ac:dyDescent="0.25">
      <c r="A244" s="46"/>
      <c r="B244" s="142"/>
      <c r="C244" s="339"/>
      <c r="D244" s="996"/>
      <c r="E244" s="997"/>
      <c r="F244" s="143"/>
      <c r="G244" s="142"/>
      <c r="H244" s="157"/>
      <c r="I244" s="461"/>
      <c r="J244" s="674" t="str">
        <f>IF(H244="","",VLOOKUP(H244,Datos!$L$2:$N$23,3,FALSE))</f>
        <v/>
      </c>
      <c r="K244" s="395" t="str">
        <f t="shared" si="18"/>
        <v/>
      </c>
      <c r="L244" s="395" t="str">
        <f t="shared" si="19"/>
        <v/>
      </c>
      <c r="M244" s="395" t="str">
        <f t="shared" si="20"/>
        <v/>
      </c>
      <c r="N244" s="395" t="str">
        <f t="shared" si="21"/>
        <v/>
      </c>
      <c r="O244" s="395" t="str">
        <f t="shared" si="22"/>
        <v/>
      </c>
      <c r="P244" s="395" t="str">
        <f t="shared" si="23"/>
        <v/>
      </c>
      <c r="Q244" s="149"/>
      <c r="R244" s="149"/>
      <c r="S244" s="462"/>
      <c r="T244" s="262"/>
    </row>
    <row r="245" spans="1:20" ht="33" customHeight="1" x14ac:dyDescent="0.25">
      <c r="A245" s="46"/>
      <c r="B245" s="142"/>
      <c r="C245" s="339"/>
      <c r="D245" s="996"/>
      <c r="E245" s="997"/>
      <c r="F245" s="143"/>
      <c r="G245" s="142"/>
      <c r="H245" s="157"/>
      <c r="I245" s="461"/>
      <c r="J245" s="674" t="str">
        <f>IF(H245="","",VLOOKUP(H245,Datos!$L$2:$N$23,3,FALSE))</f>
        <v/>
      </c>
      <c r="K245" s="395" t="str">
        <f t="shared" si="18"/>
        <v/>
      </c>
      <c r="L245" s="395" t="str">
        <f t="shared" si="19"/>
        <v/>
      </c>
      <c r="M245" s="395" t="str">
        <f t="shared" si="20"/>
        <v/>
      </c>
      <c r="N245" s="395" t="str">
        <f t="shared" si="21"/>
        <v/>
      </c>
      <c r="O245" s="395" t="str">
        <f t="shared" si="22"/>
        <v/>
      </c>
      <c r="P245" s="395" t="str">
        <f t="shared" si="23"/>
        <v/>
      </c>
      <c r="Q245" s="149"/>
      <c r="R245" s="149"/>
      <c r="S245" s="462"/>
      <c r="T245" s="262"/>
    </row>
    <row r="246" spans="1:20" ht="33" customHeight="1" x14ac:dyDescent="0.25">
      <c r="A246" s="46"/>
      <c r="B246" s="142"/>
      <c r="C246" s="339"/>
      <c r="D246" s="996"/>
      <c r="E246" s="997"/>
      <c r="F246" s="143"/>
      <c r="G246" s="142"/>
      <c r="H246" s="157"/>
      <c r="I246" s="461"/>
      <c r="J246" s="674" t="str">
        <f>IF(H246="","",VLOOKUP(H246,Datos!$L$2:$N$23,3,FALSE))</f>
        <v/>
      </c>
      <c r="K246" s="395" t="str">
        <f t="shared" si="18"/>
        <v/>
      </c>
      <c r="L246" s="395" t="str">
        <f t="shared" si="19"/>
        <v/>
      </c>
      <c r="M246" s="395" t="str">
        <f t="shared" si="20"/>
        <v/>
      </c>
      <c r="N246" s="395" t="str">
        <f t="shared" si="21"/>
        <v/>
      </c>
      <c r="O246" s="395" t="str">
        <f t="shared" si="22"/>
        <v/>
      </c>
      <c r="P246" s="395" t="str">
        <f t="shared" si="23"/>
        <v/>
      </c>
      <c r="Q246" s="149"/>
      <c r="R246" s="149"/>
      <c r="S246" s="462"/>
      <c r="T246" s="262"/>
    </row>
    <row r="247" spans="1:20" ht="33" customHeight="1" x14ac:dyDescent="0.25">
      <c r="A247" s="46"/>
      <c r="B247" s="142"/>
      <c r="C247" s="339"/>
      <c r="D247" s="996"/>
      <c r="E247" s="997"/>
      <c r="F247" s="143"/>
      <c r="G247" s="142"/>
      <c r="H247" s="157"/>
      <c r="I247" s="461"/>
      <c r="J247" s="674" t="str">
        <f>IF(H247="","",VLOOKUP(H247,Datos!$L$2:$N$23,3,FALSE))</f>
        <v/>
      </c>
      <c r="K247" s="395" t="str">
        <f t="shared" si="18"/>
        <v/>
      </c>
      <c r="L247" s="395" t="str">
        <f t="shared" si="19"/>
        <v/>
      </c>
      <c r="M247" s="395" t="str">
        <f t="shared" si="20"/>
        <v/>
      </c>
      <c r="N247" s="395" t="str">
        <f t="shared" si="21"/>
        <v/>
      </c>
      <c r="O247" s="395" t="str">
        <f t="shared" si="22"/>
        <v/>
      </c>
      <c r="P247" s="395" t="str">
        <f t="shared" si="23"/>
        <v/>
      </c>
      <c r="Q247" s="149"/>
      <c r="R247" s="149"/>
      <c r="S247" s="462"/>
      <c r="T247" s="262"/>
    </row>
    <row r="248" spans="1:20" ht="33" customHeight="1" x14ac:dyDescent="0.25">
      <c r="A248" s="46"/>
      <c r="B248" s="142"/>
      <c r="C248" s="339"/>
      <c r="D248" s="996"/>
      <c r="E248" s="997"/>
      <c r="F248" s="143"/>
      <c r="G248" s="142"/>
      <c r="H248" s="157"/>
      <c r="I248" s="461"/>
      <c r="J248" s="674" t="str">
        <f>IF(H248="","",VLOOKUP(H248,Datos!$L$2:$N$23,3,FALSE))</f>
        <v/>
      </c>
      <c r="K248" s="395" t="str">
        <f t="shared" si="18"/>
        <v/>
      </c>
      <c r="L248" s="395" t="str">
        <f t="shared" si="19"/>
        <v/>
      </c>
      <c r="M248" s="395" t="str">
        <f t="shared" si="20"/>
        <v/>
      </c>
      <c r="N248" s="395" t="str">
        <f t="shared" si="21"/>
        <v/>
      </c>
      <c r="O248" s="395" t="str">
        <f t="shared" si="22"/>
        <v/>
      </c>
      <c r="P248" s="395" t="str">
        <f t="shared" si="23"/>
        <v/>
      </c>
      <c r="Q248" s="149"/>
      <c r="R248" s="149"/>
      <c r="S248" s="462"/>
      <c r="T248" s="262"/>
    </row>
    <row r="249" spans="1:20" ht="33" customHeight="1" x14ac:dyDescent="0.25">
      <c r="A249" s="46"/>
      <c r="B249" s="142"/>
      <c r="C249" s="339"/>
      <c r="D249" s="996"/>
      <c r="E249" s="997"/>
      <c r="F249" s="143"/>
      <c r="G249" s="142"/>
      <c r="H249" s="157"/>
      <c r="I249" s="461"/>
      <c r="J249" s="674" t="str">
        <f>IF(H249="","",VLOOKUP(H249,Datos!$L$2:$N$23,3,FALSE))</f>
        <v/>
      </c>
      <c r="K249" s="395" t="str">
        <f t="shared" si="18"/>
        <v/>
      </c>
      <c r="L249" s="395" t="str">
        <f t="shared" si="19"/>
        <v/>
      </c>
      <c r="M249" s="395" t="str">
        <f t="shared" si="20"/>
        <v/>
      </c>
      <c r="N249" s="395" t="str">
        <f t="shared" si="21"/>
        <v/>
      </c>
      <c r="O249" s="395" t="str">
        <f t="shared" si="22"/>
        <v/>
      </c>
      <c r="P249" s="395" t="str">
        <f t="shared" si="23"/>
        <v/>
      </c>
      <c r="Q249" s="149"/>
      <c r="R249" s="149"/>
      <c r="S249" s="462"/>
      <c r="T249" s="262"/>
    </row>
    <row r="250" spans="1:20" ht="33" customHeight="1" x14ac:dyDescent="0.25">
      <c r="A250" s="46"/>
      <c r="B250" s="142"/>
      <c r="C250" s="339"/>
      <c r="D250" s="996"/>
      <c r="E250" s="997"/>
      <c r="F250" s="143"/>
      <c r="G250" s="142"/>
      <c r="H250" s="157"/>
      <c r="I250" s="461"/>
      <c r="J250" s="674" t="str">
        <f>IF(H250="","",VLOOKUP(H250,Datos!$L$2:$N$23,3,FALSE))</f>
        <v/>
      </c>
      <c r="K250" s="395" t="str">
        <f t="shared" si="18"/>
        <v/>
      </c>
      <c r="L250" s="395" t="str">
        <f t="shared" si="19"/>
        <v/>
      </c>
      <c r="M250" s="395" t="str">
        <f t="shared" si="20"/>
        <v/>
      </c>
      <c r="N250" s="395" t="str">
        <f t="shared" si="21"/>
        <v/>
      </c>
      <c r="O250" s="395" t="str">
        <f t="shared" si="22"/>
        <v/>
      </c>
      <c r="P250" s="395" t="str">
        <f t="shared" si="23"/>
        <v/>
      </c>
      <c r="Q250" s="149"/>
      <c r="R250" s="149"/>
      <c r="S250" s="462"/>
      <c r="T250" s="262"/>
    </row>
    <row r="251" spans="1:20" ht="33" customHeight="1" x14ac:dyDescent="0.25">
      <c r="A251" s="46"/>
      <c r="B251" s="142"/>
      <c r="C251" s="339"/>
      <c r="D251" s="996"/>
      <c r="E251" s="997"/>
      <c r="F251" s="143"/>
      <c r="G251" s="142"/>
      <c r="H251" s="157"/>
      <c r="I251" s="461"/>
      <c r="J251" s="674" t="str">
        <f>IF(H251="","",VLOOKUP(H251,Datos!$L$2:$N$23,3,FALSE))</f>
        <v/>
      </c>
      <c r="K251" s="395" t="str">
        <f t="shared" si="18"/>
        <v/>
      </c>
      <c r="L251" s="395" t="str">
        <f t="shared" si="19"/>
        <v/>
      </c>
      <c r="M251" s="395" t="str">
        <f t="shared" si="20"/>
        <v/>
      </c>
      <c r="N251" s="395" t="str">
        <f t="shared" si="21"/>
        <v/>
      </c>
      <c r="O251" s="395" t="str">
        <f t="shared" si="22"/>
        <v/>
      </c>
      <c r="P251" s="395" t="str">
        <f t="shared" si="23"/>
        <v/>
      </c>
      <c r="Q251" s="149"/>
      <c r="R251" s="149"/>
      <c r="S251" s="462"/>
      <c r="T251" s="262"/>
    </row>
    <row r="252" spans="1:20" ht="33" customHeight="1" x14ac:dyDescent="0.25">
      <c r="A252" s="46"/>
      <c r="B252" s="142"/>
      <c r="C252" s="339"/>
      <c r="D252" s="996"/>
      <c r="E252" s="997"/>
      <c r="F252" s="143"/>
      <c r="G252" s="142"/>
      <c r="H252" s="157"/>
      <c r="I252" s="461"/>
      <c r="J252" s="674" t="str">
        <f>IF(H252="","",VLOOKUP(H252,Datos!$L$2:$N$23,3,FALSE))</f>
        <v/>
      </c>
      <c r="K252" s="395" t="str">
        <f t="shared" si="18"/>
        <v/>
      </c>
      <c r="L252" s="395" t="str">
        <f t="shared" si="19"/>
        <v/>
      </c>
      <c r="M252" s="395" t="str">
        <f t="shared" si="20"/>
        <v/>
      </c>
      <c r="N252" s="395" t="str">
        <f t="shared" si="21"/>
        <v/>
      </c>
      <c r="O252" s="395" t="str">
        <f t="shared" si="22"/>
        <v/>
      </c>
      <c r="P252" s="395" t="str">
        <f t="shared" si="23"/>
        <v/>
      </c>
      <c r="Q252" s="149"/>
      <c r="R252" s="149"/>
      <c r="S252" s="462"/>
      <c r="T252" s="262"/>
    </row>
    <row r="253" spans="1:20" ht="33" customHeight="1" x14ac:dyDescent="0.25">
      <c r="A253" s="46"/>
      <c r="B253" s="142"/>
      <c r="C253" s="339"/>
      <c r="D253" s="996"/>
      <c r="E253" s="997"/>
      <c r="F253" s="143"/>
      <c r="G253" s="142"/>
      <c r="H253" s="157"/>
      <c r="I253" s="461"/>
      <c r="J253" s="674" t="str">
        <f>IF(H253="","",VLOOKUP(H253,Datos!$L$2:$N$23,3,FALSE))</f>
        <v/>
      </c>
      <c r="K253" s="395" t="str">
        <f t="shared" si="18"/>
        <v/>
      </c>
      <c r="L253" s="395" t="str">
        <f t="shared" si="19"/>
        <v/>
      </c>
      <c r="M253" s="395" t="str">
        <f t="shared" si="20"/>
        <v/>
      </c>
      <c r="N253" s="395" t="str">
        <f t="shared" si="21"/>
        <v/>
      </c>
      <c r="O253" s="395" t="str">
        <f t="shared" si="22"/>
        <v/>
      </c>
      <c r="P253" s="395" t="str">
        <f t="shared" si="23"/>
        <v/>
      </c>
      <c r="Q253" s="149"/>
      <c r="R253" s="149"/>
      <c r="S253" s="462"/>
      <c r="T253" s="262"/>
    </row>
    <row r="254" spans="1:20" ht="33" customHeight="1" x14ac:dyDescent="0.25">
      <c r="A254" s="46"/>
      <c r="B254" s="142"/>
      <c r="C254" s="339"/>
      <c r="D254" s="996"/>
      <c r="E254" s="997"/>
      <c r="F254" s="143"/>
      <c r="G254" s="142"/>
      <c r="H254" s="157"/>
      <c r="I254" s="461"/>
      <c r="J254" s="674" t="str">
        <f>IF(H254="","",VLOOKUP(H254,Datos!$L$2:$N$23,3,FALSE))</f>
        <v/>
      </c>
      <c r="K254" s="395" t="str">
        <f t="shared" si="18"/>
        <v/>
      </c>
      <c r="L254" s="395" t="str">
        <f t="shared" si="19"/>
        <v/>
      </c>
      <c r="M254" s="395" t="str">
        <f t="shared" si="20"/>
        <v/>
      </c>
      <c r="N254" s="395" t="str">
        <f t="shared" si="21"/>
        <v/>
      </c>
      <c r="O254" s="395" t="str">
        <f t="shared" si="22"/>
        <v/>
      </c>
      <c r="P254" s="395" t="str">
        <f t="shared" si="23"/>
        <v/>
      </c>
      <c r="Q254" s="149"/>
      <c r="R254" s="149"/>
      <c r="S254" s="462"/>
      <c r="T254" s="262"/>
    </row>
    <row r="255" spans="1:20" ht="33" customHeight="1" x14ac:dyDescent="0.25">
      <c r="A255" s="46"/>
      <c r="B255" s="142"/>
      <c r="C255" s="339"/>
      <c r="D255" s="996"/>
      <c r="E255" s="997"/>
      <c r="F255" s="143"/>
      <c r="G255" s="142"/>
      <c r="H255" s="157"/>
      <c r="I255" s="461"/>
      <c r="J255" s="674" t="str">
        <f>IF(H255="","",VLOOKUP(H255,Datos!$L$2:$N$23,3,FALSE))</f>
        <v/>
      </c>
      <c r="K255" s="395" t="str">
        <f t="shared" si="18"/>
        <v/>
      </c>
      <c r="L255" s="395" t="str">
        <f t="shared" si="19"/>
        <v/>
      </c>
      <c r="M255" s="395" t="str">
        <f t="shared" si="20"/>
        <v/>
      </c>
      <c r="N255" s="395" t="str">
        <f t="shared" si="21"/>
        <v/>
      </c>
      <c r="O255" s="395" t="str">
        <f t="shared" si="22"/>
        <v/>
      </c>
      <c r="P255" s="395" t="str">
        <f t="shared" si="23"/>
        <v/>
      </c>
      <c r="Q255" s="149"/>
      <c r="R255" s="149"/>
      <c r="S255" s="462"/>
      <c r="T255" s="262"/>
    </row>
    <row r="256" spans="1:20" ht="33" customHeight="1" x14ac:dyDescent="0.25">
      <c r="A256" s="46"/>
      <c r="B256" s="142"/>
      <c r="C256" s="339"/>
      <c r="D256" s="996"/>
      <c r="E256" s="997"/>
      <c r="F256" s="143"/>
      <c r="G256" s="142"/>
      <c r="H256" s="157"/>
      <c r="I256" s="461"/>
      <c r="J256" s="674" t="str">
        <f>IF(H256="","",VLOOKUP(H256,Datos!$L$2:$N$23,3,FALSE))</f>
        <v/>
      </c>
      <c r="K256" s="395" t="str">
        <f t="shared" si="18"/>
        <v/>
      </c>
      <c r="L256" s="395" t="str">
        <f t="shared" si="19"/>
        <v/>
      </c>
      <c r="M256" s="395" t="str">
        <f t="shared" si="20"/>
        <v/>
      </c>
      <c r="N256" s="395" t="str">
        <f t="shared" si="21"/>
        <v/>
      </c>
      <c r="O256" s="395" t="str">
        <f t="shared" si="22"/>
        <v/>
      </c>
      <c r="P256" s="395" t="str">
        <f t="shared" si="23"/>
        <v/>
      </c>
      <c r="Q256" s="149"/>
      <c r="R256" s="149"/>
      <c r="S256" s="462"/>
      <c r="T256" s="262"/>
    </row>
    <row r="257" spans="1:20" ht="33" customHeight="1" x14ac:dyDescent="0.25">
      <c r="A257" s="46"/>
      <c r="B257" s="142"/>
      <c r="C257" s="339"/>
      <c r="D257" s="996"/>
      <c r="E257" s="997"/>
      <c r="F257" s="143"/>
      <c r="G257" s="142"/>
      <c r="H257" s="157"/>
      <c r="I257" s="461"/>
      <c r="J257" s="674" t="str">
        <f>IF(H257="","",VLOOKUP(H257,Datos!$L$2:$N$23,3,FALSE))</f>
        <v/>
      </c>
      <c r="K257" s="395" t="str">
        <f t="shared" si="18"/>
        <v/>
      </c>
      <c r="L257" s="395" t="str">
        <f t="shared" si="19"/>
        <v/>
      </c>
      <c r="M257" s="395" t="str">
        <f t="shared" si="20"/>
        <v/>
      </c>
      <c r="N257" s="395" t="str">
        <f t="shared" si="21"/>
        <v/>
      </c>
      <c r="O257" s="395" t="str">
        <f t="shared" si="22"/>
        <v/>
      </c>
      <c r="P257" s="395" t="str">
        <f t="shared" si="23"/>
        <v/>
      </c>
      <c r="Q257" s="149"/>
      <c r="R257" s="149"/>
      <c r="S257" s="462"/>
      <c r="T257" s="262"/>
    </row>
    <row r="258" spans="1:20" ht="33" customHeight="1" x14ac:dyDescent="0.25">
      <c r="A258" s="46"/>
      <c r="B258" s="142"/>
      <c r="C258" s="339"/>
      <c r="D258" s="996"/>
      <c r="E258" s="997"/>
      <c r="F258" s="143"/>
      <c r="G258" s="142"/>
      <c r="H258" s="157"/>
      <c r="I258" s="461"/>
      <c r="J258" s="674" t="str">
        <f>IF(H258="","",VLOOKUP(H258,Datos!$L$2:$N$23,3,FALSE))</f>
        <v/>
      </c>
      <c r="K258" s="395" t="str">
        <f t="shared" si="18"/>
        <v/>
      </c>
      <c r="L258" s="395" t="str">
        <f t="shared" si="19"/>
        <v/>
      </c>
      <c r="M258" s="395" t="str">
        <f t="shared" si="20"/>
        <v/>
      </c>
      <c r="N258" s="395" t="str">
        <f t="shared" si="21"/>
        <v/>
      </c>
      <c r="O258" s="395" t="str">
        <f t="shared" si="22"/>
        <v/>
      </c>
      <c r="P258" s="395" t="str">
        <f t="shared" si="23"/>
        <v/>
      </c>
      <c r="Q258" s="149"/>
      <c r="R258" s="149"/>
      <c r="S258" s="462"/>
      <c r="T258" s="262"/>
    </row>
    <row r="259" spans="1:20" ht="33" customHeight="1" x14ac:dyDescent="0.25">
      <c r="A259" s="46"/>
      <c r="B259" s="142"/>
      <c r="C259" s="339"/>
      <c r="D259" s="996"/>
      <c r="E259" s="997"/>
      <c r="F259" s="143"/>
      <c r="G259" s="142"/>
      <c r="H259" s="157"/>
      <c r="I259" s="461"/>
      <c r="J259" s="674" t="str">
        <f>IF(H259="","",VLOOKUP(H259,Datos!$L$2:$N$23,3,FALSE))</f>
        <v/>
      </c>
      <c r="K259" s="395" t="str">
        <f t="shared" si="18"/>
        <v/>
      </c>
      <c r="L259" s="395" t="str">
        <f t="shared" si="19"/>
        <v/>
      </c>
      <c r="M259" s="395" t="str">
        <f t="shared" si="20"/>
        <v/>
      </c>
      <c r="N259" s="395" t="str">
        <f t="shared" si="21"/>
        <v/>
      </c>
      <c r="O259" s="395" t="str">
        <f t="shared" si="22"/>
        <v/>
      </c>
      <c r="P259" s="395" t="str">
        <f t="shared" si="23"/>
        <v/>
      </c>
      <c r="Q259" s="149"/>
      <c r="R259" s="149"/>
      <c r="S259" s="462"/>
      <c r="T259" s="262"/>
    </row>
    <row r="260" spans="1:20" ht="33" customHeight="1" x14ac:dyDescent="0.25">
      <c r="A260" s="46"/>
      <c r="B260" s="142"/>
      <c r="C260" s="339"/>
      <c r="D260" s="996"/>
      <c r="E260" s="997"/>
      <c r="F260" s="143"/>
      <c r="G260" s="142"/>
      <c r="H260" s="157"/>
      <c r="I260" s="461"/>
      <c r="J260" s="674" t="str">
        <f>IF(H260="","",VLOOKUP(H260,Datos!$L$2:$N$23,3,FALSE))</f>
        <v/>
      </c>
      <c r="K260" s="395" t="str">
        <f t="shared" si="18"/>
        <v/>
      </c>
      <c r="L260" s="395" t="str">
        <f t="shared" si="19"/>
        <v/>
      </c>
      <c r="M260" s="395" t="str">
        <f t="shared" si="20"/>
        <v/>
      </c>
      <c r="N260" s="395" t="str">
        <f t="shared" si="21"/>
        <v/>
      </c>
      <c r="O260" s="395" t="str">
        <f t="shared" si="22"/>
        <v/>
      </c>
      <c r="P260" s="395" t="str">
        <f t="shared" si="23"/>
        <v/>
      </c>
      <c r="Q260" s="149"/>
      <c r="R260" s="149"/>
      <c r="S260" s="462"/>
      <c r="T260" s="262"/>
    </row>
    <row r="261" spans="1:20" ht="33" customHeight="1" x14ac:dyDescent="0.25">
      <c r="A261" s="46"/>
      <c r="B261" s="142"/>
      <c r="C261" s="339"/>
      <c r="D261" s="996"/>
      <c r="E261" s="997"/>
      <c r="F261" s="143"/>
      <c r="G261" s="142"/>
      <c r="H261" s="157"/>
      <c r="I261" s="461"/>
      <c r="J261" s="674" t="str">
        <f>IF(H261="","",VLOOKUP(H261,Datos!$L$2:$N$23,3,FALSE))</f>
        <v/>
      </c>
      <c r="K261" s="395" t="str">
        <f t="shared" si="18"/>
        <v/>
      </c>
      <c r="L261" s="395" t="str">
        <f t="shared" si="19"/>
        <v/>
      </c>
      <c r="M261" s="395" t="str">
        <f t="shared" si="20"/>
        <v/>
      </c>
      <c r="N261" s="395" t="str">
        <f t="shared" si="21"/>
        <v/>
      </c>
      <c r="O261" s="395" t="str">
        <f t="shared" si="22"/>
        <v/>
      </c>
      <c r="P261" s="395" t="str">
        <f t="shared" si="23"/>
        <v/>
      </c>
      <c r="Q261" s="149"/>
      <c r="R261" s="149"/>
      <c r="S261" s="462"/>
      <c r="T261" s="262"/>
    </row>
    <row r="262" spans="1:20" ht="33" customHeight="1" x14ac:dyDescent="0.25">
      <c r="A262" s="46"/>
      <c r="B262" s="142"/>
      <c r="C262" s="339"/>
      <c r="D262" s="996"/>
      <c r="E262" s="997"/>
      <c r="F262" s="143"/>
      <c r="G262" s="142"/>
      <c r="H262" s="157"/>
      <c r="I262" s="461"/>
      <c r="J262" s="674" t="str">
        <f>IF(H262="","",VLOOKUP(H262,Datos!$L$2:$N$23,3,FALSE))</f>
        <v/>
      </c>
      <c r="K262" s="395" t="str">
        <f t="shared" si="18"/>
        <v/>
      </c>
      <c r="L262" s="395" t="str">
        <f t="shared" si="19"/>
        <v/>
      </c>
      <c r="M262" s="395" t="str">
        <f t="shared" si="20"/>
        <v/>
      </c>
      <c r="N262" s="395" t="str">
        <f t="shared" si="21"/>
        <v/>
      </c>
      <c r="O262" s="395" t="str">
        <f t="shared" si="22"/>
        <v/>
      </c>
      <c r="P262" s="395" t="str">
        <f t="shared" si="23"/>
        <v/>
      </c>
      <c r="Q262" s="149"/>
      <c r="R262" s="149"/>
      <c r="S262" s="462"/>
      <c r="T262" s="262"/>
    </row>
    <row r="263" spans="1:20" ht="33" customHeight="1" x14ac:dyDescent="0.25">
      <c r="A263" s="46"/>
      <c r="B263" s="142"/>
      <c r="C263" s="339"/>
      <c r="D263" s="996"/>
      <c r="E263" s="997"/>
      <c r="F263" s="143"/>
      <c r="G263" s="142"/>
      <c r="H263" s="157"/>
      <c r="I263" s="461"/>
      <c r="J263" s="674" t="str">
        <f>IF(H263="","",VLOOKUP(H263,Datos!$L$2:$N$23,3,FALSE))</f>
        <v/>
      </c>
      <c r="K263" s="395" t="str">
        <f t="shared" si="18"/>
        <v/>
      </c>
      <c r="L263" s="395" t="str">
        <f t="shared" si="19"/>
        <v/>
      </c>
      <c r="M263" s="395" t="str">
        <f t="shared" si="20"/>
        <v/>
      </c>
      <c r="N263" s="395" t="str">
        <f t="shared" si="21"/>
        <v/>
      </c>
      <c r="O263" s="395" t="str">
        <f t="shared" si="22"/>
        <v/>
      </c>
      <c r="P263" s="395" t="str">
        <f t="shared" si="23"/>
        <v/>
      </c>
      <c r="Q263" s="149"/>
      <c r="R263" s="149"/>
      <c r="S263" s="462"/>
      <c r="T263" s="262"/>
    </row>
    <row r="264" spans="1:20" ht="33" customHeight="1" x14ac:dyDescent="0.25">
      <c r="A264" s="46"/>
      <c r="B264" s="142"/>
      <c r="C264" s="339"/>
      <c r="D264" s="996"/>
      <c r="E264" s="997"/>
      <c r="F264" s="143"/>
      <c r="G264" s="142"/>
      <c r="H264" s="157"/>
      <c r="I264" s="461"/>
      <c r="J264" s="674" t="str">
        <f>IF(H264="","",VLOOKUP(H264,Datos!$L$2:$N$23,3,FALSE))</f>
        <v/>
      </c>
      <c r="K264" s="395" t="str">
        <f t="shared" si="18"/>
        <v/>
      </c>
      <c r="L264" s="395" t="str">
        <f t="shared" si="19"/>
        <v/>
      </c>
      <c r="M264" s="395" t="str">
        <f t="shared" si="20"/>
        <v/>
      </c>
      <c r="N264" s="395" t="str">
        <f t="shared" si="21"/>
        <v/>
      </c>
      <c r="O264" s="395" t="str">
        <f t="shared" si="22"/>
        <v/>
      </c>
      <c r="P264" s="395" t="str">
        <f t="shared" si="23"/>
        <v/>
      </c>
      <c r="Q264" s="149"/>
      <c r="R264" s="149"/>
      <c r="S264" s="462"/>
      <c r="T264" s="262"/>
    </row>
    <row r="265" spans="1:20" ht="33" customHeight="1" x14ac:dyDescent="0.25">
      <c r="A265" s="46"/>
      <c r="B265" s="142"/>
      <c r="C265" s="339"/>
      <c r="D265" s="996"/>
      <c r="E265" s="997"/>
      <c r="F265" s="143"/>
      <c r="G265" s="142"/>
      <c r="H265" s="157"/>
      <c r="I265" s="461"/>
      <c r="J265" s="674" t="str">
        <f>IF(H265="","",VLOOKUP(H265,Datos!$L$2:$N$23,3,FALSE))</f>
        <v/>
      </c>
      <c r="K265" s="395" t="str">
        <f t="shared" si="18"/>
        <v/>
      </c>
      <c r="L265" s="395" t="str">
        <f t="shared" si="19"/>
        <v/>
      </c>
      <c r="M265" s="395" t="str">
        <f t="shared" si="20"/>
        <v/>
      </c>
      <c r="N265" s="395" t="str">
        <f t="shared" si="21"/>
        <v/>
      </c>
      <c r="O265" s="395" t="str">
        <f t="shared" si="22"/>
        <v/>
      </c>
      <c r="P265" s="395" t="str">
        <f t="shared" si="23"/>
        <v/>
      </c>
      <c r="Q265" s="149"/>
      <c r="R265" s="149"/>
      <c r="S265" s="462"/>
      <c r="T265" s="262"/>
    </row>
    <row r="266" spans="1:20" ht="33" customHeight="1" x14ac:dyDescent="0.25">
      <c r="A266" s="46"/>
      <c r="B266" s="142"/>
      <c r="C266" s="339"/>
      <c r="D266" s="996"/>
      <c r="E266" s="997"/>
      <c r="F266" s="143"/>
      <c r="G266" s="142"/>
      <c r="H266" s="157"/>
      <c r="I266" s="461"/>
      <c r="J266" s="674" t="str">
        <f>IF(H266="","",VLOOKUP(H266,Datos!$L$2:$N$23,3,FALSE))</f>
        <v/>
      </c>
      <c r="K266" s="395" t="str">
        <f t="shared" si="18"/>
        <v/>
      </c>
      <c r="L266" s="395" t="str">
        <f t="shared" si="19"/>
        <v/>
      </c>
      <c r="M266" s="395" t="str">
        <f t="shared" si="20"/>
        <v/>
      </c>
      <c r="N266" s="395" t="str">
        <f t="shared" si="21"/>
        <v/>
      </c>
      <c r="O266" s="395" t="str">
        <f t="shared" si="22"/>
        <v/>
      </c>
      <c r="P266" s="395" t="str">
        <f t="shared" si="23"/>
        <v/>
      </c>
      <c r="Q266" s="149"/>
      <c r="R266" s="149"/>
      <c r="S266" s="462"/>
      <c r="T266" s="262"/>
    </row>
    <row r="267" spans="1:20" ht="33" customHeight="1" x14ac:dyDescent="0.25">
      <c r="A267" s="46"/>
      <c r="B267" s="142"/>
      <c r="C267" s="339"/>
      <c r="D267" s="996"/>
      <c r="E267" s="997"/>
      <c r="F267" s="143"/>
      <c r="G267" s="142"/>
      <c r="H267" s="157"/>
      <c r="I267" s="461"/>
      <c r="J267" s="674" t="str">
        <f>IF(H267="","",VLOOKUP(H267,Datos!$L$2:$N$23,3,FALSE))</f>
        <v/>
      </c>
      <c r="K267" s="395" t="str">
        <f t="shared" si="18"/>
        <v/>
      </c>
      <c r="L267" s="395" t="str">
        <f t="shared" si="19"/>
        <v/>
      </c>
      <c r="M267" s="395" t="str">
        <f t="shared" si="20"/>
        <v/>
      </c>
      <c r="N267" s="395" t="str">
        <f t="shared" si="21"/>
        <v/>
      </c>
      <c r="O267" s="395" t="str">
        <f t="shared" si="22"/>
        <v/>
      </c>
      <c r="P267" s="395" t="str">
        <f t="shared" si="23"/>
        <v/>
      </c>
      <c r="Q267" s="149"/>
      <c r="R267" s="149"/>
      <c r="S267" s="462"/>
      <c r="T267" s="262"/>
    </row>
    <row r="268" spans="1:20" ht="33" customHeight="1" x14ac:dyDescent="0.25">
      <c r="A268" s="46"/>
      <c r="B268" s="142"/>
      <c r="C268" s="339"/>
      <c r="D268" s="996"/>
      <c r="E268" s="997"/>
      <c r="F268" s="143"/>
      <c r="G268" s="142"/>
      <c r="H268" s="157"/>
      <c r="I268" s="461"/>
      <c r="J268" s="674" t="str">
        <f>IF(H268="","",VLOOKUP(H268,Datos!$L$2:$N$23,3,FALSE))</f>
        <v/>
      </c>
      <c r="K268" s="395" t="str">
        <f t="shared" si="18"/>
        <v/>
      </c>
      <c r="L268" s="395" t="str">
        <f t="shared" si="19"/>
        <v/>
      </c>
      <c r="M268" s="395" t="str">
        <f t="shared" si="20"/>
        <v/>
      </c>
      <c r="N268" s="395" t="str">
        <f t="shared" si="21"/>
        <v/>
      </c>
      <c r="O268" s="395" t="str">
        <f t="shared" si="22"/>
        <v/>
      </c>
      <c r="P268" s="395" t="str">
        <f t="shared" si="23"/>
        <v/>
      </c>
      <c r="Q268" s="149"/>
      <c r="R268" s="149"/>
      <c r="S268" s="462"/>
      <c r="T268" s="262"/>
    </row>
    <row r="269" spans="1:20" ht="33" customHeight="1" x14ac:dyDescent="0.25">
      <c r="A269" s="46"/>
      <c r="B269" s="142"/>
      <c r="C269" s="339"/>
      <c r="D269" s="996"/>
      <c r="E269" s="997"/>
      <c r="F269" s="143"/>
      <c r="G269" s="142"/>
      <c r="H269" s="157"/>
      <c r="I269" s="461"/>
      <c r="J269" s="674" t="str">
        <f>IF(H269="","",VLOOKUP(H269,Datos!$L$2:$N$23,3,FALSE))</f>
        <v/>
      </c>
      <c r="K269" s="395" t="str">
        <f t="shared" ref="K269:K332" si="24">IF(ISNUMBER(J269),((J269*12)*G269),"")</f>
        <v/>
      </c>
      <c r="L269" s="395" t="str">
        <f t="shared" ref="L269:L332" si="25">IF(ISNUMBER(J269),(K269/12),"")</f>
        <v/>
      </c>
      <c r="M269" s="395" t="str">
        <f t="shared" ref="M269:M332" si="26">IF(ISNUMBER(J269),($F$513*G269),"")</f>
        <v/>
      </c>
      <c r="N269" s="395" t="str">
        <f t="shared" ref="N269:N332" si="27">IF(ISNUMBER(J269),(K269*8.33%),"")</f>
        <v/>
      </c>
      <c r="O269" s="395" t="str">
        <f t="shared" ref="O269:O332" si="28">IF(ISNUMBER(J269),(K269*9.15%),"")</f>
        <v/>
      </c>
      <c r="P269" s="395" t="str">
        <f t="shared" ref="P269:P332" si="29">IF(ISNUMBER(J269),SUM(K269:O269),"")</f>
        <v/>
      </c>
      <c r="Q269" s="149"/>
      <c r="R269" s="149"/>
      <c r="S269" s="462"/>
      <c r="T269" s="262"/>
    </row>
    <row r="270" spans="1:20" ht="33" customHeight="1" x14ac:dyDescent="0.25">
      <c r="A270" s="46"/>
      <c r="B270" s="142"/>
      <c r="C270" s="339"/>
      <c r="D270" s="996"/>
      <c r="E270" s="997"/>
      <c r="F270" s="143"/>
      <c r="G270" s="142"/>
      <c r="H270" s="157"/>
      <c r="I270" s="461"/>
      <c r="J270" s="674" t="str">
        <f>IF(H270="","",VLOOKUP(H270,Datos!$L$2:$N$23,3,FALSE))</f>
        <v/>
      </c>
      <c r="K270" s="395" t="str">
        <f t="shared" si="24"/>
        <v/>
      </c>
      <c r="L270" s="395" t="str">
        <f t="shared" si="25"/>
        <v/>
      </c>
      <c r="M270" s="395" t="str">
        <f t="shared" si="26"/>
        <v/>
      </c>
      <c r="N270" s="395" t="str">
        <f t="shared" si="27"/>
        <v/>
      </c>
      <c r="O270" s="395" t="str">
        <f t="shared" si="28"/>
        <v/>
      </c>
      <c r="P270" s="395" t="str">
        <f t="shared" si="29"/>
        <v/>
      </c>
      <c r="Q270" s="149"/>
      <c r="R270" s="149"/>
      <c r="S270" s="462"/>
      <c r="T270" s="262"/>
    </row>
    <row r="271" spans="1:20" ht="33" customHeight="1" x14ac:dyDescent="0.25">
      <c r="A271" s="46"/>
      <c r="B271" s="142"/>
      <c r="C271" s="339"/>
      <c r="D271" s="996"/>
      <c r="E271" s="997"/>
      <c r="F271" s="143"/>
      <c r="G271" s="142"/>
      <c r="H271" s="157"/>
      <c r="I271" s="461"/>
      <c r="J271" s="674" t="str">
        <f>IF(H271="","",VLOOKUP(H271,Datos!$L$2:$N$23,3,FALSE))</f>
        <v/>
      </c>
      <c r="K271" s="395" t="str">
        <f t="shared" si="24"/>
        <v/>
      </c>
      <c r="L271" s="395" t="str">
        <f t="shared" si="25"/>
        <v/>
      </c>
      <c r="M271" s="395" t="str">
        <f t="shared" si="26"/>
        <v/>
      </c>
      <c r="N271" s="395" t="str">
        <f t="shared" si="27"/>
        <v/>
      </c>
      <c r="O271" s="395" t="str">
        <f t="shared" si="28"/>
        <v/>
      </c>
      <c r="P271" s="395" t="str">
        <f t="shared" si="29"/>
        <v/>
      </c>
      <c r="Q271" s="149"/>
      <c r="R271" s="149"/>
      <c r="S271" s="462"/>
      <c r="T271" s="262"/>
    </row>
    <row r="272" spans="1:20" ht="33" customHeight="1" x14ac:dyDescent="0.25">
      <c r="A272" s="46"/>
      <c r="B272" s="142"/>
      <c r="C272" s="339"/>
      <c r="D272" s="996"/>
      <c r="E272" s="997"/>
      <c r="F272" s="143"/>
      <c r="G272" s="142"/>
      <c r="H272" s="157"/>
      <c r="I272" s="461"/>
      <c r="J272" s="674" t="str">
        <f>IF(H272="","",VLOOKUP(H272,Datos!$L$2:$N$23,3,FALSE))</f>
        <v/>
      </c>
      <c r="K272" s="395" t="str">
        <f t="shared" si="24"/>
        <v/>
      </c>
      <c r="L272" s="395" t="str">
        <f t="shared" si="25"/>
        <v/>
      </c>
      <c r="M272" s="395" t="str">
        <f t="shared" si="26"/>
        <v/>
      </c>
      <c r="N272" s="395" t="str">
        <f t="shared" si="27"/>
        <v/>
      </c>
      <c r="O272" s="395" t="str">
        <f t="shared" si="28"/>
        <v/>
      </c>
      <c r="P272" s="395" t="str">
        <f t="shared" si="29"/>
        <v/>
      </c>
      <c r="Q272" s="149"/>
      <c r="R272" s="149"/>
      <c r="S272" s="462"/>
      <c r="T272" s="262"/>
    </row>
    <row r="273" spans="1:20" ht="33" customHeight="1" x14ac:dyDescent="0.25">
      <c r="A273" s="46"/>
      <c r="B273" s="142"/>
      <c r="C273" s="339"/>
      <c r="D273" s="996"/>
      <c r="E273" s="997"/>
      <c r="F273" s="143"/>
      <c r="G273" s="142"/>
      <c r="H273" s="157"/>
      <c r="I273" s="461"/>
      <c r="J273" s="674" t="str">
        <f>IF(H273="","",VLOOKUP(H273,Datos!$L$2:$N$23,3,FALSE))</f>
        <v/>
      </c>
      <c r="K273" s="395" t="str">
        <f t="shared" si="24"/>
        <v/>
      </c>
      <c r="L273" s="395" t="str">
        <f t="shared" si="25"/>
        <v/>
      </c>
      <c r="M273" s="395" t="str">
        <f t="shared" si="26"/>
        <v/>
      </c>
      <c r="N273" s="395" t="str">
        <f t="shared" si="27"/>
        <v/>
      </c>
      <c r="O273" s="395" t="str">
        <f t="shared" si="28"/>
        <v/>
      </c>
      <c r="P273" s="395" t="str">
        <f t="shared" si="29"/>
        <v/>
      </c>
      <c r="Q273" s="149"/>
      <c r="R273" s="149"/>
      <c r="S273" s="462"/>
      <c r="T273" s="262"/>
    </row>
    <row r="274" spans="1:20" ht="33" customHeight="1" x14ac:dyDescent="0.25">
      <c r="A274" s="46"/>
      <c r="B274" s="142"/>
      <c r="C274" s="339"/>
      <c r="D274" s="996"/>
      <c r="E274" s="997"/>
      <c r="F274" s="143"/>
      <c r="G274" s="142"/>
      <c r="H274" s="157"/>
      <c r="I274" s="461"/>
      <c r="J274" s="674" t="str">
        <f>IF(H274="","",VLOOKUP(H274,Datos!$L$2:$N$23,3,FALSE))</f>
        <v/>
      </c>
      <c r="K274" s="395" t="str">
        <f t="shared" si="24"/>
        <v/>
      </c>
      <c r="L274" s="395" t="str">
        <f t="shared" si="25"/>
        <v/>
      </c>
      <c r="M274" s="395" t="str">
        <f t="shared" si="26"/>
        <v/>
      </c>
      <c r="N274" s="395" t="str">
        <f t="shared" si="27"/>
        <v/>
      </c>
      <c r="O274" s="395" t="str">
        <f t="shared" si="28"/>
        <v/>
      </c>
      <c r="P274" s="395" t="str">
        <f t="shared" si="29"/>
        <v/>
      </c>
      <c r="Q274" s="149"/>
      <c r="R274" s="149"/>
      <c r="S274" s="462"/>
      <c r="T274" s="262"/>
    </row>
    <row r="275" spans="1:20" ht="33" customHeight="1" x14ac:dyDescent="0.25">
      <c r="A275" s="46"/>
      <c r="B275" s="142"/>
      <c r="C275" s="339"/>
      <c r="D275" s="996"/>
      <c r="E275" s="997"/>
      <c r="F275" s="143"/>
      <c r="G275" s="142"/>
      <c r="H275" s="157"/>
      <c r="I275" s="461"/>
      <c r="J275" s="674" t="str">
        <f>IF(H275="","",VLOOKUP(H275,Datos!$L$2:$N$23,3,FALSE))</f>
        <v/>
      </c>
      <c r="K275" s="395" t="str">
        <f t="shared" si="24"/>
        <v/>
      </c>
      <c r="L275" s="395" t="str">
        <f t="shared" si="25"/>
        <v/>
      </c>
      <c r="M275" s="395" t="str">
        <f t="shared" si="26"/>
        <v/>
      </c>
      <c r="N275" s="395" t="str">
        <f t="shared" si="27"/>
        <v/>
      </c>
      <c r="O275" s="395" t="str">
        <f t="shared" si="28"/>
        <v/>
      </c>
      <c r="P275" s="395" t="str">
        <f t="shared" si="29"/>
        <v/>
      </c>
      <c r="Q275" s="149"/>
      <c r="R275" s="149"/>
      <c r="S275" s="462"/>
      <c r="T275" s="262"/>
    </row>
    <row r="276" spans="1:20" ht="33" customHeight="1" x14ac:dyDescent="0.25">
      <c r="A276" s="46"/>
      <c r="B276" s="142"/>
      <c r="C276" s="339"/>
      <c r="D276" s="996"/>
      <c r="E276" s="997"/>
      <c r="F276" s="143"/>
      <c r="G276" s="142"/>
      <c r="H276" s="157"/>
      <c r="I276" s="461"/>
      <c r="J276" s="674" t="str">
        <f>IF(H276="","",VLOOKUP(H276,Datos!$L$2:$N$23,3,FALSE))</f>
        <v/>
      </c>
      <c r="K276" s="395" t="str">
        <f t="shared" si="24"/>
        <v/>
      </c>
      <c r="L276" s="395" t="str">
        <f t="shared" si="25"/>
        <v/>
      </c>
      <c r="M276" s="395" t="str">
        <f t="shared" si="26"/>
        <v/>
      </c>
      <c r="N276" s="395" t="str">
        <f t="shared" si="27"/>
        <v/>
      </c>
      <c r="O276" s="395" t="str">
        <f t="shared" si="28"/>
        <v/>
      </c>
      <c r="P276" s="395" t="str">
        <f t="shared" si="29"/>
        <v/>
      </c>
      <c r="Q276" s="149"/>
      <c r="R276" s="149"/>
      <c r="S276" s="462"/>
      <c r="T276" s="262"/>
    </row>
    <row r="277" spans="1:20" ht="33" customHeight="1" x14ac:dyDescent="0.25">
      <c r="A277" s="46"/>
      <c r="B277" s="142"/>
      <c r="C277" s="339"/>
      <c r="D277" s="996"/>
      <c r="E277" s="997"/>
      <c r="F277" s="143"/>
      <c r="G277" s="142"/>
      <c r="H277" s="157"/>
      <c r="I277" s="461"/>
      <c r="J277" s="674" t="str">
        <f>IF(H277="","",VLOOKUP(H277,Datos!$L$2:$N$23,3,FALSE))</f>
        <v/>
      </c>
      <c r="K277" s="395" t="str">
        <f t="shared" si="24"/>
        <v/>
      </c>
      <c r="L277" s="395" t="str">
        <f t="shared" si="25"/>
        <v/>
      </c>
      <c r="M277" s="395" t="str">
        <f t="shared" si="26"/>
        <v/>
      </c>
      <c r="N277" s="395" t="str">
        <f t="shared" si="27"/>
        <v/>
      </c>
      <c r="O277" s="395" t="str">
        <f t="shared" si="28"/>
        <v/>
      </c>
      <c r="P277" s="395" t="str">
        <f t="shared" si="29"/>
        <v/>
      </c>
      <c r="Q277" s="149"/>
      <c r="R277" s="149"/>
      <c r="S277" s="462"/>
      <c r="T277" s="262"/>
    </row>
    <row r="278" spans="1:20" ht="33" customHeight="1" x14ac:dyDescent="0.25">
      <c r="A278" s="46"/>
      <c r="B278" s="142"/>
      <c r="C278" s="339"/>
      <c r="D278" s="996"/>
      <c r="E278" s="997"/>
      <c r="F278" s="143"/>
      <c r="G278" s="142"/>
      <c r="H278" s="157"/>
      <c r="I278" s="461"/>
      <c r="J278" s="674" t="str">
        <f>IF(H278="","",VLOOKUP(H278,Datos!$L$2:$N$23,3,FALSE))</f>
        <v/>
      </c>
      <c r="K278" s="395" t="str">
        <f t="shared" si="24"/>
        <v/>
      </c>
      <c r="L278" s="395" t="str">
        <f t="shared" si="25"/>
        <v/>
      </c>
      <c r="M278" s="395" t="str">
        <f t="shared" si="26"/>
        <v/>
      </c>
      <c r="N278" s="395" t="str">
        <f t="shared" si="27"/>
        <v/>
      </c>
      <c r="O278" s="395" t="str">
        <f t="shared" si="28"/>
        <v/>
      </c>
      <c r="P278" s="395" t="str">
        <f t="shared" si="29"/>
        <v/>
      </c>
      <c r="Q278" s="149"/>
      <c r="R278" s="149"/>
      <c r="S278" s="462"/>
      <c r="T278" s="262"/>
    </row>
    <row r="279" spans="1:20" ht="33" customHeight="1" x14ac:dyDescent="0.25">
      <c r="A279" s="46"/>
      <c r="B279" s="142"/>
      <c r="C279" s="339"/>
      <c r="D279" s="996"/>
      <c r="E279" s="997"/>
      <c r="F279" s="143"/>
      <c r="G279" s="142"/>
      <c r="H279" s="157"/>
      <c r="I279" s="461"/>
      <c r="J279" s="674" t="str">
        <f>IF(H279="","",VLOOKUP(H279,Datos!$L$2:$N$23,3,FALSE))</f>
        <v/>
      </c>
      <c r="K279" s="395" t="str">
        <f t="shared" si="24"/>
        <v/>
      </c>
      <c r="L279" s="395" t="str">
        <f t="shared" si="25"/>
        <v/>
      </c>
      <c r="M279" s="395" t="str">
        <f t="shared" si="26"/>
        <v/>
      </c>
      <c r="N279" s="395" t="str">
        <f t="shared" si="27"/>
        <v/>
      </c>
      <c r="O279" s="395" t="str">
        <f t="shared" si="28"/>
        <v/>
      </c>
      <c r="P279" s="395" t="str">
        <f t="shared" si="29"/>
        <v/>
      </c>
      <c r="Q279" s="149"/>
      <c r="R279" s="149"/>
      <c r="S279" s="462"/>
      <c r="T279" s="262"/>
    </row>
    <row r="280" spans="1:20" ht="33" customHeight="1" x14ac:dyDescent="0.25">
      <c r="A280" s="46"/>
      <c r="B280" s="142"/>
      <c r="C280" s="339"/>
      <c r="D280" s="996"/>
      <c r="E280" s="997"/>
      <c r="F280" s="143"/>
      <c r="G280" s="142"/>
      <c r="H280" s="157"/>
      <c r="I280" s="461"/>
      <c r="J280" s="674" t="str">
        <f>IF(H280="","",VLOOKUP(H280,Datos!$L$2:$N$23,3,FALSE))</f>
        <v/>
      </c>
      <c r="K280" s="395" t="str">
        <f t="shared" si="24"/>
        <v/>
      </c>
      <c r="L280" s="395" t="str">
        <f t="shared" si="25"/>
        <v/>
      </c>
      <c r="M280" s="395" t="str">
        <f t="shared" si="26"/>
        <v/>
      </c>
      <c r="N280" s="395" t="str">
        <f t="shared" si="27"/>
        <v/>
      </c>
      <c r="O280" s="395" t="str">
        <f t="shared" si="28"/>
        <v/>
      </c>
      <c r="P280" s="395" t="str">
        <f t="shared" si="29"/>
        <v/>
      </c>
      <c r="Q280" s="149"/>
      <c r="R280" s="149"/>
      <c r="S280" s="462"/>
      <c r="T280" s="262"/>
    </row>
    <row r="281" spans="1:20" ht="33" customHeight="1" x14ac:dyDescent="0.25">
      <c r="A281" s="46"/>
      <c r="B281" s="142"/>
      <c r="C281" s="339"/>
      <c r="D281" s="996"/>
      <c r="E281" s="997"/>
      <c r="F281" s="143"/>
      <c r="G281" s="142"/>
      <c r="H281" s="157"/>
      <c r="I281" s="461"/>
      <c r="J281" s="674" t="str">
        <f>IF(H281="","",VLOOKUP(H281,Datos!$L$2:$N$23,3,FALSE))</f>
        <v/>
      </c>
      <c r="K281" s="395" t="str">
        <f t="shared" si="24"/>
        <v/>
      </c>
      <c r="L281" s="395" t="str">
        <f t="shared" si="25"/>
        <v/>
      </c>
      <c r="M281" s="395" t="str">
        <f t="shared" si="26"/>
        <v/>
      </c>
      <c r="N281" s="395" t="str">
        <f t="shared" si="27"/>
        <v/>
      </c>
      <c r="O281" s="395" t="str">
        <f t="shared" si="28"/>
        <v/>
      </c>
      <c r="P281" s="395" t="str">
        <f t="shared" si="29"/>
        <v/>
      </c>
      <c r="Q281" s="149"/>
      <c r="R281" s="149"/>
      <c r="S281" s="462"/>
      <c r="T281" s="262"/>
    </row>
    <row r="282" spans="1:20" ht="33" customHeight="1" x14ac:dyDescent="0.25">
      <c r="A282" s="46"/>
      <c r="B282" s="142"/>
      <c r="C282" s="339"/>
      <c r="D282" s="996"/>
      <c r="E282" s="997"/>
      <c r="F282" s="143"/>
      <c r="G282" s="142"/>
      <c r="H282" s="157"/>
      <c r="I282" s="461"/>
      <c r="J282" s="674" t="str">
        <f>IF(H282="","",VLOOKUP(H282,Datos!$L$2:$N$23,3,FALSE))</f>
        <v/>
      </c>
      <c r="K282" s="395" t="str">
        <f t="shared" si="24"/>
        <v/>
      </c>
      <c r="L282" s="395" t="str">
        <f t="shared" si="25"/>
        <v/>
      </c>
      <c r="M282" s="395" t="str">
        <f t="shared" si="26"/>
        <v/>
      </c>
      <c r="N282" s="395" t="str">
        <f t="shared" si="27"/>
        <v/>
      </c>
      <c r="O282" s="395" t="str">
        <f t="shared" si="28"/>
        <v/>
      </c>
      <c r="P282" s="395" t="str">
        <f t="shared" si="29"/>
        <v/>
      </c>
      <c r="Q282" s="149"/>
      <c r="R282" s="149"/>
      <c r="S282" s="462"/>
      <c r="T282" s="262"/>
    </row>
    <row r="283" spans="1:20" ht="33" customHeight="1" x14ac:dyDescent="0.25">
      <c r="A283" s="46"/>
      <c r="B283" s="142"/>
      <c r="C283" s="339"/>
      <c r="D283" s="996"/>
      <c r="E283" s="997"/>
      <c r="F283" s="143"/>
      <c r="G283" s="142"/>
      <c r="H283" s="157"/>
      <c r="I283" s="461"/>
      <c r="J283" s="674" t="str">
        <f>IF(H283="","",VLOOKUP(H283,Datos!$L$2:$N$23,3,FALSE))</f>
        <v/>
      </c>
      <c r="K283" s="395" t="str">
        <f t="shared" si="24"/>
        <v/>
      </c>
      <c r="L283" s="395" t="str">
        <f t="shared" si="25"/>
        <v/>
      </c>
      <c r="M283" s="395" t="str">
        <f t="shared" si="26"/>
        <v/>
      </c>
      <c r="N283" s="395" t="str">
        <f t="shared" si="27"/>
        <v/>
      </c>
      <c r="O283" s="395" t="str">
        <f t="shared" si="28"/>
        <v/>
      </c>
      <c r="P283" s="395" t="str">
        <f t="shared" si="29"/>
        <v/>
      </c>
      <c r="Q283" s="149"/>
      <c r="R283" s="149"/>
      <c r="S283" s="462"/>
      <c r="T283" s="262"/>
    </row>
    <row r="284" spans="1:20" ht="33" customHeight="1" x14ac:dyDescent="0.25">
      <c r="A284" s="46"/>
      <c r="B284" s="142"/>
      <c r="C284" s="339"/>
      <c r="D284" s="996"/>
      <c r="E284" s="997"/>
      <c r="F284" s="143"/>
      <c r="G284" s="142"/>
      <c r="H284" s="157"/>
      <c r="I284" s="461"/>
      <c r="J284" s="674" t="str">
        <f>IF(H284="","",VLOOKUP(H284,Datos!$L$2:$N$23,3,FALSE))</f>
        <v/>
      </c>
      <c r="K284" s="395" t="str">
        <f t="shared" si="24"/>
        <v/>
      </c>
      <c r="L284" s="395" t="str">
        <f t="shared" si="25"/>
        <v/>
      </c>
      <c r="M284" s="395" t="str">
        <f t="shared" si="26"/>
        <v/>
      </c>
      <c r="N284" s="395" t="str">
        <f t="shared" si="27"/>
        <v/>
      </c>
      <c r="O284" s="395" t="str">
        <f t="shared" si="28"/>
        <v/>
      </c>
      <c r="P284" s="395" t="str">
        <f t="shared" si="29"/>
        <v/>
      </c>
      <c r="Q284" s="149"/>
      <c r="R284" s="149"/>
      <c r="S284" s="462"/>
      <c r="T284" s="262"/>
    </row>
    <row r="285" spans="1:20" ht="33" customHeight="1" x14ac:dyDescent="0.25">
      <c r="A285" s="46"/>
      <c r="B285" s="142"/>
      <c r="C285" s="339"/>
      <c r="D285" s="996"/>
      <c r="E285" s="997"/>
      <c r="F285" s="143"/>
      <c r="G285" s="142"/>
      <c r="H285" s="157"/>
      <c r="I285" s="461"/>
      <c r="J285" s="674" t="str">
        <f>IF(H285="","",VLOOKUP(H285,Datos!$L$2:$N$23,3,FALSE))</f>
        <v/>
      </c>
      <c r="K285" s="395" t="str">
        <f t="shared" si="24"/>
        <v/>
      </c>
      <c r="L285" s="395" t="str">
        <f t="shared" si="25"/>
        <v/>
      </c>
      <c r="M285" s="395" t="str">
        <f t="shared" si="26"/>
        <v/>
      </c>
      <c r="N285" s="395" t="str">
        <f t="shared" si="27"/>
        <v/>
      </c>
      <c r="O285" s="395" t="str">
        <f t="shared" si="28"/>
        <v/>
      </c>
      <c r="P285" s="395" t="str">
        <f t="shared" si="29"/>
        <v/>
      </c>
      <c r="Q285" s="149"/>
      <c r="R285" s="149"/>
      <c r="S285" s="462"/>
      <c r="T285" s="262"/>
    </row>
    <row r="286" spans="1:20" ht="33" customHeight="1" x14ac:dyDescent="0.25">
      <c r="A286" s="46"/>
      <c r="B286" s="142"/>
      <c r="C286" s="339"/>
      <c r="D286" s="996"/>
      <c r="E286" s="997"/>
      <c r="F286" s="143"/>
      <c r="G286" s="142"/>
      <c r="H286" s="157"/>
      <c r="I286" s="461"/>
      <c r="J286" s="674" t="str">
        <f>IF(H286="","",VLOOKUP(H286,Datos!$L$2:$N$23,3,FALSE))</f>
        <v/>
      </c>
      <c r="K286" s="395" t="str">
        <f t="shared" si="24"/>
        <v/>
      </c>
      <c r="L286" s="395" t="str">
        <f t="shared" si="25"/>
        <v/>
      </c>
      <c r="M286" s="395" t="str">
        <f t="shared" si="26"/>
        <v/>
      </c>
      <c r="N286" s="395" t="str">
        <f t="shared" si="27"/>
        <v/>
      </c>
      <c r="O286" s="395" t="str">
        <f t="shared" si="28"/>
        <v/>
      </c>
      <c r="P286" s="395" t="str">
        <f t="shared" si="29"/>
        <v/>
      </c>
      <c r="Q286" s="149"/>
      <c r="R286" s="149"/>
      <c r="S286" s="462"/>
      <c r="T286" s="262"/>
    </row>
    <row r="287" spans="1:20" ht="33" customHeight="1" x14ac:dyDescent="0.25">
      <c r="A287" s="46"/>
      <c r="B287" s="142"/>
      <c r="C287" s="339"/>
      <c r="D287" s="996"/>
      <c r="E287" s="997"/>
      <c r="F287" s="143"/>
      <c r="G287" s="142"/>
      <c r="H287" s="157"/>
      <c r="I287" s="461"/>
      <c r="J287" s="674" t="str">
        <f>IF(H287="","",VLOOKUP(H287,Datos!$L$2:$N$23,3,FALSE))</f>
        <v/>
      </c>
      <c r="K287" s="395" t="str">
        <f t="shared" si="24"/>
        <v/>
      </c>
      <c r="L287" s="395" t="str">
        <f t="shared" si="25"/>
        <v/>
      </c>
      <c r="M287" s="395" t="str">
        <f t="shared" si="26"/>
        <v/>
      </c>
      <c r="N287" s="395" t="str">
        <f t="shared" si="27"/>
        <v/>
      </c>
      <c r="O287" s="395" t="str">
        <f t="shared" si="28"/>
        <v/>
      </c>
      <c r="P287" s="395" t="str">
        <f t="shared" si="29"/>
        <v/>
      </c>
      <c r="Q287" s="149"/>
      <c r="R287" s="149"/>
      <c r="S287" s="462"/>
      <c r="T287" s="262"/>
    </row>
    <row r="288" spans="1:20" ht="33" customHeight="1" x14ac:dyDescent="0.25">
      <c r="A288" s="46"/>
      <c r="B288" s="142"/>
      <c r="C288" s="339"/>
      <c r="D288" s="996"/>
      <c r="E288" s="997"/>
      <c r="F288" s="143"/>
      <c r="G288" s="142"/>
      <c r="H288" s="157"/>
      <c r="I288" s="461"/>
      <c r="J288" s="674" t="str">
        <f>IF(H288="","",VLOOKUP(H288,Datos!$L$2:$N$23,3,FALSE))</f>
        <v/>
      </c>
      <c r="K288" s="395" t="str">
        <f t="shared" si="24"/>
        <v/>
      </c>
      <c r="L288" s="395" t="str">
        <f t="shared" si="25"/>
        <v/>
      </c>
      <c r="M288" s="395" t="str">
        <f t="shared" si="26"/>
        <v/>
      </c>
      <c r="N288" s="395" t="str">
        <f t="shared" si="27"/>
        <v/>
      </c>
      <c r="O288" s="395" t="str">
        <f t="shared" si="28"/>
        <v/>
      </c>
      <c r="P288" s="395" t="str">
        <f t="shared" si="29"/>
        <v/>
      </c>
      <c r="Q288" s="149"/>
      <c r="R288" s="149"/>
      <c r="S288" s="462"/>
      <c r="T288" s="262"/>
    </row>
    <row r="289" spans="1:20" ht="33" customHeight="1" x14ac:dyDescent="0.25">
      <c r="A289" s="46"/>
      <c r="B289" s="142"/>
      <c r="C289" s="339"/>
      <c r="D289" s="996"/>
      <c r="E289" s="997"/>
      <c r="F289" s="143"/>
      <c r="G289" s="142"/>
      <c r="H289" s="157"/>
      <c r="I289" s="461"/>
      <c r="J289" s="674" t="str">
        <f>IF(H289="","",VLOOKUP(H289,Datos!$L$2:$N$23,3,FALSE))</f>
        <v/>
      </c>
      <c r="K289" s="395" t="str">
        <f t="shared" si="24"/>
        <v/>
      </c>
      <c r="L289" s="395" t="str">
        <f t="shared" si="25"/>
        <v/>
      </c>
      <c r="M289" s="395" t="str">
        <f t="shared" si="26"/>
        <v/>
      </c>
      <c r="N289" s="395" t="str">
        <f t="shared" si="27"/>
        <v/>
      </c>
      <c r="O289" s="395" t="str">
        <f t="shared" si="28"/>
        <v/>
      </c>
      <c r="P289" s="395" t="str">
        <f t="shared" si="29"/>
        <v/>
      </c>
      <c r="Q289" s="149"/>
      <c r="R289" s="149"/>
      <c r="S289" s="462"/>
      <c r="T289" s="262"/>
    </row>
    <row r="290" spans="1:20" ht="33" customHeight="1" x14ac:dyDescent="0.25">
      <c r="A290" s="46"/>
      <c r="B290" s="142"/>
      <c r="C290" s="339"/>
      <c r="D290" s="996"/>
      <c r="E290" s="997"/>
      <c r="F290" s="143"/>
      <c r="G290" s="142"/>
      <c r="H290" s="157"/>
      <c r="I290" s="461"/>
      <c r="J290" s="674" t="str">
        <f>IF(H290="","",VLOOKUP(H290,Datos!$L$2:$N$23,3,FALSE))</f>
        <v/>
      </c>
      <c r="K290" s="395" t="str">
        <f t="shared" si="24"/>
        <v/>
      </c>
      <c r="L290" s="395" t="str">
        <f t="shared" si="25"/>
        <v/>
      </c>
      <c r="M290" s="395" t="str">
        <f t="shared" si="26"/>
        <v/>
      </c>
      <c r="N290" s="395" t="str">
        <f t="shared" si="27"/>
        <v/>
      </c>
      <c r="O290" s="395" t="str">
        <f t="shared" si="28"/>
        <v/>
      </c>
      <c r="P290" s="395" t="str">
        <f t="shared" si="29"/>
        <v/>
      </c>
      <c r="Q290" s="149"/>
      <c r="R290" s="149"/>
      <c r="S290" s="462"/>
      <c r="T290" s="262"/>
    </row>
    <row r="291" spans="1:20" ht="33" customHeight="1" x14ac:dyDescent="0.25">
      <c r="A291" s="46"/>
      <c r="B291" s="142"/>
      <c r="C291" s="339"/>
      <c r="D291" s="996"/>
      <c r="E291" s="997"/>
      <c r="F291" s="143"/>
      <c r="G291" s="142"/>
      <c r="H291" s="157"/>
      <c r="I291" s="461"/>
      <c r="J291" s="674" t="str">
        <f>IF(H291="","",VLOOKUP(H291,Datos!$L$2:$N$23,3,FALSE))</f>
        <v/>
      </c>
      <c r="K291" s="395" t="str">
        <f t="shared" si="24"/>
        <v/>
      </c>
      <c r="L291" s="395" t="str">
        <f t="shared" si="25"/>
        <v/>
      </c>
      <c r="M291" s="395" t="str">
        <f t="shared" si="26"/>
        <v/>
      </c>
      <c r="N291" s="395" t="str">
        <f t="shared" si="27"/>
        <v/>
      </c>
      <c r="O291" s="395" t="str">
        <f t="shared" si="28"/>
        <v/>
      </c>
      <c r="P291" s="395" t="str">
        <f t="shared" si="29"/>
        <v/>
      </c>
      <c r="Q291" s="149"/>
      <c r="R291" s="149"/>
      <c r="S291" s="462"/>
      <c r="T291" s="262"/>
    </row>
    <row r="292" spans="1:20" ht="33" customHeight="1" x14ac:dyDescent="0.25">
      <c r="A292" s="46"/>
      <c r="B292" s="142"/>
      <c r="C292" s="339"/>
      <c r="D292" s="996"/>
      <c r="E292" s="997"/>
      <c r="F292" s="143"/>
      <c r="G292" s="142"/>
      <c r="H292" s="157"/>
      <c r="I292" s="461"/>
      <c r="J292" s="674" t="str">
        <f>IF(H292="","",VLOOKUP(H292,Datos!$L$2:$N$23,3,FALSE))</f>
        <v/>
      </c>
      <c r="K292" s="395" t="str">
        <f t="shared" si="24"/>
        <v/>
      </c>
      <c r="L292" s="395" t="str">
        <f t="shared" si="25"/>
        <v/>
      </c>
      <c r="M292" s="395" t="str">
        <f t="shared" si="26"/>
        <v/>
      </c>
      <c r="N292" s="395" t="str">
        <f t="shared" si="27"/>
        <v/>
      </c>
      <c r="O292" s="395" t="str">
        <f t="shared" si="28"/>
        <v/>
      </c>
      <c r="P292" s="395" t="str">
        <f t="shared" si="29"/>
        <v/>
      </c>
      <c r="Q292" s="149"/>
      <c r="R292" s="149"/>
      <c r="S292" s="462"/>
      <c r="T292" s="262"/>
    </row>
    <row r="293" spans="1:20" ht="33" customHeight="1" x14ac:dyDescent="0.25">
      <c r="A293" s="46"/>
      <c r="B293" s="142"/>
      <c r="C293" s="339"/>
      <c r="D293" s="996"/>
      <c r="E293" s="997"/>
      <c r="F293" s="143"/>
      <c r="G293" s="142"/>
      <c r="H293" s="157"/>
      <c r="I293" s="461"/>
      <c r="J293" s="674" t="str">
        <f>IF(H293="","",VLOOKUP(H293,Datos!$L$2:$N$23,3,FALSE))</f>
        <v/>
      </c>
      <c r="K293" s="395" t="str">
        <f t="shared" si="24"/>
        <v/>
      </c>
      <c r="L293" s="395" t="str">
        <f t="shared" si="25"/>
        <v/>
      </c>
      <c r="M293" s="395" t="str">
        <f t="shared" si="26"/>
        <v/>
      </c>
      <c r="N293" s="395" t="str">
        <f t="shared" si="27"/>
        <v/>
      </c>
      <c r="O293" s="395" t="str">
        <f t="shared" si="28"/>
        <v/>
      </c>
      <c r="P293" s="395" t="str">
        <f t="shared" si="29"/>
        <v/>
      </c>
      <c r="Q293" s="149"/>
      <c r="R293" s="149"/>
      <c r="S293" s="462"/>
      <c r="T293" s="262"/>
    </row>
    <row r="294" spans="1:20" ht="33" customHeight="1" x14ac:dyDescent="0.25">
      <c r="A294" s="46"/>
      <c r="B294" s="142"/>
      <c r="C294" s="339"/>
      <c r="D294" s="996"/>
      <c r="E294" s="997"/>
      <c r="F294" s="143"/>
      <c r="G294" s="142"/>
      <c r="H294" s="157"/>
      <c r="I294" s="461"/>
      <c r="J294" s="674" t="str">
        <f>IF(H294="","",VLOOKUP(H294,Datos!$L$2:$N$23,3,FALSE))</f>
        <v/>
      </c>
      <c r="K294" s="395" t="str">
        <f t="shared" si="24"/>
        <v/>
      </c>
      <c r="L294" s="395" t="str">
        <f t="shared" si="25"/>
        <v/>
      </c>
      <c r="M294" s="395" t="str">
        <f t="shared" si="26"/>
        <v/>
      </c>
      <c r="N294" s="395" t="str">
        <f t="shared" si="27"/>
        <v/>
      </c>
      <c r="O294" s="395" t="str">
        <f t="shared" si="28"/>
        <v/>
      </c>
      <c r="P294" s="395" t="str">
        <f t="shared" si="29"/>
        <v/>
      </c>
      <c r="Q294" s="149"/>
      <c r="R294" s="149"/>
      <c r="S294" s="462"/>
      <c r="T294" s="262"/>
    </row>
    <row r="295" spans="1:20" ht="33" customHeight="1" x14ac:dyDescent="0.25">
      <c r="A295" s="46"/>
      <c r="B295" s="142"/>
      <c r="C295" s="339"/>
      <c r="D295" s="996"/>
      <c r="E295" s="997"/>
      <c r="F295" s="143"/>
      <c r="G295" s="142"/>
      <c r="H295" s="157"/>
      <c r="I295" s="461"/>
      <c r="J295" s="674" t="str">
        <f>IF(H295="","",VLOOKUP(H295,Datos!$L$2:$N$23,3,FALSE))</f>
        <v/>
      </c>
      <c r="K295" s="395" t="str">
        <f t="shared" si="24"/>
        <v/>
      </c>
      <c r="L295" s="395" t="str">
        <f t="shared" si="25"/>
        <v/>
      </c>
      <c r="M295" s="395" t="str">
        <f t="shared" si="26"/>
        <v/>
      </c>
      <c r="N295" s="395" t="str">
        <f t="shared" si="27"/>
        <v/>
      </c>
      <c r="O295" s="395" t="str">
        <f t="shared" si="28"/>
        <v/>
      </c>
      <c r="P295" s="395" t="str">
        <f t="shared" si="29"/>
        <v/>
      </c>
      <c r="Q295" s="149"/>
      <c r="R295" s="149"/>
      <c r="S295" s="462"/>
      <c r="T295" s="262"/>
    </row>
    <row r="296" spans="1:20" ht="33" customHeight="1" x14ac:dyDescent="0.25">
      <c r="A296" s="46"/>
      <c r="B296" s="142"/>
      <c r="C296" s="339"/>
      <c r="D296" s="996"/>
      <c r="E296" s="997"/>
      <c r="F296" s="143"/>
      <c r="G296" s="142"/>
      <c r="H296" s="157"/>
      <c r="I296" s="461"/>
      <c r="J296" s="674" t="str">
        <f>IF(H296="","",VLOOKUP(H296,Datos!$L$2:$N$23,3,FALSE))</f>
        <v/>
      </c>
      <c r="K296" s="395" t="str">
        <f t="shared" si="24"/>
        <v/>
      </c>
      <c r="L296" s="395" t="str">
        <f t="shared" si="25"/>
        <v/>
      </c>
      <c r="M296" s="395" t="str">
        <f t="shared" si="26"/>
        <v/>
      </c>
      <c r="N296" s="395" t="str">
        <f t="shared" si="27"/>
        <v/>
      </c>
      <c r="O296" s="395" t="str">
        <f t="shared" si="28"/>
        <v/>
      </c>
      <c r="P296" s="395" t="str">
        <f t="shared" si="29"/>
        <v/>
      </c>
      <c r="Q296" s="149"/>
      <c r="R296" s="149"/>
      <c r="S296" s="462"/>
      <c r="T296" s="262"/>
    </row>
    <row r="297" spans="1:20" ht="33" customHeight="1" x14ac:dyDescent="0.25">
      <c r="A297" s="46"/>
      <c r="B297" s="142"/>
      <c r="C297" s="339"/>
      <c r="D297" s="996"/>
      <c r="E297" s="997"/>
      <c r="F297" s="143"/>
      <c r="G297" s="142"/>
      <c r="H297" s="157"/>
      <c r="I297" s="461"/>
      <c r="J297" s="674" t="str">
        <f>IF(H297="","",VLOOKUP(H297,Datos!$L$2:$N$23,3,FALSE))</f>
        <v/>
      </c>
      <c r="K297" s="395" t="str">
        <f t="shared" si="24"/>
        <v/>
      </c>
      <c r="L297" s="395" t="str">
        <f t="shared" si="25"/>
        <v/>
      </c>
      <c r="M297" s="395" t="str">
        <f t="shared" si="26"/>
        <v/>
      </c>
      <c r="N297" s="395" t="str">
        <f t="shared" si="27"/>
        <v/>
      </c>
      <c r="O297" s="395" t="str">
        <f t="shared" si="28"/>
        <v/>
      </c>
      <c r="P297" s="395" t="str">
        <f t="shared" si="29"/>
        <v/>
      </c>
      <c r="Q297" s="149"/>
      <c r="R297" s="149"/>
      <c r="S297" s="462"/>
      <c r="T297" s="262"/>
    </row>
    <row r="298" spans="1:20" ht="33" customHeight="1" x14ac:dyDescent="0.25">
      <c r="A298" s="46"/>
      <c r="B298" s="142"/>
      <c r="C298" s="339"/>
      <c r="D298" s="996"/>
      <c r="E298" s="997"/>
      <c r="F298" s="143"/>
      <c r="G298" s="142"/>
      <c r="H298" s="157"/>
      <c r="I298" s="461"/>
      <c r="J298" s="674" t="str">
        <f>IF(H298="","",VLOOKUP(H298,Datos!$L$2:$N$23,3,FALSE))</f>
        <v/>
      </c>
      <c r="K298" s="395" t="str">
        <f t="shared" si="24"/>
        <v/>
      </c>
      <c r="L298" s="395" t="str">
        <f t="shared" si="25"/>
        <v/>
      </c>
      <c r="M298" s="395" t="str">
        <f t="shared" si="26"/>
        <v/>
      </c>
      <c r="N298" s="395" t="str">
        <f t="shared" si="27"/>
        <v/>
      </c>
      <c r="O298" s="395" t="str">
        <f t="shared" si="28"/>
        <v/>
      </c>
      <c r="P298" s="395" t="str">
        <f t="shared" si="29"/>
        <v/>
      </c>
      <c r="Q298" s="149"/>
      <c r="R298" s="149"/>
      <c r="S298" s="462"/>
      <c r="T298" s="262"/>
    </row>
    <row r="299" spans="1:20" ht="33" customHeight="1" x14ac:dyDescent="0.25">
      <c r="A299" s="46"/>
      <c r="B299" s="142"/>
      <c r="C299" s="339"/>
      <c r="D299" s="996"/>
      <c r="E299" s="997"/>
      <c r="F299" s="143"/>
      <c r="G299" s="142"/>
      <c r="H299" s="157"/>
      <c r="I299" s="461"/>
      <c r="J299" s="674" t="str">
        <f>IF(H299="","",VLOOKUP(H299,Datos!$L$2:$N$23,3,FALSE))</f>
        <v/>
      </c>
      <c r="K299" s="395" t="str">
        <f t="shared" si="24"/>
        <v/>
      </c>
      <c r="L299" s="395" t="str">
        <f t="shared" si="25"/>
        <v/>
      </c>
      <c r="M299" s="395" t="str">
        <f t="shared" si="26"/>
        <v/>
      </c>
      <c r="N299" s="395" t="str">
        <f t="shared" si="27"/>
        <v/>
      </c>
      <c r="O299" s="395" t="str">
        <f t="shared" si="28"/>
        <v/>
      </c>
      <c r="P299" s="395" t="str">
        <f t="shared" si="29"/>
        <v/>
      </c>
      <c r="Q299" s="149"/>
      <c r="R299" s="149"/>
      <c r="S299" s="462"/>
      <c r="T299" s="262"/>
    </row>
    <row r="300" spans="1:20" ht="33" customHeight="1" x14ac:dyDescent="0.25">
      <c r="A300" s="46"/>
      <c r="B300" s="142"/>
      <c r="C300" s="339"/>
      <c r="D300" s="996"/>
      <c r="E300" s="997"/>
      <c r="F300" s="143"/>
      <c r="G300" s="142"/>
      <c r="H300" s="157"/>
      <c r="I300" s="461"/>
      <c r="J300" s="674" t="str">
        <f>IF(H300="","",VLOOKUP(H300,Datos!$L$2:$N$23,3,FALSE))</f>
        <v/>
      </c>
      <c r="K300" s="395" t="str">
        <f t="shared" si="24"/>
        <v/>
      </c>
      <c r="L300" s="395" t="str">
        <f t="shared" si="25"/>
        <v/>
      </c>
      <c r="M300" s="395" t="str">
        <f t="shared" si="26"/>
        <v/>
      </c>
      <c r="N300" s="395" t="str">
        <f t="shared" si="27"/>
        <v/>
      </c>
      <c r="O300" s="395" t="str">
        <f t="shared" si="28"/>
        <v/>
      </c>
      <c r="P300" s="395" t="str">
        <f t="shared" si="29"/>
        <v/>
      </c>
      <c r="Q300" s="149"/>
      <c r="R300" s="149"/>
      <c r="S300" s="462"/>
      <c r="T300" s="262"/>
    </row>
    <row r="301" spans="1:20" ht="33" customHeight="1" x14ac:dyDescent="0.25">
      <c r="A301" s="46"/>
      <c r="B301" s="142"/>
      <c r="C301" s="339"/>
      <c r="D301" s="996"/>
      <c r="E301" s="997"/>
      <c r="F301" s="143"/>
      <c r="G301" s="142"/>
      <c r="H301" s="157"/>
      <c r="I301" s="461"/>
      <c r="J301" s="674" t="str">
        <f>IF(H301="","",VLOOKUP(H301,Datos!$L$2:$N$23,3,FALSE))</f>
        <v/>
      </c>
      <c r="K301" s="395" t="str">
        <f t="shared" si="24"/>
        <v/>
      </c>
      <c r="L301" s="395" t="str">
        <f t="shared" si="25"/>
        <v/>
      </c>
      <c r="M301" s="395" t="str">
        <f t="shared" si="26"/>
        <v/>
      </c>
      <c r="N301" s="395" t="str">
        <f t="shared" si="27"/>
        <v/>
      </c>
      <c r="O301" s="395" t="str">
        <f t="shared" si="28"/>
        <v/>
      </c>
      <c r="P301" s="395" t="str">
        <f t="shared" si="29"/>
        <v/>
      </c>
      <c r="Q301" s="149"/>
      <c r="R301" s="149"/>
      <c r="S301" s="462"/>
      <c r="T301" s="262"/>
    </row>
    <row r="302" spans="1:20" ht="33" customHeight="1" x14ac:dyDescent="0.25">
      <c r="A302" s="46"/>
      <c r="B302" s="142"/>
      <c r="C302" s="339"/>
      <c r="D302" s="996"/>
      <c r="E302" s="997"/>
      <c r="F302" s="143"/>
      <c r="G302" s="142"/>
      <c r="H302" s="157"/>
      <c r="I302" s="461"/>
      <c r="J302" s="674" t="str">
        <f>IF(H302="","",VLOOKUP(H302,Datos!$L$2:$N$23,3,FALSE))</f>
        <v/>
      </c>
      <c r="K302" s="395" t="str">
        <f t="shared" si="24"/>
        <v/>
      </c>
      <c r="L302" s="395" t="str">
        <f t="shared" si="25"/>
        <v/>
      </c>
      <c r="M302" s="395" t="str">
        <f t="shared" si="26"/>
        <v/>
      </c>
      <c r="N302" s="395" t="str">
        <f t="shared" si="27"/>
        <v/>
      </c>
      <c r="O302" s="395" t="str">
        <f t="shared" si="28"/>
        <v/>
      </c>
      <c r="P302" s="395" t="str">
        <f t="shared" si="29"/>
        <v/>
      </c>
      <c r="Q302" s="149"/>
      <c r="R302" s="149"/>
      <c r="S302" s="462"/>
      <c r="T302" s="262"/>
    </row>
    <row r="303" spans="1:20" ht="33" customHeight="1" x14ac:dyDescent="0.25">
      <c r="A303" s="46"/>
      <c r="B303" s="142"/>
      <c r="C303" s="339"/>
      <c r="D303" s="996"/>
      <c r="E303" s="997"/>
      <c r="F303" s="143"/>
      <c r="G303" s="142"/>
      <c r="H303" s="157"/>
      <c r="I303" s="461"/>
      <c r="J303" s="674" t="str">
        <f>IF(H303="","",VLOOKUP(H303,Datos!$L$2:$N$23,3,FALSE))</f>
        <v/>
      </c>
      <c r="K303" s="395" t="str">
        <f t="shared" si="24"/>
        <v/>
      </c>
      <c r="L303" s="395" t="str">
        <f t="shared" si="25"/>
        <v/>
      </c>
      <c r="M303" s="395" t="str">
        <f t="shared" si="26"/>
        <v/>
      </c>
      <c r="N303" s="395" t="str">
        <f t="shared" si="27"/>
        <v/>
      </c>
      <c r="O303" s="395" t="str">
        <f t="shared" si="28"/>
        <v/>
      </c>
      <c r="P303" s="395" t="str">
        <f t="shared" si="29"/>
        <v/>
      </c>
      <c r="Q303" s="149"/>
      <c r="R303" s="149"/>
      <c r="S303" s="462"/>
      <c r="T303" s="262"/>
    </row>
    <row r="304" spans="1:20" ht="33" customHeight="1" x14ac:dyDescent="0.25">
      <c r="A304" s="46"/>
      <c r="B304" s="142"/>
      <c r="C304" s="339"/>
      <c r="D304" s="996"/>
      <c r="E304" s="997"/>
      <c r="F304" s="143"/>
      <c r="G304" s="142"/>
      <c r="H304" s="157"/>
      <c r="I304" s="461"/>
      <c r="J304" s="674" t="str">
        <f>IF(H304="","",VLOOKUP(H304,Datos!$L$2:$N$23,3,FALSE))</f>
        <v/>
      </c>
      <c r="K304" s="395" t="str">
        <f t="shared" si="24"/>
        <v/>
      </c>
      <c r="L304" s="395" t="str">
        <f t="shared" si="25"/>
        <v/>
      </c>
      <c r="M304" s="395" t="str">
        <f t="shared" si="26"/>
        <v/>
      </c>
      <c r="N304" s="395" t="str">
        <f t="shared" si="27"/>
        <v/>
      </c>
      <c r="O304" s="395" t="str">
        <f t="shared" si="28"/>
        <v/>
      </c>
      <c r="P304" s="395" t="str">
        <f t="shared" si="29"/>
        <v/>
      </c>
      <c r="Q304" s="149"/>
      <c r="R304" s="149"/>
      <c r="S304" s="462"/>
      <c r="T304" s="262"/>
    </row>
    <row r="305" spans="1:20" ht="33" customHeight="1" x14ac:dyDescent="0.25">
      <c r="A305" s="46"/>
      <c r="B305" s="142"/>
      <c r="C305" s="339"/>
      <c r="D305" s="996"/>
      <c r="E305" s="997"/>
      <c r="F305" s="143"/>
      <c r="G305" s="142"/>
      <c r="H305" s="157"/>
      <c r="I305" s="461"/>
      <c r="J305" s="674" t="str">
        <f>IF(H305="","",VLOOKUP(H305,Datos!$L$2:$N$23,3,FALSE))</f>
        <v/>
      </c>
      <c r="K305" s="395" t="str">
        <f t="shared" si="24"/>
        <v/>
      </c>
      <c r="L305" s="395" t="str">
        <f t="shared" si="25"/>
        <v/>
      </c>
      <c r="M305" s="395" t="str">
        <f t="shared" si="26"/>
        <v/>
      </c>
      <c r="N305" s="395" t="str">
        <f t="shared" si="27"/>
        <v/>
      </c>
      <c r="O305" s="395" t="str">
        <f t="shared" si="28"/>
        <v/>
      </c>
      <c r="P305" s="395" t="str">
        <f t="shared" si="29"/>
        <v/>
      </c>
      <c r="Q305" s="149"/>
      <c r="R305" s="149"/>
      <c r="S305" s="462"/>
      <c r="T305" s="262"/>
    </row>
    <row r="306" spans="1:20" ht="33" customHeight="1" x14ac:dyDescent="0.25">
      <c r="A306" s="46"/>
      <c r="B306" s="142"/>
      <c r="C306" s="339"/>
      <c r="D306" s="996"/>
      <c r="E306" s="997"/>
      <c r="F306" s="143"/>
      <c r="G306" s="142"/>
      <c r="H306" s="157"/>
      <c r="I306" s="461"/>
      <c r="J306" s="674" t="str">
        <f>IF(H306="","",VLOOKUP(H306,Datos!$L$2:$N$23,3,FALSE))</f>
        <v/>
      </c>
      <c r="K306" s="395" t="str">
        <f t="shared" si="24"/>
        <v/>
      </c>
      <c r="L306" s="395" t="str">
        <f t="shared" si="25"/>
        <v/>
      </c>
      <c r="M306" s="395" t="str">
        <f t="shared" si="26"/>
        <v/>
      </c>
      <c r="N306" s="395" t="str">
        <f t="shared" si="27"/>
        <v/>
      </c>
      <c r="O306" s="395" t="str">
        <f t="shared" si="28"/>
        <v/>
      </c>
      <c r="P306" s="395" t="str">
        <f t="shared" si="29"/>
        <v/>
      </c>
      <c r="Q306" s="149"/>
      <c r="R306" s="149"/>
      <c r="S306" s="462"/>
      <c r="T306" s="262"/>
    </row>
    <row r="307" spans="1:20" ht="33" customHeight="1" x14ac:dyDescent="0.25">
      <c r="A307" s="46"/>
      <c r="B307" s="142"/>
      <c r="C307" s="339"/>
      <c r="D307" s="996"/>
      <c r="E307" s="997"/>
      <c r="F307" s="143"/>
      <c r="G307" s="142"/>
      <c r="H307" s="157"/>
      <c r="I307" s="461"/>
      <c r="J307" s="674" t="str">
        <f>IF(H307="","",VLOOKUP(H307,Datos!$L$2:$N$23,3,FALSE))</f>
        <v/>
      </c>
      <c r="K307" s="395" t="str">
        <f t="shared" si="24"/>
        <v/>
      </c>
      <c r="L307" s="395" t="str">
        <f t="shared" si="25"/>
        <v/>
      </c>
      <c r="M307" s="395" t="str">
        <f t="shared" si="26"/>
        <v/>
      </c>
      <c r="N307" s="395" t="str">
        <f t="shared" si="27"/>
        <v/>
      </c>
      <c r="O307" s="395" t="str">
        <f t="shared" si="28"/>
        <v/>
      </c>
      <c r="P307" s="395" t="str">
        <f t="shared" si="29"/>
        <v/>
      </c>
      <c r="Q307" s="149"/>
      <c r="R307" s="149"/>
      <c r="S307" s="462"/>
      <c r="T307" s="262"/>
    </row>
    <row r="308" spans="1:20" ht="33" customHeight="1" x14ac:dyDescent="0.25">
      <c r="A308" s="46"/>
      <c r="B308" s="142"/>
      <c r="C308" s="339"/>
      <c r="D308" s="996"/>
      <c r="E308" s="997"/>
      <c r="F308" s="143"/>
      <c r="G308" s="142"/>
      <c r="H308" s="157"/>
      <c r="I308" s="461"/>
      <c r="J308" s="674" t="str">
        <f>IF(H308="","",VLOOKUP(H308,Datos!$L$2:$N$23,3,FALSE))</f>
        <v/>
      </c>
      <c r="K308" s="395" t="str">
        <f t="shared" si="24"/>
        <v/>
      </c>
      <c r="L308" s="395" t="str">
        <f t="shared" si="25"/>
        <v/>
      </c>
      <c r="M308" s="395" t="str">
        <f t="shared" si="26"/>
        <v/>
      </c>
      <c r="N308" s="395" t="str">
        <f t="shared" si="27"/>
        <v/>
      </c>
      <c r="O308" s="395" t="str">
        <f t="shared" si="28"/>
        <v/>
      </c>
      <c r="P308" s="395" t="str">
        <f t="shared" si="29"/>
        <v/>
      </c>
      <c r="Q308" s="149"/>
      <c r="R308" s="149"/>
      <c r="S308" s="462"/>
      <c r="T308" s="262"/>
    </row>
    <row r="309" spans="1:20" ht="33" customHeight="1" x14ac:dyDescent="0.25">
      <c r="A309" s="46"/>
      <c r="B309" s="142"/>
      <c r="C309" s="339"/>
      <c r="D309" s="996"/>
      <c r="E309" s="997"/>
      <c r="F309" s="143"/>
      <c r="G309" s="142"/>
      <c r="H309" s="157"/>
      <c r="I309" s="461"/>
      <c r="J309" s="674" t="str">
        <f>IF(H309="","",VLOOKUP(H309,Datos!$L$2:$N$23,3,FALSE))</f>
        <v/>
      </c>
      <c r="K309" s="395" t="str">
        <f t="shared" si="24"/>
        <v/>
      </c>
      <c r="L309" s="395" t="str">
        <f t="shared" si="25"/>
        <v/>
      </c>
      <c r="M309" s="395" t="str">
        <f t="shared" si="26"/>
        <v/>
      </c>
      <c r="N309" s="395" t="str">
        <f t="shared" si="27"/>
        <v/>
      </c>
      <c r="O309" s="395" t="str">
        <f t="shared" si="28"/>
        <v/>
      </c>
      <c r="P309" s="395" t="str">
        <f t="shared" si="29"/>
        <v/>
      </c>
      <c r="Q309" s="149"/>
      <c r="R309" s="149"/>
      <c r="S309" s="462"/>
      <c r="T309" s="262"/>
    </row>
    <row r="310" spans="1:20" ht="33" customHeight="1" x14ac:dyDescent="0.25">
      <c r="A310" s="46"/>
      <c r="B310" s="142"/>
      <c r="C310" s="339"/>
      <c r="D310" s="996"/>
      <c r="E310" s="997"/>
      <c r="F310" s="143"/>
      <c r="G310" s="142"/>
      <c r="H310" s="157"/>
      <c r="I310" s="461"/>
      <c r="J310" s="674" t="str">
        <f>IF(H310="","",VLOOKUP(H310,Datos!$L$2:$N$23,3,FALSE))</f>
        <v/>
      </c>
      <c r="K310" s="395" t="str">
        <f t="shared" si="24"/>
        <v/>
      </c>
      <c r="L310" s="395" t="str">
        <f t="shared" si="25"/>
        <v/>
      </c>
      <c r="M310" s="395" t="str">
        <f t="shared" si="26"/>
        <v/>
      </c>
      <c r="N310" s="395" t="str">
        <f t="shared" si="27"/>
        <v/>
      </c>
      <c r="O310" s="395" t="str">
        <f t="shared" si="28"/>
        <v/>
      </c>
      <c r="P310" s="395" t="str">
        <f t="shared" si="29"/>
        <v/>
      </c>
      <c r="Q310" s="149"/>
      <c r="R310" s="149"/>
      <c r="S310" s="462"/>
      <c r="T310" s="262"/>
    </row>
    <row r="311" spans="1:20" ht="33" customHeight="1" x14ac:dyDescent="0.25">
      <c r="A311" s="46"/>
      <c r="B311" s="142"/>
      <c r="C311" s="339"/>
      <c r="D311" s="996"/>
      <c r="E311" s="997"/>
      <c r="F311" s="143"/>
      <c r="G311" s="142"/>
      <c r="H311" s="157"/>
      <c r="I311" s="461"/>
      <c r="J311" s="674" t="str">
        <f>IF(H311="","",VLOOKUP(H311,Datos!$L$2:$N$23,3,FALSE))</f>
        <v/>
      </c>
      <c r="K311" s="395" t="str">
        <f t="shared" si="24"/>
        <v/>
      </c>
      <c r="L311" s="395" t="str">
        <f t="shared" si="25"/>
        <v/>
      </c>
      <c r="M311" s="395" t="str">
        <f t="shared" si="26"/>
        <v/>
      </c>
      <c r="N311" s="395" t="str">
        <f t="shared" si="27"/>
        <v/>
      </c>
      <c r="O311" s="395" t="str">
        <f t="shared" si="28"/>
        <v/>
      </c>
      <c r="P311" s="395" t="str">
        <f t="shared" si="29"/>
        <v/>
      </c>
      <c r="Q311" s="149"/>
      <c r="R311" s="149"/>
      <c r="S311" s="462"/>
      <c r="T311" s="262"/>
    </row>
    <row r="312" spans="1:20" ht="33" customHeight="1" x14ac:dyDescent="0.25">
      <c r="A312" s="46"/>
      <c r="B312" s="142"/>
      <c r="C312" s="339"/>
      <c r="D312" s="996"/>
      <c r="E312" s="997"/>
      <c r="F312" s="143"/>
      <c r="G312" s="142"/>
      <c r="H312" s="157"/>
      <c r="I312" s="461"/>
      <c r="J312" s="674" t="str">
        <f>IF(H312="","",VLOOKUP(H312,Datos!$L$2:$N$23,3,FALSE))</f>
        <v/>
      </c>
      <c r="K312" s="395" t="str">
        <f t="shared" si="24"/>
        <v/>
      </c>
      <c r="L312" s="395" t="str">
        <f t="shared" si="25"/>
        <v/>
      </c>
      <c r="M312" s="395" t="str">
        <f t="shared" si="26"/>
        <v/>
      </c>
      <c r="N312" s="395" t="str">
        <f t="shared" si="27"/>
        <v/>
      </c>
      <c r="O312" s="395" t="str">
        <f t="shared" si="28"/>
        <v/>
      </c>
      <c r="P312" s="395" t="str">
        <f t="shared" si="29"/>
        <v/>
      </c>
      <c r="Q312" s="149"/>
      <c r="R312" s="149"/>
      <c r="S312" s="462"/>
      <c r="T312" s="262"/>
    </row>
    <row r="313" spans="1:20" ht="33" customHeight="1" x14ac:dyDescent="0.25">
      <c r="A313" s="46"/>
      <c r="B313" s="142"/>
      <c r="C313" s="339"/>
      <c r="D313" s="996"/>
      <c r="E313" s="997"/>
      <c r="F313" s="143"/>
      <c r="G313" s="142"/>
      <c r="H313" s="157"/>
      <c r="I313" s="461"/>
      <c r="J313" s="674" t="str">
        <f>IF(H313="","",VLOOKUP(H313,Datos!$L$2:$N$23,3,FALSE))</f>
        <v/>
      </c>
      <c r="K313" s="395" t="str">
        <f t="shared" si="24"/>
        <v/>
      </c>
      <c r="L313" s="395" t="str">
        <f t="shared" si="25"/>
        <v/>
      </c>
      <c r="M313" s="395" t="str">
        <f t="shared" si="26"/>
        <v/>
      </c>
      <c r="N313" s="395" t="str">
        <f t="shared" si="27"/>
        <v/>
      </c>
      <c r="O313" s="395" t="str">
        <f t="shared" si="28"/>
        <v/>
      </c>
      <c r="P313" s="395" t="str">
        <f t="shared" si="29"/>
        <v/>
      </c>
      <c r="Q313" s="149"/>
      <c r="R313" s="149"/>
      <c r="S313" s="462"/>
      <c r="T313" s="262"/>
    </row>
    <row r="314" spans="1:20" ht="33" customHeight="1" x14ac:dyDescent="0.25">
      <c r="A314" s="46"/>
      <c r="B314" s="142"/>
      <c r="C314" s="339"/>
      <c r="D314" s="996"/>
      <c r="E314" s="997"/>
      <c r="F314" s="143"/>
      <c r="G314" s="142"/>
      <c r="H314" s="157"/>
      <c r="I314" s="461"/>
      <c r="J314" s="674" t="str">
        <f>IF(H314="","",VLOOKUP(H314,Datos!$L$2:$N$23,3,FALSE))</f>
        <v/>
      </c>
      <c r="K314" s="395" t="str">
        <f t="shared" si="24"/>
        <v/>
      </c>
      <c r="L314" s="395" t="str">
        <f t="shared" si="25"/>
        <v/>
      </c>
      <c r="M314" s="395" t="str">
        <f t="shared" si="26"/>
        <v/>
      </c>
      <c r="N314" s="395" t="str">
        <f t="shared" si="27"/>
        <v/>
      </c>
      <c r="O314" s="395" t="str">
        <f t="shared" si="28"/>
        <v/>
      </c>
      <c r="P314" s="395" t="str">
        <f t="shared" si="29"/>
        <v/>
      </c>
      <c r="Q314" s="149"/>
      <c r="R314" s="149"/>
      <c r="S314" s="462"/>
      <c r="T314" s="262"/>
    </row>
    <row r="315" spans="1:20" ht="33" customHeight="1" x14ac:dyDescent="0.25">
      <c r="A315" s="46"/>
      <c r="B315" s="142"/>
      <c r="C315" s="339"/>
      <c r="D315" s="996"/>
      <c r="E315" s="997"/>
      <c r="F315" s="143"/>
      <c r="G315" s="142"/>
      <c r="H315" s="157"/>
      <c r="I315" s="461"/>
      <c r="J315" s="674" t="str">
        <f>IF(H315="","",VLOOKUP(H315,Datos!$L$2:$N$23,3,FALSE))</f>
        <v/>
      </c>
      <c r="K315" s="395" t="str">
        <f t="shared" si="24"/>
        <v/>
      </c>
      <c r="L315" s="395" t="str">
        <f t="shared" si="25"/>
        <v/>
      </c>
      <c r="M315" s="395" t="str">
        <f t="shared" si="26"/>
        <v/>
      </c>
      <c r="N315" s="395" t="str">
        <f t="shared" si="27"/>
        <v/>
      </c>
      <c r="O315" s="395" t="str">
        <f t="shared" si="28"/>
        <v/>
      </c>
      <c r="P315" s="395" t="str">
        <f t="shared" si="29"/>
        <v/>
      </c>
      <c r="Q315" s="149"/>
      <c r="R315" s="149"/>
      <c r="S315" s="462"/>
      <c r="T315" s="262"/>
    </row>
    <row r="316" spans="1:20" ht="33" customHeight="1" x14ac:dyDescent="0.25">
      <c r="A316" s="46"/>
      <c r="B316" s="142"/>
      <c r="C316" s="339"/>
      <c r="D316" s="996"/>
      <c r="E316" s="997"/>
      <c r="F316" s="143"/>
      <c r="G316" s="142"/>
      <c r="H316" s="157"/>
      <c r="I316" s="461"/>
      <c r="J316" s="674" t="str">
        <f>IF(H316="","",VLOOKUP(H316,Datos!$L$2:$N$23,3,FALSE))</f>
        <v/>
      </c>
      <c r="K316" s="395" t="str">
        <f t="shared" si="24"/>
        <v/>
      </c>
      <c r="L316" s="395" t="str">
        <f t="shared" si="25"/>
        <v/>
      </c>
      <c r="M316" s="395" t="str">
        <f t="shared" si="26"/>
        <v/>
      </c>
      <c r="N316" s="395" t="str">
        <f t="shared" si="27"/>
        <v/>
      </c>
      <c r="O316" s="395" t="str">
        <f t="shared" si="28"/>
        <v/>
      </c>
      <c r="P316" s="395" t="str">
        <f t="shared" si="29"/>
        <v/>
      </c>
      <c r="Q316" s="149"/>
      <c r="R316" s="149"/>
      <c r="S316" s="462"/>
      <c r="T316" s="262"/>
    </row>
    <row r="317" spans="1:20" ht="33" customHeight="1" x14ac:dyDescent="0.25">
      <c r="A317" s="46"/>
      <c r="B317" s="142"/>
      <c r="C317" s="339"/>
      <c r="D317" s="996"/>
      <c r="E317" s="997"/>
      <c r="F317" s="143"/>
      <c r="G317" s="142"/>
      <c r="H317" s="157"/>
      <c r="I317" s="461"/>
      <c r="J317" s="674" t="str">
        <f>IF(H317="","",VLOOKUP(H317,Datos!$L$2:$N$23,3,FALSE))</f>
        <v/>
      </c>
      <c r="K317" s="395" t="str">
        <f t="shared" si="24"/>
        <v/>
      </c>
      <c r="L317" s="395" t="str">
        <f t="shared" si="25"/>
        <v/>
      </c>
      <c r="M317" s="395" t="str">
        <f t="shared" si="26"/>
        <v/>
      </c>
      <c r="N317" s="395" t="str">
        <f t="shared" si="27"/>
        <v/>
      </c>
      <c r="O317" s="395" t="str">
        <f t="shared" si="28"/>
        <v/>
      </c>
      <c r="P317" s="395" t="str">
        <f t="shared" si="29"/>
        <v/>
      </c>
      <c r="Q317" s="149"/>
      <c r="R317" s="149"/>
      <c r="S317" s="462"/>
      <c r="T317" s="262"/>
    </row>
    <row r="318" spans="1:20" ht="33" customHeight="1" x14ac:dyDescent="0.25">
      <c r="A318" s="46"/>
      <c r="B318" s="142"/>
      <c r="C318" s="339"/>
      <c r="D318" s="996"/>
      <c r="E318" s="997"/>
      <c r="F318" s="143"/>
      <c r="G318" s="142"/>
      <c r="H318" s="157"/>
      <c r="I318" s="461"/>
      <c r="J318" s="674" t="str">
        <f>IF(H318="","",VLOOKUP(H318,Datos!$L$2:$N$23,3,FALSE))</f>
        <v/>
      </c>
      <c r="K318" s="395" t="str">
        <f t="shared" si="24"/>
        <v/>
      </c>
      <c r="L318" s="395" t="str">
        <f t="shared" si="25"/>
        <v/>
      </c>
      <c r="M318" s="395" t="str">
        <f t="shared" si="26"/>
        <v/>
      </c>
      <c r="N318" s="395" t="str">
        <f t="shared" si="27"/>
        <v/>
      </c>
      <c r="O318" s="395" t="str">
        <f t="shared" si="28"/>
        <v/>
      </c>
      <c r="P318" s="395" t="str">
        <f t="shared" si="29"/>
        <v/>
      </c>
      <c r="Q318" s="149"/>
      <c r="R318" s="149"/>
      <c r="S318" s="462"/>
      <c r="T318" s="262"/>
    </row>
    <row r="319" spans="1:20" ht="33" customHeight="1" x14ac:dyDescent="0.25">
      <c r="A319" s="46"/>
      <c r="B319" s="142"/>
      <c r="C319" s="339"/>
      <c r="D319" s="996"/>
      <c r="E319" s="997"/>
      <c r="F319" s="143"/>
      <c r="G319" s="142"/>
      <c r="H319" s="157"/>
      <c r="I319" s="461"/>
      <c r="J319" s="674" t="str">
        <f>IF(H319="","",VLOOKUP(H319,Datos!$L$2:$N$23,3,FALSE))</f>
        <v/>
      </c>
      <c r="K319" s="395" t="str">
        <f t="shared" si="24"/>
        <v/>
      </c>
      <c r="L319" s="395" t="str">
        <f t="shared" si="25"/>
        <v/>
      </c>
      <c r="M319" s="395" t="str">
        <f t="shared" si="26"/>
        <v/>
      </c>
      <c r="N319" s="395" t="str">
        <f t="shared" si="27"/>
        <v/>
      </c>
      <c r="O319" s="395" t="str">
        <f t="shared" si="28"/>
        <v/>
      </c>
      <c r="P319" s="395" t="str">
        <f t="shared" si="29"/>
        <v/>
      </c>
      <c r="Q319" s="149"/>
      <c r="R319" s="149"/>
      <c r="S319" s="462"/>
      <c r="T319" s="262"/>
    </row>
    <row r="320" spans="1:20" ht="33" customHeight="1" x14ac:dyDescent="0.25">
      <c r="A320" s="46"/>
      <c r="B320" s="142"/>
      <c r="C320" s="339"/>
      <c r="D320" s="996"/>
      <c r="E320" s="997"/>
      <c r="F320" s="143"/>
      <c r="G320" s="142"/>
      <c r="H320" s="157"/>
      <c r="I320" s="461"/>
      <c r="J320" s="674" t="str">
        <f>IF(H320="","",VLOOKUP(H320,Datos!$L$2:$N$23,3,FALSE))</f>
        <v/>
      </c>
      <c r="K320" s="395" t="str">
        <f t="shared" si="24"/>
        <v/>
      </c>
      <c r="L320" s="395" t="str">
        <f t="shared" si="25"/>
        <v/>
      </c>
      <c r="M320" s="395" t="str">
        <f t="shared" si="26"/>
        <v/>
      </c>
      <c r="N320" s="395" t="str">
        <f t="shared" si="27"/>
        <v/>
      </c>
      <c r="O320" s="395" t="str">
        <f t="shared" si="28"/>
        <v/>
      </c>
      <c r="P320" s="395" t="str">
        <f t="shared" si="29"/>
        <v/>
      </c>
      <c r="Q320" s="149"/>
      <c r="R320" s="149"/>
      <c r="S320" s="462"/>
      <c r="T320" s="262"/>
    </row>
    <row r="321" spans="1:20" ht="33" customHeight="1" x14ac:dyDescent="0.25">
      <c r="A321" s="46"/>
      <c r="B321" s="142"/>
      <c r="C321" s="339"/>
      <c r="D321" s="996"/>
      <c r="E321" s="997"/>
      <c r="F321" s="143"/>
      <c r="G321" s="142"/>
      <c r="H321" s="157"/>
      <c r="I321" s="461"/>
      <c r="J321" s="674" t="str">
        <f>IF(H321="","",VLOOKUP(H321,Datos!$L$2:$N$23,3,FALSE))</f>
        <v/>
      </c>
      <c r="K321" s="395" t="str">
        <f t="shared" si="24"/>
        <v/>
      </c>
      <c r="L321" s="395" t="str">
        <f t="shared" si="25"/>
        <v/>
      </c>
      <c r="M321" s="395" t="str">
        <f t="shared" si="26"/>
        <v/>
      </c>
      <c r="N321" s="395" t="str">
        <f t="shared" si="27"/>
        <v/>
      </c>
      <c r="O321" s="395" t="str">
        <f t="shared" si="28"/>
        <v/>
      </c>
      <c r="P321" s="395" t="str">
        <f t="shared" si="29"/>
        <v/>
      </c>
      <c r="Q321" s="149"/>
      <c r="R321" s="149"/>
      <c r="S321" s="462"/>
      <c r="T321" s="262"/>
    </row>
    <row r="322" spans="1:20" ht="33" customHeight="1" x14ac:dyDescent="0.25">
      <c r="A322" s="46"/>
      <c r="B322" s="142"/>
      <c r="C322" s="339"/>
      <c r="D322" s="996"/>
      <c r="E322" s="997"/>
      <c r="F322" s="143"/>
      <c r="G322" s="142"/>
      <c r="H322" s="157"/>
      <c r="I322" s="461"/>
      <c r="J322" s="674" t="str">
        <f>IF(H322="","",VLOOKUP(H322,Datos!$L$2:$N$23,3,FALSE))</f>
        <v/>
      </c>
      <c r="K322" s="395" t="str">
        <f t="shared" si="24"/>
        <v/>
      </c>
      <c r="L322" s="395" t="str">
        <f t="shared" si="25"/>
        <v/>
      </c>
      <c r="M322" s="395" t="str">
        <f t="shared" si="26"/>
        <v/>
      </c>
      <c r="N322" s="395" t="str">
        <f t="shared" si="27"/>
        <v/>
      </c>
      <c r="O322" s="395" t="str">
        <f t="shared" si="28"/>
        <v/>
      </c>
      <c r="P322" s="395" t="str">
        <f t="shared" si="29"/>
        <v/>
      </c>
      <c r="Q322" s="149"/>
      <c r="R322" s="149"/>
      <c r="S322" s="462"/>
      <c r="T322" s="262"/>
    </row>
    <row r="323" spans="1:20" ht="33" customHeight="1" x14ac:dyDescent="0.25">
      <c r="A323" s="46"/>
      <c r="B323" s="142"/>
      <c r="C323" s="339"/>
      <c r="D323" s="996"/>
      <c r="E323" s="997"/>
      <c r="F323" s="143"/>
      <c r="G323" s="142"/>
      <c r="H323" s="157"/>
      <c r="I323" s="461"/>
      <c r="J323" s="674" t="str">
        <f>IF(H323="","",VLOOKUP(H323,Datos!$L$2:$N$23,3,FALSE))</f>
        <v/>
      </c>
      <c r="K323" s="395" t="str">
        <f t="shared" si="24"/>
        <v/>
      </c>
      <c r="L323" s="395" t="str">
        <f t="shared" si="25"/>
        <v/>
      </c>
      <c r="M323" s="395" t="str">
        <f t="shared" si="26"/>
        <v/>
      </c>
      <c r="N323" s="395" t="str">
        <f t="shared" si="27"/>
        <v/>
      </c>
      <c r="O323" s="395" t="str">
        <f t="shared" si="28"/>
        <v/>
      </c>
      <c r="P323" s="395" t="str">
        <f t="shared" si="29"/>
        <v/>
      </c>
      <c r="Q323" s="149"/>
      <c r="R323" s="149"/>
      <c r="S323" s="462"/>
      <c r="T323" s="262"/>
    </row>
    <row r="324" spans="1:20" ht="33" customHeight="1" x14ac:dyDescent="0.25">
      <c r="A324" s="46"/>
      <c r="B324" s="142"/>
      <c r="C324" s="339"/>
      <c r="D324" s="996"/>
      <c r="E324" s="997"/>
      <c r="F324" s="143"/>
      <c r="G324" s="142"/>
      <c r="H324" s="157"/>
      <c r="I324" s="461"/>
      <c r="J324" s="674" t="str">
        <f>IF(H324="","",VLOOKUP(H324,Datos!$L$2:$N$23,3,FALSE))</f>
        <v/>
      </c>
      <c r="K324" s="395" t="str">
        <f t="shared" si="24"/>
        <v/>
      </c>
      <c r="L324" s="395" t="str">
        <f t="shared" si="25"/>
        <v/>
      </c>
      <c r="M324" s="395" t="str">
        <f t="shared" si="26"/>
        <v/>
      </c>
      <c r="N324" s="395" t="str">
        <f t="shared" si="27"/>
        <v/>
      </c>
      <c r="O324" s="395" t="str">
        <f t="shared" si="28"/>
        <v/>
      </c>
      <c r="P324" s="395" t="str">
        <f t="shared" si="29"/>
        <v/>
      </c>
      <c r="Q324" s="149"/>
      <c r="R324" s="149"/>
      <c r="S324" s="462"/>
      <c r="T324" s="262"/>
    </row>
    <row r="325" spans="1:20" ht="33" customHeight="1" x14ac:dyDescent="0.25">
      <c r="A325" s="46"/>
      <c r="B325" s="142"/>
      <c r="C325" s="339"/>
      <c r="D325" s="996"/>
      <c r="E325" s="997"/>
      <c r="F325" s="143"/>
      <c r="G325" s="142"/>
      <c r="H325" s="157"/>
      <c r="I325" s="461"/>
      <c r="J325" s="674" t="str">
        <f>IF(H325="","",VLOOKUP(H325,Datos!$L$2:$N$23,3,FALSE))</f>
        <v/>
      </c>
      <c r="K325" s="395" t="str">
        <f t="shared" si="24"/>
        <v/>
      </c>
      <c r="L325" s="395" t="str">
        <f t="shared" si="25"/>
        <v/>
      </c>
      <c r="M325" s="395" t="str">
        <f t="shared" si="26"/>
        <v/>
      </c>
      <c r="N325" s="395" t="str">
        <f t="shared" si="27"/>
        <v/>
      </c>
      <c r="O325" s="395" t="str">
        <f t="shared" si="28"/>
        <v/>
      </c>
      <c r="P325" s="395" t="str">
        <f t="shared" si="29"/>
        <v/>
      </c>
      <c r="Q325" s="149"/>
      <c r="R325" s="149"/>
      <c r="S325" s="462"/>
      <c r="T325" s="262"/>
    </row>
    <row r="326" spans="1:20" ht="33" customHeight="1" x14ac:dyDescent="0.25">
      <c r="A326" s="46"/>
      <c r="B326" s="142"/>
      <c r="C326" s="339"/>
      <c r="D326" s="996"/>
      <c r="E326" s="997"/>
      <c r="F326" s="143"/>
      <c r="G326" s="142"/>
      <c r="H326" s="157"/>
      <c r="I326" s="461"/>
      <c r="J326" s="674" t="str">
        <f>IF(H326="","",VLOOKUP(H326,Datos!$L$2:$N$23,3,FALSE))</f>
        <v/>
      </c>
      <c r="K326" s="395" t="str">
        <f t="shared" si="24"/>
        <v/>
      </c>
      <c r="L326" s="395" t="str">
        <f t="shared" si="25"/>
        <v/>
      </c>
      <c r="M326" s="395" t="str">
        <f t="shared" si="26"/>
        <v/>
      </c>
      <c r="N326" s="395" t="str">
        <f t="shared" si="27"/>
        <v/>
      </c>
      <c r="O326" s="395" t="str">
        <f t="shared" si="28"/>
        <v/>
      </c>
      <c r="P326" s="395" t="str">
        <f t="shared" si="29"/>
        <v/>
      </c>
      <c r="Q326" s="149"/>
      <c r="R326" s="149"/>
      <c r="S326" s="462"/>
      <c r="T326" s="262"/>
    </row>
    <row r="327" spans="1:20" ht="33" customHeight="1" x14ac:dyDescent="0.25">
      <c r="A327" s="46"/>
      <c r="B327" s="142"/>
      <c r="C327" s="339"/>
      <c r="D327" s="996"/>
      <c r="E327" s="997"/>
      <c r="F327" s="143"/>
      <c r="G327" s="142"/>
      <c r="H327" s="157"/>
      <c r="I327" s="461"/>
      <c r="J327" s="674" t="str">
        <f>IF(H327="","",VLOOKUP(H327,Datos!$L$2:$N$23,3,FALSE))</f>
        <v/>
      </c>
      <c r="K327" s="395" t="str">
        <f t="shared" si="24"/>
        <v/>
      </c>
      <c r="L327" s="395" t="str">
        <f t="shared" si="25"/>
        <v/>
      </c>
      <c r="M327" s="395" t="str">
        <f t="shared" si="26"/>
        <v/>
      </c>
      <c r="N327" s="395" t="str">
        <f t="shared" si="27"/>
        <v/>
      </c>
      <c r="O327" s="395" t="str">
        <f t="shared" si="28"/>
        <v/>
      </c>
      <c r="P327" s="395" t="str">
        <f t="shared" si="29"/>
        <v/>
      </c>
      <c r="Q327" s="149"/>
      <c r="R327" s="149"/>
      <c r="S327" s="462"/>
      <c r="T327" s="262"/>
    </row>
    <row r="328" spans="1:20" ht="33" customHeight="1" x14ac:dyDescent="0.25">
      <c r="A328" s="46"/>
      <c r="B328" s="142"/>
      <c r="C328" s="339"/>
      <c r="D328" s="996"/>
      <c r="E328" s="997"/>
      <c r="F328" s="143"/>
      <c r="G328" s="142"/>
      <c r="H328" s="157"/>
      <c r="I328" s="461"/>
      <c r="J328" s="674" t="str">
        <f>IF(H328="","",VLOOKUP(H328,Datos!$L$2:$N$23,3,FALSE))</f>
        <v/>
      </c>
      <c r="K328" s="395" t="str">
        <f t="shared" si="24"/>
        <v/>
      </c>
      <c r="L328" s="395" t="str">
        <f t="shared" si="25"/>
        <v/>
      </c>
      <c r="M328" s="395" t="str">
        <f t="shared" si="26"/>
        <v/>
      </c>
      <c r="N328" s="395" t="str">
        <f t="shared" si="27"/>
        <v/>
      </c>
      <c r="O328" s="395" t="str">
        <f t="shared" si="28"/>
        <v/>
      </c>
      <c r="P328" s="395" t="str">
        <f t="shared" si="29"/>
        <v/>
      </c>
      <c r="Q328" s="149"/>
      <c r="R328" s="149"/>
      <c r="S328" s="462"/>
      <c r="T328" s="262"/>
    </row>
    <row r="329" spans="1:20" ht="33" customHeight="1" x14ac:dyDescent="0.25">
      <c r="A329" s="46"/>
      <c r="B329" s="142"/>
      <c r="C329" s="339"/>
      <c r="D329" s="996"/>
      <c r="E329" s="997"/>
      <c r="F329" s="143"/>
      <c r="G329" s="142"/>
      <c r="H329" s="157"/>
      <c r="I329" s="461"/>
      <c r="J329" s="674" t="str">
        <f>IF(H329="","",VLOOKUP(H329,Datos!$L$2:$N$23,3,FALSE))</f>
        <v/>
      </c>
      <c r="K329" s="395" t="str">
        <f t="shared" si="24"/>
        <v/>
      </c>
      <c r="L329" s="395" t="str">
        <f t="shared" si="25"/>
        <v/>
      </c>
      <c r="M329" s="395" t="str">
        <f t="shared" si="26"/>
        <v/>
      </c>
      <c r="N329" s="395" t="str">
        <f t="shared" si="27"/>
        <v/>
      </c>
      <c r="O329" s="395" t="str">
        <f t="shared" si="28"/>
        <v/>
      </c>
      <c r="P329" s="395" t="str">
        <f t="shared" si="29"/>
        <v/>
      </c>
      <c r="Q329" s="149"/>
      <c r="R329" s="149"/>
      <c r="S329" s="462"/>
      <c r="T329" s="262"/>
    </row>
    <row r="330" spans="1:20" ht="33" customHeight="1" x14ac:dyDescent="0.25">
      <c r="A330" s="46"/>
      <c r="B330" s="142"/>
      <c r="C330" s="339"/>
      <c r="D330" s="996"/>
      <c r="E330" s="997"/>
      <c r="F330" s="143"/>
      <c r="G330" s="142"/>
      <c r="H330" s="157"/>
      <c r="I330" s="461"/>
      <c r="J330" s="674" t="str">
        <f>IF(H330="","",VLOOKUP(H330,Datos!$L$2:$N$23,3,FALSE))</f>
        <v/>
      </c>
      <c r="K330" s="395" t="str">
        <f t="shared" si="24"/>
        <v/>
      </c>
      <c r="L330" s="395" t="str">
        <f t="shared" si="25"/>
        <v/>
      </c>
      <c r="M330" s="395" t="str">
        <f t="shared" si="26"/>
        <v/>
      </c>
      <c r="N330" s="395" t="str">
        <f t="shared" si="27"/>
        <v/>
      </c>
      <c r="O330" s="395" t="str">
        <f t="shared" si="28"/>
        <v/>
      </c>
      <c r="P330" s="395" t="str">
        <f t="shared" si="29"/>
        <v/>
      </c>
      <c r="Q330" s="149"/>
      <c r="R330" s="149"/>
      <c r="S330" s="462"/>
      <c r="T330" s="262"/>
    </row>
    <row r="331" spans="1:20" ht="33" customHeight="1" x14ac:dyDescent="0.25">
      <c r="A331" s="46"/>
      <c r="B331" s="142"/>
      <c r="C331" s="339"/>
      <c r="D331" s="996"/>
      <c r="E331" s="997"/>
      <c r="F331" s="143"/>
      <c r="G331" s="142"/>
      <c r="H331" s="157"/>
      <c r="I331" s="461"/>
      <c r="J331" s="674" t="str">
        <f>IF(H331="","",VLOOKUP(H331,Datos!$L$2:$N$23,3,FALSE))</f>
        <v/>
      </c>
      <c r="K331" s="395" t="str">
        <f t="shared" si="24"/>
        <v/>
      </c>
      <c r="L331" s="395" t="str">
        <f t="shared" si="25"/>
        <v/>
      </c>
      <c r="M331" s="395" t="str">
        <f t="shared" si="26"/>
        <v/>
      </c>
      <c r="N331" s="395" t="str">
        <f t="shared" si="27"/>
        <v/>
      </c>
      <c r="O331" s="395" t="str">
        <f t="shared" si="28"/>
        <v/>
      </c>
      <c r="P331" s="395" t="str">
        <f t="shared" si="29"/>
        <v/>
      </c>
      <c r="Q331" s="149"/>
      <c r="R331" s="149"/>
      <c r="S331" s="462"/>
      <c r="T331" s="262"/>
    </row>
    <row r="332" spans="1:20" ht="33" customHeight="1" x14ac:dyDescent="0.25">
      <c r="A332" s="46"/>
      <c r="B332" s="142"/>
      <c r="C332" s="339"/>
      <c r="D332" s="996"/>
      <c r="E332" s="997"/>
      <c r="F332" s="143"/>
      <c r="G332" s="142"/>
      <c r="H332" s="157"/>
      <c r="I332" s="461"/>
      <c r="J332" s="674" t="str">
        <f>IF(H332="","",VLOOKUP(H332,Datos!$L$2:$N$23,3,FALSE))</f>
        <v/>
      </c>
      <c r="K332" s="395" t="str">
        <f t="shared" si="24"/>
        <v/>
      </c>
      <c r="L332" s="395" t="str">
        <f t="shared" si="25"/>
        <v/>
      </c>
      <c r="M332" s="395" t="str">
        <f t="shared" si="26"/>
        <v/>
      </c>
      <c r="N332" s="395" t="str">
        <f t="shared" si="27"/>
        <v/>
      </c>
      <c r="O332" s="395" t="str">
        <f t="shared" si="28"/>
        <v/>
      </c>
      <c r="P332" s="395" t="str">
        <f t="shared" si="29"/>
        <v/>
      </c>
      <c r="Q332" s="149"/>
      <c r="R332" s="149"/>
      <c r="S332" s="462"/>
      <c r="T332" s="262"/>
    </row>
    <row r="333" spans="1:20" ht="33" customHeight="1" x14ac:dyDescent="0.25">
      <c r="A333" s="46"/>
      <c r="B333" s="142"/>
      <c r="C333" s="339"/>
      <c r="D333" s="996"/>
      <c r="E333" s="997"/>
      <c r="F333" s="143"/>
      <c r="G333" s="142"/>
      <c r="H333" s="157"/>
      <c r="I333" s="461"/>
      <c r="J333" s="674" t="str">
        <f>IF(H333="","",VLOOKUP(H333,Datos!$L$2:$N$23,3,FALSE))</f>
        <v/>
      </c>
      <c r="K333" s="395" t="str">
        <f t="shared" ref="K333:K396" si="30">IF(ISNUMBER(J333),((J333*12)*G333),"")</f>
        <v/>
      </c>
      <c r="L333" s="395" t="str">
        <f t="shared" ref="L333:L396" si="31">IF(ISNUMBER(J333),(K333/12),"")</f>
        <v/>
      </c>
      <c r="M333" s="395" t="str">
        <f t="shared" ref="M333:M396" si="32">IF(ISNUMBER(J333),($F$513*G333),"")</f>
        <v/>
      </c>
      <c r="N333" s="395" t="str">
        <f t="shared" ref="N333:N396" si="33">IF(ISNUMBER(J333),(K333*8.33%),"")</f>
        <v/>
      </c>
      <c r="O333" s="395" t="str">
        <f t="shared" ref="O333:O396" si="34">IF(ISNUMBER(J333),(K333*9.15%),"")</f>
        <v/>
      </c>
      <c r="P333" s="395" t="str">
        <f t="shared" ref="P333:P396" si="35">IF(ISNUMBER(J333),SUM(K333:O333),"")</f>
        <v/>
      </c>
      <c r="Q333" s="149"/>
      <c r="R333" s="149"/>
      <c r="S333" s="462"/>
      <c r="T333" s="262"/>
    </row>
    <row r="334" spans="1:20" ht="33" customHeight="1" x14ac:dyDescent="0.25">
      <c r="A334" s="46"/>
      <c r="B334" s="142"/>
      <c r="C334" s="339"/>
      <c r="D334" s="996"/>
      <c r="E334" s="997"/>
      <c r="F334" s="143"/>
      <c r="G334" s="142"/>
      <c r="H334" s="157"/>
      <c r="I334" s="461"/>
      <c r="J334" s="674" t="str">
        <f>IF(H334="","",VLOOKUP(H334,Datos!$L$2:$N$23,3,FALSE))</f>
        <v/>
      </c>
      <c r="K334" s="395" t="str">
        <f t="shared" si="30"/>
        <v/>
      </c>
      <c r="L334" s="395" t="str">
        <f t="shared" si="31"/>
        <v/>
      </c>
      <c r="M334" s="395" t="str">
        <f t="shared" si="32"/>
        <v/>
      </c>
      <c r="N334" s="395" t="str">
        <f t="shared" si="33"/>
        <v/>
      </c>
      <c r="O334" s="395" t="str">
        <f t="shared" si="34"/>
        <v/>
      </c>
      <c r="P334" s="395" t="str">
        <f t="shared" si="35"/>
        <v/>
      </c>
      <c r="Q334" s="149"/>
      <c r="R334" s="149"/>
      <c r="S334" s="462"/>
      <c r="T334" s="262"/>
    </row>
    <row r="335" spans="1:20" ht="33" customHeight="1" x14ac:dyDescent="0.25">
      <c r="A335" s="46"/>
      <c r="B335" s="142"/>
      <c r="C335" s="339"/>
      <c r="D335" s="996"/>
      <c r="E335" s="997"/>
      <c r="F335" s="143"/>
      <c r="G335" s="142"/>
      <c r="H335" s="157"/>
      <c r="I335" s="461"/>
      <c r="J335" s="674" t="str">
        <f>IF(H335="","",VLOOKUP(H335,Datos!$L$2:$N$23,3,FALSE))</f>
        <v/>
      </c>
      <c r="K335" s="395" t="str">
        <f t="shared" si="30"/>
        <v/>
      </c>
      <c r="L335" s="395" t="str">
        <f t="shared" si="31"/>
        <v/>
      </c>
      <c r="M335" s="395" t="str">
        <f t="shared" si="32"/>
        <v/>
      </c>
      <c r="N335" s="395" t="str">
        <f t="shared" si="33"/>
        <v/>
      </c>
      <c r="O335" s="395" t="str">
        <f t="shared" si="34"/>
        <v/>
      </c>
      <c r="P335" s="395" t="str">
        <f t="shared" si="35"/>
        <v/>
      </c>
      <c r="Q335" s="149"/>
      <c r="R335" s="149"/>
      <c r="S335" s="462"/>
      <c r="T335" s="262"/>
    </row>
    <row r="336" spans="1:20" ht="33" customHeight="1" x14ac:dyDescent="0.25">
      <c r="A336" s="46"/>
      <c r="B336" s="142"/>
      <c r="C336" s="339"/>
      <c r="D336" s="996"/>
      <c r="E336" s="997"/>
      <c r="F336" s="143"/>
      <c r="G336" s="142"/>
      <c r="H336" s="157"/>
      <c r="I336" s="461"/>
      <c r="J336" s="674" t="str">
        <f>IF(H336="","",VLOOKUP(H336,Datos!$L$2:$N$23,3,FALSE))</f>
        <v/>
      </c>
      <c r="K336" s="395" t="str">
        <f t="shared" si="30"/>
        <v/>
      </c>
      <c r="L336" s="395" t="str">
        <f t="shared" si="31"/>
        <v/>
      </c>
      <c r="M336" s="395" t="str">
        <f t="shared" si="32"/>
        <v/>
      </c>
      <c r="N336" s="395" t="str">
        <f t="shared" si="33"/>
        <v/>
      </c>
      <c r="O336" s="395" t="str">
        <f t="shared" si="34"/>
        <v/>
      </c>
      <c r="P336" s="395" t="str">
        <f t="shared" si="35"/>
        <v/>
      </c>
      <c r="Q336" s="149"/>
      <c r="R336" s="149"/>
      <c r="S336" s="462"/>
      <c r="T336" s="262"/>
    </row>
    <row r="337" spans="1:20" ht="33" customHeight="1" x14ac:dyDescent="0.25">
      <c r="A337" s="46"/>
      <c r="B337" s="142"/>
      <c r="C337" s="339"/>
      <c r="D337" s="996"/>
      <c r="E337" s="997"/>
      <c r="F337" s="143"/>
      <c r="G337" s="142"/>
      <c r="H337" s="157"/>
      <c r="I337" s="461"/>
      <c r="J337" s="674" t="str">
        <f>IF(H337="","",VLOOKUP(H337,Datos!$L$2:$N$23,3,FALSE))</f>
        <v/>
      </c>
      <c r="K337" s="395" t="str">
        <f t="shared" si="30"/>
        <v/>
      </c>
      <c r="L337" s="395" t="str">
        <f t="shared" si="31"/>
        <v/>
      </c>
      <c r="M337" s="395" t="str">
        <f t="shared" si="32"/>
        <v/>
      </c>
      <c r="N337" s="395" t="str">
        <f t="shared" si="33"/>
        <v/>
      </c>
      <c r="O337" s="395" t="str">
        <f t="shared" si="34"/>
        <v/>
      </c>
      <c r="P337" s="395" t="str">
        <f t="shared" si="35"/>
        <v/>
      </c>
      <c r="Q337" s="149"/>
      <c r="R337" s="149"/>
      <c r="S337" s="462"/>
      <c r="T337" s="262"/>
    </row>
    <row r="338" spans="1:20" ht="33" customHeight="1" x14ac:dyDescent="0.25">
      <c r="A338" s="46"/>
      <c r="B338" s="142"/>
      <c r="C338" s="339"/>
      <c r="D338" s="996"/>
      <c r="E338" s="997"/>
      <c r="F338" s="143"/>
      <c r="G338" s="142"/>
      <c r="H338" s="157"/>
      <c r="I338" s="461"/>
      <c r="J338" s="674" t="str">
        <f>IF(H338="","",VLOOKUP(H338,Datos!$L$2:$N$23,3,FALSE))</f>
        <v/>
      </c>
      <c r="K338" s="395" t="str">
        <f t="shared" si="30"/>
        <v/>
      </c>
      <c r="L338" s="395" t="str">
        <f t="shared" si="31"/>
        <v/>
      </c>
      <c r="M338" s="395" t="str">
        <f t="shared" si="32"/>
        <v/>
      </c>
      <c r="N338" s="395" t="str">
        <f t="shared" si="33"/>
        <v/>
      </c>
      <c r="O338" s="395" t="str">
        <f t="shared" si="34"/>
        <v/>
      </c>
      <c r="P338" s="395" t="str">
        <f t="shared" si="35"/>
        <v/>
      </c>
      <c r="Q338" s="149"/>
      <c r="R338" s="149"/>
      <c r="S338" s="462"/>
      <c r="T338" s="262"/>
    </row>
    <row r="339" spans="1:20" ht="33" customHeight="1" x14ac:dyDescent="0.25">
      <c r="A339" s="46"/>
      <c r="B339" s="142"/>
      <c r="C339" s="339"/>
      <c r="D339" s="996"/>
      <c r="E339" s="997"/>
      <c r="F339" s="143"/>
      <c r="G339" s="142"/>
      <c r="H339" s="157"/>
      <c r="I339" s="461"/>
      <c r="J339" s="674" t="str">
        <f>IF(H339="","",VLOOKUP(H339,Datos!$L$2:$N$23,3,FALSE))</f>
        <v/>
      </c>
      <c r="K339" s="395" t="str">
        <f t="shared" si="30"/>
        <v/>
      </c>
      <c r="L339" s="395" t="str">
        <f t="shared" si="31"/>
        <v/>
      </c>
      <c r="M339" s="395" t="str">
        <f t="shared" si="32"/>
        <v/>
      </c>
      <c r="N339" s="395" t="str">
        <f t="shared" si="33"/>
        <v/>
      </c>
      <c r="O339" s="395" t="str">
        <f t="shared" si="34"/>
        <v/>
      </c>
      <c r="P339" s="395" t="str">
        <f t="shared" si="35"/>
        <v/>
      </c>
      <c r="Q339" s="149"/>
      <c r="R339" s="149"/>
      <c r="S339" s="462"/>
      <c r="T339" s="262"/>
    </row>
    <row r="340" spans="1:20" ht="33" customHeight="1" x14ac:dyDescent="0.25">
      <c r="A340" s="46"/>
      <c r="B340" s="142"/>
      <c r="C340" s="339"/>
      <c r="D340" s="996"/>
      <c r="E340" s="997"/>
      <c r="F340" s="143"/>
      <c r="G340" s="142"/>
      <c r="H340" s="157"/>
      <c r="I340" s="461"/>
      <c r="J340" s="674" t="str">
        <f>IF(H340="","",VLOOKUP(H340,Datos!$L$2:$N$23,3,FALSE))</f>
        <v/>
      </c>
      <c r="K340" s="395" t="str">
        <f t="shared" si="30"/>
        <v/>
      </c>
      <c r="L340" s="395" t="str">
        <f t="shared" si="31"/>
        <v/>
      </c>
      <c r="M340" s="395" t="str">
        <f t="shared" si="32"/>
        <v/>
      </c>
      <c r="N340" s="395" t="str">
        <f t="shared" si="33"/>
        <v/>
      </c>
      <c r="O340" s="395" t="str">
        <f t="shared" si="34"/>
        <v/>
      </c>
      <c r="P340" s="395" t="str">
        <f t="shared" si="35"/>
        <v/>
      </c>
      <c r="Q340" s="149"/>
      <c r="R340" s="149"/>
      <c r="S340" s="462"/>
      <c r="T340" s="262"/>
    </row>
    <row r="341" spans="1:20" ht="33" customHeight="1" x14ac:dyDescent="0.25">
      <c r="A341" s="46"/>
      <c r="B341" s="142"/>
      <c r="C341" s="339"/>
      <c r="D341" s="996"/>
      <c r="E341" s="997"/>
      <c r="F341" s="143"/>
      <c r="G341" s="142"/>
      <c r="H341" s="157"/>
      <c r="I341" s="461"/>
      <c r="J341" s="674" t="str">
        <f>IF(H341="","",VLOOKUP(H341,Datos!$L$2:$N$23,3,FALSE))</f>
        <v/>
      </c>
      <c r="K341" s="395" t="str">
        <f t="shared" si="30"/>
        <v/>
      </c>
      <c r="L341" s="395" t="str">
        <f t="shared" si="31"/>
        <v/>
      </c>
      <c r="M341" s="395" t="str">
        <f t="shared" si="32"/>
        <v/>
      </c>
      <c r="N341" s="395" t="str">
        <f t="shared" si="33"/>
        <v/>
      </c>
      <c r="O341" s="395" t="str">
        <f t="shared" si="34"/>
        <v/>
      </c>
      <c r="P341" s="395" t="str">
        <f t="shared" si="35"/>
        <v/>
      </c>
      <c r="Q341" s="149"/>
      <c r="R341" s="149"/>
      <c r="S341" s="462"/>
      <c r="T341" s="262"/>
    </row>
    <row r="342" spans="1:20" ht="33" customHeight="1" x14ac:dyDescent="0.25">
      <c r="A342" s="46"/>
      <c r="B342" s="142"/>
      <c r="C342" s="339"/>
      <c r="D342" s="996"/>
      <c r="E342" s="997"/>
      <c r="F342" s="143"/>
      <c r="G342" s="142"/>
      <c r="H342" s="157"/>
      <c r="I342" s="461"/>
      <c r="J342" s="674" t="str">
        <f>IF(H342="","",VLOOKUP(H342,Datos!$L$2:$N$23,3,FALSE))</f>
        <v/>
      </c>
      <c r="K342" s="395" t="str">
        <f t="shared" si="30"/>
        <v/>
      </c>
      <c r="L342" s="395" t="str">
        <f t="shared" si="31"/>
        <v/>
      </c>
      <c r="M342" s="395" t="str">
        <f t="shared" si="32"/>
        <v/>
      </c>
      <c r="N342" s="395" t="str">
        <f t="shared" si="33"/>
        <v/>
      </c>
      <c r="O342" s="395" t="str">
        <f t="shared" si="34"/>
        <v/>
      </c>
      <c r="P342" s="395" t="str">
        <f t="shared" si="35"/>
        <v/>
      </c>
      <c r="Q342" s="149"/>
      <c r="R342" s="149"/>
      <c r="S342" s="462"/>
      <c r="T342" s="262"/>
    </row>
    <row r="343" spans="1:20" ht="33" customHeight="1" x14ac:dyDescent="0.25">
      <c r="A343" s="46"/>
      <c r="B343" s="142"/>
      <c r="C343" s="339"/>
      <c r="D343" s="996"/>
      <c r="E343" s="997"/>
      <c r="F343" s="143"/>
      <c r="G343" s="142"/>
      <c r="H343" s="157"/>
      <c r="I343" s="461"/>
      <c r="J343" s="674" t="str">
        <f>IF(H343="","",VLOOKUP(H343,Datos!$L$2:$N$23,3,FALSE))</f>
        <v/>
      </c>
      <c r="K343" s="395" t="str">
        <f t="shared" si="30"/>
        <v/>
      </c>
      <c r="L343" s="395" t="str">
        <f t="shared" si="31"/>
        <v/>
      </c>
      <c r="M343" s="395" t="str">
        <f t="shared" si="32"/>
        <v/>
      </c>
      <c r="N343" s="395" t="str">
        <f t="shared" si="33"/>
        <v/>
      </c>
      <c r="O343" s="395" t="str">
        <f t="shared" si="34"/>
        <v/>
      </c>
      <c r="P343" s="395" t="str">
        <f t="shared" si="35"/>
        <v/>
      </c>
      <c r="Q343" s="149"/>
      <c r="R343" s="149"/>
      <c r="S343" s="462"/>
      <c r="T343" s="262"/>
    </row>
    <row r="344" spans="1:20" ht="33" customHeight="1" x14ac:dyDescent="0.25">
      <c r="A344" s="46"/>
      <c r="B344" s="142"/>
      <c r="C344" s="339"/>
      <c r="D344" s="996"/>
      <c r="E344" s="997"/>
      <c r="F344" s="143"/>
      <c r="G344" s="142"/>
      <c r="H344" s="157"/>
      <c r="I344" s="461"/>
      <c r="J344" s="674" t="str">
        <f>IF(H344="","",VLOOKUP(H344,Datos!$L$2:$N$23,3,FALSE))</f>
        <v/>
      </c>
      <c r="K344" s="395" t="str">
        <f t="shared" si="30"/>
        <v/>
      </c>
      <c r="L344" s="395" t="str">
        <f t="shared" si="31"/>
        <v/>
      </c>
      <c r="M344" s="395" t="str">
        <f t="shared" si="32"/>
        <v/>
      </c>
      <c r="N344" s="395" t="str">
        <f t="shared" si="33"/>
        <v/>
      </c>
      <c r="O344" s="395" t="str">
        <f t="shared" si="34"/>
        <v/>
      </c>
      <c r="P344" s="395" t="str">
        <f t="shared" si="35"/>
        <v/>
      </c>
      <c r="Q344" s="149"/>
      <c r="R344" s="149"/>
      <c r="S344" s="462"/>
      <c r="T344" s="262"/>
    </row>
    <row r="345" spans="1:20" ht="33" customHeight="1" x14ac:dyDescent="0.25">
      <c r="A345" s="46"/>
      <c r="B345" s="142"/>
      <c r="C345" s="339"/>
      <c r="D345" s="996"/>
      <c r="E345" s="997"/>
      <c r="F345" s="143"/>
      <c r="G345" s="142"/>
      <c r="H345" s="157"/>
      <c r="I345" s="461"/>
      <c r="J345" s="674" t="str">
        <f>IF(H345="","",VLOOKUP(H345,Datos!$L$2:$N$23,3,FALSE))</f>
        <v/>
      </c>
      <c r="K345" s="395" t="str">
        <f t="shared" si="30"/>
        <v/>
      </c>
      <c r="L345" s="395" t="str">
        <f t="shared" si="31"/>
        <v/>
      </c>
      <c r="M345" s="395" t="str">
        <f t="shared" si="32"/>
        <v/>
      </c>
      <c r="N345" s="395" t="str">
        <f t="shared" si="33"/>
        <v/>
      </c>
      <c r="O345" s="395" t="str">
        <f t="shared" si="34"/>
        <v/>
      </c>
      <c r="P345" s="395" t="str">
        <f t="shared" si="35"/>
        <v/>
      </c>
      <c r="Q345" s="149"/>
      <c r="R345" s="149"/>
      <c r="S345" s="462"/>
      <c r="T345" s="262"/>
    </row>
    <row r="346" spans="1:20" ht="33" customHeight="1" x14ac:dyDescent="0.25">
      <c r="A346" s="46"/>
      <c r="B346" s="142"/>
      <c r="C346" s="339"/>
      <c r="D346" s="996"/>
      <c r="E346" s="997"/>
      <c r="F346" s="143"/>
      <c r="G346" s="142"/>
      <c r="H346" s="157"/>
      <c r="I346" s="461"/>
      <c r="J346" s="674" t="str">
        <f>IF(H346="","",VLOOKUP(H346,Datos!$L$2:$N$23,3,FALSE))</f>
        <v/>
      </c>
      <c r="K346" s="395" t="str">
        <f t="shared" si="30"/>
        <v/>
      </c>
      <c r="L346" s="395" t="str">
        <f t="shared" si="31"/>
        <v/>
      </c>
      <c r="M346" s="395" t="str">
        <f t="shared" si="32"/>
        <v/>
      </c>
      <c r="N346" s="395" t="str">
        <f t="shared" si="33"/>
        <v/>
      </c>
      <c r="O346" s="395" t="str">
        <f t="shared" si="34"/>
        <v/>
      </c>
      <c r="P346" s="395" t="str">
        <f t="shared" si="35"/>
        <v/>
      </c>
      <c r="Q346" s="149"/>
      <c r="R346" s="149"/>
      <c r="S346" s="462"/>
      <c r="T346" s="262"/>
    </row>
    <row r="347" spans="1:20" ht="33" customHeight="1" x14ac:dyDescent="0.25">
      <c r="A347" s="46"/>
      <c r="B347" s="142"/>
      <c r="C347" s="339"/>
      <c r="D347" s="996"/>
      <c r="E347" s="997"/>
      <c r="F347" s="143"/>
      <c r="G347" s="142"/>
      <c r="H347" s="157"/>
      <c r="I347" s="461"/>
      <c r="J347" s="674" t="str">
        <f>IF(H347="","",VLOOKUP(H347,Datos!$L$2:$N$23,3,FALSE))</f>
        <v/>
      </c>
      <c r="K347" s="395" t="str">
        <f t="shared" si="30"/>
        <v/>
      </c>
      <c r="L347" s="395" t="str">
        <f t="shared" si="31"/>
        <v/>
      </c>
      <c r="M347" s="395" t="str">
        <f t="shared" si="32"/>
        <v/>
      </c>
      <c r="N347" s="395" t="str">
        <f t="shared" si="33"/>
        <v/>
      </c>
      <c r="O347" s="395" t="str">
        <f t="shared" si="34"/>
        <v/>
      </c>
      <c r="P347" s="395" t="str">
        <f t="shared" si="35"/>
        <v/>
      </c>
      <c r="Q347" s="149"/>
      <c r="R347" s="149"/>
      <c r="S347" s="462"/>
      <c r="T347" s="262"/>
    </row>
    <row r="348" spans="1:20" ht="33" customHeight="1" x14ac:dyDescent="0.25">
      <c r="A348" s="46"/>
      <c r="B348" s="142"/>
      <c r="C348" s="339"/>
      <c r="D348" s="996"/>
      <c r="E348" s="997"/>
      <c r="F348" s="143"/>
      <c r="G348" s="142"/>
      <c r="H348" s="157"/>
      <c r="I348" s="461"/>
      <c r="J348" s="674" t="str">
        <f>IF(H348="","",VLOOKUP(H348,Datos!$L$2:$N$23,3,FALSE))</f>
        <v/>
      </c>
      <c r="K348" s="395" t="str">
        <f t="shared" si="30"/>
        <v/>
      </c>
      <c r="L348" s="395" t="str">
        <f t="shared" si="31"/>
        <v/>
      </c>
      <c r="M348" s="395" t="str">
        <f t="shared" si="32"/>
        <v/>
      </c>
      <c r="N348" s="395" t="str">
        <f t="shared" si="33"/>
        <v/>
      </c>
      <c r="O348" s="395" t="str">
        <f t="shared" si="34"/>
        <v/>
      </c>
      <c r="P348" s="395" t="str">
        <f t="shared" si="35"/>
        <v/>
      </c>
      <c r="Q348" s="149"/>
      <c r="R348" s="149"/>
      <c r="S348" s="462"/>
      <c r="T348" s="262"/>
    </row>
    <row r="349" spans="1:20" ht="33" customHeight="1" x14ac:dyDescent="0.25">
      <c r="A349" s="46"/>
      <c r="B349" s="142"/>
      <c r="C349" s="339"/>
      <c r="D349" s="996"/>
      <c r="E349" s="997"/>
      <c r="F349" s="143"/>
      <c r="G349" s="142"/>
      <c r="H349" s="157"/>
      <c r="I349" s="461"/>
      <c r="J349" s="674" t="str">
        <f>IF(H349="","",VLOOKUP(H349,Datos!$L$2:$N$23,3,FALSE))</f>
        <v/>
      </c>
      <c r="K349" s="395" t="str">
        <f t="shared" si="30"/>
        <v/>
      </c>
      <c r="L349" s="395" t="str">
        <f t="shared" si="31"/>
        <v/>
      </c>
      <c r="M349" s="395" t="str">
        <f t="shared" si="32"/>
        <v/>
      </c>
      <c r="N349" s="395" t="str">
        <f t="shared" si="33"/>
        <v/>
      </c>
      <c r="O349" s="395" t="str">
        <f t="shared" si="34"/>
        <v/>
      </c>
      <c r="P349" s="395" t="str">
        <f t="shared" si="35"/>
        <v/>
      </c>
      <c r="Q349" s="149"/>
      <c r="R349" s="149"/>
      <c r="S349" s="462"/>
      <c r="T349" s="262"/>
    </row>
    <row r="350" spans="1:20" ht="33" customHeight="1" x14ac:dyDescent="0.25">
      <c r="A350" s="46"/>
      <c r="B350" s="142"/>
      <c r="C350" s="339"/>
      <c r="D350" s="996"/>
      <c r="E350" s="997"/>
      <c r="F350" s="143"/>
      <c r="G350" s="142"/>
      <c r="H350" s="157"/>
      <c r="I350" s="461"/>
      <c r="J350" s="674" t="str">
        <f>IF(H350="","",VLOOKUP(H350,Datos!$L$2:$N$23,3,FALSE))</f>
        <v/>
      </c>
      <c r="K350" s="395" t="str">
        <f t="shared" si="30"/>
        <v/>
      </c>
      <c r="L350" s="395" t="str">
        <f t="shared" si="31"/>
        <v/>
      </c>
      <c r="M350" s="395" t="str">
        <f t="shared" si="32"/>
        <v/>
      </c>
      <c r="N350" s="395" t="str">
        <f t="shared" si="33"/>
        <v/>
      </c>
      <c r="O350" s="395" t="str">
        <f t="shared" si="34"/>
        <v/>
      </c>
      <c r="P350" s="395" t="str">
        <f t="shared" si="35"/>
        <v/>
      </c>
      <c r="Q350" s="149"/>
      <c r="R350" s="149"/>
      <c r="S350" s="462"/>
      <c r="T350" s="262"/>
    </row>
    <row r="351" spans="1:20" ht="33" customHeight="1" x14ac:dyDescent="0.25">
      <c r="A351" s="46"/>
      <c r="B351" s="142"/>
      <c r="C351" s="339"/>
      <c r="D351" s="996"/>
      <c r="E351" s="997"/>
      <c r="F351" s="143"/>
      <c r="G351" s="142"/>
      <c r="H351" s="157"/>
      <c r="I351" s="461"/>
      <c r="J351" s="674" t="str">
        <f>IF(H351="","",VLOOKUP(H351,Datos!$L$2:$N$23,3,FALSE))</f>
        <v/>
      </c>
      <c r="K351" s="395" t="str">
        <f t="shared" si="30"/>
        <v/>
      </c>
      <c r="L351" s="395" t="str">
        <f t="shared" si="31"/>
        <v/>
      </c>
      <c r="M351" s="395" t="str">
        <f t="shared" si="32"/>
        <v/>
      </c>
      <c r="N351" s="395" t="str">
        <f t="shared" si="33"/>
        <v/>
      </c>
      <c r="O351" s="395" t="str">
        <f t="shared" si="34"/>
        <v/>
      </c>
      <c r="P351" s="395" t="str">
        <f t="shared" si="35"/>
        <v/>
      </c>
      <c r="Q351" s="149"/>
      <c r="R351" s="149"/>
      <c r="S351" s="462"/>
      <c r="T351" s="262"/>
    </row>
    <row r="352" spans="1:20" ht="33" customHeight="1" x14ac:dyDescent="0.25">
      <c r="A352" s="46"/>
      <c r="B352" s="142"/>
      <c r="C352" s="339"/>
      <c r="D352" s="996"/>
      <c r="E352" s="997"/>
      <c r="F352" s="143"/>
      <c r="G352" s="142"/>
      <c r="H352" s="157"/>
      <c r="I352" s="461"/>
      <c r="J352" s="674" t="str">
        <f>IF(H352="","",VLOOKUP(H352,Datos!$L$2:$N$23,3,FALSE))</f>
        <v/>
      </c>
      <c r="K352" s="395" t="str">
        <f t="shared" si="30"/>
        <v/>
      </c>
      <c r="L352" s="395" t="str">
        <f t="shared" si="31"/>
        <v/>
      </c>
      <c r="M352" s="395" t="str">
        <f t="shared" si="32"/>
        <v/>
      </c>
      <c r="N352" s="395" t="str">
        <f t="shared" si="33"/>
        <v/>
      </c>
      <c r="O352" s="395" t="str">
        <f t="shared" si="34"/>
        <v/>
      </c>
      <c r="P352" s="395" t="str">
        <f t="shared" si="35"/>
        <v/>
      </c>
      <c r="Q352" s="149"/>
      <c r="R352" s="149"/>
      <c r="S352" s="462"/>
      <c r="T352" s="262"/>
    </row>
    <row r="353" spans="1:20" ht="33" customHeight="1" x14ac:dyDescent="0.25">
      <c r="A353" s="46"/>
      <c r="B353" s="142"/>
      <c r="C353" s="339"/>
      <c r="D353" s="996"/>
      <c r="E353" s="997"/>
      <c r="F353" s="143"/>
      <c r="G353" s="142"/>
      <c r="H353" s="157"/>
      <c r="I353" s="461"/>
      <c r="J353" s="674" t="str">
        <f>IF(H353="","",VLOOKUP(H353,Datos!$L$2:$N$23,3,FALSE))</f>
        <v/>
      </c>
      <c r="K353" s="395" t="str">
        <f t="shared" si="30"/>
        <v/>
      </c>
      <c r="L353" s="395" t="str">
        <f t="shared" si="31"/>
        <v/>
      </c>
      <c r="M353" s="395" t="str">
        <f t="shared" si="32"/>
        <v/>
      </c>
      <c r="N353" s="395" t="str">
        <f t="shared" si="33"/>
        <v/>
      </c>
      <c r="O353" s="395" t="str">
        <f t="shared" si="34"/>
        <v/>
      </c>
      <c r="P353" s="395" t="str">
        <f t="shared" si="35"/>
        <v/>
      </c>
      <c r="Q353" s="149"/>
      <c r="R353" s="149"/>
      <c r="S353" s="462"/>
      <c r="T353" s="262"/>
    </row>
    <row r="354" spans="1:20" ht="33" customHeight="1" x14ac:dyDescent="0.25">
      <c r="A354" s="46"/>
      <c r="B354" s="142"/>
      <c r="C354" s="339"/>
      <c r="D354" s="996"/>
      <c r="E354" s="997"/>
      <c r="F354" s="143"/>
      <c r="G354" s="142"/>
      <c r="H354" s="157"/>
      <c r="I354" s="461"/>
      <c r="J354" s="674" t="str">
        <f>IF(H354="","",VLOOKUP(H354,Datos!$L$2:$N$23,3,FALSE))</f>
        <v/>
      </c>
      <c r="K354" s="395" t="str">
        <f t="shared" si="30"/>
        <v/>
      </c>
      <c r="L354" s="395" t="str">
        <f t="shared" si="31"/>
        <v/>
      </c>
      <c r="M354" s="395" t="str">
        <f t="shared" si="32"/>
        <v/>
      </c>
      <c r="N354" s="395" t="str">
        <f t="shared" si="33"/>
        <v/>
      </c>
      <c r="O354" s="395" t="str">
        <f t="shared" si="34"/>
        <v/>
      </c>
      <c r="P354" s="395" t="str">
        <f t="shared" si="35"/>
        <v/>
      </c>
      <c r="Q354" s="149"/>
      <c r="R354" s="149"/>
      <c r="S354" s="462"/>
      <c r="T354" s="262"/>
    </row>
    <row r="355" spans="1:20" ht="33" customHeight="1" x14ac:dyDescent="0.25">
      <c r="A355" s="46"/>
      <c r="B355" s="142"/>
      <c r="C355" s="339"/>
      <c r="D355" s="996"/>
      <c r="E355" s="997"/>
      <c r="F355" s="143"/>
      <c r="G355" s="142"/>
      <c r="H355" s="157"/>
      <c r="I355" s="461"/>
      <c r="J355" s="674" t="str">
        <f>IF(H355="","",VLOOKUP(H355,Datos!$L$2:$N$23,3,FALSE))</f>
        <v/>
      </c>
      <c r="K355" s="395" t="str">
        <f t="shared" si="30"/>
        <v/>
      </c>
      <c r="L355" s="395" t="str">
        <f t="shared" si="31"/>
        <v/>
      </c>
      <c r="M355" s="395" t="str">
        <f t="shared" si="32"/>
        <v/>
      </c>
      <c r="N355" s="395" t="str">
        <f t="shared" si="33"/>
        <v/>
      </c>
      <c r="O355" s="395" t="str">
        <f t="shared" si="34"/>
        <v/>
      </c>
      <c r="P355" s="395" t="str">
        <f t="shared" si="35"/>
        <v/>
      </c>
      <c r="Q355" s="149"/>
      <c r="R355" s="149"/>
      <c r="S355" s="462"/>
      <c r="T355" s="262"/>
    </row>
    <row r="356" spans="1:20" ht="33" customHeight="1" x14ac:dyDescent="0.25">
      <c r="A356" s="46"/>
      <c r="B356" s="142"/>
      <c r="C356" s="339"/>
      <c r="D356" s="996"/>
      <c r="E356" s="997"/>
      <c r="F356" s="143"/>
      <c r="G356" s="142"/>
      <c r="H356" s="157"/>
      <c r="I356" s="461"/>
      <c r="J356" s="674" t="str">
        <f>IF(H356="","",VLOOKUP(H356,Datos!$L$2:$N$23,3,FALSE))</f>
        <v/>
      </c>
      <c r="K356" s="395" t="str">
        <f t="shared" si="30"/>
        <v/>
      </c>
      <c r="L356" s="395" t="str">
        <f t="shared" si="31"/>
        <v/>
      </c>
      <c r="M356" s="395" t="str">
        <f t="shared" si="32"/>
        <v/>
      </c>
      <c r="N356" s="395" t="str">
        <f t="shared" si="33"/>
        <v/>
      </c>
      <c r="O356" s="395" t="str">
        <f t="shared" si="34"/>
        <v/>
      </c>
      <c r="P356" s="395" t="str">
        <f t="shared" si="35"/>
        <v/>
      </c>
      <c r="Q356" s="149"/>
      <c r="R356" s="149"/>
      <c r="S356" s="462"/>
      <c r="T356" s="262"/>
    </row>
    <row r="357" spans="1:20" ht="33" customHeight="1" x14ac:dyDescent="0.25">
      <c r="A357" s="46"/>
      <c r="B357" s="142"/>
      <c r="C357" s="339"/>
      <c r="D357" s="996"/>
      <c r="E357" s="997"/>
      <c r="F357" s="143"/>
      <c r="G357" s="142"/>
      <c r="H357" s="157"/>
      <c r="I357" s="461"/>
      <c r="J357" s="674" t="str">
        <f>IF(H357="","",VLOOKUP(H357,Datos!$L$2:$N$23,3,FALSE))</f>
        <v/>
      </c>
      <c r="K357" s="395" t="str">
        <f t="shared" si="30"/>
        <v/>
      </c>
      <c r="L357" s="395" t="str">
        <f t="shared" si="31"/>
        <v/>
      </c>
      <c r="M357" s="395" t="str">
        <f t="shared" si="32"/>
        <v/>
      </c>
      <c r="N357" s="395" t="str">
        <f t="shared" si="33"/>
        <v/>
      </c>
      <c r="O357" s="395" t="str">
        <f t="shared" si="34"/>
        <v/>
      </c>
      <c r="P357" s="395" t="str">
        <f t="shared" si="35"/>
        <v/>
      </c>
      <c r="Q357" s="149"/>
      <c r="R357" s="149"/>
      <c r="S357" s="462"/>
      <c r="T357" s="262"/>
    </row>
    <row r="358" spans="1:20" ht="33" customHeight="1" x14ac:dyDescent="0.25">
      <c r="A358" s="46"/>
      <c r="B358" s="142"/>
      <c r="C358" s="339"/>
      <c r="D358" s="996"/>
      <c r="E358" s="997"/>
      <c r="F358" s="143"/>
      <c r="G358" s="142"/>
      <c r="H358" s="157"/>
      <c r="I358" s="461"/>
      <c r="J358" s="674" t="str">
        <f>IF(H358="","",VLOOKUP(H358,Datos!$L$2:$N$23,3,FALSE))</f>
        <v/>
      </c>
      <c r="K358" s="395" t="str">
        <f t="shared" si="30"/>
        <v/>
      </c>
      <c r="L358" s="395" t="str">
        <f t="shared" si="31"/>
        <v/>
      </c>
      <c r="M358" s="395" t="str">
        <f t="shared" si="32"/>
        <v/>
      </c>
      <c r="N358" s="395" t="str">
        <f t="shared" si="33"/>
        <v/>
      </c>
      <c r="O358" s="395" t="str">
        <f t="shared" si="34"/>
        <v/>
      </c>
      <c r="P358" s="395" t="str">
        <f t="shared" si="35"/>
        <v/>
      </c>
      <c r="Q358" s="149"/>
      <c r="R358" s="149"/>
      <c r="S358" s="462"/>
      <c r="T358" s="262"/>
    </row>
    <row r="359" spans="1:20" ht="33" customHeight="1" x14ac:dyDescent="0.25">
      <c r="A359" s="46"/>
      <c r="B359" s="142"/>
      <c r="C359" s="339"/>
      <c r="D359" s="996"/>
      <c r="E359" s="997"/>
      <c r="F359" s="143"/>
      <c r="G359" s="142"/>
      <c r="H359" s="157"/>
      <c r="I359" s="461"/>
      <c r="J359" s="674" t="str">
        <f>IF(H359="","",VLOOKUP(H359,Datos!$L$2:$N$23,3,FALSE))</f>
        <v/>
      </c>
      <c r="K359" s="395" t="str">
        <f t="shared" si="30"/>
        <v/>
      </c>
      <c r="L359" s="395" t="str">
        <f t="shared" si="31"/>
        <v/>
      </c>
      <c r="M359" s="395" t="str">
        <f t="shared" si="32"/>
        <v/>
      </c>
      <c r="N359" s="395" t="str">
        <f t="shared" si="33"/>
        <v/>
      </c>
      <c r="O359" s="395" t="str">
        <f t="shared" si="34"/>
        <v/>
      </c>
      <c r="P359" s="395" t="str">
        <f t="shared" si="35"/>
        <v/>
      </c>
      <c r="Q359" s="149"/>
      <c r="R359" s="149"/>
      <c r="S359" s="462"/>
      <c r="T359" s="262"/>
    </row>
    <row r="360" spans="1:20" ht="33" customHeight="1" x14ac:dyDescent="0.25">
      <c r="A360" s="46"/>
      <c r="B360" s="142"/>
      <c r="C360" s="339"/>
      <c r="D360" s="996"/>
      <c r="E360" s="997"/>
      <c r="F360" s="143"/>
      <c r="G360" s="142"/>
      <c r="H360" s="157"/>
      <c r="I360" s="461"/>
      <c r="J360" s="674" t="str">
        <f>IF(H360="","",VLOOKUP(H360,Datos!$L$2:$N$23,3,FALSE))</f>
        <v/>
      </c>
      <c r="K360" s="395" t="str">
        <f t="shared" si="30"/>
        <v/>
      </c>
      <c r="L360" s="395" t="str">
        <f t="shared" si="31"/>
        <v/>
      </c>
      <c r="M360" s="395" t="str">
        <f t="shared" si="32"/>
        <v/>
      </c>
      <c r="N360" s="395" t="str">
        <f t="shared" si="33"/>
        <v/>
      </c>
      <c r="O360" s="395" t="str">
        <f t="shared" si="34"/>
        <v/>
      </c>
      <c r="P360" s="395" t="str">
        <f t="shared" si="35"/>
        <v/>
      </c>
      <c r="Q360" s="149"/>
      <c r="R360" s="149"/>
      <c r="S360" s="462"/>
      <c r="T360" s="262"/>
    </row>
    <row r="361" spans="1:20" ht="33" customHeight="1" x14ac:dyDescent="0.25">
      <c r="A361" s="46"/>
      <c r="B361" s="142"/>
      <c r="C361" s="339"/>
      <c r="D361" s="996"/>
      <c r="E361" s="997"/>
      <c r="F361" s="143"/>
      <c r="G361" s="142"/>
      <c r="H361" s="157"/>
      <c r="I361" s="461"/>
      <c r="J361" s="674" t="str">
        <f>IF(H361="","",VLOOKUP(H361,Datos!$L$2:$N$23,3,FALSE))</f>
        <v/>
      </c>
      <c r="K361" s="395" t="str">
        <f t="shared" si="30"/>
        <v/>
      </c>
      <c r="L361" s="395" t="str">
        <f t="shared" si="31"/>
        <v/>
      </c>
      <c r="M361" s="395" t="str">
        <f t="shared" si="32"/>
        <v/>
      </c>
      <c r="N361" s="395" t="str">
        <f t="shared" si="33"/>
        <v/>
      </c>
      <c r="O361" s="395" t="str">
        <f t="shared" si="34"/>
        <v/>
      </c>
      <c r="P361" s="395" t="str">
        <f t="shared" si="35"/>
        <v/>
      </c>
      <c r="Q361" s="149"/>
      <c r="R361" s="149"/>
      <c r="S361" s="462"/>
      <c r="T361" s="262"/>
    </row>
    <row r="362" spans="1:20" ht="33" customHeight="1" x14ac:dyDescent="0.25">
      <c r="A362" s="46"/>
      <c r="B362" s="142"/>
      <c r="C362" s="339"/>
      <c r="D362" s="996"/>
      <c r="E362" s="997"/>
      <c r="F362" s="143"/>
      <c r="G362" s="142"/>
      <c r="H362" s="157"/>
      <c r="I362" s="461"/>
      <c r="J362" s="674" t="str">
        <f>IF(H362="","",VLOOKUP(H362,Datos!$L$2:$N$23,3,FALSE))</f>
        <v/>
      </c>
      <c r="K362" s="395" t="str">
        <f t="shared" si="30"/>
        <v/>
      </c>
      <c r="L362" s="395" t="str">
        <f t="shared" si="31"/>
        <v/>
      </c>
      <c r="M362" s="395" t="str">
        <f t="shared" si="32"/>
        <v/>
      </c>
      <c r="N362" s="395" t="str">
        <f t="shared" si="33"/>
        <v/>
      </c>
      <c r="O362" s="395" t="str">
        <f t="shared" si="34"/>
        <v/>
      </c>
      <c r="P362" s="395" t="str">
        <f t="shared" si="35"/>
        <v/>
      </c>
      <c r="Q362" s="149"/>
      <c r="R362" s="149"/>
      <c r="S362" s="462"/>
      <c r="T362" s="262"/>
    </row>
    <row r="363" spans="1:20" ht="33" customHeight="1" x14ac:dyDescent="0.25">
      <c r="A363" s="46"/>
      <c r="B363" s="142"/>
      <c r="C363" s="339"/>
      <c r="D363" s="996"/>
      <c r="E363" s="997"/>
      <c r="F363" s="143"/>
      <c r="G363" s="142"/>
      <c r="H363" s="157"/>
      <c r="I363" s="461"/>
      <c r="J363" s="674" t="str">
        <f>IF(H363="","",VLOOKUP(H363,Datos!$L$2:$N$23,3,FALSE))</f>
        <v/>
      </c>
      <c r="K363" s="395" t="str">
        <f t="shared" si="30"/>
        <v/>
      </c>
      <c r="L363" s="395" t="str">
        <f t="shared" si="31"/>
        <v/>
      </c>
      <c r="M363" s="395" t="str">
        <f t="shared" si="32"/>
        <v/>
      </c>
      <c r="N363" s="395" t="str">
        <f t="shared" si="33"/>
        <v/>
      </c>
      <c r="O363" s="395" t="str">
        <f t="shared" si="34"/>
        <v/>
      </c>
      <c r="P363" s="395" t="str">
        <f t="shared" si="35"/>
        <v/>
      </c>
      <c r="Q363" s="149"/>
      <c r="R363" s="149"/>
      <c r="S363" s="462"/>
      <c r="T363" s="262"/>
    </row>
    <row r="364" spans="1:20" ht="33" customHeight="1" x14ac:dyDescent="0.25">
      <c r="A364" s="46"/>
      <c r="B364" s="142"/>
      <c r="C364" s="339"/>
      <c r="D364" s="996"/>
      <c r="E364" s="997"/>
      <c r="F364" s="143"/>
      <c r="G364" s="142"/>
      <c r="H364" s="157"/>
      <c r="I364" s="461"/>
      <c r="J364" s="674" t="str">
        <f>IF(H364="","",VLOOKUP(H364,Datos!$L$2:$N$23,3,FALSE))</f>
        <v/>
      </c>
      <c r="K364" s="395" t="str">
        <f t="shared" si="30"/>
        <v/>
      </c>
      <c r="L364" s="395" t="str">
        <f t="shared" si="31"/>
        <v/>
      </c>
      <c r="M364" s="395" t="str">
        <f t="shared" si="32"/>
        <v/>
      </c>
      <c r="N364" s="395" t="str">
        <f t="shared" si="33"/>
        <v/>
      </c>
      <c r="O364" s="395" t="str">
        <f t="shared" si="34"/>
        <v/>
      </c>
      <c r="P364" s="395" t="str">
        <f t="shared" si="35"/>
        <v/>
      </c>
      <c r="Q364" s="149"/>
      <c r="R364" s="149"/>
      <c r="S364" s="462"/>
      <c r="T364" s="262"/>
    </row>
    <row r="365" spans="1:20" ht="33" customHeight="1" x14ac:dyDescent="0.25">
      <c r="A365" s="46"/>
      <c r="B365" s="142"/>
      <c r="C365" s="339"/>
      <c r="D365" s="996"/>
      <c r="E365" s="997"/>
      <c r="F365" s="143"/>
      <c r="G365" s="142"/>
      <c r="H365" s="157"/>
      <c r="I365" s="461"/>
      <c r="J365" s="674" t="str">
        <f>IF(H365="","",VLOOKUP(H365,Datos!$L$2:$N$23,3,FALSE))</f>
        <v/>
      </c>
      <c r="K365" s="395" t="str">
        <f t="shared" si="30"/>
        <v/>
      </c>
      <c r="L365" s="395" t="str">
        <f t="shared" si="31"/>
        <v/>
      </c>
      <c r="M365" s="395" t="str">
        <f t="shared" si="32"/>
        <v/>
      </c>
      <c r="N365" s="395" t="str">
        <f t="shared" si="33"/>
        <v/>
      </c>
      <c r="O365" s="395" t="str">
        <f t="shared" si="34"/>
        <v/>
      </c>
      <c r="P365" s="395" t="str">
        <f t="shared" si="35"/>
        <v/>
      </c>
      <c r="Q365" s="149"/>
      <c r="R365" s="149"/>
      <c r="S365" s="462"/>
      <c r="T365" s="262"/>
    </row>
    <row r="366" spans="1:20" ht="33" customHeight="1" x14ac:dyDescent="0.25">
      <c r="A366" s="46"/>
      <c r="B366" s="142"/>
      <c r="C366" s="339"/>
      <c r="D366" s="996"/>
      <c r="E366" s="997"/>
      <c r="F366" s="143"/>
      <c r="G366" s="142"/>
      <c r="H366" s="157"/>
      <c r="I366" s="461"/>
      <c r="J366" s="674" t="str">
        <f>IF(H366="","",VLOOKUP(H366,Datos!$L$2:$N$23,3,FALSE))</f>
        <v/>
      </c>
      <c r="K366" s="395" t="str">
        <f t="shared" si="30"/>
        <v/>
      </c>
      <c r="L366" s="395" t="str">
        <f t="shared" si="31"/>
        <v/>
      </c>
      <c r="M366" s="395" t="str">
        <f t="shared" si="32"/>
        <v/>
      </c>
      <c r="N366" s="395" t="str">
        <f t="shared" si="33"/>
        <v/>
      </c>
      <c r="O366" s="395" t="str">
        <f t="shared" si="34"/>
        <v/>
      </c>
      <c r="P366" s="395" t="str">
        <f t="shared" si="35"/>
        <v/>
      </c>
      <c r="Q366" s="149"/>
      <c r="R366" s="149"/>
      <c r="S366" s="462"/>
      <c r="T366" s="262"/>
    </row>
    <row r="367" spans="1:20" ht="33" customHeight="1" x14ac:dyDescent="0.25">
      <c r="A367" s="46"/>
      <c r="B367" s="142"/>
      <c r="C367" s="339"/>
      <c r="D367" s="996"/>
      <c r="E367" s="997"/>
      <c r="F367" s="143"/>
      <c r="G367" s="142"/>
      <c r="H367" s="157"/>
      <c r="I367" s="461"/>
      <c r="J367" s="674" t="str">
        <f>IF(H367="","",VLOOKUP(H367,Datos!$L$2:$N$23,3,FALSE))</f>
        <v/>
      </c>
      <c r="K367" s="395" t="str">
        <f t="shared" si="30"/>
        <v/>
      </c>
      <c r="L367" s="395" t="str">
        <f t="shared" si="31"/>
        <v/>
      </c>
      <c r="M367" s="395" t="str">
        <f t="shared" si="32"/>
        <v/>
      </c>
      <c r="N367" s="395" t="str">
        <f t="shared" si="33"/>
        <v/>
      </c>
      <c r="O367" s="395" t="str">
        <f t="shared" si="34"/>
        <v/>
      </c>
      <c r="P367" s="395" t="str">
        <f t="shared" si="35"/>
        <v/>
      </c>
      <c r="Q367" s="149"/>
      <c r="R367" s="149"/>
      <c r="S367" s="462"/>
      <c r="T367" s="262"/>
    </row>
    <row r="368" spans="1:20" ht="33" customHeight="1" x14ac:dyDescent="0.25">
      <c r="A368" s="46"/>
      <c r="B368" s="142"/>
      <c r="C368" s="339"/>
      <c r="D368" s="996"/>
      <c r="E368" s="997"/>
      <c r="F368" s="143"/>
      <c r="G368" s="142"/>
      <c r="H368" s="157"/>
      <c r="I368" s="461"/>
      <c r="J368" s="674" t="str">
        <f>IF(H368="","",VLOOKUP(H368,Datos!$L$2:$N$23,3,FALSE))</f>
        <v/>
      </c>
      <c r="K368" s="395" t="str">
        <f t="shared" si="30"/>
        <v/>
      </c>
      <c r="L368" s="395" t="str">
        <f t="shared" si="31"/>
        <v/>
      </c>
      <c r="M368" s="395" t="str">
        <f t="shared" si="32"/>
        <v/>
      </c>
      <c r="N368" s="395" t="str">
        <f t="shared" si="33"/>
        <v/>
      </c>
      <c r="O368" s="395" t="str">
        <f t="shared" si="34"/>
        <v/>
      </c>
      <c r="P368" s="395" t="str">
        <f t="shared" si="35"/>
        <v/>
      </c>
      <c r="Q368" s="149"/>
      <c r="R368" s="149"/>
      <c r="S368" s="462"/>
      <c r="T368" s="262"/>
    </row>
    <row r="369" spans="1:20" ht="33" customHeight="1" x14ac:dyDescent="0.25">
      <c r="A369" s="46"/>
      <c r="B369" s="142"/>
      <c r="C369" s="339"/>
      <c r="D369" s="996"/>
      <c r="E369" s="997"/>
      <c r="F369" s="143"/>
      <c r="G369" s="142"/>
      <c r="H369" s="157"/>
      <c r="I369" s="461"/>
      <c r="J369" s="674" t="str">
        <f>IF(H369="","",VLOOKUP(H369,Datos!$L$2:$N$23,3,FALSE))</f>
        <v/>
      </c>
      <c r="K369" s="395" t="str">
        <f t="shared" si="30"/>
        <v/>
      </c>
      <c r="L369" s="395" t="str">
        <f t="shared" si="31"/>
        <v/>
      </c>
      <c r="M369" s="395" t="str">
        <f t="shared" si="32"/>
        <v/>
      </c>
      <c r="N369" s="395" t="str">
        <f t="shared" si="33"/>
        <v/>
      </c>
      <c r="O369" s="395" t="str">
        <f t="shared" si="34"/>
        <v/>
      </c>
      <c r="P369" s="395" t="str">
        <f t="shared" si="35"/>
        <v/>
      </c>
      <c r="Q369" s="149"/>
      <c r="R369" s="149"/>
      <c r="S369" s="462"/>
      <c r="T369" s="262"/>
    </row>
    <row r="370" spans="1:20" ht="33" customHeight="1" x14ac:dyDescent="0.25">
      <c r="A370" s="46"/>
      <c r="B370" s="142"/>
      <c r="C370" s="339"/>
      <c r="D370" s="996"/>
      <c r="E370" s="997"/>
      <c r="F370" s="143"/>
      <c r="G370" s="142"/>
      <c r="H370" s="157"/>
      <c r="I370" s="461"/>
      <c r="J370" s="674" t="str">
        <f>IF(H370="","",VLOOKUP(H370,Datos!$L$2:$N$23,3,FALSE))</f>
        <v/>
      </c>
      <c r="K370" s="395" t="str">
        <f t="shared" si="30"/>
        <v/>
      </c>
      <c r="L370" s="395" t="str">
        <f t="shared" si="31"/>
        <v/>
      </c>
      <c r="M370" s="395" t="str">
        <f t="shared" si="32"/>
        <v/>
      </c>
      <c r="N370" s="395" t="str">
        <f t="shared" si="33"/>
        <v/>
      </c>
      <c r="O370" s="395" t="str">
        <f t="shared" si="34"/>
        <v/>
      </c>
      <c r="P370" s="395" t="str">
        <f t="shared" si="35"/>
        <v/>
      </c>
      <c r="Q370" s="149"/>
      <c r="R370" s="149"/>
      <c r="S370" s="462"/>
      <c r="T370" s="262"/>
    </row>
    <row r="371" spans="1:20" ht="33" customHeight="1" x14ac:dyDescent="0.25">
      <c r="A371" s="46"/>
      <c r="B371" s="142"/>
      <c r="C371" s="339"/>
      <c r="D371" s="996"/>
      <c r="E371" s="997"/>
      <c r="F371" s="143"/>
      <c r="G371" s="142"/>
      <c r="H371" s="157"/>
      <c r="I371" s="461"/>
      <c r="J371" s="674" t="str">
        <f>IF(H371="","",VLOOKUP(H371,Datos!$L$2:$N$23,3,FALSE))</f>
        <v/>
      </c>
      <c r="K371" s="395" t="str">
        <f t="shared" si="30"/>
        <v/>
      </c>
      <c r="L371" s="395" t="str">
        <f t="shared" si="31"/>
        <v/>
      </c>
      <c r="M371" s="395" t="str">
        <f t="shared" si="32"/>
        <v/>
      </c>
      <c r="N371" s="395" t="str">
        <f t="shared" si="33"/>
        <v/>
      </c>
      <c r="O371" s="395" t="str">
        <f t="shared" si="34"/>
        <v/>
      </c>
      <c r="P371" s="395" t="str">
        <f t="shared" si="35"/>
        <v/>
      </c>
      <c r="Q371" s="149"/>
      <c r="R371" s="149"/>
      <c r="S371" s="462"/>
      <c r="T371" s="262"/>
    </row>
    <row r="372" spans="1:20" ht="33" customHeight="1" x14ac:dyDescent="0.25">
      <c r="A372" s="46"/>
      <c r="B372" s="142"/>
      <c r="C372" s="339"/>
      <c r="D372" s="996"/>
      <c r="E372" s="997"/>
      <c r="F372" s="143"/>
      <c r="G372" s="142"/>
      <c r="H372" s="157"/>
      <c r="I372" s="461"/>
      <c r="J372" s="674" t="str">
        <f>IF(H372="","",VLOOKUP(H372,Datos!$L$2:$N$23,3,FALSE))</f>
        <v/>
      </c>
      <c r="K372" s="395" t="str">
        <f t="shared" si="30"/>
        <v/>
      </c>
      <c r="L372" s="395" t="str">
        <f t="shared" si="31"/>
        <v/>
      </c>
      <c r="M372" s="395" t="str">
        <f t="shared" si="32"/>
        <v/>
      </c>
      <c r="N372" s="395" t="str">
        <f t="shared" si="33"/>
        <v/>
      </c>
      <c r="O372" s="395" t="str">
        <f t="shared" si="34"/>
        <v/>
      </c>
      <c r="P372" s="395" t="str">
        <f t="shared" si="35"/>
        <v/>
      </c>
      <c r="Q372" s="149"/>
      <c r="R372" s="149"/>
      <c r="S372" s="462"/>
      <c r="T372" s="262"/>
    </row>
    <row r="373" spans="1:20" ht="33" customHeight="1" x14ac:dyDescent="0.25">
      <c r="A373" s="46"/>
      <c r="B373" s="142"/>
      <c r="C373" s="339"/>
      <c r="D373" s="996"/>
      <c r="E373" s="997"/>
      <c r="F373" s="143"/>
      <c r="G373" s="142"/>
      <c r="H373" s="157"/>
      <c r="I373" s="461"/>
      <c r="J373" s="674" t="str">
        <f>IF(H373="","",VLOOKUP(H373,Datos!$L$2:$N$23,3,FALSE))</f>
        <v/>
      </c>
      <c r="K373" s="395" t="str">
        <f t="shared" si="30"/>
        <v/>
      </c>
      <c r="L373" s="395" t="str">
        <f t="shared" si="31"/>
        <v/>
      </c>
      <c r="M373" s="395" t="str">
        <f t="shared" si="32"/>
        <v/>
      </c>
      <c r="N373" s="395" t="str">
        <f t="shared" si="33"/>
        <v/>
      </c>
      <c r="O373" s="395" t="str">
        <f t="shared" si="34"/>
        <v/>
      </c>
      <c r="P373" s="395" t="str">
        <f t="shared" si="35"/>
        <v/>
      </c>
      <c r="Q373" s="149"/>
      <c r="R373" s="149"/>
      <c r="S373" s="462"/>
      <c r="T373" s="262"/>
    </row>
    <row r="374" spans="1:20" ht="33" customHeight="1" x14ac:dyDescent="0.25">
      <c r="A374" s="46"/>
      <c r="B374" s="142"/>
      <c r="C374" s="339"/>
      <c r="D374" s="996"/>
      <c r="E374" s="997"/>
      <c r="F374" s="143"/>
      <c r="G374" s="142"/>
      <c r="H374" s="157"/>
      <c r="I374" s="461"/>
      <c r="J374" s="674" t="str">
        <f>IF(H374="","",VLOOKUP(H374,Datos!$L$2:$N$23,3,FALSE))</f>
        <v/>
      </c>
      <c r="K374" s="395" t="str">
        <f t="shared" si="30"/>
        <v/>
      </c>
      <c r="L374" s="395" t="str">
        <f t="shared" si="31"/>
        <v/>
      </c>
      <c r="M374" s="395" t="str">
        <f t="shared" si="32"/>
        <v/>
      </c>
      <c r="N374" s="395" t="str">
        <f t="shared" si="33"/>
        <v/>
      </c>
      <c r="O374" s="395" t="str">
        <f t="shared" si="34"/>
        <v/>
      </c>
      <c r="P374" s="395" t="str">
        <f t="shared" si="35"/>
        <v/>
      </c>
      <c r="Q374" s="149"/>
      <c r="R374" s="149"/>
      <c r="S374" s="462"/>
      <c r="T374" s="262"/>
    </row>
    <row r="375" spans="1:20" ht="33" customHeight="1" x14ac:dyDescent="0.25">
      <c r="A375" s="46"/>
      <c r="B375" s="142"/>
      <c r="C375" s="339"/>
      <c r="D375" s="996"/>
      <c r="E375" s="997"/>
      <c r="F375" s="143"/>
      <c r="G375" s="142"/>
      <c r="H375" s="157"/>
      <c r="I375" s="461"/>
      <c r="J375" s="674" t="str">
        <f>IF(H375="","",VLOOKUP(H375,Datos!$L$2:$N$23,3,FALSE))</f>
        <v/>
      </c>
      <c r="K375" s="395" t="str">
        <f t="shared" si="30"/>
        <v/>
      </c>
      <c r="L375" s="395" t="str">
        <f t="shared" si="31"/>
        <v/>
      </c>
      <c r="M375" s="395" t="str">
        <f t="shared" si="32"/>
        <v/>
      </c>
      <c r="N375" s="395" t="str">
        <f t="shared" si="33"/>
        <v/>
      </c>
      <c r="O375" s="395" t="str">
        <f t="shared" si="34"/>
        <v/>
      </c>
      <c r="P375" s="395" t="str">
        <f t="shared" si="35"/>
        <v/>
      </c>
      <c r="Q375" s="149"/>
      <c r="R375" s="149"/>
      <c r="S375" s="462"/>
      <c r="T375" s="262"/>
    </row>
    <row r="376" spans="1:20" ht="33" customHeight="1" x14ac:dyDescent="0.25">
      <c r="A376" s="46"/>
      <c r="B376" s="142"/>
      <c r="C376" s="339"/>
      <c r="D376" s="996"/>
      <c r="E376" s="997"/>
      <c r="F376" s="143"/>
      <c r="G376" s="142"/>
      <c r="H376" s="157"/>
      <c r="I376" s="461"/>
      <c r="J376" s="674" t="str">
        <f>IF(H376="","",VLOOKUP(H376,Datos!$L$2:$N$23,3,FALSE))</f>
        <v/>
      </c>
      <c r="K376" s="395" t="str">
        <f t="shared" si="30"/>
        <v/>
      </c>
      <c r="L376" s="395" t="str">
        <f t="shared" si="31"/>
        <v/>
      </c>
      <c r="M376" s="395" t="str">
        <f t="shared" si="32"/>
        <v/>
      </c>
      <c r="N376" s="395" t="str">
        <f t="shared" si="33"/>
        <v/>
      </c>
      <c r="O376" s="395" t="str">
        <f t="shared" si="34"/>
        <v/>
      </c>
      <c r="P376" s="395" t="str">
        <f t="shared" si="35"/>
        <v/>
      </c>
      <c r="Q376" s="149"/>
      <c r="R376" s="149"/>
      <c r="S376" s="462"/>
      <c r="T376" s="262"/>
    </row>
    <row r="377" spans="1:20" ht="33" customHeight="1" x14ac:dyDescent="0.25">
      <c r="A377" s="46"/>
      <c r="B377" s="142"/>
      <c r="C377" s="339"/>
      <c r="D377" s="996"/>
      <c r="E377" s="997"/>
      <c r="F377" s="143"/>
      <c r="G377" s="142"/>
      <c r="H377" s="157"/>
      <c r="I377" s="461"/>
      <c r="J377" s="674" t="str">
        <f>IF(H377="","",VLOOKUP(H377,Datos!$L$2:$N$23,3,FALSE))</f>
        <v/>
      </c>
      <c r="K377" s="395" t="str">
        <f t="shared" si="30"/>
        <v/>
      </c>
      <c r="L377" s="395" t="str">
        <f t="shared" si="31"/>
        <v/>
      </c>
      <c r="M377" s="395" t="str">
        <f t="shared" si="32"/>
        <v/>
      </c>
      <c r="N377" s="395" t="str">
        <f t="shared" si="33"/>
        <v/>
      </c>
      <c r="O377" s="395" t="str">
        <f t="shared" si="34"/>
        <v/>
      </c>
      <c r="P377" s="395" t="str">
        <f t="shared" si="35"/>
        <v/>
      </c>
      <c r="Q377" s="149"/>
      <c r="R377" s="149"/>
      <c r="S377" s="462"/>
      <c r="T377" s="262"/>
    </row>
    <row r="378" spans="1:20" ht="33" customHeight="1" x14ac:dyDescent="0.25">
      <c r="A378" s="46"/>
      <c r="B378" s="142"/>
      <c r="C378" s="339"/>
      <c r="D378" s="996"/>
      <c r="E378" s="997"/>
      <c r="F378" s="143"/>
      <c r="G378" s="142"/>
      <c r="H378" s="157"/>
      <c r="I378" s="461"/>
      <c r="J378" s="674" t="str">
        <f>IF(H378="","",VLOOKUP(H378,Datos!$L$2:$N$23,3,FALSE))</f>
        <v/>
      </c>
      <c r="K378" s="395" t="str">
        <f t="shared" si="30"/>
        <v/>
      </c>
      <c r="L378" s="395" t="str">
        <f t="shared" si="31"/>
        <v/>
      </c>
      <c r="M378" s="395" t="str">
        <f t="shared" si="32"/>
        <v/>
      </c>
      <c r="N378" s="395" t="str">
        <f t="shared" si="33"/>
        <v/>
      </c>
      <c r="O378" s="395" t="str">
        <f t="shared" si="34"/>
        <v/>
      </c>
      <c r="P378" s="395" t="str">
        <f t="shared" si="35"/>
        <v/>
      </c>
      <c r="Q378" s="149"/>
      <c r="R378" s="149"/>
      <c r="S378" s="462"/>
      <c r="T378" s="262"/>
    </row>
    <row r="379" spans="1:20" ht="33" customHeight="1" x14ac:dyDescent="0.25">
      <c r="A379" s="46"/>
      <c r="B379" s="142"/>
      <c r="C379" s="339"/>
      <c r="D379" s="996"/>
      <c r="E379" s="997"/>
      <c r="F379" s="143"/>
      <c r="G379" s="142"/>
      <c r="H379" s="157"/>
      <c r="I379" s="461"/>
      <c r="J379" s="674" t="str">
        <f>IF(H379="","",VLOOKUP(H379,Datos!$L$2:$N$23,3,FALSE))</f>
        <v/>
      </c>
      <c r="K379" s="395" t="str">
        <f t="shared" si="30"/>
        <v/>
      </c>
      <c r="L379" s="395" t="str">
        <f t="shared" si="31"/>
        <v/>
      </c>
      <c r="M379" s="395" t="str">
        <f t="shared" si="32"/>
        <v/>
      </c>
      <c r="N379" s="395" t="str">
        <f t="shared" si="33"/>
        <v/>
      </c>
      <c r="O379" s="395" t="str">
        <f t="shared" si="34"/>
        <v/>
      </c>
      <c r="P379" s="395" t="str">
        <f t="shared" si="35"/>
        <v/>
      </c>
      <c r="Q379" s="149"/>
      <c r="R379" s="149"/>
      <c r="S379" s="462"/>
      <c r="T379" s="262"/>
    </row>
    <row r="380" spans="1:20" ht="33" customHeight="1" x14ac:dyDescent="0.25">
      <c r="A380" s="46"/>
      <c r="B380" s="142"/>
      <c r="C380" s="339"/>
      <c r="D380" s="996"/>
      <c r="E380" s="997"/>
      <c r="F380" s="143"/>
      <c r="G380" s="142"/>
      <c r="H380" s="157"/>
      <c r="I380" s="461"/>
      <c r="J380" s="674" t="str">
        <f>IF(H380="","",VLOOKUP(H380,Datos!$L$2:$N$23,3,FALSE))</f>
        <v/>
      </c>
      <c r="K380" s="395" t="str">
        <f t="shared" si="30"/>
        <v/>
      </c>
      <c r="L380" s="395" t="str">
        <f t="shared" si="31"/>
        <v/>
      </c>
      <c r="M380" s="395" t="str">
        <f t="shared" si="32"/>
        <v/>
      </c>
      <c r="N380" s="395" t="str">
        <f t="shared" si="33"/>
        <v/>
      </c>
      <c r="O380" s="395" t="str">
        <f t="shared" si="34"/>
        <v/>
      </c>
      <c r="P380" s="395" t="str">
        <f t="shared" si="35"/>
        <v/>
      </c>
      <c r="Q380" s="149"/>
      <c r="R380" s="149"/>
      <c r="S380" s="462"/>
      <c r="T380" s="262"/>
    </row>
    <row r="381" spans="1:20" ht="33" customHeight="1" x14ac:dyDescent="0.25">
      <c r="A381" s="46"/>
      <c r="B381" s="142"/>
      <c r="C381" s="339"/>
      <c r="D381" s="996"/>
      <c r="E381" s="997"/>
      <c r="F381" s="143"/>
      <c r="G381" s="142"/>
      <c r="H381" s="157"/>
      <c r="I381" s="461"/>
      <c r="J381" s="674" t="str">
        <f>IF(H381="","",VLOOKUP(H381,Datos!$L$2:$N$23,3,FALSE))</f>
        <v/>
      </c>
      <c r="K381" s="395" t="str">
        <f t="shared" si="30"/>
        <v/>
      </c>
      <c r="L381" s="395" t="str">
        <f t="shared" si="31"/>
        <v/>
      </c>
      <c r="M381" s="395" t="str">
        <f t="shared" si="32"/>
        <v/>
      </c>
      <c r="N381" s="395" t="str">
        <f t="shared" si="33"/>
        <v/>
      </c>
      <c r="O381" s="395" t="str">
        <f t="shared" si="34"/>
        <v/>
      </c>
      <c r="P381" s="395" t="str">
        <f t="shared" si="35"/>
        <v/>
      </c>
      <c r="Q381" s="149"/>
      <c r="R381" s="149"/>
      <c r="S381" s="462"/>
      <c r="T381" s="262"/>
    </row>
    <row r="382" spans="1:20" ht="33" customHeight="1" x14ac:dyDescent="0.25">
      <c r="A382" s="46"/>
      <c r="B382" s="142"/>
      <c r="C382" s="339"/>
      <c r="D382" s="996"/>
      <c r="E382" s="997"/>
      <c r="F382" s="143"/>
      <c r="G382" s="142"/>
      <c r="H382" s="157"/>
      <c r="I382" s="461"/>
      <c r="J382" s="674" t="str">
        <f>IF(H382="","",VLOOKUP(H382,Datos!$L$2:$N$23,3,FALSE))</f>
        <v/>
      </c>
      <c r="K382" s="395" t="str">
        <f t="shared" si="30"/>
        <v/>
      </c>
      <c r="L382" s="395" t="str">
        <f t="shared" si="31"/>
        <v/>
      </c>
      <c r="M382" s="395" t="str">
        <f t="shared" si="32"/>
        <v/>
      </c>
      <c r="N382" s="395" t="str">
        <f t="shared" si="33"/>
        <v/>
      </c>
      <c r="O382" s="395" t="str">
        <f t="shared" si="34"/>
        <v/>
      </c>
      <c r="P382" s="395" t="str">
        <f t="shared" si="35"/>
        <v/>
      </c>
      <c r="Q382" s="149"/>
      <c r="R382" s="149"/>
      <c r="S382" s="462"/>
      <c r="T382" s="262"/>
    </row>
    <row r="383" spans="1:20" ht="33" customHeight="1" x14ac:dyDescent="0.25">
      <c r="A383" s="46"/>
      <c r="B383" s="142"/>
      <c r="C383" s="339"/>
      <c r="D383" s="996"/>
      <c r="E383" s="997"/>
      <c r="F383" s="143"/>
      <c r="G383" s="142"/>
      <c r="H383" s="157"/>
      <c r="I383" s="461"/>
      <c r="J383" s="674" t="str">
        <f>IF(H383="","",VLOOKUP(H383,Datos!$L$2:$N$23,3,FALSE))</f>
        <v/>
      </c>
      <c r="K383" s="395" t="str">
        <f t="shared" si="30"/>
        <v/>
      </c>
      <c r="L383" s="395" t="str">
        <f t="shared" si="31"/>
        <v/>
      </c>
      <c r="M383" s="395" t="str">
        <f t="shared" si="32"/>
        <v/>
      </c>
      <c r="N383" s="395" t="str">
        <f t="shared" si="33"/>
        <v/>
      </c>
      <c r="O383" s="395" t="str">
        <f t="shared" si="34"/>
        <v/>
      </c>
      <c r="P383" s="395" t="str">
        <f t="shared" si="35"/>
        <v/>
      </c>
      <c r="Q383" s="149"/>
      <c r="R383" s="149"/>
      <c r="S383" s="462"/>
      <c r="T383" s="262"/>
    </row>
    <row r="384" spans="1:20" ht="33" customHeight="1" x14ac:dyDescent="0.25">
      <c r="A384" s="46"/>
      <c r="B384" s="142"/>
      <c r="C384" s="339"/>
      <c r="D384" s="996"/>
      <c r="E384" s="997"/>
      <c r="F384" s="143"/>
      <c r="G384" s="142"/>
      <c r="H384" s="157"/>
      <c r="I384" s="461"/>
      <c r="J384" s="674" t="str">
        <f>IF(H384="","",VLOOKUP(H384,Datos!$L$2:$N$23,3,FALSE))</f>
        <v/>
      </c>
      <c r="K384" s="395" t="str">
        <f t="shared" si="30"/>
        <v/>
      </c>
      <c r="L384" s="395" t="str">
        <f t="shared" si="31"/>
        <v/>
      </c>
      <c r="M384" s="395" t="str">
        <f t="shared" si="32"/>
        <v/>
      </c>
      <c r="N384" s="395" t="str">
        <f t="shared" si="33"/>
        <v/>
      </c>
      <c r="O384" s="395" t="str">
        <f t="shared" si="34"/>
        <v/>
      </c>
      <c r="P384" s="395" t="str">
        <f t="shared" si="35"/>
        <v/>
      </c>
      <c r="Q384" s="149"/>
      <c r="R384" s="149"/>
      <c r="S384" s="462"/>
      <c r="T384" s="262"/>
    </row>
    <row r="385" spans="1:20" ht="33" customHeight="1" x14ac:dyDescent="0.25">
      <c r="A385" s="46"/>
      <c r="B385" s="142"/>
      <c r="C385" s="339"/>
      <c r="D385" s="996"/>
      <c r="E385" s="997"/>
      <c r="F385" s="143"/>
      <c r="G385" s="142"/>
      <c r="H385" s="157"/>
      <c r="I385" s="461"/>
      <c r="J385" s="674" t="str">
        <f>IF(H385="","",VLOOKUP(H385,Datos!$L$2:$N$23,3,FALSE))</f>
        <v/>
      </c>
      <c r="K385" s="395" t="str">
        <f t="shared" si="30"/>
        <v/>
      </c>
      <c r="L385" s="395" t="str">
        <f t="shared" si="31"/>
        <v/>
      </c>
      <c r="M385" s="395" t="str">
        <f t="shared" si="32"/>
        <v/>
      </c>
      <c r="N385" s="395" t="str">
        <f t="shared" si="33"/>
        <v/>
      </c>
      <c r="O385" s="395" t="str">
        <f t="shared" si="34"/>
        <v/>
      </c>
      <c r="P385" s="395" t="str">
        <f t="shared" si="35"/>
        <v/>
      </c>
      <c r="Q385" s="149"/>
      <c r="R385" s="149"/>
      <c r="S385" s="462"/>
      <c r="T385" s="262"/>
    </row>
    <row r="386" spans="1:20" ht="33" customHeight="1" x14ac:dyDescent="0.25">
      <c r="A386" s="46"/>
      <c r="B386" s="142"/>
      <c r="C386" s="339"/>
      <c r="D386" s="996"/>
      <c r="E386" s="997"/>
      <c r="F386" s="143"/>
      <c r="G386" s="142"/>
      <c r="H386" s="157"/>
      <c r="I386" s="461"/>
      <c r="J386" s="674" t="str">
        <f>IF(H386="","",VLOOKUP(H386,Datos!$L$2:$N$23,3,FALSE))</f>
        <v/>
      </c>
      <c r="K386" s="395" t="str">
        <f t="shared" si="30"/>
        <v/>
      </c>
      <c r="L386" s="395" t="str">
        <f t="shared" si="31"/>
        <v/>
      </c>
      <c r="M386" s="395" t="str">
        <f t="shared" si="32"/>
        <v/>
      </c>
      <c r="N386" s="395" t="str">
        <f t="shared" si="33"/>
        <v/>
      </c>
      <c r="O386" s="395" t="str">
        <f t="shared" si="34"/>
        <v/>
      </c>
      <c r="P386" s="395" t="str">
        <f t="shared" si="35"/>
        <v/>
      </c>
      <c r="Q386" s="149"/>
      <c r="R386" s="149"/>
      <c r="S386" s="462"/>
      <c r="T386" s="262"/>
    </row>
    <row r="387" spans="1:20" ht="33" customHeight="1" x14ac:dyDescent="0.25">
      <c r="A387" s="46"/>
      <c r="B387" s="142"/>
      <c r="C387" s="339"/>
      <c r="D387" s="996"/>
      <c r="E387" s="997"/>
      <c r="F387" s="143"/>
      <c r="G387" s="142"/>
      <c r="H387" s="157"/>
      <c r="I387" s="461"/>
      <c r="J387" s="674" t="str">
        <f>IF(H387="","",VLOOKUP(H387,Datos!$L$2:$N$23,3,FALSE))</f>
        <v/>
      </c>
      <c r="K387" s="395" t="str">
        <f t="shared" si="30"/>
        <v/>
      </c>
      <c r="L387" s="395" t="str">
        <f t="shared" si="31"/>
        <v/>
      </c>
      <c r="M387" s="395" t="str">
        <f t="shared" si="32"/>
        <v/>
      </c>
      <c r="N387" s="395" t="str">
        <f t="shared" si="33"/>
        <v/>
      </c>
      <c r="O387" s="395" t="str">
        <f t="shared" si="34"/>
        <v/>
      </c>
      <c r="P387" s="395" t="str">
        <f t="shared" si="35"/>
        <v/>
      </c>
      <c r="Q387" s="149"/>
      <c r="R387" s="149"/>
      <c r="S387" s="462"/>
      <c r="T387" s="262"/>
    </row>
    <row r="388" spans="1:20" ht="33" customHeight="1" x14ac:dyDescent="0.25">
      <c r="A388" s="46"/>
      <c r="B388" s="142"/>
      <c r="C388" s="339"/>
      <c r="D388" s="996"/>
      <c r="E388" s="997"/>
      <c r="F388" s="143"/>
      <c r="G388" s="142"/>
      <c r="H388" s="157"/>
      <c r="I388" s="461"/>
      <c r="J388" s="674" t="str">
        <f>IF(H388="","",VLOOKUP(H388,Datos!$L$2:$N$23,3,FALSE))</f>
        <v/>
      </c>
      <c r="K388" s="395" t="str">
        <f t="shared" si="30"/>
        <v/>
      </c>
      <c r="L388" s="395" t="str">
        <f t="shared" si="31"/>
        <v/>
      </c>
      <c r="M388" s="395" t="str">
        <f t="shared" si="32"/>
        <v/>
      </c>
      <c r="N388" s="395" t="str">
        <f t="shared" si="33"/>
        <v/>
      </c>
      <c r="O388" s="395" t="str">
        <f t="shared" si="34"/>
        <v/>
      </c>
      <c r="P388" s="395" t="str">
        <f t="shared" si="35"/>
        <v/>
      </c>
      <c r="Q388" s="149"/>
      <c r="R388" s="149"/>
      <c r="S388" s="462"/>
      <c r="T388" s="262"/>
    </row>
    <row r="389" spans="1:20" ht="33" customHeight="1" x14ac:dyDescent="0.25">
      <c r="A389" s="46"/>
      <c r="B389" s="142"/>
      <c r="C389" s="339"/>
      <c r="D389" s="996"/>
      <c r="E389" s="997"/>
      <c r="F389" s="143"/>
      <c r="G389" s="142"/>
      <c r="H389" s="157"/>
      <c r="I389" s="461"/>
      <c r="J389" s="674" t="str">
        <f>IF(H389="","",VLOOKUP(H389,Datos!$L$2:$N$23,3,FALSE))</f>
        <v/>
      </c>
      <c r="K389" s="395" t="str">
        <f t="shared" si="30"/>
        <v/>
      </c>
      <c r="L389" s="395" t="str">
        <f t="shared" si="31"/>
        <v/>
      </c>
      <c r="M389" s="395" t="str">
        <f t="shared" si="32"/>
        <v/>
      </c>
      <c r="N389" s="395" t="str">
        <f t="shared" si="33"/>
        <v/>
      </c>
      <c r="O389" s="395" t="str">
        <f t="shared" si="34"/>
        <v/>
      </c>
      <c r="P389" s="395" t="str">
        <f t="shared" si="35"/>
        <v/>
      </c>
      <c r="Q389" s="149"/>
      <c r="R389" s="149"/>
      <c r="S389" s="462"/>
      <c r="T389" s="262"/>
    </row>
    <row r="390" spans="1:20" ht="33" customHeight="1" x14ac:dyDescent="0.25">
      <c r="A390" s="46"/>
      <c r="B390" s="142"/>
      <c r="C390" s="339"/>
      <c r="D390" s="996"/>
      <c r="E390" s="997"/>
      <c r="F390" s="143"/>
      <c r="G390" s="142"/>
      <c r="H390" s="157"/>
      <c r="I390" s="461"/>
      <c r="J390" s="674" t="str">
        <f>IF(H390="","",VLOOKUP(H390,Datos!$L$2:$N$23,3,FALSE))</f>
        <v/>
      </c>
      <c r="K390" s="395" t="str">
        <f t="shared" si="30"/>
        <v/>
      </c>
      <c r="L390" s="395" t="str">
        <f t="shared" si="31"/>
        <v/>
      </c>
      <c r="M390" s="395" t="str">
        <f t="shared" si="32"/>
        <v/>
      </c>
      <c r="N390" s="395" t="str">
        <f t="shared" si="33"/>
        <v/>
      </c>
      <c r="O390" s="395" t="str">
        <f t="shared" si="34"/>
        <v/>
      </c>
      <c r="P390" s="395" t="str">
        <f t="shared" si="35"/>
        <v/>
      </c>
      <c r="Q390" s="149"/>
      <c r="R390" s="149"/>
      <c r="S390" s="462"/>
      <c r="T390" s="262"/>
    </row>
    <row r="391" spans="1:20" ht="33" customHeight="1" x14ac:dyDescent="0.25">
      <c r="A391" s="46"/>
      <c r="B391" s="142"/>
      <c r="C391" s="339"/>
      <c r="D391" s="996"/>
      <c r="E391" s="997"/>
      <c r="F391" s="143"/>
      <c r="G391" s="142"/>
      <c r="H391" s="157"/>
      <c r="I391" s="461"/>
      <c r="J391" s="674" t="str">
        <f>IF(H391="","",VLOOKUP(H391,Datos!$L$2:$N$23,3,FALSE))</f>
        <v/>
      </c>
      <c r="K391" s="395" t="str">
        <f t="shared" si="30"/>
        <v/>
      </c>
      <c r="L391" s="395" t="str">
        <f t="shared" si="31"/>
        <v/>
      </c>
      <c r="M391" s="395" t="str">
        <f t="shared" si="32"/>
        <v/>
      </c>
      <c r="N391" s="395" t="str">
        <f t="shared" si="33"/>
        <v/>
      </c>
      <c r="O391" s="395" t="str">
        <f t="shared" si="34"/>
        <v/>
      </c>
      <c r="P391" s="395" t="str">
        <f t="shared" si="35"/>
        <v/>
      </c>
      <c r="Q391" s="149"/>
      <c r="R391" s="149"/>
      <c r="S391" s="462"/>
      <c r="T391" s="262"/>
    </row>
    <row r="392" spans="1:20" ht="33" customHeight="1" x14ac:dyDescent="0.25">
      <c r="A392" s="46"/>
      <c r="B392" s="142"/>
      <c r="C392" s="339"/>
      <c r="D392" s="996"/>
      <c r="E392" s="997"/>
      <c r="F392" s="143"/>
      <c r="G392" s="142"/>
      <c r="H392" s="157"/>
      <c r="I392" s="461"/>
      <c r="J392" s="674" t="str">
        <f>IF(H392="","",VLOOKUP(H392,Datos!$L$2:$N$23,3,FALSE))</f>
        <v/>
      </c>
      <c r="K392" s="395" t="str">
        <f t="shared" si="30"/>
        <v/>
      </c>
      <c r="L392" s="395" t="str">
        <f t="shared" si="31"/>
        <v/>
      </c>
      <c r="M392" s="395" t="str">
        <f t="shared" si="32"/>
        <v/>
      </c>
      <c r="N392" s="395" t="str">
        <f t="shared" si="33"/>
        <v/>
      </c>
      <c r="O392" s="395" t="str">
        <f t="shared" si="34"/>
        <v/>
      </c>
      <c r="P392" s="395" t="str">
        <f t="shared" si="35"/>
        <v/>
      </c>
      <c r="Q392" s="149"/>
      <c r="R392" s="149"/>
      <c r="S392" s="462"/>
      <c r="T392" s="262"/>
    </row>
    <row r="393" spans="1:20" ht="33" customHeight="1" x14ac:dyDescent="0.25">
      <c r="A393" s="46"/>
      <c r="B393" s="142"/>
      <c r="C393" s="339"/>
      <c r="D393" s="996"/>
      <c r="E393" s="997"/>
      <c r="F393" s="143"/>
      <c r="G393" s="142"/>
      <c r="H393" s="157"/>
      <c r="I393" s="461"/>
      <c r="J393" s="674" t="str">
        <f>IF(H393="","",VLOOKUP(H393,Datos!$L$2:$N$23,3,FALSE))</f>
        <v/>
      </c>
      <c r="K393" s="395" t="str">
        <f t="shared" si="30"/>
        <v/>
      </c>
      <c r="L393" s="395" t="str">
        <f t="shared" si="31"/>
        <v/>
      </c>
      <c r="M393" s="395" t="str">
        <f t="shared" si="32"/>
        <v/>
      </c>
      <c r="N393" s="395" t="str">
        <f t="shared" si="33"/>
        <v/>
      </c>
      <c r="O393" s="395" t="str">
        <f t="shared" si="34"/>
        <v/>
      </c>
      <c r="P393" s="395" t="str">
        <f t="shared" si="35"/>
        <v/>
      </c>
      <c r="Q393" s="149"/>
      <c r="R393" s="149"/>
      <c r="S393" s="462"/>
      <c r="T393" s="262"/>
    </row>
    <row r="394" spans="1:20" ht="33" customHeight="1" x14ac:dyDescent="0.25">
      <c r="A394" s="46"/>
      <c r="B394" s="142"/>
      <c r="C394" s="339"/>
      <c r="D394" s="996"/>
      <c r="E394" s="997"/>
      <c r="F394" s="143"/>
      <c r="G394" s="142"/>
      <c r="H394" s="157"/>
      <c r="I394" s="461"/>
      <c r="J394" s="674" t="str">
        <f>IF(H394="","",VLOOKUP(H394,Datos!$L$2:$N$23,3,FALSE))</f>
        <v/>
      </c>
      <c r="K394" s="395" t="str">
        <f t="shared" si="30"/>
        <v/>
      </c>
      <c r="L394" s="395" t="str">
        <f t="shared" si="31"/>
        <v/>
      </c>
      <c r="M394" s="395" t="str">
        <f t="shared" si="32"/>
        <v/>
      </c>
      <c r="N394" s="395" t="str">
        <f t="shared" si="33"/>
        <v/>
      </c>
      <c r="O394" s="395" t="str">
        <f t="shared" si="34"/>
        <v/>
      </c>
      <c r="P394" s="395" t="str">
        <f t="shared" si="35"/>
        <v/>
      </c>
      <c r="Q394" s="149"/>
      <c r="R394" s="149"/>
      <c r="S394" s="462"/>
      <c r="T394" s="262"/>
    </row>
    <row r="395" spans="1:20" ht="33" customHeight="1" x14ac:dyDescent="0.25">
      <c r="A395" s="46"/>
      <c r="B395" s="142"/>
      <c r="C395" s="339"/>
      <c r="D395" s="996"/>
      <c r="E395" s="997"/>
      <c r="F395" s="143"/>
      <c r="G395" s="142"/>
      <c r="H395" s="157"/>
      <c r="I395" s="461"/>
      <c r="J395" s="674" t="str">
        <f>IF(H395="","",VLOOKUP(H395,Datos!$L$2:$N$23,3,FALSE))</f>
        <v/>
      </c>
      <c r="K395" s="395" t="str">
        <f t="shared" si="30"/>
        <v/>
      </c>
      <c r="L395" s="395" t="str">
        <f t="shared" si="31"/>
        <v/>
      </c>
      <c r="M395" s="395" t="str">
        <f t="shared" si="32"/>
        <v/>
      </c>
      <c r="N395" s="395" t="str">
        <f t="shared" si="33"/>
        <v/>
      </c>
      <c r="O395" s="395" t="str">
        <f t="shared" si="34"/>
        <v/>
      </c>
      <c r="P395" s="395" t="str">
        <f t="shared" si="35"/>
        <v/>
      </c>
      <c r="Q395" s="149"/>
      <c r="R395" s="149"/>
      <c r="S395" s="462"/>
      <c r="T395" s="262"/>
    </row>
    <row r="396" spans="1:20" ht="33" customHeight="1" x14ac:dyDescent="0.25">
      <c r="A396" s="46"/>
      <c r="B396" s="142"/>
      <c r="C396" s="339"/>
      <c r="D396" s="996"/>
      <c r="E396" s="997"/>
      <c r="F396" s="143"/>
      <c r="G396" s="142"/>
      <c r="H396" s="157"/>
      <c r="I396" s="461"/>
      <c r="J396" s="674" t="str">
        <f>IF(H396="","",VLOOKUP(H396,Datos!$L$2:$N$23,3,FALSE))</f>
        <v/>
      </c>
      <c r="K396" s="395" t="str">
        <f t="shared" si="30"/>
        <v/>
      </c>
      <c r="L396" s="395" t="str">
        <f t="shared" si="31"/>
        <v/>
      </c>
      <c r="M396" s="395" t="str">
        <f t="shared" si="32"/>
        <v/>
      </c>
      <c r="N396" s="395" t="str">
        <f t="shared" si="33"/>
        <v/>
      </c>
      <c r="O396" s="395" t="str">
        <f t="shared" si="34"/>
        <v/>
      </c>
      <c r="P396" s="395" t="str">
        <f t="shared" si="35"/>
        <v/>
      </c>
      <c r="Q396" s="149"/>
      <c r="R396" s="149"/>
      <c r="S396" s="462"/>
      <c r="T396" s="262"/>
    </row>
    <row r="397" spans="1:20" ht="33" customHeight="1" x14ac:dyDescent="0.25">
      <c r="A397" s="46"/>
      <c r="B397" s="142"/>
      <c r="C397" s="339"/>
      <c r="D397" s="996"/>
      <c r="E397" s="997"/>
      <c r="F397" s="143"/>
      <c r="G397" s="142"/>
      <c r="H397" s="157"/>
      <c r="I397" s="461"/>
      <c r="J397" s="674" t="str">
        <f>IF(H397="","",VLOOKUP(H397,Datos!$L$2:$N$23,3,FALSE))</f>
        <v/>
      </c>
      <c r="K397" s="395" t="str">
        <f t="shared" ref="K397:K460" si="36">IF(ISNUMBER(J397),((J397*12)*G397),"")</f>
        <v/>
      </c>
      <c r="L397" s="395" t="str">
        <f t="shared" ref="L397:L460" si="37">IF(ISNUMBER(J397),(K397/12),"")</f>
        <v/>
      </c>
      <c r="M397" s="395" t="str">
        <f t="shared" ref="M397:M460" si="38">IF(ISNUMBER(J397),($F$513*G397),"")</f>
        <v/>
      </c>
      <c r="N397" s="395" t="str">
        <f t="shared" ref="N397:N460" si="39">IF(ISNUMBER(J397),(K397*8.33%),"")</f>
        <v/>
      </c>
      <c r="O397" s="395" t="str">
        <f t="shared" ref="O397:O460" si="40">IF(ISNUMBER(J397),(K397*9.15%),"")</f>
        <v/>
      </c>
      <c r="P397" s="395" t="str">
        <f t="shared" ref="P397:P460" si="41">IF(ISNUMBER(J397),SUM(K397:O397),"")</f>
        <v/>
      </c>
      <c r="Q397" s="149"/>
      <c r="R397" s="149"/>
      <c r="S397" s="462"/>
      <c r="T397" s="262"/>
    </row>
    <row r="398" spans="1:20" ht="33" customHeight="1" x14ac:dyDescent="0.25">
      <c r="A398" s="46"/>
      <c r="B398" s="142"/>
      <c r="C398" s="339"/>
      <c r="D398" s="996"/>
      <c r="E398" s="997"/>
      <c r="F398" s="143"/>
      <c r="G398" s="142"/>
      <c r="H398" s="157"/>
      <c r="I398" s="461"/>
      <c r="J398" s="674" t="str">
        <f>IF(H398="","",VLOOKUP(H398,Datos!$L$2:$N$23,3,FALSE))</f>
        <v/>
      </c>
      <c r="K398" s="395" t="str">
        <f t="shared" si="36"/>
        <v/>
      </c>
      <c r="L398" s="395" t="str">
        <f t="shared" si="37"/>
        <v/>
      </c>
      <c r="M398" s="395" t="str">
        <f t="shared" si="38"/>
        <v/>
      </c>
      <c r="N398" s="395" t="str">
        <f t="shared" si="39"/>
        <v/>
      </c>
      <c r="O398" s="395" t="str">
        <f t="shared" si="40"/>
        <v/>
      </c>
      <c r="P398" s="395" t="str">
        <f t="shared" si="41"/>
        <v/>
      </c>
      <c r="Q398" s="149"/>
      <c r="R398" s="149"/>
      <c r="S398" s="462"/>
      <c r="T398" s="262"/>
    </row>
    <row r="399" spans="1:20" ht="33" customHeight="1" x14ac:dyDescent="0.25">
      <c r="A399" s="46"/>
      <c r="B399" s="142"/>
      <c r="C399" s="339"/>
      <c r="D399" s="996"/>
      <c r="E399" s="997"/>
      <c r="F399" s="143"/>
      <c r="G399" s="142"/>
      <c r="H399" s="157"/>
      <c r="I399" s="461"/>
      <c r="J399" s="674" t="str">
        <f>IF(H399="","",VLOOKUP(H399,Datos!$L$2:$N$23,3,FALSE))</f>
        <v/>
      </c>
      <c r="K399" s="395" t="str">
        <f t="shared" si="36"/>
        <v/>
      </c>
      <c r="L399" s="395" t="str">
        <f t="shared" si="37"/>
        <v/>
      </c>
      <c r="M399" s="395" t="str">
        <f t="shared" si="38"/>
        <v/>
      </c>
      <c r="N399" s="395" t="str">
        <f t="shared" si="39"/>
        <v/>
      </c>
      <c r="O399" s="395" t="str">
        <f t="shared" si="40"/>
        <v/>
      </c>
      <c r="P399" s="395" t="str">
        <f t="shared" si="41"/>
        <v/>
      </c>
      <c r="Q399" s="149"/>
      <c r="R399" s="149"/>
      <c r="S399" s="462"/>
      <c r="T399" s="262"/>
    </row>
    <row r="400" spans="1:20" ht="33" customHeight="1" x14ac:dyDescent="0.25">
      <c r="A400" s="46"/>
      <c r="B400" s="142"/>
      <c r="C400" s="339"/>
      <c r="D400" s="996"/>
      <c r="E400" s="997"/>
      <c r="F400" s="143"/>
      <c r="G400" s="142"/>
      <c r="H400" s="157"/>
      <c r="I400" s="461"/>
      <c r="J400" s="674" t="str">
        <f>IF(H400="","",VLOOKUP(H400,Datos!$L$2:$N$23,3,FALSE))</f>
        <v/>
      </c>
      <c r="K400" s="395" t="str">
        <f t="shared" si="36"/>
        <v/>
      </c>
      <c r="L400" s="395" t="str">
        <f t="shared" si="37"/>
        <v/>
      </c>
      <c r="M400" s="395" t="str">
        <f t="shared" si="38"/>
        <v/>
      </c>
      <c r="N400" s="395" t="str">
        <f t="shared" si="39"/>
        <v/>
      </c>
      <c r="O400" s="395" t="str">
        <f t="shared" si="40"/>
        <v/>
      </c>
      <c r="P400" s="395" t="str">
        <f t="shared" si="41"/>
        <v/>
      </c>
      <c r="Q400" s="149"/>
      <c r="R400" s="149"/>
      <c r="S400" s="462"/>
      <c r="T400" s="262"/>
    </row>
    <row r="401" spans="1:20" ht="33" customHeight="1" x14ac:dyDescent="0.25">
      <c r="A401" s="46"/>
      <c r="B401" s="142"/>
      <c r="C401" s="339"/>
      <c r="D401" s="996"/>
      <c r="E401" s="997"/>
      <c r="F401" s="143"/>
      <c r="G401" s="142"/>
      <c r="H401" s="157"/>
      <c r="I401" s="461"/>
      <c r="J401" s="674" t="str">
        <f>IF(H401="","",VLOOKUP(H401,Datos!$L$2:$N$23,3,FALSE))</f>
        <v/>
      </c>
      <c r="K401" s="395" t="str">
        <f t="shared" si="36"/>
        <v/>
      </c>
      <c r="L401" s="395" t="str">
        <f t="shared" si="37"/>
        <v/>
      </c>
      <c r="M401" s="395" t="str">
        <f t="shared" si="38"/>
        <v/>
      </c>
      <c r="N401" s="395" t="str">
        <f t="shared" si="39"/>
        <v/>
      </c>
      <c r="O401" s="395" t="str">
        <f t="shared" si="40"/>
        <v/>
      </c>
      <c r="P401" s="395" t="str">
        <f t="shared" si="41"/>
        <v/>
      </c>
      <c r="Q401" s="149"/>
      <c r="R401" s="149"/>
      <c r="S401" s="462"/>
      <c r="T401" s="262"/>
    </row>
    <row r="402" spans="1:20" ht="33" customHeight="1" x14ac:dyDescent="0.25">
      <c r="A402" s="46"/>
      <c r="B402" s="142"/>
      <c r="C402" s="339"/>
      <c r="D402" s="996"/>
      <c r="E402" s="997"/>
      <c r="F402" s="143"/>
      <c r="G402" s="142"/>
      <c r="H402" s="157"/>
      <c r="I402" s="461"/>
      <c r="J402" s="674" t="str">
        <f>IF(H402="","",VLOOKUP(H402,Datos!$L$2:$N$23,3,FALSE))</f>
        <v/>
      </c>
      <c r="K402" s="395" t="str">
        <f t="shared" si="36"/>
        <v/>
      </c>
      <c r="L402" s="395" t="str">
        <f t="shared" si="37"/>
        <v/>
      </c>
      <c r="M402" s="395" t="str">
        <f t="shared" si="38"/>
        <v/>
      </c>
      <c r="N402" s="395" t="str">
        <f t="shared" si="39"/>
        <v/>
      </c>
      <c r="O402" s="395" t="str">
        <f t="shared" si="40"/>
        <v/>
      </c>
      <c r="P402" s="395" t="str">
        <f t="shared" si="41"/>
        <v/>
      </c>
      <c r="Q402" s="149"/>
      <c r="R402" s="149"/>
      <c r="S402" s="462"/>
      <c r="T402" s="262"/>
    </row>
    <row r="403" spans="1:20" ht="33" customHeight="1" x14ac:dyDescent="0.25">
      <c r="A403" s="46"/>
      <c r="B403" s="142"/>
      <c r="C403" s="339"/>
      <c r="D403" s="996"/>
      <c r="E403" s="997"/>
      <c r="F403" s="143"/>
      <c r="G403" s="142"/>
      <c r="H403" s="157"/>
      <c r="I403" s="461"/>
      <c r="J403" s="674" t="str">
        <f>IF(H403="","",VLOOKUP(H403,Datos!$L$2:$N$23,3,FALSE))</f>
        <v/>
      </c>
      <c r="K403" s="395" t="str">
        <f t="shared" si="36"/>
        <v/>
      </c>
      <c r="L403" s="395" t="str">
        <f t="shared" si="37"/>
        <v/>
      </c>
      <c r="M403" s="395" t="str">
        <f t="shared" si="38"/>
        <v/>
      </c>
      <c r="N403" s="395" t="str">
        <f t="shared" si="39"/>
        <v/>
      </c>
      <c r="O403" s="395" t="str">
        <f t="shared" si="40"/>
        <v/>
      </c>
      <c r="P403" s="395" t="str">
        <f t="shared" si="41"/>
        <v/>
      </c>
      <c r="Q403" s="149"/>
      <c r="R403" s="149"/>
      <c r="S403" s="462"/>
      <c r="T403" s="262"/>
    </row>
    <row r="404" spans="1:20" ht="33" customHeight="1" x14ac:dyDescent="0.25">
      <c r="A404" s="46"/>
      <c r="B404" s="142"/>
      <c r="C404" s="339"/>
      <c r="D404" s="996"/>
      <c r="E404" s="997"/>
      <c r="F404" s="143"/>
      <c r="G404" s="142"/>
      <c r="H404" s="157"/>
      <c r="I404" s="461"/>
      <c r="J404" s="674" t="str">
        <f>IF(H404="","",VLOOKUP(H404,Datos!$L$2:$N$23,3,FALSE))</f>
        <v/>
      </c>
      <c r="K404" s="395" t="str">
        <f t="shared" si="36"/>
        <v/>
      </c>
      <c r="L404" s="395" t="str">
        <f t="shared" si="37"/>
        <v/>
      </c>
      <c r="M404" s="395" t="str">
        <f t="shared" si="38"/>
        <v/>
      </c>
      <c r="N404" s="395" t="str">
        <f t="shared" si="39"/>
        <v/>
      </c>
      <c r="O404" s="395" t="str">
        <f t="shared" si="40"/>
        <v/>
      </c>
      <c r="P404" s="395" t="str">
        <f t="shared" si="41"/>
        <v/>
      </c>
      <c r="Q404" s="149"/>
      <c r="R404" s="149"/>
      <c r="S404" s="462"/>
      <c r="T404" s="262"/>
    </row>
    <row r="405" spans="1:20" ht="33" customHeight="1" x14ac:dyDescent="0.25">
      <c r="A405" s="46"/>
      <c r="B405" s="142"/>
      <c r="C405" s="339"/>
      <c r="D405" s="996"/>
      <c r="E405" s="997"/>
      <c r="F405" s="143"/>
      <c r="G405" s="142"/>
      <c r="H405" s="157"/>
      <c r="I405" s="461"/>
      <c r="J405" s="674" t="str">
        <f>IF(H405="","",VLOOKUP(H405,Datos!$L$2:$N$23,3,FALSE))</f>
        <v/>
      </c>
      <c r="K405" s="395" t="str">
        <f t="shared" si="36"/>
        <v/>
      </c>
      <c r="L405" s="395" t="str">
        <f t="shared" si="37"/>
        <v/>
      </c>
      <c r="M405" s="395" t="str">
        <f t="shared" si="38"/>
        <v/>
      </c>
      <c r="N405" s="395" t="str">
        <f t="shared" si="39"/>
        <v/>
      </c>
      <c r="O405" s="395" t="str">
        <f t="shared" si="40"/>
        <v/>
      </c>
      <c r="P405" s="395" t="str">
        <f t="shared" si="41"/>
        <v/>
      </c>
      <c r="Q405" s="149"/>
      <c r="R405" s="149"/>
      <c r="S405" s="462"/>
      <c r="T405" s="262"/>
    </row>
    <row r="406" spans="1:20" ht="33" customHeight="1" x14ac:dyDescent="0.25">
      <c r="A406" s="46"/>
      <c r="B406" s="142"/>
      <c r="C406" s="339"/>
      <c r="D406" s="996"/>
      <c r="E406" s="997"/>
      <c r="F406" s="143"/>
      <c r="G406" s="142"/>
      <c r="H406" s="157"/>
      <c r="I406" s="461"/>
      <c r="J406" s="674" t="str">
        <f>IF(H406="","",VLOOKUP(H406,Datos!$L$2:$N$23,3,FALSE))</f>
        <v/>
      </c>
      <c r="K406" s="395" t="str">
        <f t="shared" si="36"/>
        <v/>
      </c>
      <c r="L406" s="395" t="str">
        <f t="shared" si="37"/>
        <v/>
      </c>
      <c r="M406" s="395" t="str">
        <f t="shared" si="38"/>
        <v/>
      </c>
      <c r="N406" s="395" t="str">
        <f t="shared" si="39"/>
        <v/>
      </c>
      <c r="O406" s="395" t="str">
        <f t="shared" si="40"/>
        <v/>
      </c>
      <c r="P406" s="395" t="str">
        <f t="shared" si="41"/>
        <v/>
      </c>
      <c r="Q406" s="149"/>
      <c r="R406" s="149"/>
      <c r="S406" s="462"/>
      <c r="T406" s="262"/>
    </row>
    <row r="407" spans="1:20" ht="33" customHeight="1" x14ac:dyDescent="0.25">
      <c r="A407" s="46"/>
      <c r="B407" s="142"/>
      <c r="C407" s="339"/>
      <c r="D407" s="996"/>
      <c r="E407" s="997"/>
      <c r="F407" s="143"/>
      <c r="G407" s="142"/>
      <c r="H407" s="157"/>
      <c r="I407" s="461"/>
      <c r="J407" s="674" t="str">
        <f>IF(H407="","",VLOOKUP(H407,Datos!$L$2:$N$23,3,FALSE))</f>
        <v/>
      </c>
      <c r="K407" s="395" t="str">
        <f t="shared" si="36"/>
        <v/>
      </c>
      <c r="L407" s="395" t="str">
        <f t="shared" si="37"/>
        <v/>
      </c>
      <c r="M407" s="395" t="str">
        <f t="shared" si="38"/>
        <v/>
      </c>
      <c r="N407" s="395" t="str">
        <f t="shared" si="39"/>
        <v/>
      </c>
      <c r="O407" s="395" t="str">
        <f t="shared" si="40"/>
        <v/>
      </c>
      <c r="P407" s="395" t="str">
        <f t="shared" si="41"/>
        <v/>
      </c>
      <c r="Q407" s="149"/>
      <c r="R407" s="149"/>
      <c r="S407" s="462"/>
      <c r="T407" s="262"/>
    </row>
    <row r="408" spans="1:20" ht="33" customHeight="1" x14ac:dyDescent="0.25">
      <c r="A408" s="46"/>
      <c r="B408" s="142"/>
      <c r="C408" s="339"/>
      <c r="D408" s="996"/>
      <c r="E408" s="997"/>
      <c r="F408" s="143"/>
      <c r="G408" s="142"/>
      <c r="H408" s="157"/>
      <c r="I408" s="461"/>
      <c r="J408" s="674" t="str">
        <f>IF(H408="","",VLOOKUP(H408,Datos!$L$2:$N$23,3,FALSE))</f>
        <v/>
      </c>
      <c r="K408" s="395" t="str">
        <f t="shared" si="36"/>
        <v/>
      </c>
      <c r="L408" s="395" t="str">
        <f t="shared" si="37"/>
        <v/>
      </c>
      <c r="M408" s="395" t="str">
        <f t="shared" si="38"/>
        <v/>
      </c>
      <c r="N408" s="395" t="str">
        <f t="shared" si="39"/>
        <v/>
      </c>
      <c r="O408" s="395" t="str">
        <f t="shared" si="40"/>
        <v/>
      </c>
      <c r="P408" s="395" t="str">
        <f t="shared" si="41"/>
        <v/>
      </c>
      <c r="Q408" s="149"/>
      <c r="R408" s="149"/>
      <c r="S408" s="462"/>
      <c r="T408" s="262"/>
    </row>
    <row r="409" spans="1:20" ht="33" customHeight="1" x14ac:dyDescent="0.25">
      <c r="A409" s="46"/>
      <c r="B409" s="142"/>
      <c r="C409" s="339"/>
      <c r="D409" s="996"/>
      <c r="E409" s="997"/>
      <c r="F409" s="143"/>
      <c r="G409" s="142"/>
      <c r="H409" s="157"/>
      <c r="I409" s="461"/>
      <c r="J409" s="674" t="str">
        <f>IF(H409="","",VLOOKUP(H409,Datos!$L$2:$N$23,3,FALSE))</f>
        <v/>
      </c>
      <c r="K409" s="395" t="str">
        <f t="shared" si="36"/>
        <v/>
      </c>
      <c r="L409" s="395" t="str">
        <f t="shared" si="37"/>
        <v/>
      </c>
      <c r="M409" s="395" t="str">
        <f t="shared" si="38"/>
        <v/>
      </c>
      <c r="N409" s="395" t="str">
        <f t="shared" si="39"/>
        <v/>
      </c>
      <c r="O409" s="395" t="str">
        <f t="shared" si="40"/>
        <v/>
      </c>
      <c r="P409" s="395" t="str">
        <f t="shared" si="41"/>
        <v/>
      </c>
      <c r="Q409" s="149"/>
      <c r="R409" s="149"/>
      <c r="S409" s="462"/>
      <c r="T409" s="262"/>
    </row>
    <row r="410" spans="1:20" ht="33" customHeight="1" x14ac:dyDescent="0.25">
      <c r="A410" s="46"/>
      <c r="B410" s="142"/>
      <c r="C410" s="339"/>
      <c r="D410" s="996"/>
      <c r="E410" s="997"/>
      <c r="F410" s="143"/>
      <c r="G410" s="142"/>
      <c r="H410" s="157"/>
      <c r="I410" s="461"/>
      <c r="J410" s="674" t="str">
        <f>IF(H410="","",VLOOKUP(H410,Datos!$L$2:$N$23,3,FALSE))</f>
        <v/>
      </c>
      <c r="K410" s="395" t="str">
        <f t="shared" si="36"/>
        <v/>
      </c>
      <c r="L410" s="395" t="str">
        <f t="shared" si="37"/>
        <v/>
      </c>
      <c r="M410" s="395" t="str">
        <f t="shared" si="38"/>
        <v/>
      </c>
      <c r="N410" s="395" t="str">
        <f t="shared" si="39"/>
        <v/>
      </c>
      <c r="O410" s="395" t="str">
        <f t="shared" si="40"/>
        <v/>
      </c>
      <c r="P410" s="395" t="str">
        <f t="shared" si="41"/>
        <v/>
      </c>
      <c r="Q410" s="149"/>
      <c r="R410" s="149"/>
      <c r="S410" s="462"/>
      <c r="T410" s="262"/>
    </row>
    <row r="411" spans="1:20" ht="33" customHeight="1" x14ac:dyDescent="0.25">
      <c r="A411" s="46"/>
      <c r="B411" s="142"/>
      <c r="C411" s="339"/>
      <c r="D411" s="996"/>
      <c r="E411" s="997"/>
      <c r="F411" s="143"/>
      <c r="G411" s="142"/>
      <c r="H411" s="157"/>
      <c r="I411" s="461"/>
      <c r="J411" s="674" t="str">
        <f>IF(H411="","",VLOOKUP(H411,Datos!$L$2:$N$23,3,FALSE))</f>
        <v/>
      </c>
      <c r="K411" s="395" t="str">
        <f t="shared" si="36"/>
        <v/>
      </c>
      <c r="L411" s="395" t="str">
        <f t="shared" si="37"/>
        <v/>
      </c>
      <c r="M411" s="395" t="str">
        <f t="shared" si="38"/>
        <v/>
      </c>
      <c r="N411" s="395" t="str">
        <f t="shared" si="39"/>
        <v/>
      </c>
      <c r="O411" s="395" t="str">
        <f t="shared" si="40"/>
        <v/>
      </c>
      <c r="P411" s="395" t="str">
        <f t="shared" si="41"/>
        <v/>
      </c>
      <c r="Q411" s="149"/>
      <c r="R411" s="149"/>
      <c r="S411" s="462"/>
      <c r="T411" s="262"/>
    </row>
    <row r="412" spans="1:20" ht="33" customHeight="1" x14ac:dyDescent="0.25">
      <c r="A412" s="46"/>
      <c r="B412" s="142"/>
      <c r="C412" s="339"/>
      <c r="D412" s="996"/>
      <c r="E412" s="997"/>
      <c r="F412" s="143"/>
      <c r="G412" s="142"/>
      <c r="H412" s="157"/>
      <c r="I412" s="461"/>
      <c r="J412" s="674" t="str">
        <f>IF(H412="","",VLOOKUP(H412,Datos!$L$2:$N$23,3,FALSE))</f>
        <v/>
      </c>
      <c r="K412" s="395" t="str">
        <f t="shared" si="36"/>
        <v/>
      </c>
      <c r="L412" s="395" t="str">
        <f t="shared" si="37"/>
        <v/>
      </c>
      <c r="M412" s="395" t="str">
        <f t="shared" si="38"/>
        <v/>
      </c>
      <c r="N412" s="395" t="str">
        <f t="shared" si="39"/>
        <v/>
      </c>
      <c r="O412" s="395" t="str">
        <f t="shared" si="40"/>
        <v/>
      </c>
      <c r="P412" s="395" t="str">
        <f t="shared" si="41"/>
        <v/>
      </c>
      <c r="Q412" s="149"/>
      <c r="R412" s="149"/>
      <c r="S412" s="462"/>
      <c r="T412" s="262"/>
    </row>
    <row r="413" spans="1:20" ht="33" customHeight="1" x14ac:dyDescent="0.25">
      <c r="A413" s="46"/>
      <c r="B413" s="142"/>
      <c r="C413" s="339"/>
      <c r="D413" s="996"/>
      <c r="E413" s="997"/>
      <c r="F413" s="143"/>
      <c r="G413" s="142"/>
      <c r="H413" s="157"/>
      <c r="I413" s="461"/>
      <c r="J413" s="674" t="str">
        <f>IF(H413="","",VLOOKUP(H413,Datos!$L$2:$N$23,3,FALSE))</f>
        <v/>
      </c>
      <c r="K413" s="395" t="str">
        <f t="shared" si="36"/>
        <v/>
      </c>
      <c r="L413" s="395" t="str">
        <f t="shared" si="37"/>
        <v/>
      </c>
      <c r="M413" s="395" t="str">
        <f t="shared" si="38"/>
        <v/>
      </c>
      <c r="N413" s="395" t="str">
        <f t="shared" si="39"/>
        <v/>
      </c>
      <c r="O413" s="395" t="str">
        <f t="shared" si="40"/>
        <v/>
      </c>
      <c r="P413" s="395" t="str">
        <f t="shared" si="41"/>
        <v/>
      </c>
      <c r="Q413" s="149"/>
      <c r="R413" s="149"/>
      <c r="S413" s="462"/>
      <c r="T413" s="262"/>
    </row>
    <row r="414" spans="1:20" ht="33" customHeight="1" x14ac:dyDescent="0.25">
      <c r="A414" s="46"/>
      <c r="B414" s="142"/>
      <c r="C414" s="339"/>
      <c r="D414" s="996"/>
      <c r="E414" s="997"/>
      <c r="F414" s="143"/>
      <c r="G414" s="142"/>
      <c r="H414" s="157"/>
      <c r="I414" s="461"/>
      <c r="J414" s="674" t="str">
        <f>IF(H414="","",VLOOKUP(H414,Datos!$L$2:$N$23,3,FALSE))</f>
        <v/>
      </c>
      <c r="K414" s="395" t="str">
        <f t="shared" si="36"/>
        <v/>
      </c>
      <c r="L414" s="395" t="str">
        <f t="shared" si="37"/>
        <v/>
      </c>
      <c r="M414" s="395" t="str">
        <f t="shared" si="38"/>
        <v/>
      </c>
      <c r="N414" s="395" t="str">
        <f t="shared" si="39"/>
        <v/>
      </c>
      <c r="O414" s="395" t="str">
        <f t="shared" si="40"/>
        <v/>
      </c>
      <c r="P414" s="395" t="str">
        <f t="shared" si="41"/>
        <v/>
      </c>
      <c r="Q414" s="149"/>
      <c r="R414" s="149"/>
      <c r="S414" s="462"/>
      <c r="T414" s="262"/>
    </row>
    <row r="415" spans="1:20" ht="33" customHeight="1" x14ac:dyDescent="0.25">
      <c r="A415" s="46"/>
      <c r="B415" s="142"/>
      <c r="C415" s="339"/>
      <c r="D415" s="996"/>
      <c r="E415" s="997"/>
      <c r="F415" s="143"/>
      <c r="G415" s="142"/>
      <c r="H415" s="157"/>
      <c r="I415" s="461"/>
      <c r="J415" s="674" t="str">
        <f>IF(H415="","",VLOOKUP(H415,Datos!$L$2:$N$23,3,FALSE))</f>
        <v/>
      </c>
      <c r="K415" s="395" t="str">
        <f t="shared" si="36"/>
        <v/>
      </c>
      <c r="L415" s="395" t="str">
        <f t="shared" si="37"/>
        <v/>
      </c>
      <c r="M415" s="395" t="str">
        <f t="shared" si="38"/>
        <v/>
      </c>
      <c r="N415" s="395" t="str">
        <f t="shared" si="39"/>
        <v/>
      </c>
      <c r="O415" s="395" t="str">
        <f t="shared" si="40"/>
        <v/>
      </c>
      <c r="P415" s="395" t="str">
        <f t="shared" si="41"/>
        <v/>
      </c>
      <c r="Q415" s="149"/>
      <c r="R415" s="149"/>
      <c r="S415" s="462"/>
      <c r="T415" s="262"/>
    </row>
    <row r="416" spans="1:20" ht="33" customHeight="1" x14ac:dyDescent="0.25">
      <c r="A416" s="46"/>
      <c r="B416" s="142"/>
      <c r="C416" s="339"/>
      <c r="D416" s="996"/>
      <c r="E416" s="997"/>
      <c r="F416" s="143"/>
      <c r="G416" s="142"/>
      <c r="H416" s="157"/>
      <c r="I416" s="461"/>
      <c r="J416" s="674" t="str">
        <f>IF(H416="","",VLOOKUP(H416,Datos!$L$2:$N$23,3,FALSE))</f>
        <v/>
      </c>
      <c r="K416" s="395" t="str">
        <f t="shared" si="36"/>
        <v/>
      </c>
      <c r="L416" s="395" t="str">
        <f t="shared" si="37"/>
        <v/>
      </c>
      <c r="M416" s="395" t="str">
        <f t="shared" si="38"/>
        <v/>
      </c>
      <c r="N416" s="395" t="str">
        <f t="shared" si="39"/>
        <v/>
      </c>
      <c r="O416" s="395" t="str">
        <f t="shared" si="40"/>
        <v/>
      </c>
      <c r="P416" s="395" t="str">
        <f t="shared" si="41"/>
        <v/>
      </c>
      <c r="Q416" s="149"/>
      <c r="R416" s="149"/>
      <c r="S416" s="462"/>
      <c r="T416" s="262"/>
    </row>
    <row r="417" spans="1:20" ht="33" customHeight="1" x14ac:dyDescent="0.25">
      <c r="A417" s="46"/>
      <c r="B417" s="142"/>
      <c r="C417" s="339"/>
      <c r="D417" s="996"/>
      <c r="E417" s="997"/>
      <c r="F417" s="143"/>
      <c r="G417" s="142"/>
      <c r="H417" s="157"/>
      <c r="I417" s="461"/>
      <c r="J417" s="674" t="str">
        <f>IF(H417="","",VLOOKUP(H417,Datos!$L$2:$N$23,3,FALSE))</f>
        <v/>
      </c>
      <c r="K417" s="395" t="str">
        <f t="shared" si="36"/>
        <v/>
      </c>
      <c r="L417" s="395" t="str">
        <f t="shared" si="37"/>
        <v/>
      </c>
      <c r="M417" s="395" t="str">
        <f t="shared" si="38"/>
        <v/>
      </c>
      <c r="N417" s="395" t="str">
        <f t="shared" si="39"/>
        <v/>
      </c>
      <c r="O417" s="395" t="str">
        <f t="shared" si="40"/>
        <v/>
      </c>
      <c r="P417" s="395" t="str">
        <f t="shared" si="41"/>
        <v/>
      </c>
      <c r="Q417" s="149"/>
      <c r="R417" s="149"/>
      <c r="S417" s="462"/>
      <c r="T417" s="262"/>
    </row>
    <row r="418" spans="1:20" ht="33" customHeight="1" x14ac:dyDescent="0.25">
      <c r="A418" s="46"/>
      <c r="B418" s="142"/>
      <c r="C418" s="339"/>
      <c r="D418" s="996"/>
      <c r="E418" s="997"/>
      <c r="F418" s="143"/>
      <c r="G418" s="142"/>
      <c r="H418" s="157"/>
      <c r="I418" s="461"/>
      <c r="J418" s="674" t="str">
        <f>IF(H418="","",VLOOKUP(H418,Datos!$L$2:$N$23,3,FALSE))</f>
        <v/>
      </c>
      <c r="K418" s="395" t="str">
        <f t="shared" si="36"/>
        <v/>
      </c>
      <c r="L418" s="395" t="str">
        <f t="shared" si="37"/>
        <v/>
      </c>
      <c r="M418" s="395" t="str">
        <f t="shared" si="38"/>
        <v/>
      </c>
      <c r="N418" s="395" t="str">
        <f t="shared" si="39"/>
        <v/>
      </c>
      <c r="O418" s="395" t="str">
        <f t="shared" si="40"/>
        <v/>
      </c>
      <c r="P418" s="395" t="str">
        <f t="shared" si="41"/>
        <v/>
      </c>
      <c r="Q418" s="149"/>
      <c r="R418" s="149"/>
      <c r="S418" s="462"/>
      <c r="T418" s="262"/>
    </row>
    <row r="419" spans="1:20" ht="33" customHeight="1" x14ac:dyDescent="0.25">
      <c r="A419" s="46"/>
      <c r="B419" s="142"/>
      <c r="C419" s="339"/>
      <c r="D419" s="996"/>
      <c r="E419" s="997"/>
      <c r="F419" s="143"/>
      <c r="G419" s="142"/>
      <c r="H419" s="157"/>
      <c r="I419" s="461"/>
      <c r="J419" s="674" t="str">
        <f>IF(H419="","",VLOOKUP(H419,Datos!$L$2:$N$23,3,FALSE))</f>
        <v/>
      </c>
      <c r="K419" s="395" t="str">
        <f t="shared" si="36"/>
        <v/>
      </c>
      <c r="L419" s="395" t="str">
        <f t="shared" si="37"/>
        <v/>
      </c>
      <c r="M419" s="395" t="str">
        <f t="shared" si="38"/>
        <v/>
      </c>
      <c r="N419" s="395" t="str">
        <f t="shared" si="39"/>
        <v/>
      </c>
      <c r="O419" s="395" t="str">
        <f t="shared" si="40"/>
        <v/>
      </c>
      <c r="P419" s="395" t="str">
        <f t="shared" si="41"/>
        <v/>
      </c>
      <c r="Q419" s="149"/>
      <c r="R419" s="149"/>
      <c r="S419" s="462"/>
      <c r="T419" s="262"/>
    </row>
    <row r="420" spans="1:20" ht="33" customHeight="1" x14ac:dyDescent="0.25">
      <c r="A420" s="46"/>
      <c r="B420" s="142"/>
      <c r="C420" s="339"/>
      <c r="D420" s="996"/>
      <c r="E420" s="997"/>
      <c r="F420" s="143"/>
      <c r="G420" s="142"/>
      <c r="H420" s="157"/>
      <c r="I420" s="461"/>
      <c r="J420" s="674" t="str">
        <f>IF(H420="","",VLOOKUP(H420,Datos!$L$2:$N$23,3,FALSE))</f>
        <v/>
      </c>
      <c r="K420" s="395" t="str">
        <f t="shared" si="36"/>
        <v/>
      </c>
      <c r="L420" s="395" t="str">
        <f t="shared" si="37"/>
        <v/>
      </c>
      <c r="M420" s="395" t="str">
        <f t="shared" si="38"/>
        <v/>
      </c>
      <c r="N420" s="395" t="str">
        <f t="shared" si="39"/>
        <v/>
      </c>
      <c r="O420" s="395" t="str">
        <f t="shared" si="40"/>
        <v/>
      </c>
      <c r="P420" s="395" t="str">
        <f t="shared" si="41"/>
        <v/>
      </c>
      <c r="Q420" s="149"/>
      <c r="R420" s="149"/>
      <c r="S420" s="462"/>
      <c r="T420" s="262"/>
    </row>
    <row r="421" spans="1:20" ht="33" customHeight="1" x14ac:dyDescent="0.25">
      <c r="A421" s="46"/>
      <c r="B421" s="142"/>
      <c r="C421" s="339"/>
      <c r="D421" s="996"/>
      <c r="E421" s="997"/>
      <c r="F421" s="143"/>
      <c r="G421" s="142"/>
      <c r="H421" s="157"/>
      <c r="I421" s="461"/>
      <c r="J421" s="674" t="str">
        <f>IF(H421="","",VLOOKUP(H421,Datos!$L$2:$N$23,3,FALSE))</f>
        <v/>
      </c>
      <c r="K421" s="395" t="str">
        <f t="shared" si="36"/>
        <v/>
      </c>
      <c r="L421" s="395" t="str">
        <f t="shared" si="37"/>
        <v/>
      </c>
      <c r="M421" s="395" t="str">
        <f t="shared" si="38"/>
        <v/>
      </c>
      <c r="N421" s="395" t="str">
        <f t="shared" si="39"/>
        <v/>
      </c>
      <c r="O421" s="395" t="str">
        <f t="shared" si="40"/>
        <v/>
      </c>
      <c r="P421" s="395" t="str">
        <f t="shared" si="41"/>
        <v/>
      </c>
      <c r="Q421" s="149"/>
      <c r="R421" s="149"/>
      <c r="S421" s="462"/>
      <c r="T421" s="262"/>
    </row>
    <row r="422" spans="1:20" ht="33" customHeight="1" x14ac:dyDescent="0.25">
      <c r="A422" s="46"/>
      <c r="B422" s="142"/>
      <c r="C422" s="339"/>
      <c r="D422" s="996"/>
      <c r="E422" s="997"/>
      <c r="F422" s="143"/>
      <c r="G422" s="142"/>
      <c r="H422" s="157"/>
      <c r="I422" s="461"/>
      <c r="J422" s="674" t="str">
        <f>IF(H422="","",VLOOKUP(H422,Datos!$L$2:$N$23,3,FALSE))</f>
        <v/>
      </c>
      <c r="K422" s="395" t="str">
        <f t="shared" si="36"/>
        <v/>
      </c>
      <c r="L422" s="395" t="str">
        <f t="shared" si="37"/>
        <v/>
      </c>
      <c r="M422" s="395" t="str">
        <f t="shared" si="38"/>
        <v/>
      </c>
      <c r="N422" s="395" t="str">
        <f t="shared" si="39"/>
        <v/>
      </c>
      <c r="O422" s="395" t="str">
        <f t="shared" si="40"/>
        <v/>
      </c>
      <c r="P422" s="395" t="str">
        <f t="shared" si="41"/>
        <v/>
      </c>
      <c r="Q422" s="149"/>
      <c r="R422" s="149"/>
      <c r="S422" s="462"/>
      <c r="T422" s="262"/>
    </row>
    <row r="423" spans="1:20" ht="33" customHeight="1" x14ac:dyDescent="0.25">
      <c r="A423" s="46"/>
      <c r="B423" s="142"/>
      <c r="C423" s="339"/>
      <c r="D423" s="996"/>
      <c r="E423" s="997"/>
      <c r="F423" s="143"/>
      <c r="G423" s="142"/>
      <c r="H423" s="157"/>
      <c r="I423" s="461"/>
      <c r="J423" s="674" t="str">
        <f>IF(H423="","",VLOOKUP(H423,Datos!$L$2:$N$23,3,FALSE))</f>
        <v/>
      </c>
      <c r="K423" s="395" t="str">
        <f t="shared" si="36"/>
        <v/>
      </c>
      <c r="L423" s="395" t="str">
        <f t="shared" si="37"/>
        <v/>
      </c>
      <c r="M423" s="395" t="str">
        <f t="shared" si="38"/>
        <v/>
      </c>
      <c r="N423" s="395" t="str">
        <f t="shared" si="39"/>
        <v/>
      </c>
      <c r="O423" s="395" t="str">
        <f t="shared" si="40"/>
        <v/>
      </c>
      <c r="P423" s="395" t="str">
        <f t="shared" si="41"/>
        <v/>
      </c>
      <c r="Q423" s="149"/>
      <c r="R423" s="149"/>
      <c r="S423" s="462"/>
      <c r="T423" s="262"/>
    </row>
    <row r="424" spans="1:20" ht="33" customHeight="1" x14ac:dyDescent="0.25">
      <c r="A424" s="46"/>
      <c r="B424" s="142"/>
      <c r="C424" s="339"/>
      <c r="D424" s="996"/>
      <c r="E424" s="997"/>
      <c r="F424" s="143"/>
      <c r="G424" s="142"/>
      <c r="H424" s="157"/>
      <c r="I424" s="461"/>
      <c r="J424" s="674" t="str">
        <f>IF(H424="","",VLOOKUP(H424,Datos!$L$2:$N$23,3,FALSE))</f>
        <v/>
      </c>
      <c r="K424" s="395" t="str">
        <f t="shared" si="36"/>
        <v/>
      </c>
      <c r="L424" s="395" t="str">
        <f t="shared" si="37"/>
        <v/>
      </c>
      <c r="M424" s="395" t="str">
        <f t="shared" si="38"/>
        <v/>
      </c>
      <c r="N424" s="395" t="str">
        <f t="shared" si="39"/>
        <v/>
      </c>
      <c r="O424" s="395" t="str">
        <f t="shared" si="40"/>
        <v/>
      </c>
      <c r="P424" s="395" t="str">
        <f t="shared" si="41"/>
        <v/>
      </c>
      <c r="Q424" s="149"/>
      <c r="R424" s="149"/>
      <c r="S424" s="462"/>
      <c r="T424" s="262"/>
    </row>
    <row r="425" spans="1:20" ht="33" customHeight="1" x14ac:dyDescent="0.25">
      <c r="A425" s="46"/>
      <c r="B425" s="142"/>
      <c r="C425" s="339"/>
      <c r="D425" s="996"/>
      <c r="E425" s="997"/>
      <c r="F425" s="143"/>
      <c r="G425" s="142"/>
      <c r="H425" s="157"/>
      <c r="I425" s="461"/>
      <c r="J425" s="674" t="str">
        <f>IF(H425="","",VLOOKUP(H425,Datos!$L$2:$N$23,3,FALSE))</f>
        <v/>
      </c>
      <c r="K425" s="395" t="str">
        <f t="shared" si="36"/>
        <v/>
      </c>
      <c r="L425" s="395" t="str">
        <f t="shared" si="37"/>
        <v/>
      </c>
      <c r="M425" s="395" t="str">
        <f t="shared" si="38"/>
        <v/>
      </c>
      <c r="N425" s="395" t="str">
        <f t="shared" si="39"/>
        <v/>
      </c>
      <c r="O425" s="395" t="str">
        <f t="shared" si="40"/>
        <v/>
      </c>
      <c r="P425" s="395" t="str">
        <f t="shared" si="41"/>
        <v/>
      </c>
      <c r="Q425" s="149"/>
      <c r="R425" s="149"/>
      <c r="S425" s="462"/>
      <c r="T425" s="262"/>
    </row>
    <row r="426" spans="1:20" ht="33" customHeight="1" x14ac:dyDescent="0.25">
      <c r="A426" s="46"/>
      <c r="B426" s="142"/>
      <c r="C426" s="339"/>
      <c r="D426" s="996"/>
      <c r="E426" s="997"/>
      <c r="F426" s="143"/>
      <c r="G426" s="142"/>
      <c r="H426" s="157"/>
      <c r="I426" s="461"/>
      <c r="J426" s="674" t="str">
        <f>IF(H426="","",VLOOKUP(H426,Datos!$L$2:$N$23,3,FALSE))</f>
        <v/>
      </c>
      <c r="K426" s="395" t="str">
        <f t="shared" si="36"/>
        <v/>
      </c>
      <c r="L426" s="395" t="str">
        <f t="shared" si="37"/>
        <v/>
      </c>
      <c r="M426" s="395" t="str">
        <f t="shared" si="38"/>
        <v/>
      </c>
      <c r="N426" s="395" t="str">
        <f t="shared" si="39"/>
        <v/>
      </c>
      <c r="O426" s="395" t="str">
        <f t="shared" si="40"/>
        <v/>
      </c>
      <c r="P426" s="395" t="str">
        <f t="shared" si="41"/>
        <v/>
      </c>
      <c r="Q426" s="149"/>
      <c r="R426" s="149"/>
      <c r="S426" s="462"/>
      <c r="T426" s="262"/>
    </row>
    <row r="427" spans="1:20" ht="33" customHeight="1" x14ac:dyDescent="0.25">
      <c r="A427" s="46"/>
      <c r="B427" s="142"/>
      <c r="C427" s="339"/>
      <c r="D427" s="996"/>
      <c r="E427" s="997"/>
      <c r="F427" s="143"/>
      <c r="G427" s="142"/>
      <c r="H427" s="157"/>
      <c r="I427" s="461"/>
      <c r="J427" s="674" t="str">
        <f>IF(H427="","",VLOOKUP(H427,Datos!$L$2:$N$23,3,FALSE))</f>
        <v/>
      </c>
      <c r="K427" s="395" t="str">
        <f t="shared" si="36"/>
        <v/>
      </c>
      <c r="L427" s="395" t="str">
        <f t="shared" si="37"/>
        <v/>
      </c>
      <c r="M427" s="395" t="str">
        <f t="shared" si="38"/>
        <v/>
      </c>
      <c r="N427" s="395" t="str">
        <f t="shared" si="39"/>
        <v/>
      </c>
      <c r="O427" s="395" t="str">
        <f t="shared" si="40"/>
        <v/>
      </c>
      <c r="P427" s="395" t="str">
        <f t="shared" si="41"/>
        <v/>
      </c>
      <c r="Q427" s="149"/>
      <c r="R427" s="149"/>
      <c r="S427" s="462"/>
      <c r="T427" s="262"/>
    </row>
    <row r="428" spans="1:20" ht="33" customHeight="1" x14ac:dyDescent="0.25">
      <c r="A428" s="46"/>
      <c r="B428" s="142"/>
      <c r="C428" s="339"/>
      <c r="D428" s="996"/>
      <c r="E428" s="997"/>
      <c r="F428" s="143"/>
      <c r="G428" s="142"/>
      <c r="H428" s="157"/>
      <c r="I428" s="461"/>
      <c r="J428" s="674" t="str">
        <f>IF(H428="","",VLOOKUP(H428,Datos!$L$2:$N$23,3,FALSE))</f>
        <v/>
      </c>
      <c r="K428" s="395" t="str">
        <f t="shared" si="36"/>
        <v/>
      </c>
      <c r="L428" s="395" t="str">
        <f t="shared" si="37"/>
        <v/>
      </c>
      <c r="M428" s="395" t="str">
        <f t="shared" si="38"/>
        <v/>
      </c>
      <c r="N428" s="395" t="str">
        <f t="shared" si="39"/>
        <v/>
      </c>
      <c r="O428" s="395" t="str">
        <f t="shared" si="40"/>
        <v/>
      </c>
      <c r="P428" s="395" t="str">
        <f t="shared" si="41"/>
        <v/>
      </c>
      <c r="Q428" s="149"/>
      <c r="R428" s="149"/>
      <c r="S428" s="462"/>
      <c r="T428" s="262"/>
    </row>
    <row r="429" spans="1:20" ht="33" customHeight="1" x14ac:dyDescent="0.25">
      <c r="A429" s="46"/>
      <c r="B429" s="142"/>
      <c r="C429" s="339"/>
      <c r="D429" s="996"/>
      <c r="E429" s="997"/>
      <c r="F429" s="143"/>
      <c r="G429" s="142"/>
      <c r="H429" s="157"/>
      <c r="I429" s="461"/>
      <c r="J429" s="674" t="str">
        <f>IF(H429="","",VLOOKUP(H429,Datos!$L$2:$N$23,3,FALSE))</f>
        <v/>
      </c>
      <c r="K429" s="395" t="str">
        <f t="shared" si="36"/>
        <v/>
      </c>
      <c r="L429" s="395" t="str">
        <f t="shared" si="37"/>
        <v/>
      </c>
      <c r="M429" s="395" t="str">
        <f t="shared" si="38"/>
        <v/>
      </c>
      <c r="N429" s="395" t="str">
        <f t="shared" si="39"/>
        <v/>
      </c>
      <c r="O429" s="395" t="str">
        <f t="shared" si="40"/>
        <v/>
      </c>
      <c r="P429" s="395" t="str">
        <f t="shared" si="41"/>
        <v/>
      </c>
      <c r="Q429" s="149"/>
      <c r="R429" s="149"/>
      <c r="S429" s="462"/>
      <c r="T429" s="262"/>
    </row>
    <row r="430" spans="1:20" ht="33" customHeight="1" x14ac:dyDescent="0.25">
      <c r="A430" s="46"/>
      <c r="B430" s="142"/>
      <c r="C430" s="339"/>
      <c r="D430" s="996"/>
      <c r="E430" s="997"/>
      <c r="F430" s="143"/>
      <c r="G430" s="142"/>
      <c r="H430" s="157"/>
      <c r="I430" s="461"/>
      <c r="J430" s="674" t="str">
        <f>IF(H430="","",VLOOKUP(H430,Datos!$L$2:$N$23,3,FALSE))</f>
        <v/>
      </c>
      <c r="K430" s="395" t="str">
        <f t="shared" si="36"/>
        <v/>
      </c>
      <c r="L430" s="395" t="str">
        <f t="shared" si="37"/>
        <v/>
      </c>
      <c r="M430" s="395" t="str">
        <f t="shared" si="38"/>
        <v/>
      </c>
      <c r="N430" s="395" t="str">
        <f t="shared" si="39"/>
        <v/>
      </c>
      <c r="O430" s="395" t="str">
        <f t="shared" si="40"/>
        <v/>
      </c>
      <c r="P430" s="395" t="str">
        <f t="shared" si="41"/>
        <v/>
      </c>
      <c r="Q430" s="149"/>
      <c r="R430" s="149"/>
      <c r="S430" s="462"/>
      <c r="T430" s="262"/>
    </row>
    <row r="431" spans="1:20" ht="33" customHeight="1" x14ac:dyDescent="0.25">
      <c r="A431" s="46"/>
      <c r="B431" s="142"/>
      <c r="C431" s="339"/>
      <c r="D431" s="996"/>
      <c r="E431" s="997"/>
      <c r="F431" s="143"/>
      <c r="G431" s="142"/>
      <c r="H431" s="157"/>
      <c r="I431" s="461"/>
      <c r="J431" s="674" t="str">
        <f>IF(H431="","",VLOOKUP(H431,Datos!$L$2:$N$23,3,FALSE))</f>
        <v/>
      </c>
      <c r="K431" s="395" t="str">
        <f t="shared" si="36"/>
        <v/>
      </c>
      <c r="L431" s="395" t="str">
        <f t="shared" si="37"/>
        <v/>
      </c>
      <c r="M431" s="395" t="str">
        <f t="shared" si="38"/>
        <v/>
      </c>
      <c r="N431" s="395" t="str">
        <f t="shared" si="39"/>
        <v/>
      </c>
      <c r="O431" s="395" t="str">
        <f t="shared" si="40"/>
        <v/>
      </c>
      <c r="P431" s="395" t="str">
        <f t="shared" si="41"/>
        <v/>
      </c>
      <c r="Q431" s="149"/>
      <c r="R431" s="149"/>
      <c r="S431" s="462"/>
      <c r="T431" s="262"/>
    </row>
    <row r="432" spans="1:20" ht="33" customHeight="1" x14ac:dyDescent="0.25">
      <c r="A432" s="46"/>
      <c r="B432" s="142"/>
      <c r="C432" s="339"/>
      <c r="D432" s="996"/>
      <c r="E432" s="997"/>
      <c r="F432" s="143"/>
      <c r="G432" s="142"/>
      <c r="H432" s="157"/>
      <c r="I432" s="461"/>
      <c r="J432" s="674" t="str">
        <f>IF(H432="","",VLOOKUP(H432,Datos!$L$2:$N$23,3,FALSE))</f>
        <v/>
      </c>
      <c r="K432" s="395" t="str">
        <f t="shared" si="36"/>
        <v/>
      </c>
      <c r="L432" s="395" t="str">
        <f t="shared" si="37"/>
        <v/>
      </c>
      <c r="M432" s="395" t="str">
        <f t="shared" si="38"/>
        <v/>
      </c>
      <c r="N432" s="395" t="str">
        <f t="shared" si="39"/>
        <v/>
      </c>
      <c r="O432" s="395" t="str">
        <f t="shared" si="40"/>
        <v/>
      </c>
      <c r="P432" s="395" t="str">
        <f t="shared" si="41"/>
        <v/>
      </c>
      <c r="Q432" s="149"/>
      <c r="R432" s="149"/>
      <c r="S432" s="462"/>
      <c r="T432" s="262"/>
    </row>
    <row r="433" spans="1:20" ht="33" customHeight="1" x14ac:dyDescent="0.25">
      <c r="A433" s="46"/>
      <c r="B433" s="142"/>
      <c r="C433" s="339"/>
      <c r="D433" s="996"/>
      <c r="E433" s="997"/>
      <c r="F433" s="143"/>
      <c r="G433" s="142"/>
      <c r="H433" s="157"/>
      <c r="I433" s="461"/>
      <c r="J433" s="674" t="str">
        <f>IF(H433="","",VLOOKUP(H433,Datos!$L$2:$N$23,3,FALSE))</f>
        <v/>
      </c>
      <c r="K433" s="395" t="str">
        <f t="shared" si="36"/>
        <v/>
      </c>
      <c r="L433" s="395" t="str">
        <f t="shared" si="37"/>
        <v/>
      </c>
      <c r="M433" s="395" t="str">
        <f t="shared" si="38"/>
        <v/>
      </c>
      <c r="N433" s="395" t="str">
        <f t="shared" si="39"/>
        <v/>
      </c>
      <c r="O433" s="395" t="str">
        <f t="shared" si="40"/>
        <v/>
      </c>
      <c r="P433" s="395" t="str">
        <f t="shared" si="41"/>
        <v/>
      </c>
      <c r="Q433" s="149"/>
      <c r="R433" s="149"/>
      <c r="S433" s="462"/>
      <c r="T433" s="262"/>
    </row>
    <row r="434" spans="1:20" ht="33" customHeight="1" x14ac:dyDescent="0.25">
      <c r="A434" s="46"/>
      <c r="B434" s="142"/>
      <c r="C434" s="339"/>
      <c r="D434" s="996"/>
      <c r="E434" s="997"/>
      <c r="F434" s="143"/>
      <c r="G434" s="142"/>
      <c r="H434" s="157"/>
      <c r="I434" s="461"/>
      <c r="J434" s="674" t="str">
        <f>IF(H434="","",VLOOKUP(H434,Datos!$L$2:$N$23,3,FALSE))</f>
        <v/>
      </c>
      <c r="K434" s="395" t="str">
        <f t="shared" si="36"/>
        <v/>
      </c>
      <c r="L434" s="395" t="str">
        <f t="shared" si="37"/>
        <v/>
      </c>
      <c r="M434" s="395" t="str">
        <f t="shared" si="38"/>
        <v/>
      </c>
      <c r="N434" s="395" t="str">
        <f t="shared" si="39"/>
        <v/>
      </c>
      <c r="O434" s="395" t="str">
        <f t="shared" si="40"/>
        <v/>
      </c>
      <c r="P434" s="395" t="str">
        <f t="shared" si="41"/>
        <v/>
      </c>
      <c r="Q434" s="149"/>
      <c r="R434" s="149"/>
      <c r="S434" s="462"/>
      <c r="T434" s="262"/>
    </row>
    <row r="435" spans="1:20" ht="33" customHeight="1" x14ac:dyDescent="0.25">
      <c r="A435" s="46"/>
      <c r="B435" s="142"/>
      <c r="C435" s="339"/>
      <c r="D435" s="996"/>
      <c r="E435" s="997"/>
      <c r="F435" s="143"/>
      <c r="G435" s="142"/>
      <c r="H435" s="157"/>
      <c r="I435" s="461"/>
      <c r="J435" s="674" t="str">
        <f>IF(H435="","",VLOOKUP(H435,Datos!$L$2:$N$23,3,FALSE))</f>
        <v/>
      </c>
      <c r="K435" s="395" t="str">
        <f t="shared" si="36"/>
        <v/>
      </c>
      <c r="L435" s="395" t="str">
        <f t="shared" si="37"/>
        <v/>
      </c>
      <c r="M435" s="395" t="str">
        <f t="shared" si="38"/>
        <v/>
      </c>
      <c r="N435" s="395" t="str">
        <f t="shared" si="39"/>
        <v/>
      </c>
      <c r="O435" s="395" t="str">
        <f t="shared" si="40"/>
        <v/>
      </c>
      <c r="P435" s="395" t="str">
        <f t="shared" si="41"/>
        <v/>
      </c>
      <c r="Q435" s="149"/>
      <c r="R435" s="149"/>
      <c r="S435" s="462"/>
      <c r="T435" s="262"/>
    </row>
    <row r="436" spans="1:20" ht="33" customHeight="1" x14ac:dyDescent="0.25">
      <c r="A436" s="46"/>
      <c r="B436" s="142"/>
      <c r="C436" s="339"/>
      <c r="D436" s="996"/>
      <c r="E436" s="997"/>
      <c r="F436" s="143"/>
      <c r="G436" s="142"/>
      <c r="H436" s="157"/>
      <c r="I436" s="461"/>
      <c r="J436" s="674" t="str">
        <f>IF(H436="","",VLOOKUP(H436,Datos!$L$2:$N$23,3,FALSE))</f>
        <v/>
      </c>
      <c r="K436" s="395" t="str">
        <f t="shared" si="36"/>
        <v/>
      </c>
      <c r="L436" s="395" t="str">
        <f t="shared" si="37"/>
        <v/>
      </c>
      <c r="M436" s="395" t="str">
        <f t="shared" si="38"/>
        <v/>
      </c>
      <c r="N436" s="395" t="str">
        <f t="shared" si="39"/>
        <v/>
      </c>
      <c r="O436" s="395" t="str">
        <f t="shared" si="40"/>
        <v/>
      </c>
      <c r="P436" s="395" t="str">
        <f t="shared" si="41"/>
        <v/>
      </c>
      <c r="Q436" s="149"/>
      <c r="R436" s="149"/>
      <c r="S436" s="462"/>
      <c r="T436" s="262"/>
    </row>
    <row r="437" spans="1:20" ht="33" customHeight="1" x14ac:dyDescent="0.25">
      <c r="A437" s="46"/>
      <c r="B437" s="142"/>
      <c r="C437" s="339"/>
      <c r="D437" s="996"/>
      <c r="E437" s="997"/>
      <c r="F437" s="143"/>
      <c r="G437" s="142"/>
      <c r="H437" s="157"/>
      <c r="I437" s="461"/>
      <c r="J437" s="674" t="str">
        <f>IF(H437="","",VLOOKUP(H437,Datos!$L$2:$N$23,3,FALSE))</f>
        <v/>
      </c>
      <c r="K437" s="395" t="str">
        <f t="shared" si="36"/>
        <v/>
      </c>
      <c r="L437" s="395" t="str">
        <f t="shared" si="37"/>
        <v/>
      </c>
      <c r="M437" s="395" t="str">
        <f t="shared" si="38"/>
        <v/>
      </c>
      <c r="N437" s="395" t="str">
        <f t="shared" si="39"/>
        <v/>
      </c>
      <c r="O437" s="395" t="str">
        <f t="shared" si="40"/>
        <v/>
      </c>
      <c r="P437" s="395" t="str">
        <f t="shared" si="41"/>
        <v/>
      </c>
      <c r="Q437" s="149"/>
      <c r="R437" s="149"/>
      <c r="S437" s="462"/>
      <c r="T437" s="262"/>
    </row>
    <row r="438" spans="1:20" ht="33" customHeight="1" x14ac:dyDescent="0.25">
      <c r="A438" s="46"/>
      <c r="B438" s="142"/>
      <c r="C438" s="339"/>
      <c r="D438" s="996"/>
      <c r="E438" s="997"/>
      <c r="F438" s="143"/>
      <c r="G438" s="142"/>
      <c r="H438" s="157"/>
      <c r="I438" s="461"/>
      <c r="J438" s="674" t="str">
        <f>IF(H438="","",VLOOKUP(H438,Datos!$L$2:$N$23,3,FALSE))</f>
        <v/>
      </c>
      <c r="K438" s="395" t="str">
        <f t="shared" si="36"/>
        <v/>
      </c>
      <c r="L438" s="395" t="str">
        <f t="shared" si="37"/>
        <v/>
      </c>
      <c r="M438" s="395" t="str">
        <f t="shared" si="38"/>
        <v/>
      </c>
      <c r="N438" s="395" t="str">
        <f t="shared" si="39"/>
        <v/>
      </c>
      <c r="O438" s="395" t="str">
        <f t="shared" si="40"/>
        <v/>
      </c>
      <c r="P438" s="395" t="str">
        <f t="shared" si="41"/>
        <v/>
      </c>
      <c r="Q438" s="149"/>
      <c r="R438" s="149"/>
      <c r="S438" s="462"/>
      <c r="T438" s="262"/>
    </row>
    <row r="439" spans="1:20" ht="33" customHeight="1" x14ac:dyDescent="0.25">
      <c r="A439" s="46"/>
      <c r="B439" s="142"/>
      <c r="C439" s="339"/>
      <c r="D439" s="996"/>
      <c r="E439" s="997"/>
      <c r="F439" s="143"/>
      <c r="G439" s="142"/>
      <c r="H439" s="157"/>
      <c r="I439" s="461"/>
      <c r="J439" s="674" t="str">
        <f>IF(H439="","",VLOOKUP(H439,Datos!$L$2:$N$23,3,FALSE))</f>
        <v/>
      </c>
      <c r="K439" s="395" t="str">
        <f t="shared" si="36"/>
        <v/>
      </c>
      <c r="L439" s="395" t="str">
        <f t="shared" si="37"/>
        <v/>
      </c>
      <c r="M439" s="395" t="str">
        <f t="shared" si="38"/>
        <v/>
      </c>
      <c r="N439" s="395" t="str">
        <f t="shared" si="39"/>
        <v/>
      </c>
      <c r="O439" s="395" t="str">
        <f t="shared" si="40"/>
        <v/>
      </c>
      <c r="P439" s="395" t="str">
        <f t="shared" si="41"/>
        <v/>
      </c>
      <c r="Q439" s="149"/>
      <c r="R439" s="149"/>
      <c r="S439" s="462"/>
      <c r="T439" s="262"/>
    </row>
    <row r="440" spans="1:20" ht="33" customHeight="1" x14ac:dyDescent="0.25">
      <c r="A440" s="46"/>
      <c r="B440" s="142"/>
      <c r="C440" s="339"/>
      <c r="D440" s="996"/>
      <c r="E440" s="997"/>
      <c r="F440" s="143"/>
      <c r="G440" s="142"/>
      <c r="H440" s="157"/>
      <c r="I440" s="461"/>
      <c r="J440" s="674" t="str">
        <f>IF(H440="","",VLOOKUP(H440,Datos!$L$2:$N$23,3,FALSE))</f>
        <v/>
      </c>
      <c r="K440" s="395" t="str">
        <f t="shared" si="36"/>
        <v/>
      </c>
      <c r="L440" s="395" t="str">
        <f t="shared" si="37"/>
        <v/>
      </c>
      <c r="M440" s="395" t="str">
        <f t="shared" si="38"/>
        <v/>
      </c>
      <c r="N440" s="395" t="str">
        <f t="shared" si="39"/>
        <v/>
      </c>
      <c r="O440" s="395" t="str">
        <f t="shared" si="40"/>
        <v/>
      </c>
      <c r="P440" s="395" t="str">
        <f t="shared" si="41"/>
        <v/>
      </c>
      <c r="Q440" s="149"/>
      <c r="R440" s="149"/>
      <c r="S440" s="462"/>
      <c r="T440" s="262"/>
    </row>
    <row r="441" spans="1:20" ht="33" customHeight="1" x14ac:dyDescent="0.25">
      <c r="A441" s="46"/>
      <c r="B441" s="142"/>
      <c r="C441" s="339"/>
      <c r="D441" s="996"/>
      <c r="E441" s="997"/>
      <c r="F441" s="143"/>
      <c r="G441" s="142"/>
      <c r="H441" s="157"/>
      <c r="I441" s="461"/>
      <c r="J441" s="674" t="str">
        <f>IF(H441="","",VLOOKUP(H441,Datos!$L$2:$N$23,3,FALSE))</f>
        <v/>
      </c>
      <c r="K441" s="395" t="str">
        <f t="shared" si="36"/>
        <v/>
      </c>
      <c r="L441" s="395" t="str">
        <f t="shared" si="37"/>
        <v/>
      </c>
      <c r="M441" s="395" t="str">
        <f t="shared" si="38"/>
        <v/>
      </c>
      <c r="N441" s="395" t="str">
        <f t="shared" si="39"/>
        <v/>
      </c>
      <c r="O441" s="395" t="str">
        <f t="shared" si="40"/>
        <v/>
      </c>
      <c r="P441" s="395" t="str">
        <f t="shared" si="41"/>
        <v/>
      </c>
      <c r="Q441" s="149"/>
      <c r="R441" s="149"/>
      <c r="S441" s="462"/>
      <c r="T441" s="262"/>
    </row>
    <row r="442" spans="1:20" ht="33" customHeight="1" x14ac:dyDescent="0.25">
      <c r="A442" s="46"/>
      <c r="B442" s="142"/>
      <c r="C442" s="339"/>
      <c r="D442" s="996"/>
      <c r="E442" s="997"/>
      <c r="F442" s="143"/>
      <c r="G442" s="142"/>
      <c r="H442" s="157"/>
      <c r="I442" s="461"/>
      <c r="J442" s="674" t="str">
        <f>IF(H442="","",VLOOKUP(H442,Datos!$L$2:$N$23,3,FALSE))</f>
        <v/>
      </c>
      <c r="K442" s="395" t="str">
        <f t="shared" si="36"/>
        <v/>
      </c>
      <c r="L442" s="395" t="str">
        <f t="shared" si="37"/>
        <v/>
      </c>
      <c r="M442" s="395" t="str">
        <f t="shared" si="38"/>
        <v/>
      </c>
      <c r="N442" s="395" t="str">
        <f t="shared" si="39"/>
        <v/>
      </c>
      <c r="O442" s="395" t="str">
        <f t="shared" si="40"/>
        <v/>
      </c>
      <c r="P442" s="395" t="str">
        <f t="shared" si="41"/>
        <v/>
      </c>
      <c r="Q442" s="149"/>
      <c r="R442" s="149"/>
      <c r="S442" s="462"/>
      <c r="T442" s="262"/>
    </row>
    <row r="443" spans="1:20" ht="33" customHeight="1" x14ac:dyDescent="0.25">
      <c r="A443" s="46"/>
      <c r="B443" s="142"/>
      <c r="C443" s="339"/>
      <c r="D443" s="996"/>
      <c r="E443" s="997"/>
      <c r="F443" s="143"/>
      <c r="G443" s="142"/>
      <c r="H443" s="157"/>
      <c r="I443" s="461"/>
      <c r="J443" s="674" t="str">
        <f>IF(H443="","",VLOOKUP(H443,Datos!$L$2:$N$23,3,FALSE))</f>
        <v/>
      </c>
      <c r="K443" s="395" t="str">
        <f t="shared" si="36"/>
        <v/>
      </c>
      <c r="L443" s="395" t="str">
        <f t="shared" si="37"/>
        <v/>
      </c>
      <c r="M443" s="395" t="str">
        <f t="shared" si="38"/>
        <v/>
      </c>
      <c r="N443" s="395" t="str">
        <f t="shared" si="39"/>
        <v/>
      </c>
      <c r="O443" s="395" t="str">
        <f t="shared" si="40"/>
        <v/>
      </c>
      <c r="P443" s="395" t="str">
        <f t="shared" si="41"/>
        <v/>
      </c>
      <c r="Q443" s="149"/>
      <c r="R443" s="149"/>
      <c r="S443" s="462"/>
      <c r="T443" s="262"/>
    </row>
    <row r="444" spans="1:20" ht="33" customHeight="1" x14ac:dyDescent="0.25">
      <c r="A444" s="46"/>
      <c r="B444" s="142"/>
      <c r="C444" s="339"/>
      <c r="D444" s="996"/>
      <c r="E444" s="997"/>
      <c r="F444" s="143"/>
      <c r="G444" s="142"/>
      <c r="H444" s="157"/>
      <c r="I444" s="461"/>
      <c r="J444" s="674" t="str">
        <f>IF(H444="","",VLOOKUP(H444,Datos!$L$2:$N$23,3,FALSE))</f>
        <v/>
      </c>
      <c r="K444" s="395" t="str">
        <f t="shared" si="36"/>
        <v/>
      </c>
      <c r="L444" s="395" t="str">
        <f t="shared" si="37"/>
        <v/>
      </c>
      <c r="M444" s="395" t="str">
        <f t="shared" si="38"/>
        <v/>
      </c>
      <c r="N444" s="395" t="str">
        <f t="shared" si="39"/>
        <v/>
      </c>
      <c r="O444" s="395" t="str">
        <f t="shared" si="40"/>
        <v/>
      </c>
      <c r="P444" s="395" t="str">
        <f t="shared" si="41"/>
        <v/>
      </c>
      <c r="Q444" s="149"/>
      <c r="R444" s="149"/>
      <c r="S444" s="462"/>
      <c r="T444" s="262"/>
    </row>
    <row r="445" spans="1:20" ht="33" customHeight="1" x14ac:dyDescent="0.25">
      <c r="A445" s="46"/>
      <c r="B445" s="142"/>
      <c r="C445" s="339"/>
      <c r="D445" s="996"/>
      <c r="E445" s="997"/>
      <c r="F445" s="143"/>
      <c r="G445" s="142"/>
      <c r="H445" s="157"/>
      <c r="I445" s="461"/>
      <c r="J445" s="674" t="str">
        <f>IF(H445="","",VLOOKUP(H445,Datos!$L$2:$N$23,3,FALSE))</f>
        <v/>
      </c>
      <c r="K445" s="395" t="str">
        <f t="shared" si="36"/>
        <v/>
      </c>
      <c r="L445" s="395" t="str">
        <f t="shared" si="37"/>
        <v/>
      </c>
      <c r="M445" s="395" t="str">
        <f t="shared" si="38"/>
        <v/>
      </c>
      <c r="N445" s="395" t="str">
        <f t="shared" si="39"/>
        <v/>
      </c>
      <c r="O445" s="395" t="str">
        <f t="shared" si="40"/>
        <v/>
      </c>
      <c r="P445" s="395" t="str">
        <f t="shared" si="41"/>
        <v/>
      </c>
      <c r="Q445" s="149"/>
      <c r="R445" s="149"/>
      <c r="S445" s="462"/>
      <c r="T445" s="262"/>
    </row>
    <row r="446" spans="1:20" ht="33" customHeight="1" x14ac:dyDescent="0.25">
      <c r="A446" s="46"/>
      <c r="B446" s="142"/>
      <c r="C446" s="339"/>
      <c r="D446" s="996"/>
      <c r="E446" s="997"/>
      <c r="F446" s="143"/>
      <c r="G446" s="142"/>
      <c r="H446" s="157"/>
      <c r="I446" s="461"/>
      <c r="J446" s="674" t="str">
        <f>IF(H446="","",VLOOKUP(H446,Datos!$L$2:$N$23,3,FALSE))</f>
        <v/>
      </c>
      <c r="K446" s="395" t="str">
        <f t="shared" si="36"/>
        <v/>
      </c>
      <c r="L446" s="395" t="str">
        <f t="shared" si="37"/>
        <v/>
      </c>
      <c r="M446" s="395" t="str">
        <f t="shared" si="38"/>
        <v/>
      </c>
      <c r="N446" s="395" t="str">
        <f t="shared" si="39"/>
        <v/>
      </c>
      <c r="O446" s="395" t="str">
        <f t="shared" si="40"/>
        <v/>
      </c>
      <c r="P446" s="395" t="str">
        <f t="shared" si="41"/>
        <v/>
      </c>
      <c r="Q446" s="149"/>
      <c r="R446" s="149"/>
      <c r="S446" s="462"/>
      <c r="T446" s="262"/>
    </row>
    <row r="447" spans="1:20" ht="33" customHeight="1" x14ac:dyDescent="0.25">
      <c r="A447" s="46"/>
      <c r="B447" s="142"/>
      <c r="C447" s="339"/>
      <c r="D447" s="996"/>
      <c r="E447" s="997"/>
      <c r="F447" s="143"/>
      <c r="G447" s="142"/>
      <c r="H447" s="157"/>
      <c r="I447" s="461"/>
      <c r="J447" s="674" t="str">
        <f>IF(H447="","",VLOOKUP(H447,Datos!$L$2:$N$23,3,FALSE))</f>
        <v/>
      </c>
      <c r="K447" s="395" t="str">
        <f t="shared" si="36"/>
        <v/>
      </c>
      <c r="L447" s="395" t="str">
        <f t="shared" si="37"/>
        <v/>
      </c>
      <c r="M447" s="395" t="str">
        <f t="shared" si="38"/>
        <v/>
      </c>
      <c r="N447" s="395" t="str">
        <f t="shared" si="39"/>
        <v/>
      </c>
      <c r="O447" s="395" t="str">
        <f t="shared" si="40"/>
        <v/>
      </c>
      <c r="P447" s="395" t="str">
        <f t="shared" si="41"/>
        <v/>
      </c>
      <c r="Q447" s="149"/>
      <c r="R447" s="149"/>
      <c r="S447" s="462"/>
      <c r="T447" s="262"/>
    </row>
    <row r="448" spans="1:20" ht="33" customHeight="1" x14ac:dyDescent="0.25">
      <c r="A448" s="46"/>
      <c r="B448" s="142"/>
      <c r="C448" s="339"/>
      <c r="D448" s="996"/>
      <c r="E448" s="997"/>
      <c r="F448" s="143"/>
      <c r="G448" s="142"/>
      <c r="H448" s="157"/>
      <c r="I448" s="461"/>
      <c r="J448" s="674" t="str">
        <f>IF(H448="","",VLOOKUP(H448,Datos!$L$2:$N$23,3,FALSE))</f>
        <v/>
      </c>
      <c r="K448" s="395" t="str">
        <f t="shared" si="36"/>
        <v/>
      </c>
      <c r="L448" s="395" t="str">
        <f t="shared" si="37"/>
        <v/>
      </c>
      <c r="M448" s="395" t="str">
        <f t="shared" si="38"/>
        <v/>
      </c>
      <c r="N448" s="395" t="str">
        <f t="shared" si="39"/>
        <v/>
      </c>
      <c r="O448" s="395" t="str">
        <f t="shared" si="40"/>
        <v/>
      </c>
      <c r="P448" s="395" t="str">
        <f t="shared" si="41"/>
        <v/>
      </c>
      <c r="Q448" s="149"/>
      <c r="R448" s="149"/>
      <c r="S448" s="462"/>
      <c r="T448" s="262"/>
    </row>
    <row r="449" spans="1:20" ht="33" customHeight="1" x14ac:dyDescent="0.25">
      <c r="A449" s="46"/>
      <c r="B449" s="142"/>
      <c r="C449" s="339"/>
      <c r="D449" s="996"/>
      <c r="E449" s="997"/>
      <c r="F449" s="143"/>
      <c r="G449" s="142"/>
      <c r="H449" s="157"/>
      <c r="I449" s="461"/>
      <c r="J449" s="674" t="str">
        <f>IF(H449="","",VLOOKUP(H449,Datos!$L$2:$N$23,3,FALSE))</f>
        <v/>
      </c>
      <c r="K449" s="395" t="str">
        <f t="shared" si="36"/>
        <v/>
      </c>
      <c r="L449" s="395" t="str">
        <f t="shared" si="37"/>
        <v/>
      </c>
      <c r="M449" s="395" t="str">
        <f t="shared" si="38"/>
        <v/>
      </c>
      <c r="N449" s="395" t="str">
        <f t="shared" si="39"/>
        <v/>
      </c>
      <c r="O449" s="395" t="str">
        <f t="shared" si="40"/>
        <v/>
      </c>
      <c r="P449" s="395" t="str">
        <f t="shared" si="41"/>
        <v/>
      </c>
      <c r="Q449" s="149"/>
      <c r="R449" s="149"/>
      <c r="S449" s="462"/>
      <c r="T449" s="262"/>
    </row>
    <row r="450" spans="1:20" ht="33" customHeight="1" x14ac:dyDescent="0.25">
      <c r="A450" s="46"/>
      <c r="B450" s="142"/>
      <c r="C450" s="339"/>
      <c r="D450" s="996"/>
      <c r="E450" s="997"/>
      <c r="F450" s="143"/>
      <c r="G450" s="142"/>
      <c r="H450" s="157"/>
      <c r="I450" s="461"/>
      <c r="J450" s="674" t="str">
        <f>IF(H450="","",VLOOKUP(H450,Datos!$L$2:$N$23,3,FALSE))</f>
        <v/>
      </c>
      <c r="K450" s="395" t="str">
        <f t="shared" si="36"/>
        <v/>
      </c>
      <c r="L450" s="395" t="str">
        <f t="shared" si="37"/>
        <v/>
      </c>
      <c r="M450" s="395" t="str">
        <f t="shared" si="38"/>
        <v/>
      </c>
      <c r="N450" s="395" t="str">
        <f t="shared" si="39"/>
        <v/>
      </c>
      <c r="O450" s="395" t="str">
        <f t="shared" si="40"/>
        <v/>
      </c>
      <c r="P450" s="395" t="str">
        <f t="shared" si="41"/>
        <v/>
      </c>
      <c r="Q450" s="149"/>
      <c r="R450" s="149"/>
      <c r="S450" s="462"/>
      <c r="T450" s="262"/>
    </row>
    <row r="451" spans="1:20" ht="33" customHeight="1" x14ac:dyDescent="0.25">
      <c r="A451" s="46"/>
      <c r="B451" s="142"/>
      <c r="C451" s="339"/>
      <c r="D451" s="996"/>
      <c r="E451" s="997"/>
      <c r="F451" s="143"/>
      <c r="G451" s="142"/>
      <c r="H451" s="157"/>
      <c r="I451" s="461"/>
      <c r="J451" s="674" t="str">
        <f>IF(H451="","",VLOOKUP(H451,Datos!$L$2:$N$23,3,FALSE))</f>
        <v/>
      </c>
      <c r="K451" s="395" t="str">
        <f t="shared" si="36"/>
        <v/>
      </c>
      <c r="L451" s="395" t="str">
        <f t="shared" si="37"/>
        <v/>
      </c>
      <c r="M451" s="395" t="str">
        <f t="shared" si="38"/>
        <v/>
      </c>
      <c r="N451" s="395" t="str">
        <f t="shared" si="39"/>
        <v/>
      </c>
      <c r="O451" s="395" t="str">
        <f t="shared" si="40"/>
        <v/>
      </c>
      <c r="P451" s="395" t="str">
        <f t="shared" si="41"/>
        <v/>
      </c>
      <c r="Q451" s="149"/>
      <c r="R451" s="149"/>
      <c r="S451" s="462"/>
      <c r="T451" s="262"/>
    </row>
    <row r="452" spans="1:20" ht="33" customHeight="1" x14ac:dyDescent="0.25">
      <c r="A452" s="46"/>
      <c r="B452" s="142"/>
      <c r="C452" s="339"/>
      <c r="D452" s="996"/>
      <c r="E452" s="997"/>
      <c r="F452" s="143"/>
      <c r="G452" s="142"/>
      <c r="H452" s="157"/>
      <c r="I452" s="461"/>
      <c r="J452" s="674" t="str">
        <f>IF(H452="","",VLOOKUP(H452,Datos!$L$2:$N$23,3,FALSE))</f>
        <v/>
      </c>
      <c r="K452" s="395" t="str">
        <f t="shared" si="36"/>
        <v/>
      </c>
      <c r="L452" s="395" t="str">
        <f t="shared" si="37"/>
        <v/>
      </c>
      <c r="M452" s="395" t="str">
        <f t="shared" si="38"/>
        <v/>
      </c>
      <c r="N452" s="395" t="str">
        <f t="shared" si="39"/>
        <v/>
      </c>
      <c r="O452" s="395" t="str">
        <f t="shared" si="40"/>
        <v/>
      </c>
      <c r="P452" s="395" t="str">
        <f t="shared" si="41"/>
        <v/>
      </c>
      <c r="Q452" s="149"/>
      <c r="R452" s="149"/>
      <c r="S452" s="462"/>
      <c r="T452" s="262"/>
    </row>
    <row r="453" spans="1:20" ht="33" customHeight="1" x14ac:dyDescent="0.25">
      <c r="A453" s="46"/>
      <c r="B453" s="142"/>
      <c r="C453" s="339"/>
      <c r="D453" s="996"/>
      <c r="E453" s="997"/>
      <c r="F453" s="143"/>
      <c r="G453" s="142"/>
      <c r="H453" s="157"/>
      <c r="I453" s="461"/>
      <c r="J453" s="674" t="str">
        <f>IF(H453="","",VLOOKUP(H453,Datos!$L$2:$N$23,3,FALSE))</f>
        <v/>
      </c>
      <c r="K453" s="395" t="str">
        <f t="shared" si="36"/>
        <v/>
      </c>
      <c r="L453" s="395" t="str">
        <f t="shared" si="37"/>
        <v/>
      </c>
      <c r="M453" s="395" t="str">
        <f t="shared" si="38"/>
        <v/>
      </c>
      <c r="N453" s="395" t="str">
        <f t="shared" si="39"/>
        <v/>
      </c>
      <c r="O453" s="395" t="str">
        <f t="shared" si="40"/>
        <v/>
      </c>
      <c r="P453" s="395" t="str">
        <f t="shared" si="41"/>
        <v/>
      </c>
      <c r="Q453" s="149"/>
      <c r="R453" s="149"/>
      <c r="S453" s="462"/>
      <c r="T453" s="262"/>
    </row>
    <row r="454" spans="1:20" ht="33" customHeight="1" x14ac:dyDescent="0.25">
      <c r="A454" s="46"/>
      <c r="B454" s="142"/>
      <c r="C454" s="339"/>
      <c r="D454" s="996"/>
      <c r="E454" s="997"/>
      <c r="F454" s="143"/>
      <c r="G454" s="142"/>
      <c r="H454" s="157"/>
      <c r="I454" s="461"/>
      <c r="J454" s="674" t="str">
        <f>IF(H454="","",VLOOKUP(H454,Datos!$L$2:$N$23,3,FALSE))</f>
        <v/>
      </c>
      <c r="K454" s="395" t="str">
        <f t="shared" si="36"/>
        <v/>
      </c>
      <c r="L454" s="395" t="str">
        <f t="shared" si="37"/>
        <v/>
      </c>
      <c r="M454" s="395" t="str">
        <f t="shared" si="38"/>
        <v/>
      </c>
      <c r="N454" s="395" t="str">
        <f t="shared" si="39"/>
        <v/>
      </c>
      <c r="O454" s="395" t="str">
        <f t="shared" si="40"/>
        <v/>
      </c>
      <c r="P454" s="395" t="str">
        <f t="shared" si="41"/>
        <v/>
      </c>
      <c r="Q454" s="149"/>
      <c r="R454" s="149"/>
      <c r="S454" s="462"/>
      <c r="T454" s="262"/>
    </row>
    <row r="455" spans="1:20" ht="33" customHeight="1" x14ac:dyDescent="0.25">
      <c r="A455" s="46"/>
      <c r="B455" s="142"/>
      <c r="C455" s="339"/>
      <c r="D455" s="996"/>
      <c r="E455" s="997"/>
      <c r="F455" s="143"/>
      <c r="G455" s="142"/>
      <c r="H455" s="157"/>
      <c r="I455" s="461"/>
      <c r="J455" s="674" t="str">
        <f>IF(H455="","",VLOOKUP(H455,Datos!$L$2:$N$23,3,FALSE))</f>
        <v/>
      </c>
      <c r="K455" s="395" t="str">
        <f t="shared" si="36"/>
        <v/>
      </c>
      <c r="L455" s="395" t="str">
        <f t="shared" si="37"/>
        <v/>
      </c>
      <c r="M455" s="395" t="str">
        <f t="shared" si="38"/>
        <v/>
      </c>
      <c r="N455" s="395" t="str">
        <f t="shared" si="39"/>
        <v/>
      </c>
      <c r="O455" s="395" t="str">
        <f t="shared" si="40"/>
        <v/>
      </c>
      <c r="P455" s="395" t="str">
        <f t="shared" si="41"/>
        <v/>
      </c>
      <c r="Q455" s="149"/>
      <c r="R455" s="149"/>
      <c r="S455" s="462"/>
      <c r="T455" s="262"/>
    </row>
    <row r="456" spans="1:20" ht="33" customHeight="1" x14ac:dyDescent="0.25">
      <c r="A456" s="46"/>
      <c r="B456" s="142"/>
      <c r="C456" s="339"/>
      <c r="D456" s="996"/>
      <c r="E456" s="997"/>
      <c r="F456" s="143"/>
      <c r="G456" s="142"/>
      <c r="H456" s="157"/>
      <c r="I456" s="461"/>
      <c r="J456" s="674" t="str">
        <f>IF(H456="","",VLOOKUP(H456,Datos!$L$2:$N$23,3,FALSE))</f>
        <v/>
      </c>
      <c r="K456" s="395" t="str">
        <f t="shared" si="36"/>
        <v/>
      </c>
      <c r="L456" s="395" t="str">
        <f t="shared" si="37"/>
        <v/>
      </c>
      <c r="M456" s="395" t="str">
        <f t="shared" si="38"/>
        <v/>
      </c>
      <c r="N456" s="395" t="str">
        <f t="shared" si="39"/>
        <v/>
      </c>
      <c r="O456" s="395" t="str">
        <f t="shared" si="40"/>
        <v/>
      </c>
      <c r="P456" s="395" t="str">
        <f t="shared" si="41"/>
        <v/>
      </c>
      <c r="Q456" s="149"/>
      <c r="R456" s="149"/>
      <c r="S456" s="462"/>
      <c r="T456" s="262"/>
    </row>
    <row r="457" spans="1:20" ht="33" customHeight="1" x14ac:dyDescent="0.25">
      <c r="A457" s="46"/>
      <c r="B457" s="142"/>
      <c r="C457" s="339"/>
      <c r="D457" s="996"/>
      <c r="E457" s="997"/>
      <c r="F457" s="143"/>
      <c r="G457" s="142"/>
      <c r="H457" s="157"/>
      <c r="I457" s="461"/>
      <c r="J457" s="674" t="str">
        <f>IF(H457="","",VLOOKUP(H457,Datos!$L$2:$N$23,3,FALSE))</f>
        <v/>
      </c>
      <c r="K457" s="395" t="str">
        <f t="shared" si="36"/>
        <v/>
      </c>
      <c r="L457" s="395" t="str">
        <f t="shared" si="37"/>
        <v/>
      </c>
      <c r="M457" s="395" t="str">
        <f t="shared" si="38"/>
        <v/>
      </c>
      <c r="N457" s="395" t="str">
        <f t="shared" si="39"/>
        <v/>
      </c>
      <c r="O457" s="395" t="str">
        <f t="shared" si="40"/>
        <v/>
      </c>
      <c r="P457" s="395" t="str">
        <f t="shared" si="41"/>
        <v/>
      </c>
      <c r="Q457" s="149"/>
      <c r="R457" s="149"/>
      <c r="S457" s="462"/>
      <c r="T457" s="262"/>
    </row>
    <row r="458" spans="1:20" ht="33" customHeight="1" x14ac:dyDescent="0.25">
      <c r="A458" s="46"/>
      <c r="B458" s="142"/>
      <c r="C458" s="339"/>
      <c r="D458" s="996"/>
      <c r="E458" s="997"/>
      <c r="F458" s="143"/>
      <c r="G458" s="142"/>
      <c r="H458" s="157"/>
      <c r="I458" s="461"/>
      <c r="J458" s="674" t="str">
        <f>IF(H458="","",VLOOKUP(H458,Datos!$L$2:$N$23,3,FALSE))</f>
        <v/>
      </c>
      <c r="K458" s="395" t="str">
        <f t="shared" si="36"/>
        <v/>
      </c>
      <c r="L458" s="395" t="str">
        <f t="shared" si="37"/>
        <v/>
      </c>
      <c r="M458" s="395" t="str">
        <f t="shared" si="38"/>
        <v/>
      </c>
      <c r="N458" s="395" t="str">
        <f t="shared" si="39"/>
        <v/>
      </c>
      <c r="O458" s="395" t="str">
        <f t="shared" si="40"/>
        <v/>
      </c>
      <c r="P458" s="395" t="str">
        <f t="shared" si="41"/>
        <v/>
      </c>
      <c r="Q458" s="149"/>
      <c r="R458" s="149"/>
      <c r="S458" s="462"/>
      <c r="T458" s="262"/>
    </row>
    <row r="459" spans="1:20" ht="33" customHeight="1" x14ac:dyDescent="0.25">
      <c r="A459" s="46"/>
      <c r="B459" s="142"/>
      <c r="C459" s="339"/>
      <c r="D459" s="996"/>
      <c r="E459" s="997"/>
      <c r="F459" s="143"/>
      <c r="G459" s="142"/>
      <c r="H459" s="157"/>
      <c r="I459" s="461"/>
      <c r="J459" s="674" t="str">
        <f>IF(H459="","",VLOOKUP(H459,Datos!$L$2:$N$23,3,FALSE))</f>
        <v/>
      </c>
      <c r="K459" s="395" t="str">
        <f t="shared" si="36"/>
        <v/>
      </c>
      <c r="L459" s="395" t="str">
        <f t="shared" si="37"/>
        <v/>
      </c>
      <c r="M459" s="395" t="str">
        <f t="shared" si="38"/>
        <v/>
      </c>
      <c r="N459" s="395" t="str">
        <f t="shared" si="39"/>
        <v/>
      </c>
      <c r="O459" s="395" t="str">
        <f t="shared" si="40"/>
        <v/>
      </c>
      <c r="P459" s="395" t="str">
        <f t="shared" si="41"/>
        <v/>
      </c>
      <c r="Q459" s="149"/>
      <c r="R459" s="149"/>
      <c r="S459" s="462"/>
      <c r="T459" s="262"/>
    </row>
    <row r="460" spans="1:20" ht="33" customHeight="1" x14ac:dyDescent="0.25">
      <c r="A460" s="46"/>
      <c r="B460" s="142"/>
      <c r="C460" s="339"/>
      <c r="D460" s="996"/>
      <c r="E460" s="997"/>
      <c r="F460" s="143"/>
      <c r="G460" s="142"/>
      <c r="H460" s="157"/>
      <c r="I460" s="461"/>
      <c r="J460" s="674" t="str">
        <f>IF(H460="","",VLOOKUP(H460,Datos!$L$2:$N$23,3,FALSE))</f>
        <v/>
      </c>
      <c r="K460" s="395" t="str">
        <f t="shared" si="36"/>
        <v/>
      </c>
      <c r="L460" s="395" t="str">
        <f t="shared" si="37"/>
        <v/>
      </c>
      <c r="M460" s="395" t="str">
        <f t="shared" si="38"/>
        <v/>
      </c>
      <c r="N460" s="395" t="str">
        <f t="shared" si="39"/>
        <v/>
      </c>
      <c r="O460" s="395" t="str">
        <f t="shared" si="40"/>
        <v/>
      </c>
      <c r="P460" s="395" t="str">
        <f t="shared" si="41"/>
        <v/>
      </c>
      <c r="Q460" s="149"/>
      <c r="R460" s="149"/>
      <c r="S460" s="462"/>
      <c r="T460" s="262"/>
    </row>
    <row r="461" spans="1:20" ht="33" customHeight="1" x14ac:dyDescent="0.25">
      <c r="A461" s="46"/>
      <c r="B461" s="142"/>
      <c r="C461" s="339"/>
      <c r="D461" s="996"/>
      <c r="E461" s="997"/>
      <c r="F461" s="143"/>
      <c r="G461" s="142"/>
      <c r="H461" s="157"/>
      <c r="I461" s="461"/>
      <c r="J461" s="674" t="str">
        <f>IF(H461="","",VLOOKUP(H461,Datos!$L$2:$N$23,3,FALSE))</f>
        <v/>
      </c>
      <c r="K461" s="395" t="str">
        <f t="shared" ref="K461:K511" si="42">IF(ISNUMBER(J461),((J461*12)*G461),"")</f>
        <v/>
      </c>
      <c r="L461" s="395" t="str">
        <f t="shared" ref="L461:L511" si="43">IF(ISNUMBER(J461),(K461/12),"")</f>
        <v/>
      </c>
      <c r="M461" s="395" t="str">
        <f t="shared" ref="M461:M511" si="44">IF(ISNUMBER(J461),($F$513*G461),"")</f>
        <v/>
      </c>
      <c r="N461" s="395" t="str">
        <f t="shared" ref="N461:N511" si="45">IF(ISNUMBER(J461),(K461*8.33%),"")</f>
        <v/>
      </c>
      <c r="O461" s="395" t="str">
        <f t="shared" ref="O461:O511" si="46">IF(ISNUMBER(J461),(K461*9.15%),"")</f>
        <v/>
      </c>
      <c r="P461" s="395" t="str">
        <f t="shared" ref="P461:P511" si="47">IF(ISNUMBER(J461),SUM(K461:O461),"")</f>
        <v/>
      </c>
      <c r="Q461" s="149"/>
      <c r="R461" s="149"/>
      <c r="S461" s="462"/>
      <c r="T461" s="262"/>
    </row>
    <row r="462" spans="1:20" ht="33" customHeight="1" x14ac:dyDescent="0.25">
      <c r="A462" s="46"/>
      <c r="B462" s="142"/>
      <c r="C462" s="339"/>
      <c r="D462" s="996"/>
      <c r="E462" s="997"/>
      <c r="F462" s="143"/>
      <c r="G462" s="142"/>
      <c r="H462" s="157"/>
      <c r="I462" s="461"/>
      <c r="J462" s="674" t="str">
        <f>IF(H462="","",VLOOKUP(H462,Datos!$L$2:$N$23,3,FALSE))</f>
        <v/>
      </c>
      <c r="K462" s="395" t="str">
        <f t="shared" si="42"/>
        <v/>
      </c>
      <c r="L462" s="395" t="str">
        <f t="shared" si="43"/>
        <v/>
      </c>
      <c r="M462" s="395" t="str">
        <f t="shared" si="44"/>
        <v/>
      </c>
      <c r="N462" s="395" t="str">
        <f t="shared" si="45"/>
        <v/>
      </c>
      <c r="O462" s="395" t="str">
        <f t="shared" si="46"/>
        <v/>
      </c>
      <c r="P462" s="395" t="str">
        <f t="shared" si="47"/>
        <v/>
      </c>
      <c r="Q462" s="149"/>
      <c r="R462" s="149"/>
      <c r="S462" s="462"/>
      <c r="T462" s="262"/>
    </row>
    <row r="463" spans="1:20" ht="33" customHeight="1" x14ac:dyDescent="0.25">
      <c r="A463" s="46"/>
      <c r="B463" s="142"/>
      <c r="C463" s="339"/>
      <c r="D463" s="996"/>
      <c r="E463" s="997"/>
      <c r="F463" s="143"/>
      <c r="G463" s="142"/>
      <c r="H463" s="157"/>
      <c r="I463" s="461"/>
      <c r="J463" s="674" t="str">
        <f>IF(H463="","",VLOOKUP(H463,Datos!$L$2:$N$23,3,FALSE))</f>
        <v/>
      </c>
      <c r="K463" s="395" t="str">
        <f t="shared" si="42"/>
        <v/>
      </c>
      <c r="L463" s="395" t="str">
        <f t="shared" si="43"/>
        <v/>
      </c>
      <c r="M463" s="395" t="str">
        <f t="shared" si="44"/>
        <v/>
      </c>
      <c r="N463" s="395" t="str">
        <f t="shared" si="45"/>
        <v/>
      </c>
      <c r="O463" s="395" t="str">
        <f t="shared" si="46"/>
        <v/>
      </c>
      <c r="P463" s="395" t="str">
        <f t="shared" si="47"/>
        <v/>
      </c>
      <c r="Q463" s="149"/>
      <c r="R463" s="149"/>
      <c r="S463" s="462"/>
      <c r="T463" s="262"/>
    </row>
    <row r="464" spans="1:20" ht="33" customHeight="1" x14ac:dyDescent="0.25">
      <c r="A464" s="46"/>
      <c r="B464" s="142"/>
      <c r="C464" s="339"/>
      <c r="D464" s="996"/>
      <c r="E464" s="997"/>
      <c r="F464" s="143"/>
      <c r="G464" s="142"/>
      <c r="H464" s="157"/>
      <c r="I464" s="461"/>
      <c r="J464" s="674" t="str">
        <f>IF(H464="","",VLOOKUP(H464,Datos!$L$2:$N$23,3,FALSE))</f>
        <v/>
      </c>
      <c r="K464" s="395" t="str">
        <f t="shared" si="42"/>
        <v/>
      </c>
      <c r="L464" s="395" t="str">
        <f t="shared" si="43"/>
        <v/>
      </c>
      <c r="M464" s="395" t="str">
        <f t="shared" si="44"/>
        <v/>
      </c>
      <c r="N464" s="395" t="str">
        <f t="shared" si="45"/>
        <v/>
      </c>
      <c r="O464" s="395" t="str">
        <f t="shared" si="46"/>
        <v/>
      </c>
      <c r="P464" s="395" t="str">
        <f t="shared" si="47"/>
        <v/>
      </c>
      <c r="Q464" s="149"/>
      <c r="R464" s="149"/>
      <c r="S464" s="462"/>
      <c r="T464" s="262"/>
    </row>
    <row r="465" spans="1:20" ht="33" customHeight="1" x14ac:dyDescent="0.25">
      <c r="A465" s="46"/>
      <c r="B465" s="142"/>
      <c r="C465" s="339"/>
      <c r="D465" s="996"/>
      <c r="E465" s="997"/>
      <c r="F465" s="143"/>
      <c r="G465" s="142"/>
      <c r="H465" s="157"/>
      <c r="I465" s="461"/>
      <c r="J465" s="674" t="str">
        <f>IF(H465="","",VLOOKUP(H465,Datos!$L$2:$N$23,3,FALSE))</f>
        <v/>
      </c>
      <c r="K465" s="395" t="str">
        <f t="shared" si="42"/>
        <v/>
      </c>
      <c r="L465" s="395" t="str">
        <f t="shared" si="43"/>
        <v/>
      </c>
      <c r="M465" s="395" t="str">
        <f t="shared" si="44"/>
        <v/>
      </c>
      <c r="N465" s="395" t="str">
        <f t="shared" si="45"/>
        <v/>
      </c>
      <c r="O465" s="395" t="str">
        <f t="shared" si="46"/>
        <v/>
      </c>
      <c r="P465" s="395" t="str">
        <f t="shared" si="47"/>
        <v/>
      </c>
      <c r="Q465" s="149"/>
      <c r="R465" s="149"/>
      <c r="S465" s="462"/>
      <c r="T465" s="262"/>
    </row>
    <row r="466" spans="1:20" ht="33" customHeight="1" x14ac:dyDescent="0.25">
      <c r="A466" s="46"/>
      <c r="B466" s="142"/>
      <c r="C466" s="339"/>
      <c r="D466" s="996"/>
      <c r="E466" s="997"/>
      <c r="F466" s="143"/>
      <c r="G466" s="142"/>
      <c r="H466" s="157"/>
      <c r="I466" s="461"/>
      <c r="J466" s="674" t="str">
        <f>IF(H466="","",VLOOKUP(H466,Datos!$L$2:$N$23,3,FALSE))</f>
        <v/>
      </c>
      <c r="K466" s="395" t="str">
        <f t="shared" si="42"/>
        <v/>
      </c>
      <c r="L466" s="395" t="str">
        <f t="shared" si="43"/>
        <v/>
      </c>
      <c r="M466" s="395" t="str">
        <f t="shared" si="44"/>
        <v/>
      </c>
      <c r="N466" s="395" t="str">
        <f t="shared" si="45"/>
        <v/>
      </c>
      <c r="O466" s="395" t="str">
        <f t="shared" si="46"/>
        <v/>
      </c>
      <c r="P466" s="395" t="str">
        <f t="shared" si="47"/>
        <v/>
      </c>
      <c r="Q466" s="149"/>
      <c r="R466" s="149"/>
      <c r="S466" s="462"/>
      <c r="T466" s="262"/>
    </row>
    <row r="467" spans="1:20" ht="33" customHeight="1" x14ac:dyDescent="0.25">
      <c r="A467" s="46"/>
      <c r="B467" s="142"/>
      <c r="C467" s="339"/>
      <c r="D467" s="996"/>
      <c r="E467" s="997"/>
      <c r="F467" s="143"/>
      <c r="G467" s="142"/>
      <c r="H467" s="157"/>
      <c r="I467" s="461"/>
      <c r="J467" s="674" t="str">
        <f>IF(H467="","",VLOOKUP(H467,Datos!$L$2:$N$23,3,FALSE))</f>
        <v/>
      </c>
      <c r="K467" s="395" t="str">
        <f t="shared" si="42"/>
        <v/>
      </c>
      <c r="L467" s="395" t="str">
        <f t="shared" si="43"/>
        <v/>
      </c>
      <c r="M467" s="395" t="str">
        <f t="shared" si="44"/>
        <v/>
      </c>
      <c r="N467" s="395" t="str">
        <f t="shared" si="45"/>
        <v/>
      </c>
      <c r="O467" s="395" t="str">
        <f t="shared" si="46"/>
        <v/>
      </c>
      <c r="P467" s="395" t="str">
        <f t="shared" si="47"/>
        <v/>
      </c>
      <c r="Q467" s="149"/>
      <c r="R467" s="149"/>
      <c r="S467" s="462"/>
      <c r="T467" s="262"/>
    </row>
    <row r="468" spans="1:20" ht="33" customHeight="1" x14ac:dyDescent="0.25">
      <c r="A468" s="46"/>
      <c r="B468" s="142"/>
      <c r="C468" s="339"/>
      <c r="D468" s="996"/>
      <c r="E468" s="997"/>
      <c r="F468" s="143"/>
      <c r="G468" s="142"/>
      <c r="H468" s="157"/>
      <c r="I468" s="461"/>
      <c r="J468" s="674" t="str">
        <f>IF(H468="","",VLOOKUP(H468,Datos!$L$2:$N$23,3,FALSE))</f>
        <v/>
      </c>
      <c r="K468" s="395" t="str">
        <f t="shared" si="42"/>
        <v/>
      </c>
      <c r="L468" s="395" t="str">
        <f t="shared" si="43"/>
        <v/>
      </c>
      <c r="M468" s="395" t="str">
        <f t="shared" si="44"/>
        <v/>
      </c>
      <c r="N468" s="395" t="str">
        <f t="shared" si="45"/>
        <v/>
      </c>
      <c r="O468" s="395" t="str">
        <f t="shared" si="46"/>
        <v/>
      </c>
      <c r="P468" s="395" t="str">
        <f t="shared" si="47"/>
        <v/>
      </c>
      <c r="Q468" s="149"/>
      <c r="R468" s="149"/>
      <c r="S468" s="462"/>
      <c r="T468" s="262"/>
    </row>
    <row r="469" spans="1:20" ht="33" customHeight="1" x14ac:dyDescent="0.25">
      <c r="A469" s="46"/>
      <c r="B469" s="142"/>
      <c r="C469" s="339"/>
      <c r="D469" s="996"/>
      <c r="E469" s="997"/>
      <c r="F469" s="143"/>
      <c r="G469" s="142"/>
      <c r="H469" s="157"/>
      <c r="I469" s="461"/>
      <c r="J469" s="674" t="str">
        <f>IF(H469="","",VLOOKUP(H469,Datos!$L$2:$N$23,3,FALSE))</f>
        <v/>
      </c>
      <c r="K469" s="395" t="str">
        <f t="shared" si="42"/>
        <v/>
      </c>
      <c r="L469" s="395" t="str">
        <f t="shared" si="43"/>
        <v/>
      </c>
      <c r="M469" s="395" t="str">
        <f t="shared" si="44"/>
        <v/>
      </c>
      <c r="N469" s="395" t="str">
        <f t="shared" si="45"/>
        <v/>
      </c>
      <c r="O469" s="395" t="str">
        <f t="shared" si="46"/>
        <v/>
      </c>
      <c r="P469" s="395" t="str">
        <f t="shared" si="47"/>
        <v/>
      </c>
      <c r="Q469" s="149"/>
      <c r="R469" s="149"/>
      <c r="S469" s="462"/>
      <c r="T469" s="262"/>
    </row>
    <row r="470" spans="1:20" ht="33" customHeight="1" x14ac:dyDescent="0.25">
      <c r="A470" s="46"/>
      <c r="B470" s="142"/>
      <c r="C470" s="339"/>
      <c r="D470" s="996"/>
      <c r="E470" s="997"/>
      <c r="F470" s="143"/>
      <c r="G470" s="142"/>
      <c r="H470" s="157"/>
      <c r="I470" s="461"/>
      <c r="J470" s="674" t="str">
        <f>IF(H470="","",VLOOKUP(H470,Datos!$L$2:$N$23,3,FALSE))</f>
        <v/>
      </c>
      <c r="K470" s="395" t="str">
        <f t="shared" si="42"/>
        <v/>
      </c>
      <c r="L470" s="395" t="str">
        <f t="shared" si="43"/>
        <v/>
      </c>
      <c r="M470" s="395" t="str">
        <f t="shared" si="44"/>
        <v/>
      </c>
      <c r="N470" s="395" t="str">
        <f t="shared" si="45"/>
        <v/>
      </c>
      <c r="O470" s="395" t="str">
        <f t="shared" si="46"/>
        <v/>
      </c>
      <c r="P470" s="395" t="str">
        <f t="shared" si="47"/>
        <v/>
      </c>
      <c r="Q470" s="149"/>
      <c r="R470" s="149"/>
      <c r="S470" s="462"/>
      <c r="T470" s="262"/>
    </row>
    <row r="471" spans="1:20" ht="33" customHeight="1" x14ac:dyDescent="0.25">
      <c r="A471" s="46"/>
      <c r="B471" s="142"/>
      <c r="C471" s="339"/>
      <c r="D471" s="996"/>
      <c r="E471" s="997"/>
      <c r="F471" s="143"/>
      <c r="G471" s="142"/>
      <c r="H471" s="157"/>
      <c r="I471" s="461"/>
      <c r="J471" s="674" t="str">
        <f>IF(H471="","",VLOOKUP(H471,Datos!$L$2:$N$23,3,FALSE))</f>
        <v/>
      </c>
      <c r="K471" s="395" t="str">
        <f t="shared" si="42"/>
        <v/>
      </c>
      <c r="L471" s="395" t="str">
        <f t="shared" si="43"/>
        <v/>
      </c>
      <c r="M471" s="395" t="str">
        <f t="shared" si="44"/>
        <v/>
      </c>
      <c r="N471" s="395" t="str">
        <f t="shared" si="45"/>
        <v/>
      </c>
      <c r="O471" s="395" t="str">
        <f t="shared" si="46"/>
        <v/>
      </c>
      <c r="P471" s="395" t="str">
        <f t="shared" si="47"/>
        <v/>
      </c>
      <c r="Q471" s="149"/>
      <c r="R471" s="149"/>
      <c r="S471" s="462"/>
      <c r="T471" s="262"/>
    </row>
    <row r="472" spans="1:20" ht="33" customHeight="1" x14ac:dyDescent="0.25">
      <c r="A472" s="46"/>
      <c r="B472" s="142"/>
      <c r="C472" s="339"/>
      <c r="D472" s="996"/>
      <c r="E472" s="997"/>
      <c r="F472" s="143"/>
      <c r="G472" s="142"/>
      <c r="H472" s="157"/>
      <c r="I472" s="461"/>
      <c r="J472" s="674" t="str">
        <f>IF(H472="","",VLOOKUP(H472,Datos!$L$2:$N$23,3,FALSE))</f>
        <v/>
      </c>
      <c r="K472" s="395" t="str">
        <f t="shared" si="42"/>
        <v/>
      </c>
      <c r="L472" s="395" t="str">
        <f t="shared" si="43"/>
        <v/>
      </c>
      <c r="M472" s="395" t="str">
        <f t="shared" si="44"/>
        <v/>
      </c>
      <c r="N472" s="395" t="str">
        <f t="shared" si="45"/>
        <v/>
      </c>
      <c r="O472" s="395" t="str">
        <f t="shared" si="46"/>
        <v/>
      </c>
      <c r="P472" s="395" t="str">
        <f t="shared" si="47"/>
        <v/>
      </c>
      <c r="Q472" s="149"/>
      <c r="R472" s="149"/>
      <c r="S472" s="462"/>
      <c r="T472" s="262"/>
    </row>
    <row r="473" spans="1:20" ht="33" customHeight="1" x14ac:dyDescent="0.25">
      <c r="A473" s="46"/>
      <c r="B473" s="142"/>
      <c r="C473" s="339"/>
      <c r="D473" s="996"/>
      <c r="E473" s="997"/>
      <c r="F473" s="143"/>
      <c r="G473" s="142"/>
      <c r="H473" s="157"/>
      <c r="I473" s="461"/>
      <c r="J473" s="674" t="str">
        <f>IF(H473="","",VLOOKUP(H473,Datos!$L$2:$N$23,3,FALSE))</f>
        <v/>
      </c>
      <c r="K473" s="395" t="str">
        <f t="shared" si="42"/>
        <v/>
      </c>
      <c r="L473" s="395" t="str">
        <f t="shared" si="43"/>
        <v/>
      </c>
      <c r="M473" s="395" t="str">
        <f t="shared" si="44"/>
        <v/>
      </c>
      <c r="N473" s="395" t="str">
        <f t="shared" si="45"/>
        <v/>
      </c>
      <c r="O473" s="395" t="str">
        <f t="shared" si="46"/>
        <v/>
      </c>
      <c r="P473" s="395" t="str">
        <f t="shared" si="47"/>
        <v/>
      </c>
      <c r="Q473" s="149"/>
      <c r="R473" s="149"/>
      <c r="S473" s="462"/>
      <c r="T473" s="262"/>
    </row>
    <row r="474" spans="1:20" ht="33" customHeight="1" x14ac:dyDescent="0.25">
      <c r="A474" s="46"/>
      <c r="B474" s="142"/>
      <c r="C474" s="339"/>
      <c r="D474" s="996"/>
      <c r="E474" s="997"/>
      <c r="F474" s="143"/>
      <c r="G474" s="142"/>
      <c r="H474" s="157"/>
      <c r="I474" s="461"/>
      <c r="J474" s="674" t="str">
        <f>IF(H474="","",VLOOKUP(H474,Datos!$L$2:$N$23,3,FALSE))</f>
        <v/>
      </c>
      <c r="K474" s="395" t="str">
        <f t="shared" si="42"/>
        <v/>
      </c>
      <c r="L474" s="395" t="str">
        <f t="shared" si="43"/>
        <v/>
      </c>
      <c r="M474" s="395" t="str">
        <f t="shared" si="44"/>
        <v/>
      </c>
      <c r="N474" s="395" t="str">
        <f t="shared" si="45"/>
        <v/>
      </c>
      <c r="O474" s="395" t="str">
        <f t="shared" si="46"/>
        <v/>
      </c>
      <c r="P474" s="395" t="str">
        <f t="shared" si="47"/>
        <v/>
      </c>
      <c r="Q474" s="149"/>
      <c r="R474" s="149"/>
      <c r="S474" s="462"/>
      <c r="T474" s="262"/>
    </row>
    <row r="475" spans="1:20" ht="33" customHeight="1" x14ac:dyDescent="0.25">
      <c r="A475" s="46"/>
      <c r="B475" s="142"/>
      <c r="C475" s="339"/>
      <c r="D475" s="996"/>
      <c r="E475" s="997"/>
      <c r="F475" s="143"/>
      <c r="G475" s="142"/>
      <c r="H475" s="157"/>
      <c r="I475" s="461"/>
      <c r="J475" s="674" t="str">
        <f>IF(H475="","",VLOOKUP(H475,Datos!$L$2:$N$23,3,FALSE))</f>
        <v/>
      </c>
      <c r="K475" s="395" t="str">
        <f t="shared" si="42"/>
        <v/>
      </c>
      <c r="L475" s="395" t="str">
        <f t="shared" si="43"/>
        <v/>
      </c>
      <c r="M475" s="395" t="str">
        <f t="shared" si="44"/>
        <v/>
      </c>
      <c r="N475" s="395" t="str">
        <f t="shared" si="45"/>
        <v/>
      </c>
      <c r="O475" s="395" t="str">
        <f t="shared" si="46"/>
        <v/>
      </c>
      <c r="P475" s="395" t="str">
        <f t="shared" si="47"/>
        <v/>
      </c>
      <c r="Q475" s="149"/>
      <c r="R475" s="149"/>
      <c r="S475" s="462"/>
      <c r="T475" s="262"/>
    </row>
    <row r="476" spans="1:20" ht="33" customHeight="1" x14ac:dyDescent="0.25">
      <c r="A476" s="46"/>
      <c r="B476" s="142"/>
      <c r="C476" s="339"/>
      <c r="D476" s="996"/>
      <c r="E476" s="997"/>
      <c r="F476" s="143"/>
      <c r="G476" s="142"/>
      <c r="H476" s="157"/>
      <c r="I476" s="461"/>
      <c r="J476" s="674" t="str">
        <f>IF(H476="","",VLOOKUP(H476,Datos!$L$2:$N$23,3,FALSE))</f>
        <v/>
      </c>
      <c r="K476" s="395" t="str">
        <f t="shared" si="42"/>
        <v/>
      </c>
      <c r="L476" s="395" t="str">
        <f t="shared" si="43"/>
        <v/>
      </c>
      <c r="M476" s="395" t="str">
        <f t="shared" si="44"/>
        <v/>
      </c>
      <c r="N476" s="395" t="str">
        <f t="shared" si="45"/>
        <v/>
      </c>
      <c r="O476" s="395" t="str">
        <f t="shared" si="46"/>
        <v/>
      </c>
      <c r="P476" s="395" t="str">
        <f t="shared" si="47"/>
        <v/>
      </c>
      <c r="Q476" s="149"/>
      <c r="R476" s="149"/>
      <c r="S476" s="462"/>
      <c r="T476" s="262"/>
    </row>
    <row r="477" spans="1:20" ht="33" customHeight="1" x14ac:dyDescent="0.25">
      <c r="A477" s="46"/>
      <c r="B477" s="142"/>
      <c r="C477" s="339"/>
      <c r="D477" s="996"/>
      <c r="E477" s="997"/>
      <c r="F477" s="143"/>
      <c r="G477" s="142"/>
      <c r="H477" s="157"/>
      <c r="I477" s="461"/>
      <c r="J477" s="674" t="str">
        <f>IF(H477="","",VLOOKUP(H477,Datos!$L$2:$N$23,3,FALSE))</f>
        <v/>
      </c>
      <c r="K477" s="395" t="str">
        <f t="shared" si="42"/>
        <v/>
      </c>
      <c r="L477" s="395" t="str">
        <f t="shared" si="43"/>
        <v/>
      </c>
      <c r="M477" s="395" t="str">
        <f t="shared" si="44"/>
        <v/>
      </c>
      <c r="N477" s="395" t="str">
        <f t="shared" si="45"/>
        <v/>
      </c>
      <c r="O477" s="395" t="str">
        <f t="shared" si="46"/>
        <v/>
      </c>
      <c r="P477" s="395" t="str">
        <f t="shared" si="47"/>
        <v/>
      </c>
      <c r="Q477" s="149"/>
      <c r="R477" s="149"/>
      <c r="S477" s="462"/>
      <c r="T477" s="262"/>
    </row>
    <row r="478" spans="1:20" ht="33" customHeight="1" x14ac:dyDescent="0.25">
      <c r="A478" s="46"/>
      <c r="B478" s="142"/>
      <c r="C478" s="339"/>
      <c r="D478" s="996"/>
      <c r="E478" s="997"/>
      <c r="F478" s="143"/>
      <c r="G478" s="142"/>
      <c r="H478" s="157"/>
      <c r="I478" s="461"/>
      <c r="J478" s="674" t="str">
        <f>IF(H478="","",VLOOKUP(H478,Datos!$L$2:$N$23,3,FALSE))</f>
        <v/>
      </c>
      <c r="K478" s="395" t="str">
        <f t="shared" si="42"/>
        <v/>
      </c>
      <c r="L478" s="395" t="str">
        <f t="shared" si="43"/>
        <v/>
      </c>
      <c r="M478" s="395" t="str">
        <f t="shared" si="44"/>
        <v/>
      </c>
      <c r="N478" s="395" t="str">
        <f t="shared" si="45"/>
        <v/>
      </c>
      <c r="O478" s="395" t="str">
        <f t="shared" si="46"/>
        <v/>
      </c>
      <c r="P478" s="395" t="str">
        <f t="shared" si="47"/>
        <v/>
      </c>
      <c r="Q478" s="149"/>
      <c r="R478" s="149"/>
      <c r="S478" s="462"/>
      <c r="T478" s="262"/>
    </row>
    <row r="479" spans="1:20" ht="33" customHeight="1" x14ac:dyDescent="0.25">
      <c r="A479" s="46"/>
      <c r="B479" s="142"/>
      <c r="C479" s="339"/>
      <c r="D479" s="996"/>
      <c r="E479" s="997"/>
      <c r="F479" s="143"/>
      <c r="G479" s="142"/>
      <c r="H479" s="157"/>
      <c r="I479" s="461"/>
      <c r="J479" s="674" t="str">
        <f>IF(H479="","",VLOOKUP(H479,Datos!$L$2:$N$23,3,FALSE))</f>
        <v/>
      </c>
      <c r="K479" s="395" t="str">
        <f t="shared" si="42"/>
        <v/>
      </c>
      <c r="L479" s="395" t="str">
        <f t="shared" si="43"/>
        <v/>
      </c>
      <c r="M479" s="395" t="str">
        <f t="shared" si="44"/>
        <v/>
      </c>
      <c r="N479" s="395" t="str">
        <f t="shared" si="45"/>
        <v/>
      </c>
      <c r="O479" s="395" t="str">
        <f t="shared" si="46"/>
        <v/>
      </c>
      <c r="P479" s="395" t="str">
        <f t="shared" si="47"/>
        <v/>
      </c>
      <c r="Q479" s="149"/>
      <c r="R479" s="149"/>
      <c r="S479" s="462"/>
      <c r="T479" s="262"/>
    </row>
    <row r="480" spans="1:20" ht="33" customHeight="1" x14ac:dyDescent="0.25">
      <c r="A480" s="46"/>
      <c r="B480" s="142"/>
      <c r="C480" s="339"/>
      <c r="D480" s="996"/>
      <c r="E480" s="997"/>
      <c r="F480" s="143"/>
      <c r="G480" s="142"/>
      <c r="H480" s="157"/>
      <c r="I480" s="461"/>
      <c r="J480" s="674" t="str">
        <f>IF(H480="","",VLOOKUP(H480,Datos!$L$2:$N$23,3,FALSE))</f>
        <v/>
      </c>
      <c r="K480" s="395" t="str">
        <f t="shared" si="42"/>
        <v/>
      </c>
      <c r="L480" s="395" t="str">
        <f t="shared" si="43"/>
        <v/>
      </c>
      <c r="M480" s="395" t="str">
        <f t="shared" si="44"/>
        <v/>
      </c>
      <c r="N480" s="395" t="str">
        <f t="shared" si="45"/>
        <v/>
      </c>
      <c r="O480" s="395" t="str">
        <f t="shared" si="46"/>
        <v/>
      </c>
      <c r="P480" s="395" t="str">
        <f t="shared" si="47"/>
        <v/>
      </c>
      <c r="Q480" s="149"/>
      <c r="R480" s="149"/>
      <c r="S480" s="462"/>
      <c r="T480" s="262"/>
    </row>
    <row r="481" spans="1:20" ht="33" customHeight="1" x14ac:dyDescent="0.25">
      <c r="A481" s="46"/>
      <c r="B481" s="142"/>
      <c r="C481" s="339"/>
      <c r="D481" s="996"/>
      <c r="E481" s="997"/>
      <c r="F481" s="143"/>
      <c r="G481" s="142"/>
      <c r="H481" s="157"/>
      <c r="I481" s="461"/>
      <c r="J481" s="674" t="str">
        <f>IF(H481="","",VLOOKUP(H481,Datos!$L$2:$N$23,3,FALSE))</f>
        <v/>
      </c>
      <c r="K481" s="395" t="str">
        <f t="shared" si="42"/>
        <v/>
      </c>
      <c r="L481" s="395" t="str">
        <f t="shared" si="43"/>
        <v/>
      </c>
      <c r="M481" s="395" t="str">
        <f t="shared" si="44"/>
        <v/>
      </c>
      <c r="N481" s="395" t="str">
        <f t="shared" si="45"/>
        <v/>
      </c>
      <c r="O481" s="395" t="str">
        <f t="shared" si="46"/>
        <v/>
      </c>
      <c r="P481" s="395" t="str">
        <f t="shared" si="47"/>
        <v/>
      </c>
      <c r="Q481" s="149"/>
      <c r="R481" s="149"/>
      <c r="S481" s="462"/>
      <c r="T481" s="262"/>
    </row>
    <row r="482" spans="1:20" ht="33" customHeight="1" x14ac:dyDescent="0.25">
      <c r="A482" s="46"/>
      <c r="B482" s="142"/>
      <c r="C482" s="339"/>
      <c r="D482" s="996"/>
      <c r="E482" s="997"/>
      <c r="F482" s="143"/>
      <c r="G482" s="142"/>
      <c r="H482" s="157"/>
      <c r="I482" s="461"/>
      <c r="J482" s="674" t="str">
        <f>IF(H482="","",VLOOKUP(H482,Datos!$L$2:$N$23,3,FALSE))</f>
        <v/>
      </c>
      <c r="K482" s="395" t="str">
        <f t="shared" si="42"/>
        <v/>
      </c>
      <c r="L482" s="395" t="str">
        <f t="shared" si="43"/>
        <v/>
      </c>
      <c r="M482" s="395" t="str">
        <f t="shared" si="44"/>
        <v/>
      </c>
      <c r="N482" s="395" t="str">
        <f t="shared" si="45"/>
        <v/>
      </c>
      <c r="O482" s="395" t="str">
        <f t="shared" si="46"/>
        <v/>
      </c>
      <c r="P482" s="395" t="str">
        <f t="shared" si="47"/>
        <v/>
      </c>
      <c r="Q482" s="149"/>
      <c r="R482" s="149"/>
      <c r="S482" s="462"/>
      <c r="T482" s="262"/>
    </row>
    <row r="483" spans="1:20" ht="33" customHeight="1" x14ac:dyDescent="0.25">
      <c r="A483" s="46"/>
      <c r="B483" s="142"/>
      <c r="C483" s="339"/>
      <c r="D483" s="996"/>
      <c r="E483" s="997"/>
      <c r="F483" s="143"/>
      <c r="G483" s="142"/>
      <c r="H483" s="157"/>
      <c r="I483" s="461"/>
      <c r="J483" s="674" t="str">
        <f>IF(H483="","",VLOOKUP(H483,Datos!$L$2:$N$23,3,FALSE))</f>
        <v/>
      </c>
      <c r="K483" s="395" t="str">
        <f t="shared" si="42"/>
        <v/>
      </c>
      <c r="L483" s="395" t="str">
        <f t="shared" si="43"/>
        <v/>
      </c>
      <c r="M483" s="395" t="str">
        <f t="shared" si="44"/>
        <v/>
      </c>
      <c r="N483" s="395" t="str">
        <f t="shared" si="45"/>
        <v/>
      </c>
      <c r="O483" s="395" t="str">
        <f t="shared" si="46"/>
        <v/>
      </c>
      <c r="P483" s="395" t="str">
        <f t="shared" si="47"/>
        <v/>
      </c>
      <c r="Q483" s="149"/>
      <c r="R483" s="149"/>
      <c r="S483" s="462"/>
      <c r="T483" s="262"/>
    </row>
    <row r="484" spans="1:20" ht="33" customHeight="1" x14ac:dyDescent="0.25">
      <c r="A484" s="46"/>
      <c r="B484" s="142"/>
      <c r="C484" s="339"/>
      <c r="D484" s="996"/>
      <c r="E484" s="997"/>
      <c r="F484" s="143"/>
      <c r="G484" s="142"/>
      <c r="H484" s="157"/>
      <c r="I484" s="461"/>
      <c r="J484" s="674" t="str">
        <f>IF(H484="","",VLOOKUP(H484,Datos!$L$2:$N$23,3,FALSE))</f>
        <v/>
      </c>
      <c r="K484" s="395" t="str">
        <f t="shared" si="42"/>
        <v/>
      </c>
      <c r="L484" s="395" t="str">
        <f t="shared" si="43"/>
        <v/>
      </c>
      <c r="M484" s="395" t="str">
        <f t="shared" si="44"/>
        <v/>
      </c>
      <c r="N484" s="395" t="str">
        <f t="shared" si="45"/>
        <v/>
      </c>
      <c r="O484" s="395" t="str">
        <f t="shared" si="46"/>
        <v/>
      </c>
      <c r="P484" s="395" t="str">
        <f t="shared" si="47"/>
        <v/>
      </c>
      <c r="Q484" s="149"/>
      <c r="R484" s="149"/>
      <c r="S484" s="462"/>
      <c r="T484" s="262"/>
    </row>
    <row r="485" spans="1:20" ht="33" customHeight="1" x14ac:dyDescent="0.25">
      <c r="A485" s="46"/>
      <c r="B485" s="142"/>
      <c r="C485" s="339"/>
      <c r="D485" s="996"/>
      <c r="E485" s="997"/>
      <c r="F485" s="143"/>
      <c r="G485" s="142"/>
      <c r="H485" s="157"/>
      <c r="I485" s="461"/>
      <c r="J485" s="674" t="str">
        <f>IF(H485="","",VLOOKUP(H485,Datos!$L$2:$N$23,3,FALSE))</f>
        <v/>
      </c>
      <c r="K485" s="395" t="str">
        <f t="shared" si="42"/>
        <v/>
      </c>
      <c r="L485" s="395" t="str">
        <f t="shared" si="43"/>
        <v/>
      </c>
      <c r="M485" s="395" t="str">
        <f t="shared" si="44"/>
        <v/>
      </c>
      <c r="N485" s="395" t="str">
        <f t="shared" si="45"/>
        <v/>
      </c>
      <c r="O485" s="395" t="str">
        <f t="shared" si="46"/>
        <v/>
      </c>
      <c r="P485" s="395" t="str">
        <f t="shared" si="47"/>
        <v/>
      </c>
      <c r="Q485" s="149"/>
      <c r="R485" s="149"/>
      <c r="S485" s="462"/>
      <c r="T485" s="262"/>
    </row>
    <row r="486" spans="1:20" ht="33" customHeight="1" x14ac:dyDescent="0.25">
      <c r="A486" s="46"/>
      <c r="B486" s="142"/>
      <c r="C486" s="339"/>
      <c r="D486" s="996"/>
      <c r="E486" s="997"/>
      <c r="F486" s="143"/>
      <c r="G486" s="142"/>
      <c r="H486" s="157"/>
      <c r="I486" s="461"/>
      <c r="J486" s="674" t="str">
        <f>IF(H486="","",VLOOKUP(H486,Datos!$L$2:$N$23,3,FALSE))</f>
        <v/>
      </c>
      <c r="K486" s="395" t="str">
        <f t="shared" si="42"/>
        <v/>
      </c>
      <c r="L486" s="395" t="str">
        <f t="shared" si="43"/>
        <v/>
      </c>
      <c r="M486" s="395" t="str">
        <f t="shared" si="44"/>
        <v/>
      </c>
      <c r="N486" s="395" t="str">
        <f t="shared" si="45"/>
        <v/>
      </c>
      <c r="O486" s="395" t="str">
        <f t="shared" si="46"/>
        <v/>
      </c>
      <c r="P486" s="395" t="str">
        <f t="shared" si="47"/>
        <v/>
      </c>
      <c r="Q486" s="149"/>
      <c r="R486" s="149"/>
      <c r="S486" s="462"/>
      <c r="T486" s="262"/>
    </row>
    <row r="487" spans="1:20" ht="33" customHeight="1" x14ac:dyDescent="0.25">
      <c r="A487" s="46"/>
      <c r="B487" s="142"/>
      <c r="C487" s="339"/>
      <c r="D487" s="996"/>
      <c r="E487" s="997"/>
      <c r="F487" s="143"/>
      <c r="G487" s="142"/>
      <c r="H487" s="157"/>
      <c r="I487" s="461"/>
      <c r="J487" s="674" t="str">
        <f>IF(H487="","",VLOOKUP(H487,Datos!$L$2:$N$23,3,FALSE))</f>
        <v/>
      </c>
      <c r="K487" s="395" t="str">
        <f t="shared" si="42"/>
        <v/>
      </c>
      <c r="L487" s="395" t="str">
        <f t="shared" si="43"/>
        <v/>
      </c>
      <c r="M487" s="395" t="str">
        <f t="shared" si="44"/>
        <v/>
      </c>
      <c r="N487" s="395" t="str">
        <f t="shared" si="45"/>
        <v/>
      </c>
      <c r="O487" s="395" t="str">
        <f t="shared" si="46"/>
        <v/>
      </c>
      <c r="P487" s="395" t="str">
        <f t="shared" si="47"/>
        <v/>
      </c>
      <c r="Q487" s="149"/>
      <c r="R487" s="149"/>
      <c r="S487" s="462"/>
      <c r="T487" s="262"/>
    </row>
    <row r="488" spans="1:20" ht="33" customHeight="1" x14ac:dyDescent="0.25">
      <c r="A488" s="46"/>
      <c r="B488" s="142"/>
      <c r="C488" s="339"/>
      <c r="D488" s="996"/>
      <c r="E488" s="997"/>
      <c r="F488" s="143"/>
      <c r="G488" s="142"/>
      <c r="H488" s="157"/>
      <c r="I488" s="461"/>
      <c r="J488" s="674" t="str">
        <f>IF(H488="","",VLOOKUP(H488,Datos!$L$2:$N$23,3,FALSE))</f>
        <v/>
      </c>
      <c r="K488" s="395" t="str">
        <f t="shared" si="42"/>
        <v/>
      </c>
      <c r="L488" s="395" t="str">
        <f t="shared" si="43"/>
        <v/>
      </c>
      <c r="M488" s="395" t="str">
        <f t="shared" si="44"/>
        <v/>
      </c>
      <c r="N488" s="395" t="str">
        <f t="shared" si="45"/>
        <v/>
      </c>
      <c r="O488" s="395" t="str">
        <f t="shared" si="46"/>
        <v/>
      </c>
      <c r="P488" s="395" t="str">
        <f t="shared" si="47"/>
        <v/>
      </c>
      <c r="Q488" s="149"/>
      <c r="R488" s="149"/>
      <c r="S488" s="462"/>
      <c r="T488" s="262"/>
    </row>
    <row r="489" spans="1:20" ht="33" customHeight="1" x14ac:dyDescent="0.25">
      <c r="A489" s="46"/>
      <c r="B489" s="142"/>
      <c r="C489" s="339"/>
      <c r="D489" s="996"/>
      <c r="E489" s="997"/>
      <c r="F489" s="143"/>
      <c r="G489" s="142"/>
      <c r="H489" s="157"/>
      <c r="I489" s="461"/>
      <c r="J489" s="674" t="str">
        <f>IF(H489="","",VLOOKUP(H489,Datos!$L$2:$N$23,3,FALSE))</f>
        <v/>
      </c>
      <c r="K489" s="395" t="str">
        <f t="shared" si="42"/>
        <v/>
      </c>
      <c r="L489" s="395" t="str">
        <f t="shared" si="43"/>
        <v/>
      </c>
      <c r="M489" s="395" t="str">
        <f t="shared" si="44"/>
        <v/>
      </c>
      <c r="N489" s="395" t="str">
        <f t="shared" si="45"/>
        <v/>
      </c>
      <c r="O489" s="395" t="str">
        <f t="shared" si="46"/>
        <v/>
      </c>
      <c r="P489" s="395" t="str">
        <f t="shared" si="47"/>
        <v/>
      </c>
      <c r="Q489" s="149"/>
      <c r="R489" s="149"/>
      <c r="S489" s="462"/>
      <c r="T489" s="262"/>
    </row>
    <row r="490" spans="1:20" ht="33" customHeight="1" x14ac:dyDescent="0.25">
      <c r="A490" s="46"/>
      <c r="B490" s="142"/>
      <c r="C490" s="339"/>
      <c r="D490" s="996"/>
      <c r="E490" s="997"/>
      <c r="F490" s="143"/>
      <c r="G490" s="142"/>
      <c r="H490" s="157"/>
      <c r="I490" s="461"/>
      <c r="J490" s="674" t="str">
        <f>IF(H490="","",VLOOKUP(H490,Datos!$L$2:$N$23,3,FALSE))</f>
        <v/>
      </c>
      <c r="K490" s="395" t="str">
        <f t="shared" si="42"/>
        <v/>
      </c>
      <c r="L490" s="395" t="str">
        <f t="shared" si="43"/>
        <v/>
      </c>
      <c r="M490" s="395" t="str">
        <f t="shared" si="44"/>
        <v/>
      </c>
      <c r="N490" s="395" t="str">
        <f t="shared" si="45"/>
        <v/>
      </c>
      <c r="O490" s="395" t="str">
        <f t="shared" si="46"/>
        <v/>
      </c>
      <c r="P490" s="395" t="str">
        <f t="shared" si="47"/>
        <v/>
      </c>
      <c r="Q490" s="149"/>
      <c r="R490" s="149"/>
      <c r="S490" s="462"/>
      <c r="T490" s="262"/>
    </row>
    <row r="491" spans="1:20" ht="33" customHeight="1" x14ac:dyDescent="0.25">
      <c r="A491" s="46"/>
      <c r="B491" s="142"/>
      <c r="C491" s="339"/>
      <c r="D491" s="996"/>
      <c r="E491" s="997"/>
      <c r="F491" s="143"/>
      <c r="G491" s="142"/>
      <c r="H491" s="157"/>
      <c r="I491" s="461"/>
      <c r="J491" s="674" t="str">
        <f>IF(H491="","",VLOOKUP(H491,Datos!$L$2:$N$23,3,FALSE))</f>
        <v/>
      </c>
      <c r="K491" s="395" t="str">
        <f t="shared" si="42"/>
        <v/>
      </c>
      <c r="L491" s="395" t="str">
        <f t="shared" si="43"/>
        <v/>
      </c>
      <c r="M491" s="395" t="str">
        <f t="shared" si="44"/>
        <v/>
      </c>
      <c r="N491" s="395" t="str">
        <f t="shared" si="45"/>
        <v/>
      </c>
      <c r="O491" s="395" t="str">
        <f t="shared" si="46"/>
        <v/>
      </c>
      <c r="P491" s="395" t="str">
        <f t="shared" si="47"/>
        <v/>
      </c>
      <c r="Q491" s="149"/>
      <c r="R491" s="149"/>
      <c r="S491" s="462"/>
      <c r="T491" s="262"/>
    </row>
    <row r="492" spans="1:20" ht="33" customHeight="1" x14ac:dyDescent="0.25">
      <c r="A492" s="46"/>
      <c r="B492" s="142"/>
      <c r="C492" s="339"/>
      <c r="D492" s="996"/>
      <c r="E492" s="997"/>
      <c r="F492" s="143"/>
      <c r="G492" s="142"/>
      <c r="H492" s="157"/>
      <c r="I492" s="461"/>
      <c r="J492" s="674" t="str">
        <f>IF(H492="","",VLOOKUP(H492,Datos!$L$2:$N$23,3,FALSE))</f>
        <v/>
      </c>
      <c r="K492" s="395" t="str">
        <f t="shared" si="42"/>
        <v/>
      </c>
      <c r="L492" s="395" t="str">
        <f t="shared" si="43"/>
        <v/>
      </c>
      <c r="M492" s="395" t="str">
        <f t="shared" si="44"/>
        <v/>
      </c>
      <c r="N492" s="395" t="str">
        <f t="shared" si="45"/>
        <v/>
      </c>
      <c r="O492" s="395" t="str">
        <f t="shared" si="46"/>
        <v/>
      </c>
      <c r="P492" s="395" t="str">
        <f t="shared" si="47"/>
        <v/>
      </c>
      <c r="Q492" s="149"/>
      <c r="R492" s="149"/>
      <c r="S492" s="462"/>
      <c r="T492" s="262"/>
    </row>
    <row r="493" spans="1:20" ht="33" customHeight="1" x14ac:dyDescent="0.25">
      <c r="A493" s="46"/>
      <c r="B493" s="142"/>
      <c r="C493" s="339"/>
      <c r="D493" s="996"/>
      <c r="E493" s="997"/>
      <c r="F493" s="143"/>
      <c r="G493" s="142"/>
      <c r="H493" s="157"/>
      <c r="I493" s="461"/>
      <c r="J493" s="674" t="str">
        <f>IF(H493="","",VLOOKUP(H493,Datos!$L$2:$N$23,3,FALSE))</f>
        <v/>
      </c>
      <c r="K493" s="395" t="str">
        <f t="shared" si="42"/>
        <v/>
      </c>
      <c r="L493" s="395" t="str">
        <f t="shared" si="43"/>
        <v/>
      </c>
      <c r="M493" s="395" t="str">
        <f t="shared" si="44"/>
        <v/>
      </c>
      <c r="N493" s="395" t="str">
        <f t="shared" si="45"/>
        <v/>
      </c>
      <c r="O493" s="395" t="str">
        <f t="shared" si="46"/>
        <v/>
      </c>
      <c r="P493" s="395" t="str">
        <f t="shared" si="47"/>
        <v/>
      </c>
      <c r="Q493" s="149"/>
      <c r="R493" s="149"/>
      <c r="S493" s="462"/>
      <c r="T493" s="262"/>
    </row>
    <row r="494" spans="1:20" ht="33" customHeight="1" x14ac:dyDescent="0.25">
      <c r="A494" s="46"/>
      <c r="B494" s="142"/>
      <c r="C494" s="339"/>
      <c r="D494" s="996"/>
      <c r="E494" s="997"/>
      <c r="F494" s="143"/>
      <c r="G494" s="142"/>
      <c r="H494" s="157"/>
      <c r="I494" s="461"/>
      <c r="J494" s="674" t="str">
        <f>IF(H494="","",VLOOKUP(H494,Datos!$L$2:$N$23,3,FALSE))</f>
        <v/>
      </c>
      <c r="K494" s="395" t="str">
        <f t="shared" si="42"/>
        <v/>
      </c>
      <c r="L494" s="395" t="str">
        <f t="shared" si="43"/>
        <v/>
      </c>
      <c r="M494" s="395" t="str">
        <f t="shared" si="44"/>
        <v/>
      </c>
      <c r="N494" s="395" t="str">
        <f t="shared" si="45"/>
        <v/>
      </c>
      <c r="O494" s="395" t="str">
        <f t="shared" si="46"/>
        <v/>
      </c>
      <c r="P494" s="395" t="str">
        <f t="shared" si="47"/>
        <v/>
      </c>
      <c r="Q494" s="149"/>
      <c r="R494" s="149"/>
      <c r="S494" s="462"/>
      <c r="T494" s="262"/>
    </row>
    <row r="495" spans="1:20" ht="33" customHeight="1" x14ac:dyDescent="0.25">
      <c r="A495" s="46"/>
      <c r="B495" s="142"/>
      <c r="C495" s="339"/>
      <c r="D495" s="996"/>
      <c r="E495" s="997"/>
      <c r="F495" s="143"/>
      <c r="G495" s="142"/>
      <c r="H495" s="157"/>
      <c r="I495" s="461"/>
      <c r="J495" s="674" t="str">
        <f>IF(H495="","",VLOOKUP(H495,Datos!$L$2:$N$23,3,FALSE))</f>
        <v/>
      </c>
      <c r="K495" s="395" t="str">
        <f t="shared" si="42"/>
        <v/>
      </c>
      <c r="L495" s="395" t="str">
        <f t="shared" si="43"/>
        <v/>
      </c>
      <c r="M495" s="395" t="str">
        <f t="shared" si="44"/>
        <v/>
      </c>
      <c r="N495" s="395" t="str">
        <f t="shared" si="45"/>
        <v/>
      </c>
      <c r="O495" s="395" t="str">
        <f t="shared" si="46"/>
        <v/>
      </c>
      <c r="P495" s="395" t="str">
        <f t="shared" si="47"/>
        <v/>
      </c>
      <c r="Q495" s="149"/>
      <c r="R495" s="149"/>
      <c r="S495" s="462"/>
      <c r="T495" s="262"/>
    </row>
    <row r="496" spans="1:20" ht="33" customHeight="1" x14ac:dyDescent="0.25">
      <c r="A496" s="46"/>
      <c r="B496" s="142"/>
      <c r="C496" s="339"/>
      <c r="D496" s="996"/>
      <c r="E496" s="997"/>
      <c r="F496" s="143"/>
      <c r="G496" s="142"/>
      <c r="H496" s="157"/>
      <c r="I496" s="461"/>
      <c r="J496" s="674" t="str">
        <f>IF(H496="","",VLOOKUP(H496,Datos!$L$2:$N$23,3,FALSE))</f>
        <v/>
      </c>
      <c r="K496" s="395" t="str">
        <f t="shared" si="42"/>
        <v/>
      </c>
      <c r="L496" s="395" t="str">
        <f t="shared" si="43"/>
        <v/>
      </c>
      <c r="M496" s="395" t="str">
        <f t="shared" si="44"/>
        <v/>
      </c>
      <c r="N496" s="395" t="str">
        <f t="shared" si="45"/>
        <v/>
      </c>
      <c r="O496" s="395" t="str">
        <f t="shared" si="46"/>
        <v/>
      </c>
      <c r="P496" s="395" t="str">
        <f t="shared" si="47"/>
        <v/>
      </c>
      <c r="Q496" s="149"/>
      <c r="R496" s="149"/>
      <c r="S496" s="462"/>
      <c r="T496" s="262"/>
    </row>
    <row r="497" spans="1:20" ht="33" customHeight="1" x14ac:dyDescent="0.25">
      <c r="A497" s="46"/>
      <c r="B497" s="142"/>
      <c r="C497" s="339"/>
      <c r="D497" s="996"/>
      <c r="E497" s="997"/>
      <c r="F497" s="143"/>
      <c r="G497" s="142"/>
      <c r="H497" s="157"/>
      <c r="I497" s="461"/>
      <c r="J497" s="674" t="str">
        <f>IF(H497="","",VLOOKUP(H497,Datos!$L$2:$N$23,3,FALSE))</f>
        <v/>
      </c>
      <c r="K497" s="395" t="str">
        <f t="shared" si="42"/>
        <v/>
      </c>
      <c r="L497" s="395" t="str">
        <f t="shared" si="43"/>
        <v/>
      </c>
      <c r="M497" s="395" t="str">
        <f t="shared" si="44"/>
        <v/>
      </c>
      <c r="N497" s="395" t="str">
        <f t="shared" si="45"/>
        <v/>
      </c>
      <c r="O497" s="395" t="str">
        <f t="shared" si="46"/>
        <v/>
      </c>
      <c r="P497" s="395" t="str">
        <f t="shared" si="47"/>
        <v/>
      </c>
      <c r="Q497" s="149"/>
      <c r="R497" s="149"/>
      <c r="S497" s="462"/>
      <c r="T497" s="262"/>
    </row>
    <row r="498" spans="1:20" ht="33" customHeight="1" x14ac:dyDescent="0.25">
      <c r="A498" s="46"/>
      <c r="B498" s="142"/>
      <c r="C498" s="339"/>
      <c r="D498" s="996"/>
      <c r="E498" s="997"/>
      <c r="F498" s="143"/>
      <c r="G498" s="142"/>
      <c r="H498" s="157"/>
      <c r="I498" s="461"/>
      <c r="J498" s="674" t="str">
        <f>IF(H498="","",VLOOKUP(H498,Datos!$L$2:$N$23,3,FALSE))</f>
        <v/>
      </c>
      <c r="K498" s="395" t="str">
        <f t="shared" si="42"/>
        <v/>
      </c>
      <c r="L498" s="395" t="str">
        <f t="shared" si="43"/>
        <v/>
      </c>
      <c r="M498" s="395" t="str">
        <f t="shared" si="44"/>
        <v/>
      </c>
      <c r="N498" s="395" t="str">
        <f t="shared" si="45"/>
        <v/>
      </c>
      <c r="O498" s="395" t="str">
        <f t="shared" si="46"/>
        <v/>
      </c>
      <c r="P498" s="395" t="str">
        <f t="shared" si="47"/>
        <v/>
      </c>
      <c r="Q498" s="149"/>
      <c r="R498" s="149"/>
      <c r="S498" s="462"/>
      <c r="T498" s="262"/>
    </row>
    <row r="499" spans="1:20" ht="33" customHeight="1" x14ac:dyDescent="0.25">
      <c r="A499" s="46"/>
      <c r="B499" s="142"/>
      <c r="C499" s="339"/>
      <c r="D499" s="996"/>
      <c r="E499" s="997"/>
      <c r="F499" s="143"/>
      <c r="G499" s="142"/>
      <c r="H499" s="157"/>
      <c r="I499" s="461"/>
      <c r="J499" s="674" t="str">
        <f>IF(H499="","",VLOOKUP(H499,Datos!$L$2:$N$23,3,FALSE))</f>
        <v/>
      </c>
      <c r="K499" s="395" t="str">
        <f t="shared" si="42"/>
        <v/>
      </c>
      <c r="L499" s="395" t="str">
        <f t="shared" si="43"/>
        <v/>
      </c>
      <c r="M499" s="395" t="str">
        <f t="shared" si="44"/>
        <v/>
      </c>
      <c r="N499" s="395" t="str">
        <f t="shared" si="45"/>
        <v/>
      </c>
      <c r="O499" s="395" t="str">
        <f t="shared" si="46"/>
        <v/>
      </c>
      <c r="P499" s="395" t="str">
        <f t="shared" si="47"/>
        <v/>
      </c>
      <c r="Q499" s="149"/>
      <c r="R499" s="149"/>
      <c r="S499" s="462"/>
      <c r="T499" s="262"/>
    </row>
    <row r="500" spans="1:20" ht="33" customHeight="1" x14ac:dyDescent="0.25">
      <c r="A500" s="46"/>
      <c r="B500" s="142"/>
      <c r="C500" s="339"/>
      <c r="D500" s="996"/>
      <c r="E500" s="997"/>
      <c r="F500" s="143"/>
      <c r="G500" s="142"/>
      <c r="H500" s="157"/>
      <c r="I500" s="461"/>
      <c r="J500" s="674" t="str">
        <f>IF(H500="","",VLOOKUP(H500,Datos!$L$2:$N$23,3,FALSE))</f>
        <v/>
      </c>
      <c r="K500" s="395" t="str">
        <f t="shared" si="42"/>
        <v/>
      </c>
      <c r="L500" s="395" t="str">
        <f t="shared" si="43"/>
        <v/>
      </c>
      <c r="M500" s="395" t="str">
        <f t="shared" si="44"/>
        <v/>
      </c>
      <c r="N500" s="395" t="str">
        <f t="shared" si="45"/>
        <v/>
      </c>
      <c r="O500" s="395" t="str">
        <f t="shared" si="46"/>
        <v/>
      </c>
      <c r="P500" s="395" t="str">
        <f t="shared" si="47"/>
        <v/>
      </c>
      <c r="Q500" s="149"/>
      <c r="R500" s="149"/>
      <c r="S500" s="462"/>
      <c r="T500" s="262"/>
    </row>
    <row r="501" spans="1:20" ht="33" customHeight="1" x14ac:dyDescent="0.25">
      <c r="A501" s="46"/>
      <c r="B501" s="142"/>
      <c r="C501" s="339"/>
      <c r="D501" s="996"/>
      <c r="E501" s="997"/>
      <c r="F501" s="143"/>
      <c r="G501" s="142"/>
      <c r="H501" s="157"/>
      <c r="I501" s="461"/>
      <c r="J501" s="674" t="str">
        <f>IF(H501="","",VLOOKUP(H501,Datos!$L$2:$N$23,3,FALSE))</f>
        <v/>
      </c>
      <c r="K501" s="395" t="str">
        <f t="shared" si="42"/>
        <v/>
      </c>
      <c r="L501" s="395" t="str">
        <f t="shared" si="43"/>
        <v/>
      </c>
      <c r="M501" s="395" t="str">
        <f t="shared" si="44"/>
        <v/>
      </c>
      <c r="N501" s="395" t="str">
        <f t="shared" si="45"/>
        <v/>
      </c>
      <c r="O501" s="395" t="str">
        <f t="shared" si="46"/>
        <v/>
      </c>
      <c r="P501" s="395" t="str">
        <f t="shared" si="47"/>
        <v/>
      </c>
      <c r="Q501" s="149"/>
      <c r="R501" s="149"/>
      <c r="S501" s="462"/>
      <c r="T501" s="262"/>
    </row>
    <row r="502" spans="1:20" ht="33" customHeight="1" x14ac:dyDescent="0.25">
      <c r="A502" s="46"/>
      <c r="B502" s="142"/>
      <c r="C502" s="339"/>
      <c r="D502" s="996"/>
      <c r="E502" s="997"/>
      <c r="F502" s="143"/>
      <c r="G502" s="142"/>
      <c r="H502" s="157"/>
      <c r="I502" s="461"/>
      <c r="J502" s="674" t="str">
        <f>IF(H502="","",VLOOKUP(H502,Datos!$L$2:$N$23,3,FALSE))</f>
        <v/>
      </c>
      <c r="K502" s="395" t="str">
        <f t="shared" si="42"/>
        <v/>
      </c>
      <c r="L502" s="395" t="str">
        <f t="shared" si="43"/>
        <v/>
      </c>
      <c r="M502" s="395" t="str">
        <f t="shared" si="44"/>
        <v/>
      </c>
      <c r="N502" s="395" t="str">
        <f t="shared" si="45"/>
        <v/>
      </c>
      <c r="O502" s="395" t="str">
        <f t="shared" si="46"/>
        <v/>
      </c>
      <c r="P502" s="395" t="str">
        <f t="shared" si="47"/>
        <v/>
      </c>
      <c r="Q502" s="149"/>
      <c r="R502" s="149"/>
      <c r="S502" s="462"/>
      <c r="T502" s="262"/>
    </row>
    <row r="503" spans="1:20" ht="33" customHeight="1" x14ac:dyDescent="0.25">
      <c r="A503" s="46"/>
      <c r="B503" s="142"/>
      <c r="C503" s="339"/>
      <c r="D503" s="996"/>
      <c r="E503" s="997"/>
      <c r="F503" s="143"/>
      <c r="G503" s="142"/>
      <c r="H503" s="157"/>
      <c r="I503" s="461"/>
      <c r="J503" s="674" t="str">
        <f>IF(H503="","",VLOOKUP(H503,Datos!$L$2:$N$23,3,FALSE))</f>
        <v/>
      </c>
      <c r="K503" s="395" t="str">
        <f t="shared" si="42"/>
        <v/>
      </c>
      <c r="L503" s="395" t="str">
        <f t="shared" si="43"/>
        <v/>
      </c>
      <c r="M503" s="395" t="str">
        <f t="shared" si="44"/>
        <v/>
      </c>
      <c r="N503" s="395" t="str">
        <f t="shared" si="45"/>
        <v/>
      </c>
      <c r="O503" s="395" t="str">
        <f t="shared" si="46"/>
        <v/>
      </c>
      <c r="P503" s="395" t="str">
        <f t="shared" si="47"/>
        <v/>
      </c>
      <c r="Q503" s="149"/>
      <c r="R503" s="149"/>
      <c r="S503" s="462"/>
      <c r="T503" s="262"/>
    </row>
    <row r="504" spans="1:20" ht="33" customHeight="1" x14ac:dyDescent="0.25">
      <c r="A504" s="46"/>
      <c r="B504" s="142"/>
      <c r="C504" s="339"/>
      <c r="D504" s="996"/>
      <c r="E504" s="997"/>
      <c r="F504" s="143"/>
      <c r="G504" s="142"/>
      <c r="H504" s="157"/>
      <c r="I504" s="461"/>
      <c r="J504" s="674" t="str">
        <f>IF(H504="","",VLOOKUP(H504,Datos!$L$2:$N$23,3,FALSE))</f>
        <v/>
      </c>
      <c r="K504" s="395" t="str">
        <f t="shared" si="42"/>
        <v/>
      </c>
      <c r="L504" s="395" t="str">
        <f t="shared" si="43"/>
        <v/>
      </c>
      <c r="M504" s="395" t="str">
        <f t="shared" si="44"/>
        <v/>
      </c>
      <c r="N504" s="395" t="str">
        <f t="shared" si="45"/>
        <v/>
      </c>
      <c r="O504" s="395" t="str">
        <f t="shared" si="46"/>
        <v/>
      </c>
      <c r="P504" s="395" t="str">
        <f t="shared" si="47"/>
        <v/>
      </c>
      <c r="Q504" s="149"/>
      <c r="R504" s="149"/>
      <c r="S504" s="462"/>
      <c r="T504" s="262"/>
    </row>
    <row r="505" spans="1:20" ht="33" customHeight="1" x14ac:dyDescent="0.25">
      <c r="A505" s="46"/>
      <c r="B505" s="142"/>
      <c r="C505" s="339"/>
      <c r="D505" s="996"/>
      <c r="E505" s="997"/>
      <c r="F505" s="143"/>
      <c r="G505" s="142"/>
      <c r="H505" s="157"/>
      <c r="I505" s="461"/>
      <c r="J505" s="674" t="str">
        <f>IF(H505="","",VLOOKUP(H505,Datos!$L$2:$N$23,3,FALSE))</f>
        <v/>
      </c>
      <c r="K505" s="395" t="str">
        <f t="shared" si="42"/>
        <v/>
      </c>
      <c r="L505" s="395" t="str">
        <f t="shared" si="43"/>
        <v/>
      </c>
      <c r="M505" s="395" t="str">
        <f t="shared" si="44"/>
        <v/>
      </c>
      <c r="N505" s="395" t="str">
        <f t="shared" si="45"/>
        <v/>
      </c>
      <c r="O505" s="395" t="str">
        <f t="shared" si="46"/>
        <v/>
      </c>
      <c r="P505" s="395" t="str">
        <f t="shared" si="47"/>
        <v/>
      </c>
      <c r="Q505" s="149"/>
      <c r="R505" s="149"/>
      <c r="S505" s="462"/>
      <c r="T505" s="262"/>
    </row>
    <row r="506" spans="1:20" ht="33" customHeight="1" x14ac:dyDescent="0.25">
      <c r="A506" s="46"/>
      <c r="B506" s="142"/>
      <c r="C506" s="339"/>
      <c r="D506" s="996"/>
      <c r="E506" s="997"/>
      <c r="F506" s="143"/>
      <c r="G506" s="142"/>
      <c r="H506" s="157"/>
      <c r="I506" s="461"/>
      <c r="J506" s="674" t="str">
        <f>IF(H506="","",VLOOKUP(H506,Datos!$L$2:$N$23,3,FALSE))</f>
        <v/>
      </c>
      <c r="K506" s="395" t="str">
        <f t="shared" si="42"/>
        <v/>
      </c>
      <c r="L506" s="395" t="str">
        <f t="shared" si="43"/>
        <v/>
      </c>
      <c r="M506" s="395" t="str">
        <f t="shared" si="44"/>
        <v/>
      </c>
      <c r="N506" s="395" t="str">
        <f t="shared" si="45"/>
        <v/>
      </c>
      <c r="O506" s="395" t="str">
        <f t="shared" si="46"/>
        <v/>
      </c>
      <c r="P506" s="395" t="str">
        <f t="shared" si="47"/>
        <v/>
      </c>
      <c r="Q506" s="149"/>
      <c r="R506" s="149"/>
      <c r="S506" s="462"/>
      <c r="T506" s="262"/>
    </row>
    <row r="507" spans="1:20" ht="33" customHeight="1" x14ac:dyDescent="0.25">
      <c r="A507" s="46"/>
      <c r="B507" s="142"/>
      <c r="C507" s="339"/>
      <c r="D507" s="996"/>
      <c r="E507" s="997"/>
      <c r="F507" s="143"/>
      <c r="G507" s="142"/>
      <c r="H507" s="157"/>
      <c r="I507" s="461"/>
      <c r="J507" s="674" t="str">
        <f>IF(H507="","",VLOOKUP(H507,Datos!$L$2:$N$23,3,FALSE))</f>
        <v/>
      </c>
      <c r="K507" s="395" t="str">
        <f t="shared" si="42"/>
        <v/>
      </c>
      <c r="L507" s="395" t="str">
        <f t="shared" si="43"/>
        <v/>
      </c>
      <c r="M507" s="395" t="str">
        <f t="shared" si="44"/>
        <v/>
      </c>
      <c r="N507" s="395" t="str">
        <f t="shared" si="45"/>
        <v/>
      </c>
      <c r="O507" s="395" t="str">
        <f t="shared" si="46"/>
        <v/>
      </c>
      <c r="P507" s="395" t="str">
        <f t="shared" si="47"/>
        <v/>
      </c>
      <c r="Q507" s="149"/>
      <c r="R507" s="149"/>
      <c r="S507" s="462"/>
      <c r="T507" s="262"/>
    </row>
    <row r="508" spans="1:20" ht="33" customHeight="1" x14ac:dyDescent="0.25">
      <c r="A508" s="46"/>
      <c r="B508" s="142"/>
      <c r="C508" s="339"/>
      <c r="D508" s="996"/>
      <c r="E508" s="997"/>
      <c r="F508" s="143"/>
      <c r="G508" s="142"/>
      <c r="H508" s="157"/>
      <c r="I508" s="461"/>
      <c r="J508" s="674" t="str">
        <f>IF(H508="","",VLOOKUP(H508,Datos!$L$2:$N$23,3,FALSE))</f>
        <v/>
      </c>
      <c r="K508" s="395" t="str">
        <f t="shared" si="42"/>
        <v/>
      </c>
      <c r="L508" s="395" t="str">
        <f t="shared" si="43"/>
        <v/>
      </c>
      <c r="M508" s="395" t="str">
        <f t="shared" si="44"/>
        <v/>
      </c>
      <c r="N508" s="395" t="str">
        <f t="shared" si="45"/>
        <v/>
      </c>
      <c r="O508" s="395" t="str">
        <f t="shared" si="46"/>
        <v/>
      </c>
      <c r="P508" s="395" t="str">
        <f t="shared" si="47"/>
        <v/>
      </c>
      <c r="Q508" s="149"/>
      <c r="R508" s="149"/>
      <c r="S508" s="462"/>
      <c r="T508" s="262"/>
    </row>
    <row r="509" spans="1:20" ht="33" customHeight="1" x14ac:dyDescent="0.25">
      <c r="A509" s="46"/>
      <c r="B509" s="142"/>
      <c r="C509" s="339"/>
      <c r="D509" s="996"/>
      <c r="E509" s="997"/>
      <c r="F509" s="143"/>
      <c r="G509" s="142"/>
      <c r="H509" s="157"/>
      <c r="I509" s="461"/>
      <c r="J509" s="674" t="str">
        <f>IF(H509="","",VLOOKUP(H509,Datos!$L$2:$N$23,3,FALSE))</f>
        <v/>
      </c>
      <c r="K509" s="395" t="str">
        <f t="shared" si="42"/>
        <v/>
      </c>
      <c r="L509" s="395" t="str">
        <f t="shared" si="43"/>
        <v/>
      </c>
      <c r="M509" s="395" t="str">
        <f t="shared" si="44"/>
        <v/>
      </c>
      <c r="N509" s="395" t="str">
        <f t="shared" si="45"/>
        <v/>
      </c>
      <c r="O509" s="395" t="str">
        <f t="shared" si="46"/>
        <v/>
      </c>
      <c r="P509" s="395" t="str">
        <f t="shared" si="47"/>
        <v/>
      </c>
      <c r="Q509" s="149"/>
      <c r="R509" s="149"/>
      <c r="S509" s="462"/>
      <c r="T509" s="262"/>
    </row>
    <row r="510" spans="1:20" ht="33" customHeight="1" x14ac:dyDescent="0.25">
      <c r="A510" s="46"/>
      <c r="B510" s="142"/>
      <c r="C510" s="339"/>
      <c r="D510" s="996"/>
      <c r="E510" s="997"/>
      <c r="F510" s="143"/>
      <c r="G510" s="142"/>
      <c r="H510" s="157"/>
      <c r="I510" s="461"/>
      <c r="J510" s="674" t="str">
        <f>IF(H510="","",VLOOKUP(H510,Datos!$L$2:$N$23,3,FALSE))</f>
        <v/>
      </c>
      <c r="K510" s="395" t="str">
        <f t="shared" si="42"/>
        <v/>
      </c>
      <c r="L510" s="395" t="str">
        <f t="shared" si="43"/>
        <v/>
      </c>
      <c r="M510" s="395" t="str">
        <f t="shared" si="44"/>
        <v/>
      </c>
      <c r="N510" s="395" t="str">
        <f t="shared" si="45"/>
        <v/>
      </c>
      <c r="O510" s="395" t="str">
        <f t="shared" si="46"/>
        <v/>
      </c>
      <c r="P510" s="395" t="str">
        <f t="shared" si="47"/>
        <v/>
      </c>
      <c r="Q510" s="149"/>
      <c r="R510" s="149"/>
      <c r="S510" s="462"/>
      <c r="T510" s="262"/>
    </row>
    <row r="511" spans="1:20" ht="33" customHeight="1" x14ac:dyDescent="0.25">
      <c r="A511" s="46"/>
      <c r="B511" s="142"/>
      <c r="C511" s="339"/>
      <c r="D511" s="996"/>
      <c r="E511" s="997"/>
      <c r="F511" s="143"/>
      <c r="G511" s="142"/>
      <c r="H511" s="157"/>
      <c r="I511" s="461"/>
      <c r="J511" s="674" t="str">
        <f>IF(H511="","",VLOOKUP(H511,Datos!$L$2:$N$23,3,FALSE))</f>
        <v/>
      </c>
      <c r="K511" s="395" t="str">
        <f t="shared" si="42"/>
        <v/>
      </c>
      <c r="L511" s="395" t="str">
        <f t="shared" si="43"/>
        <v/>
      </c>
      <c r="M511" s="395" t="str">
        <f t="shared" si="44"/>
        <v/>
      </c>
      <c r="N511" s="395" t="str">
        <f t="shared" si="45"/>
        <v/>
      </c>
      <c r="O511" s="395" t="str">
        <f t="shared" si="46"/>
        <v/>
      </c>
      <c r="P511" s="395" t="str">
        <f t="shared" si="47"/>
        <v/>
      </c>
      <c r="Q511" s="149"/>
      <c r="R511" s="149"/>
      <c r="S511" s="462"/>
      <c r="T511" s="262"/>
    </row>
    <row r="512" spans="1:20" ht="33" hidden="1" customHeight="1" x14ac:dyDescent="0.25">
      <c r="A512" s="46"/>
      <c r="B512" s="142"/>
      <c r="C512" s="339"/>
      <c r="D512" s="142" t="s">
        <v>565</v>
      </c>
      <c r="E512" s="653">
        <f>COUNTIFS($C$12:$C$511,"Sustantivo",$Q$12:$Q$511,"Creación - Diferencia en la brecha")</f>
        <v>0</v>
      </c>
      <c r="F512" s="143" t="s">
        <v>566</v>
      </c>
      <c r="G512" s="653">
        <f>COUNTIFS($C$12:$C$511,"Adjetivo",$Q$12:$Q$511,"Creación - Diferencia en la brecha")</f>
        <v>0</v>
      </c>
      <c r="H512" s="651" t="s">
        <v>562</v>
      </c>
      <c r="I512" s="653">
        <f>COUNTIFS($C$12:$C$511,"Sustantivo",$Q$12:$Q$511,"Creación con cargo al rubro de CSO - D. T. Undécima")</f>
        <v>0</v>
      </c>
      <c r="J512" s="674" t="e">
        <f>IF(H512="","",VLOOKUP(H512,Datos!$L$2:$N$23,3,FALSE))</f>
        <v>#N/A</v>
      </c>
      <c r="K512" s="653">
        <f>COUNTIFS($C$12:$C$511,"Adjetivo",$Q$12:$Q$511,"Creación con cargo al rubro de CSO - D. T. Undécima")</f>
        <v>0</v>
      </c>
      <c r="L512" s="652" t="s">
        <v>563</v>
      </c>
      <c r="M512" s="653">
        <f>COUNTIFS($C$12:$C$511,"Sustantivo",$Q$12:$Q$511,"Creación con cargo al rubro de CSO - Art. 58 LOSEP")</f>
        <v>0</v>
      </c>
      <c r="N512" s="652" t="s">
        <v>564</v>
      </c>
      <c r="O512" s="653">
        <f>COUNTIFS($C$12:$C$511,"Adjetivo",$Q$12:$Q$511,"Creación con cargo al rubro de CSO - Art. 58 LOSEP")</f>
        <v>0</v>
      </c>
      <c r="P512" s="651"/>
      <c r="Q512" s="312"/>
      <c r="R512" s="312"/>
      <c r="S512" s="650"/>
      <c r="T512" s="646"/>
    </row>
    <row r="513" spans="1:23" ht="24" customHeight="1" x14ac:dyDescent="0.25">
      <c r="A513" s="46"/>
      <c r="B513" s="1153" t="s">
        <v>322</v>
      </c>
      <c r="C513" s="1154"/>
      <c r="D513" s="1154"/>
      <c r="E513" s="1155"/>
      <c r="F513" s="394">
        <v>482</v>
      </c>
      <c r="G513" s="261"/>
      <c r="H513" s="261"/>
      <c r="I513" s="1141" t="s">
        <v>568</v>
      </c>
      <c r="J513" s="1142"/>
      <c r="K513" s="1142"/>
      <c r="L513" s="1142"/>
      <c r="M513" s="1142"/>
      <c r="N513" s="1143"/>
      <c r="O513" s="247">
        <f>SUMIFS($G$12:$G$511,$Q$12:$Q$511,"Creación - Diferencia en la brecha",$R$12:$R$511,"NO")</f>
        <v>0</v>
      </c>
      <c r="P513" s="247">
        <f>SUMIFS($G$12:$G$511,$Q$12:$Q$511,"Creación - Diferencia en la brecha",$R$12:$R$511,"SI")</f>
        <v>0</v>
      </c>
      <c r="Q513" s="41"/>
      <c r="R513" s="41"/>
      <c r="S513" s="41"/>
      <c r="T513" s="41"/>
      <c r="V513" s="260" t="s">
        <v>311</v>
      </c>
      <c r="W513" s="260"/>
    </row>
    <row r="514" spans="1:23" ht="35.25" customHeight="1" x14ac:dyDescent="0.3">
      <c r="A514" s="46"/>
      <c r="B514" s="259"/>
      <c r="C514" s="259"/>
      <c r="D514" s="259"/>
      <c r="E514" s="259"/>
      <c r="F514" s="258"/>
      <c r="G514" s="257"/>
      <c r="H514" s="257"/>
      <c r="I514" s="1141" t="s">
        <v>315</v>
      </c>
      <c r="J514" s="1142"/>
      <c r="K514" s="1142"/>
      <c r="L514" s="1142"/>
      <c r="M514" s="1142"/>
      <c r="N514" s="1143"/>
      <c r="O514" s="247">
        <f>SUMIFS($G$12:$G$511,$Q$12:$Q$511,"Creación con cargo al rubro de CSO - D. T. Undécima",$R$12:$R$511,"NO")</f>
        <v>0</v>
      </c>
      <c r="P514" s="247">
        <f>SUMIFS($G$12:$G$511,$Q$12:$Q$511,"Creación con cargo al rubro de CSO - D. T. Undécima",$R$12:$R$511,"SI")</f>
        <v>0</v>
      </c>
      <c r="Q514" s="312"/>
      <c r="R514" s="312"/>
      <c r="S514" s="41"/>
      <c r="T514" s="41"/>
      <c r="V514" s="260" t="s">
        <v>316</v>
      </c>
      <c r="W514" s="260"/>
    </row>
    <row r="515" spans="1:23" ht="24" customHeight="1" x14ac:dyDescent="0.3">
      <c r="A515" s="46"/>
      <c r="B515" s="259"/>
      <c r="C515" s="259"/>
      <c r="D515" s="259"/>
      <c r="E515" s="259"/>
      <c r="F515" s="258"/>
      <c r="G515" s="257"/>
      <c r="H515" s="257"/>
      <c r="I515" s="1141" t="s">
        <v>314</v>
      </c>
      <c r="J515" s="1142"/>
      <c r="K515" s="1142"/>
      <c r="L515" s="1142"/>
      <c r="M515" s="1142"/>
      <c r="N515" s="1143"/>
      <c r="O515" s="247">
        <f>SUMIFS($G$12:$G$511,$Q$12:$Q$511,"Creación con cargo al rubro de CSO - Art. 58 LOSEP",$R$12:$R$511,"NO")</f>
        <v>0</v>
      </c>
      <c r="P515" s="247">
        <f>SUMIFS($G$12:$G$511,$Q$12:$Q$511,"Creación con cargo al rubro de CSO - Art. 58 LOSEP",$R$12:$R$511,"SI")</f>
        <v>0</v>
      </c>
      <c r="Q515" s="312"/>
      <c r="R515" s="312"/>
      <c r="S515" s="41"/>
      <c r="T515" s="41"/>
      <c r="V515" s="260" t="s">
        <v>312</v>
      </c>
      <c r="W515" s="260"/>
    </row>
    <row r="516" spans="1:23" ht="24" customHeight="1" x14ac:dyDescent="0.3">
      <c r="A516" s="46"/>
      <c r="B516" s="259"/>
      <c r="C516" s="259"/>
      <c r="D516" s="259"/>
      <c r="E516" s="259"/>
      <c r="F516" s="258"/>
      <c r="G516" s="257"/>
      <c r="H516" s="257"/>
      <c r="I516" s="1141" t="s">
        <v>246</v>
      </c>
      <c r="J516" s="1142"/>
      <c r="K516" s="1142"/>
      <c r="L516" s="1142"/>
      <c r="M516" s="1142"/>
      <c r="N516" s="1143"/>
      <c r="O516" s="247">
        <f>SUM(O513:O515)</f>
        <v>0</v>
      </c>
      <c r="P516" s="247">
        <f>SUM(P513:P515)</f>
        <v>0</v>
      </c>
      <c r="Q516" s="312"/>
      <c r="R516" s="312"/>
      <c r="S516" s="41"/>
      <c r="T516" s="41"/>
      <c r="W516" s="260"/>
    </row>
    <row r="517" spans="1:23" ht="24" customHeight="1" x14ac:dyDescent="0.3">
      <c r="A517" s="46"/>
      <c r="B517" s="259"/>
      <c r="C517" s="259"/>
      <c r="D517" s="259"/>
      <c r="E517" s="259"/>
      <c r="F517" s="258"/>
      <c r="G517" s="257"/>
      <c r="H517" s="257"/>
      <c r="I517" s="1082" t="s">
        <v>245</v>
      </c>
      <c r="J517" s="1082"/>
      <c r="K517" s="1082"/>
      <c r="L517" s="1082"/>
      <c r="M517" s="1082"/>
      <c r="N517" s="1082"/>
      <c r="O517" s="396">
        <f>SUMIFS($P$12:$P$511,$R$12:$R$511,"NO")</f>
        <v>0</v>
      </c>
      <c r="P517" s="396">
        <f>SUMIFS($P$12:$P$511,$R$12:$R$511,"SI")</f>
        <v>0</v>
      </c>
      <c r="Q517" s="312"/>
      <c r="R517" s="312"/>
      <c r="S517" s="41"/>
      <c r="T517" s="41" t="str">
        <f>UPPER(Q517)</f>
        <v/>
      </c>
    </row>
    <row r="518" spans="1:23" ht="21" customHeight="1" x14ac:dyDescent="0.25">
      <c r="A518" s="46"/>
      <c r="D518" s="257"/>
      <c r="E518" s="257"/>
      <c r="F518" s="257"/>
      <c r="G518" s="257"/>
      <c r="H518" s="257"/>
      <c r="J518" s="41"/>
      <c r="K518" s="41"/>
      <c r="L518" s="41"/>
      <c r="M518" s="41"/>
      <c r="N518" s="41"/>
      <c r="O518" s="41"/>
      <c r="P518" s="1139" t="s">
        <v>615</v>
      </c>
      <c r="Q518" s="312"/>
      <c r="R518" s="312"/>
      <c r="S518" s="41"/>
      <c r="T518" s="41" t="str">
        <f>UPPER(Q518)</f>
        <v/>
      </c>
    </row>
    <row r="519" spans="1:23" ht="14.25" customHeight="1" x14ac:dyDescent="0.3">
      <c r="A519" s="46"/>
      <c r="B519" s="123"/>
      <c r="C519" s="123"/>
      <c r="D519" s="123"/>
      <c r="E519" s="123"/>
      <c r="F519" s="454"/>
      <c r="G519" s="454"/>
      <c r="H519" s="454"/>
      <c r="I519" s="454"/>
      <c r="J519" s="454"/>
      <c r="K519" s="454"/>
      <c r="L519" s="454"/>
      <c r="M519" s="454"/>
      <c r="N519" s="123"/>
      <c r="O519" s="123"/>
      <c r="P519" s="1082"/>
      <c r="Q519" s="123"/>
      <c r="R519" s="123"/>
      <c r="S519" s="123"/>
      <c r="T519" s="123"/>
    </row>
    <row r="520" spans="1:23" ht="12" customHeight="1" x14ac:dyDescent="0.3">
      <c r="A520" s="46"/>
      <c r="B520" s="123"/>
      <c r="C520" s="123"/>
      <c r="D520" s="123"/>
      <c r="E520" s="123"/>
      <c r="F520" s="454"/>
      <c r="G520" s="454"/>
      <c r="H520" s="1140"/>
      <c r="I520" s="1140"/>
      <c r="J520" s="1140"/>
      <c r="K520" s="1140"/>
      <c r="L520" s="1140"/>
      <c r="M520" s="1140"/>
      <c r="N520" s="123"/>
      <c r="O520" s="123"/>
      <c r="P520" s="123"/>
      <c r="Q520" s="123"/>
      <c r="R520" s="123"/>
      <c r="S520" s="123"/>
      <c r="T520" s="123"/>
    </row>
    <row r="521" spans="1:23" ht="21" customHeight="1" thickBot="1" x14ac:dyDescent="0.3">
      <c r="A521" s="124"/>
      <c r="B521" s="1132" t="s">
        <v>85</v>
      </c>
      <c r="C521" s="1132"/>
      <c r="D521" s="1132"/>
      <c r="E521" s="1132"/>
      <c r="F521" s="1132"/>
      <c r="G521" s="1132"/>
      <c r="H521" s="1132"/>
      <c r="I521" s="408"/>
      <c r="J521" s="408"/>
      <c r="K521" s="408"/>
      <c r="L521" s="408"/>
      <c r="M521" s="408"/>
      <c r="N521" s="408"/>
      <c r="O521" s="408"/>
      <c r="P521" s="408"/>
      <c r="Q521" s="408"/>
      <c r="R521" s="408"/>
      <c r="S521" s="244"/>
      <c r="T521" s="244"/>
    </row>
    <row r="522" spans="1:23" ht="12" hidden="1" customHeight="1" x14ac:dyDescent="0.25">
      <c r="B522" s="256"/>
      <c r="C522" s="256"/>
      <c r="D522" s="256"/>
      <c r="E522" s="256"/>
      <c r="F522" s="256"/>
      <c r="G522" s="256"/>
      <c r="H522" s="256"/>
      <c r="I522" s="256"/>
      <c r="J522" s="256"/>
      <c r="K522" s="256"/>
      <c r="L522" s="256"/>
      <c r="M522" s="256"/>
      <c r="N522" s="256"/>
      <c r="O522" s="256"/>
      <c r="P522" s="256"/>
      <c r="Q522" s="256"/>
      <c r="R522" s="256"/>
      <c r="S522" s="256"/>
      <c r="T522" s="256"/>
    </row>
    <row r="528" spans="1:23" x14ac:dyDescent="0.25"/>
    <row r="529" ht="26.25" hidden="1" customHeight="1" x14ac:dyDescent="0.25"/>
    <row r="545" x14ac:dyDescent="0.25"/>
    <row r="560" x14ac:dyDescent="0.25"/>
    <row r="561" x14ac:dyDescent="0.25"/>
    <row r="562" x14ac:dyDescent="0.25"/>
    <row r="563" x14ac:dyDescent="0.25"/>
    <row r="564" x14ac:dyDescent="0.25"/>
    <row r="565" x14ac:dyDescent="0.25"/>
    <row r="566" x14ac:dyDescent="0.25"/>
    <row r="567" x14ac:dyDescent="0.25"/>
    <row r="568" x14ac:dyDescent="0.25"/>
    <row r="569" x14ac:dyDescent="0.25"/>
    <row r="570" x14ac:dyDescent="0.25"/>
    <row r="571" x14ac:dyDescent="0.25"/>
    <row r="572" x14ac:dyDescent="0.25"/>
    <row r="573" x14ac:dyDescent="0.25"/>
    <row r="574" x14ac:dyDescent="0.25"/>
    <row r="575" x14ac:dyDescent="0.25"/>
    <row r="576" x14ac:dyDescent="0.25"/>
    <row r="577" x14ac:dyDescent="0.25"/>
  </sheetData>
  <sheetProtection algorithmName="SHA-512" hashValue="1mlgJFCMJwp6sQOWhtmjho+8QyTBorhNccrRLq+RPD+F8YfPOEN4vzu5C51eC/IdKMFDDaMDnF1OlqnYajue0g==" saltValue="4Flf4+bQiF9qspY+pEZV5w==" spinCount="100000" sheet="1" insertRows="0" insertHyperlinks="0"/>
  <protectedRanges>
    <protectedRange sqref="S12:T512" name="Rango4"/>
    <protectedRange sqref="A7:D9 J7 L7 H7 G9:H9 AA9:AL9 Q9:Y9 P7 V513:W513 S7:AK8 K8:P9" name="Rango2"/>
    <protectedRange sqref="I12:I511 B12:G511 B512:I512 K512 M512 O512:P512 Q12:R513" name="Rango3"/>
  </protectedRanges>
  <dataConsolidate/>
  <mergeCells count="536">
    <mergeCell ref="D358:E358"/>
    <mergeCell ref="D359:E359"/>
    <mergeCell ref="D360:E360"/>
    <mergeCell ref="D301:E301"/>
    <mergeCell ref="D302:E302"/>
    <mergeCell ref="D296:E296"/>
    <mergeCell ref="D297:E297"/>
    <mergeCell ref="D298:E298"/>
    <mergeCell ref="D299:E299"/>
    <mergeCell ref="D300:E300"/>
    <mergeCell ref="D351:E351"/>
    <mergeCell ref="D333:E333"/>
    <mergeCell ref="D329:E329"/>
    <mergeCell ref="D330:E330"/>
    <mergeCell ref="D308:E308"/>
    <mergeCell ref="D303:E303"/>
    <mergeCell ref="D304:E304"/>
    <mergeCell ref="D305:E305"/>
    <mergeCell ref="D344:E344"/>
    <mergeCell ref="D334:E334"/>
    <mergeCell ref="D324:E324"/>
    <mergeCell ref="D343:E343"/>
    <mergeCell ref="D331:E331"/>
    <mergeCell ref="D332:E332"/>
    <mergeCell ref="D291:E291"/>
    <mergeCell ref="D292:E292"/>
    <mergeCell ref="D293:E293"/>
    <mergeCell ref="D294:E294"/>
    <mergeCell ref="D295:E295"/>
    <mergeCell ref="D341:E341"/>
    <mergeCell ref="D342:E342"/>
    <mergeCell ref="D348:E348"/>
    <mergeCell ref="D286:E286"/>
    <mergeCell ref="D287:E287"/>
    <mergeCell ref="D288:E288"/>
    <mergeCell ref="D289:E289"/>
    <mergeCell ref="D290:E290"/>
    <mergeCell ref="D313:E313"/>
    <mergeCell ref="D314:E314"/>
    <mergeCell ref="D320:E320"/>
    <mergeCell ref="D321:E321"/>
    <mergeCell ref="D316:E316"/>
    <mergeCell ref="D317:E317"/>
    <mergeCell ref="D346:E346"/>
    <mergeCell ref="D325:E325"/>
    <mergeCell ref="D328:E328"/>
    <mergeCell ref="D318:E318"/>
    <mergeCell ref="D319:E319"/>
    <mergeCell ref="D281:E281"/>
    <mergeCell ref="D282:E282"/>
    <mergeCell ref="D283:E283"/>
    <mergeCell ref="D284:E284"/>
    <mergeCell ref="D285:E285"/>
    <mergeCell ref="D276:E276"/>
    <mergeCell ref="D277:E277"/>
    <mergeCell ref="D278:E278"/>
    <mergeCell ref="D279:E279"/>
    <mergeCell ref="D280:E280"/>
    <mergeCell ref="D271:E271"/>
    <mergeCell ref="D272:E272"/>
    <mergeCell ref="D273:E273"/>
    <mergeCell ref="D274:E274"/>
    <mergeCell ref="D275:E275"/>
    <mergeCell ref="D266:E266"/>
    <mergeCell ref="D267:E267"/>
    <mergeCell ref="D268:E268"/>
    <mergeCell ref="D269:E269"/>
    <mergeCell ref="D270:E270"/>
    <mergeCell ref="D261:E261"/>
    <mergeCell ref="D262:E262"/>
    <mergeCell ref="D263:E263"/>
    <mergeCell ref="D264:E264"/>
    <mergeCell ref="D265:E265"/>
    <mergeCell ref="D256:E256"/>
    <mergeCell ref="D257:E257"/>
    <mergeCell ref="D258:E258"/>
    <mergeCell ref="D259:E259"/>
    <mergeCell ref="D260:E260"/>
    <mergeCell ref="D251:E251"/>
    <mergeCell ref="D252:E252"/>
    <mergeCell ref="D253:E253"/>
    <mergeCell ref="D254:E254"/>
    <mergeCell ref="D255:E255"/>
    <mergeCell ref="D246:E246"/>
    <mergeCell ref="D247:E247"/>
    <mergeCell ref="D248:E248"/>
    <mergeCell ref="D249:E249"/>
    <mergeCell ref="D250:E250"/>
    <mergeCell ref="D241:E241"/>
    <mergeCell ref="D242:E242"/>
    <mergeCell ref="D243:E243"/>
    <mergeCell ref="D244:E244"/>
    <mergeCell ref="D245:E245"/>
    <mergeCell ref="D236:E236"/>
    <mergeCell ref="D237:E237"/>
    <mergeCell ref="D238:E238"/>
    <mergeCell ref="D239:E239"/>
    <mergeCell ref="D240:E240"/>
    <mergeCell ref="D218:E218"/>
    <mergeCell ref="D219:E219"/>
    <mergeCell ref="D220:E220"/>
    <mergeCell ref="D231:E231"/>
    <mergeCell ref="D232:E232"/>
    <mergeCell ref="D233:E233"/>
    <mergeCell ref="D234:E234"/>
    <mergeCell ref="D235:E235"/>
    <mergeCell ref="D227:E227"/>
    <mergeCell ref="D228:E228"/>
    <mergeCell ref="D229:E229"/>
    <mergeCell ref="D230:E230"/>
    <mergeCell ref="D173:E173"/>
    <mergeCell ref="D174:E174"/>
    <mergeCell ref="D113:E113"/>
    <mergeCell ref="D212:E212"/>
    <mergeCell ref="D213:E213"/>
    <mergeCell ref="D214:E214"/>
    <mergeCell ref="D215:E215"/>
    <mergeCell ref="D226:E226"/>
    <mergeCell ref="D208:E208"/>
    <mergeCell ref="D209:E209"/>
    <mergeCell ref="D210:E210"/>
    <mergeCell ref="D190:E190"/>
    <mergeCell ref="D192:E192"/>
    <mergeCell ref="D193:E193"/>
    <mergeCell ref="D194:E194"/>
    <mergeCell ref="D195:E195"/>
    <mergeCell ref="D216:E216"/>
    <mergeCell ref="D211:E211"/>
    <mergeCell ref="D221:E221"/>
    <mergeCell ref="D222:E222"/>
    <mergeCell ref="D223:E223"/>
    <mergeCell ref="D224:E224"/>
    <mergeCell ref="D225:E225"/>
    <mergeCell ref="D217:E217"/>
    <mergeCell ref="D116:E116"/>
    <mergeCell ref="D117:E117"/>
    <mergeCell ref="D118:E118"/>
    <mergeCell ref="D119:E119"/>
    <mergeCell ref="D120:E120"/>
    <mergeCell ref="D121:E121"/>
    <mergeCell ref="D122:E122"/>
    <mergeCell ref="D123:E123"/>
    <mergeCell ref="D124:E124"/>
    <mergeCell ref="D58:E58"/>
    <mergeCell ref="D69:E69"/>
    <mergeCell ref="D70:E70"/>
    <mergeCell ref="D71:E71"/>
    <mergeCell ref="D111:E111"/>
    <mergeCell ref="D80:E80"/>
    <mergeCell ref="D81:E81"/>
    <mergeCell ref="D179:E179"/>
    <mergeCell ref="D82:E82"/>
    <mergeCell ref="D83:E83"/>
    <mergeCell ref="D84:E84"/>
    <mergeCell ref="D85:E85"/>
    <mergeCell ref="D86:E86"/>
    <mergeCell ref="D87:E87"/>
    <mergeCell ref="D88:E88"/>
    <mergeCell ref="D89:E89"/>
    <mergeCell ref="D90:E90"/>
    <mergeCell ref="D94:E94"/>
    <mergeCell ref="D95:E95"/>
    <mergeCell ref="D112:E112"/>
    <mergeCell ref="D109:E109"/>
    <mergeCell ref="D110:E110"/>
    <mergeCell ref="D114:E114"/>
    <mergeCell ref="D115:E115"/>
    <mergeCell ref="D31:E31"/>
    <mergeCell ref="D79:E79"/>
    <mergeCell ref="D105:E105"/>
    <mergeCell ref="D106:E106"/>
    <mergeCell ref="C10:C11"/>
    <mergeCell ref="D185:E185"/>
    <mergeCell ref="D175:E175"/>
    <mergeCell ref="D176:E176"/>
    <mergeCell ref="D177:E177"/>
    <mergeCell ref="D178:E178"/>
    <mergeCell ref="D45:E45"/>
    <mergeCell ref="D46:E46"/>
    <mergeCell ref="D47:E47"/>
    <mergeCell ref="D48:E48"/>
    <mergeCell ref="D49:E49"/>
    <mergeCell ref="D50:E50"/>
    <mergeCell ref="D51:E51"/>
    <mergeCell ref="D52:E52"/>
    <mergeCell ref="D53:E53"/>
    <mergeCell ref="D54:E54"/>
    <mergeCell ref="D55:E55"/>
    <mergeCell ref="D108:E108"/>
    <mergeCell ref="D107:E107"/>
    <mergeCell ref="D57:E57"/>
    <mergeCell ref="D99:E99"/>
    <mergeCell ref="D100:E100"/>
    <mergeCell ref="D101:E101"/>
    <mergeCell ref="D91:E91"/>
    <mergeCell ref="D92:E92"/>
    <mergeCell ref="D93:E93"/>
    <mergeCell ref="D366:E366"/>
    <mergeCell ref="D32:E32"/>
    <mergeCell ref="D125:E125"/>
    <mergeCell ref="D126:E126"/>
    <mergeCell ref="D127:E127"/>
    <mergeCell ref="D128:E128"/>
    <mergeCell ref="D129:E129"/>
    <mergeCell ref="D130:E130"/>
    <mergeCell ref="D131:E131"/>
    <mergeCell ref="D132:E132"/>
    <mergeCell ref="D133:E133"/>
    <mergeCell ref="D134:E134"/>
    <mergeCell ref="D135:E135"/>
    <mergeCell ref="D136:E136"/>
    <mergeCell ref="D137:E137"/>
    <mergeCell ref="D138:E138"/>
    <mergeCell ref="D139:E139"/>
    <mergeCell ref="D96:E96"/>
    <mergeCell ref="F10:F11"/>
    <mergeCell ref="J10:J11"/>
    <mergeCell ref="D10:E11"/>
    <mergeCell ref="D347:E347"/>
    <mergeCell ref="B513:E513"/>
    <mergeCell ref="D350:E350"/>
    <mergeCell ref="D322:E322"/>
    <mergeCell ref="D323:E323"/>
    <mergeCell ref="I10:I11"/>
    <mergeCell ref="G10:G11"/>
    <mergeCell ref="H10:H11"/>
    <mergeCell ref="D22:E22"/>
    <mergeCell ref="D23:E23"/>
    <mergeCell ref="D24:E24"/>
    <mergeCell ref="D25:E25"/>
    <mergeCell ref="D26:E26"/>
    <mergeCell ref="D338:E338"/>
    <mergeCell ref="D102:E102"/>
    <mergeCell ref="D103:E103"/>
    <mergeCell ref="D104:E104"/>
    <mergeCell ref="B10:B11"/>
    <mergeCell ref="D17:E17"/>
    <mergeCell ref="D12:E12"/>
    <mergeCell ref="D56:E56"/>
    <mergeCell ref="A9:T9"/>
    <mergeCell ref="K10:P10"/>
    <mergeCell ref="Q10:Q11"/>
    <mergeCell ref="S10:S11"/>
    <mergeCell ref="T10:T11"/>
    <mergeCell ref="D97:E97"/>
    <mergeCell ref="D98:E98"/>
    <mergeCell ref="D63:E63"/>
    <mergeCell ref="D64:E64"/>
    <mergeCell ref="D65:E65"/>
    <mergeCell ref="D66:E66"/>
    <mergeCell ref="D67:E67"/>
    <mergeCell ref="D68:E68"/>
    <mergeCell ref="D37:E37"/>
    <mergeCell ref="D38:E38"/>
    <mergeCell ref="D39:E39"/>
    <mergeCell ref="D40:E40"/>
    <mergeCell ref="D41:E41"/>
    <mergeCell ref="D33:E33"/>
    <mergeCell ref="D34:E34"/>
    <mergeCell ref="D35:E35"/>
    <mergeCell ref="D36:E36"/>
    <mergeCell ref="D27:E27"/>
    <mergeCell ref="D28:E28"/>
    <mergeCell ref="D13:E13"/>
    <mergeCell ref="D14:E14"/>
    <mergeCell ref="D15:E15"/>
    <mergeCell ref="D59:E59"/>
    <mergeCell ref="D76:E76"/>
    <mergeCell ref="D77:E77"/>
    <mergeCell ref="D78:E78"/>
    <mergeCell ref="D18:E18"/>
    <mergeCell ref="D42:E42"/>
    <mergeCell ref="D43:E43"/>
    <mergeCell ref="D44:E44"/>
    <mergeCell ref="D72:E72"/>
    <mergeCell ref="D73:E73"/>
    <mergeCell ref="D74:E74"/>
    <mergeCell ref="D75:E75"/>
    <mergeCell ref="D60:E60"/>
    <mergeCell ref="D61:E61"/>
    <mergeCell ref="D62:E62"/>
    <mergeCell ref="D19:E19"/>
    <mergeCell ref="D20:E20"/>
    <mergeCell ref="D21:E21"/>
    <mergeCell ref="D16:E16"/>
    <mergeCell ref="D29:E29"/>
    <mergeCell ref="D30:E30"/>
    <mergeCell ref="B2:G5"/>
    <mergeCell ref="S7:T7"/>
    <mergeCell ref="S8:T8"/>
    <mergeCell ref="B7:F7"/>
    <mergeCell ref="G7:O7"/>
    <mergeCell ref="G8:O8"/>
    <mergeCell ref="B6:Q6"/>
    <mergeCell ref="B8:F8"/>
    <mergeCell ref="H2:R3"/>
    <mergeCell ref="H4:R4"/>
    <mergeCell ref="H5:R5"/>
    <mergeCell ref="P7:R7"/>
    <mergeCell ref="P8:R8"/>
    <mergeCell ref="D140:E140"/>
    <mergeCell ref="D141:E141"/>
    <mergeCell ref="D142:E142"/>
    <mergeCell ref="D143:E143"/>
    <mergeCell ref="D144:E144"/>
    <mergeCell ref="D145:E145"/>
    <mergeCell ref="D146:E146"/>
    <mergeCell ref="D147:E147"/>
    <mergeCell ref="D148:E148"/>
    <mergeCell ref="D149:E149"/>
    <mergeCell ref="D150:E150"/>
    <mergeCell ref="D151:E151"/>
    <mergeCell ref="D152:E152"/>
    <mergeCell ref="D153:E153"/>
    <mergeCell ref="D154:E154"/>
    <mergeCell ref="D155:E155"/>
    <mergeCell ref="D156:E156"/>
    <mergeCell ref="D157:E157"/>
    <mergeCell ref="D158:E158"/>
    <mergeCell ref="D159:E159"/>
    <mergeCell ref="D160:E160"/>
    <mergeCell ref="D201:E201"/>
    <mergeCell ref="D309:E309"/>
    <mergeCell ref="D310:E310"/>
    <mergeCell ref="D311:E311"/>
    <mergeCell ref="D312:E312"/>
    <mergeCell ref="D161:E161"/>
    <mergeCell ref="D162:E162"/>
    <mergeCell ref="D163:E163"/>
    <mergeCell ref="D164:E164"/>
    <mergeCell ref="D165:E165"/>
    <mergeCell ref="D166:E166"/>
    <mergeCell ref="D167:E167"/>
    <mergeCell ref="D168:E168"/>
    <mergeCell ref="D169:E169"/>
    <mergeCell ref="D170:E170"/>
    <mergeCell ref="D171:E171"/>
    <mergeCell ref="D172:E172"/>
    <mergeCell ref="D306:E306"/>
    <mergeCell ref="D307:E307"/>
    <mergeCell ref="D188:E188"/>
    <mergeCell ref="D189:E189"/>
    <mergeCell ref="D180:E180"/>
    <mergeCell ref="D181:E181"/>
    <mergeCell ref="D182:E182"/>
    <mergeCell ref="D183:E183"/>
    <mergeCell ref="D367:E367"/>
    <mergeCell ref="D368:E368"/>
    <mergeCell ref="D369:E369"/>
    <mergeCell ref="D370:E370"/>
    <mergeCell ref="D371:E371"/>
    <mergeCell ref="D184:E184"/>
    <mergeCell ref="D206:E206"/>
    <mergeCell ref="D207:E207"/>
    <mergeCell ref="D191:E191"/>
    <mergeCell ref="D199:E199"/>
    <mergeCell ref="D200:E200"/>
    <mergeCell ref="D202:E202"/>
    <mergeCell ref="D203:E203"/>
    <mergeCell ref="D204:E204"/>
    <mergeCell ref="D205:E205"/>
    <mergeCell ref="D196:E196"/>
    <mergeCell ref="D197:E197"/>
    <mergeCell ref="D198:E198"/>
    <mergeCell ref="D186:E186"/>
    <mergeCell ref="D187:E187"/>
    <mergeCell ref="D372:E372"/>
    <mergeCell ref="D373:E373"/>
    <mergeCell ref="D374:E374"/>
    <mergeCell ref="D326:E326"/>
    <mergeCell ref="D327:E327"/>
    <mergeCell ref="D345:E345"/>
    <mergeCell ref="D315:E315"/>
    <mergeCell ref="D335:E335"/>
    <mergeCell ref="D336:E336"/>
    <mergeCell ref="D337:E337"/>
    <mergeCell ref="D339:E339"/>
    <mergeCell ref="D340:E340"/>
    <mergeCell ref="D349:E349"/>
    <mergeCell ref="D361:E361"/>
    <mergeCell ref="D362:E362"/>
    <mergeCell ref="D363:E363"/>
    <mergeCell ref="D364:E364"/>
    <mergeCell ref="D365:E365"/>
    <mergeCell ref="D352:E352"/>
    <mergeCell ref="D353:E353"/>
    <mergeCell ref="D354:E354"/>
    <mergeCell ref="D355:E355"/>
    <mergeCell ref="D356:E356"/>
    <mergeCell ref="D357:E357"/>
    <mergeCell ref="D375:E375"/>
    <mergeCell ref="D376:E376"/>
    <mergeCell ref="D377:E377"/>
    <mergeCell ref="D378:E378"/>
    <mergeCell ref="D379:E379"/>
    <mergeCell ref="D380:E380"/>
    <mergeCell ref="D381:E381"/>
    <mergeCell ref="D382:E382"/>
    <mergeCell ref="D383:E383"/>
    <mergeCell ref="D384:E384"/>
    <mergeCell ref="D385:E385"/>
    <mergeCell ref="D386:E386"/>
    <mergeCell ref="D387:E387"/>
    <mergeCell ref="D388:E388"/>
    <mergeCell ref="D389:E389"/>
    <mergeCell ref="D390:E390"/>
    <mergeCell ref="D391:E391"/>
    <mergeCell ref="D392:E392"/>
    <mergeCell ref="D393:E393"/>
    <mergeCell ref="D394:E394"/>
    <mergeCell ref="D395:E395"/>
    <mergeCell ref="D396:E396"/>
    <mergeCell ref="D397:E397"/>
    <mergeCell ref="D398:E398"/>
    <mergeCell ref="D399:E399"/>
    <mergeCell ref="D400:E400"/>
    <mergeCell ref="D401:E401"/>
    <mergeCell ref="D402:E402"/>
    <mergeCell ref="D403:E403"/>
    <mergeCell ref="D404:E404"/>
    <mergeCell ref="D405:E405"/>
    <mergeCell ref="D406:E406"/>
    <mergeCell ref="D407:E407"/>
    <mergeCell ref="D408:E408"/>
    <mergeCell ref="D409:E409"/>
    <mergeCell ref="D410:E410"/>
    <mergeCell ref="D411:E411"/>
    <mergeCell ref="D412:E412"/>
    <mergeCell ref="D413:E413"/>
    <mergeCell ref="D414:E414"/>
    <mergeCell ref="D415:E415"/>
    <mergeCell ref="D416:E416"/>
    <mergeCell ref="D417:E417"/>
    <mergeCell ref="D418:E418"/>
    <mergeCell ref="D419:E419"/>
    <mergeCell ref="D420:E420"/>
    <mergeCell ref="D421:E421"/>
    <mergeCell ref="D422:E422"/>
    <mergeCell ref="D423:E423"/>
    <mergeCell ref="D424:E424"/>
    <mergeCell ref="D425:E425"/>
    <mergeCell ref="D426:E426"/>
    <mergeCell ref="D427:E427"/>
    <mergeCell ref="D428:E428"/>
    <mergeCell ref="D429:E429"/>
    <mergeCell ref="D430:E430"/>
    <mergeCell ref="D431:E431"/>
    <mergeCell ref="D432:E432"/>
    <mergeCell ref="D433:E433"/>
    <mergeCell ref="D434:E434"/>
    <mergeCell ref="D435:E435"/>
    <mergeCell ref="D436:E436"/>
    <mergeCell ref="D437:E437"/>
    <mergeCell ref="D438:E438"/>
    <mergeCell ref="D439:E439"/>
    <mergeCell ref="D440:E440"/>
    <mergeCell ref="D441:E441"/>
    <mergeCell ref="D442:E442"/>
    <mergeCell ref="D443:E443"/>
    <mergeCell ref="D444:E444"/>
    <mergeCell ref="D445:E445"/>
    <mergeCell ref="D446:E446"/>
    <mergeCell ref="D447:E447"/>
    <mergeCell ref="D448:E448"/>
    <mergeCell ref="D449:E449"/>
    <mergeCell ref="D450:E450"/>
    <mergeCell ref="D451:E451"/>
    <mergeCell ref="D452:E452"/>
    <mergeCell ref="D453:E453"/>
    <mergeCell ref="D454:E454"/>
    <mergeCell ref="D455:E455"/>
    <mergeCell ref="D456:E456"/>
    <mergeCell ref="D457:E457"/>
    <mergeCell ref="D458:E458"/>
    <mergeCell ref="D459:E459"/>
    <mergeCell ref="D460:E460"/>
    <mergeCell ref="D461:E461"/>
    <mergeCell ref="D462:E462"/>
    <mergeCell ref="D463:E463"/>
    <mergeCell ref="D464:E464"/>
    <mergeCell ref="D465:E465"/>
    <mergeCell ref="D466:E466"/>
    <mergeCell ref="D467:E467"/>
    <mergeCell ref="D468:E468"/>
    <mergeCell ref="D469:E469"/>
    <mergeCell ref="D470:E470"/>
    <mergeCell ref="D471:E471"/>
    <mergeCell ref="D472:E472"/>
    <mergeCell ref="D473:E473"/>
    <mergeCell ref="D474:E474"/>
    <mergeCell ref="D475:E475"/>
    <mergeCell ref="D476:E476"/>
    <mergeCell ref="D477:E477"/>
    <mergeCell ref="D478:E478"/>
    <mergeCell ref="D479:E479"/>
    <mergeCell ref="D480:E480"/>
    <mergeCell ref="D481:E481"/>
    <mergeCell ref="D482:E482"/>
    <mergeCell ref="I513:N513"/>
    <mergeCell ref="I514:N514"/>
    <mergeCell ref="I515:N515"/>
    <mergeCell ref="I516:N516"/>
    <mergeCell ref="D483:E483"/>
    <mergeCell ref="D484:E484"/>
    <mergeCell ref="D485:E485"/>
    <mergeCell ref="D486:E486"/>
    <mergeCell ref="D487:E487"/>
    <mergeCell ref="D488:E488"/>
    <mergeCell ref="D489:E489"/>
    <mergeCell ref="D490:E490"/>
    <mergeCell ref="D491:E491"/>
    <mergeCell ref="D511:E511"/>
    <mergeCell ref="R10:R11"/>
    <mergeCell ref="P518:P519"/>
    <mergeCell ref="B521:H521"/>
    <mergeCell ref="I517:N517"/>
    <mergeCell ref="D492:E492"/>
    <mergeCell ref="H520:M520"/>
    <mergeCell ref="D493:E493"/>
    <mergeCell ref="D494:E494"/>
    <mergeCell ref="D495:E495"/>
    <mergeCell ref="D496:E496"/>
    <mergeCell ref="D497:E497"/>
    <mergeCell ref="D498:E498"/>
    <mergeCell ref="D499:E499"/>
    <mergeCell ref="D500:E500"/>
    <mergeCell ref="D510:E510"/>
    <mergeCell ref="D501:E501"/>
    <mergeCell ref="D502:E502"/>
    <mergeCell ref="D503:E503"/>
    <mergeCell ref="D504:E504"/>
    <mergeCell ref="D505:E505"/>
    <mergeCell ref="D506:E506"/>
    <mergeCell ref="D507:E507"/>
    <mergeCell ref="D508:E508"/>
    <mergeCell ref="D509:E509"/>
  </mergeCells>
  <phoneticPr fontId="92" type="noConversion"/>
  <conditionalFormatting sqref="K12:P511 L512 N512">
    <cfRule type="cellIs" dxfId="14" priority="7" operator="equal">
      <formula>0</formula>
    </cfRule>
  </conditionalFormatting>
  <dataValidations count="6">
    <dataValidation type="list" allowBlank="1" showInputMessage="1" showErrorMessage="1" sqref="R512 Q12:Q512" xr:uid="{00000000-0002-0000-0B00-000000000000}">
      <formula1>$Z$8:$Z$10</formula1>
    </dataValidation>
    <dataValidation type="whole" operator="equal" allowBlank="1" showInputMessage="1" showErrorMessage="1" sqref="G12:G511" xr:uid="{00000000-0002-0000-0B00-000001000000}">
      <formula1>1</formula1>
    </dataValidation>
    <dataValidation allowBlank="1" showInputMessage="1" showErrorMessage="1" promptTitle="Acuerdo Nro. SENESCYT-2021-029" prompt="Art. 15 " sqref="R10" xr:uid="{00000000-0002-0000-0B00-000002000000}"/>
    <dataValidation type="list" allowBlank="1" showInputMessage="1" showErrorMessage="1" sqref="R12:R511" xr:uid="{00000000-0002-0000-0B00-000003000000}">
      <formula1>$AA$8:$AA$9</formula1>
    </dataValidation>
    <dataValidation type="textLength" operator="equal" allowBlank="1" showInputMessage="1" showErrorMessage="1" error="El número de cédula es incorrecto" prompt="Ingresar solo 10 números_x000a_" sqref="S12:S512" xr:uid="{00000000-0002-0000-0B00-000004000000}">
      <formula1>10</formula1>
    </dataValidation>
    <dataValidation type="list" allowBlank="1" showInputMessage="1" showErrorMessage="1" sqref="C12:C512" xr:uid="{00000000-0002-0000-0B00-000005000000}">
      <formula1>"Sustantivo,Adjetivo"</formula1>
    </dataValidation>
  </dataValidations>
  <pageMargins left="0.25" right="0.25" top="0.75" bottom="0.75" header="0.3" footer="0.3"/>
  <pageSetup paperSize="9" scale="52" orientation="landscape" r:id="rId1"/>
  <rowBreaks count="1" manualBreakCount="1">
    <brk id="489" max="20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B00-000006000000}">
          <x14:formula1>
            <xm:f>Datos!$H$2:$H$11</xm:f>
          </x14:formula1>
          <xm:sqref>S7:T7</xm:sqref>
        </x14:dataValidation>
        <x14:dataValidation type="list" allowBlank="1" showInputMessage="1" showErrorMessage="1" xr:uid="{00000000-0002-0000-0B00-000007000000}">
          <x14:formula1>
            <xm:f>Datos!$I$2:$I$7</xm:f>
          </x14:formula1>
          <xm:sqref>H5</xm:sqref>
        </x14:dataValidation>
        <x14:dataValidation type="list" allowBlank="1" showInputMessage="1" showErrorMessage="1" xr:uid="{00000000-0002-0000-0B00-000008000000}">
          <x14:formula1>
            <xm:f>Datos!$L$2:$L$23</xm:f>
          </x14:formula1>
          <xm:sqref>H13:H511 H12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/>
  <dimension ref="A1:BN233"/>
  <sheetViews>
    <sheetView showGridLines="0" view="pageBreakPreview" zoomScaleNormal="100" zoomScaleSheetLayoutView="100" workbookViewId="0">
      <selection activeCell="C11" sqref="C11:D11"/>
    </sheetView>
  </sheetViews>
  <sheetFormatPr baseColWidth="10" defaultColWidth="7.140625" defaultRowHeight="13.5" zeroHeight="1" x14ac:dyDescent="0.25"/>
  <cols>
    <col min="1" max="1" width="1.28515625" style="41" customWidth="1"/>
    <col min="2" max="2" width="3.7109375" style="41" customWidth="1"/>
    <col min="3" max="3" width="24.28515625" style="41" customWidth="1"/>
    <col min="4" max="4" width="6.28515625" style="41" customWidth="1"/>
    <col min="5" max="6" width="10.85546875" style="41" customWidth="1"/>
    <col min="7" max="7" width="12.28515625" style="41" customWidth="1"/>
    <col min="8" max="8" width="13.28515625" style="41" customWidth="1"/>
    <col min="9" max="9" width="7.140625" style="41" customWidth="1"/>
    <col min="10" max="10" width="11.7109375" style="41" customWidth="1"/>
    <col min="11" max="11" width="12.5703125" style="126" customWidth="1"/>
    <col min="12" max="12" width="14.140625" style="126" customWidth="1"/>
    <col min="13" max="13" width="11.28515625" style="126" customWidth="1"/>
    <col min="14" max="15" width="7.42578125" style="126" customWidth="1"/>
    <col min="16" max="16" width="15.7109375" style="126" customWidth="1"/>
    <col min="17" max="17" width="15.7109375" style="281" customWidth="1"/>
    <col min="18" max="18" width="15.7109375" style="126" hidden="1" customWidth="1"/>
    <col min="19" max="19" width="15.7109375" style="126" customWidth="1"/>
    <col min="20" max="25" width="15.7109375" style="281" customWidth="1"/>
    <col min="26" max="31" width="15.7109375" style="281" hidden="1" customWidth="1"/>
    <col min="32" max="32" width="10.140625" style="281" hidden="1" customWidth="1"/>
    <col min="33" max="33" width="15.85546875" style="281" hidden="1" customWidth="1"/>
    <col min="34" max="34" width="18" style="281" hidden="1" customWidth="1"/>
    <col min="35" max="35" width="23.5703125" style="281" customWidth="1"/>
    <col min="36" max="38" width="24.7109375" style="281" hidden="1" customWidth="1"/>
    <col min="39" max="39" width="17.42578125" style="281" customWidth="1"/>
    <col min="40" max="40" width="17.5703125" style="280" customWidth="1"/>
    <col min="41" max="43" width="7.140625" style="280" hidden="1" customWidth="1"/>
    <col min="44" max="65" width="7.140625" style="41" hidden="1" customWidth="1"/>
    <col min="66" max="66" width="2" style="41" customWidth="1"/>
    <col min="67" max="16384" width="7.140625" style="41"/>
  </cols>
  <sheetData>
    <row r="1" spans="1:66" ht="7.5" customHeight="1" x14ac:dyDescent="0.25">
      <c r="A1" s="50"/>
      <c r="B1" s="48"/>
      <c r="C1" s="48"/>
      <c r="D1" s="48"/>
      <c r="E1" s="48"/>
      <c r="F1" s="48"/>
      <c r="G1" s="48"/>
      <c r="H1" s="48"/>
      <c r="I1" s="48"/>
      <c r="J1" s="48"/>
      <c r="K1" s="49"/>
      <c r="L1" s="49"/>
      <c r="M1" s="49"/>
      <c r="N1" s="49"/>
      <c r="O1" s="49"/>
      <c r="P1" s="49"/>
      <c r="Q1" s="300"/>
      <c r="R1" s="49"/>
      <c r="S1" s="49"/>
      <c r="T1" s="300"/>
      <c r="U1" s="300"/>
      <c r="V1" s="300"/>
      <c r="W1" s="300"/>
      <c r="X1" s="300"/>
      <c r="Y1" s="300"/>
      <c r="Z1" s="300"/>
      <c r="AA1" s="300"/>
      <c r="AB1" s="300"/>
      <c r="AC1" s="300"/>
      <c r="AD1" s="300"/>
      <c r="AE1" s="300"/>
      <c r="AF1" s="300"/>
      <c r="AG1" s="300"/>
      <c r="AH1" s="300"/>
      <c r="AI1" s="300"/>
      <c r="AJ1" s="300"/>
      <c r="AK1" s="300"/>
      <c r="AL1" s="300"/>
      <c r="AM1" s="300"/>
      <c r="AN1" s="299"/>
      <c r="AO1" s="410"/>
      <c r="AP1" s="410"/>
      <c r="AQ1" s="410"/>
      <c r="AR1" s="48"/>
      <c r="AS1" s="48"/>
      <c r="AT1" s="48"/>
      <c r="AU1" s="48"/>
      <c r="AV1" s="48"/>
      <c r="AW1" s="48"/>
      <c r="AX1" s="48"/>
      <c r="AY1" s="48"/>
      <c r="AZ1" s="48"/>
      <c r="BA1" s="48"/>
      <c r="BB1" s="48"/>
      <c r="BC1" s="48"/>
      <c r="BD1" s="48"/>
      <c r="BE1" s="48"/>
      <c r="BF1" s="48"/>
      <c r="BG1" s="48"/>
      <c r="BH1" s="48"/>
      <c r="BI1" s="48"/>
      <c r="BJ1" s="48"/>
      <c r="BK1" s="48"/>
      <c r="BL1" s="48"/>
      <c r="BM1" s="48"/>
      <c r="BN1" s="47"/>
    </row>
    <row r="2" spans="1:66" ht="14.25" customHeight="1" x14ac:dyDescent="0.25">
      <c r="A2" s="46"/>
      <c r="B2" s="1043"/>
      <c r="C2" s="1043"/>
      <c r="D2" s="1043"/>
      <c r="E2" s="1043"/>
      <c r="F2" s="1043"/>
      <c r="G2" s="1043"/>
      <c r="H2" s="1076" t="s">
        <v>601</v>
      </c>
      <c r="I2" s="1076"/>
      <c r="J2" s="1076"/>
      <c r="K2" s="1076"/>
      <c r="L2" s="1076"/>
      <c r="M2" s="1076"/>
      <c r="N2" s="1076"/>
      <c r="O2" s="1076"/>
      <c r="P2" s="1076"/>
      <c r="Q2" s="1076"/>
      <c r="R2" s="1076"/>
      <c r="S2" s="1076"/>
      <c r="T2" s="1076"/>
      <c r="U2" s="1076"/>
      <c r="V2" s="1076"/>
      <c r="W2" s="1076"/>
      <c r="X2" s="1076"/>
      <c r="Y2" s="1076"/>
      <c r="Z2" s="400"/>
      <c r="AA2" s="400"/>
      <c r="AB2" s="400"/>
      <c r="AC2" s="400"/>
      <c r="AD2" s="400"/>
      <c r="AE2" s="400"/>
      <c r="AF2" s="400"/>
      <c r="AG2" s="401"/>
      <c r="AH2" s="401"/>
      <c r="AI2" s="383" t="s">
        <v>45</v>
      </c>
      <c r="AJ2" s="399"/>
      <c r="AK2" s="399"/>
      <c r="AL2" s="399"/>
      <c r="AM2" s="1016">
        <f>Datos!K2</f>
        <v>45293</v>
      </c>
      <c r="AN2" s="1016"/>
      <c r="AO2" s="298"/>
      <c r="AP2" s="298"/>
      <c r="AQ2" s="298"/>
      <c r="BN2" s="411"/>
    </row>
    <row r="3" spans="1:66" ht="14.25" customHeight="1" x14ac:dyDescent="0.25">
      <c r="A3" s="46"/>
      <c r="B3" s="1043"/>
      <c r="C3" s="1043"/>
      <c r="D3" s="1043"/>
      <c r="E3" s="1043"/>
      <c r="F3" s="1043"/>
      <c r="G3" s="1043"/>
      <c r="H3" s="1076"/>
      <c r="I3" s="1076"/>
      <c r="J3" s="1076"/>
      <c r="K3" s="1076"/>
      <c r="L3" s="1076"/>
      <c r="M3" s="1076"/>
      <c r="N3" s="1076"/>
      <c r="O3" s="1076"/>
      <c r="P3" s="1076"/>
      <c r="Q3" s="1076"/>
      <c r="R3" s="1076"/>
      <c r="S3" s="1076"/>
      <c r="T3" s="1076"/>
      <c r="U3" s="1076"/>
      <c r="V3" s="1076"/>
      <c r="W3" s="1076"/>
      <c r="X3" s="1076"/>
      <c r="Y3" s="1076"/>
      <c r="Z3" s="400"/>
      <c r="AA3" s="400"/>
      <c r="AB3" s="400"/>
      <c r="AC3" s="400"/>
      <c r="AD3" s="400"/>
      <c r="AE3" s="400"/>
      <c r="AF3" s="400"/>
      <c r="AG3" s="401"/>
      <c r="AH3" s="401"/>
      <c r="AI3" s="383" t="s">
        <v>43</v>
      </c>
      <c r="AJ3" s="399"/>
      <c r="AK3" s="399"/>
      <c r="AL3" s="399"/>
      <c r="AM3" s="1017" t="s">
        <v>379</v>
      </c>
      <c r="AN3" s="1017"/>
      <c r="AO3" s="298"/>
      <c r="AP3" s="298"/>
      <c r="AQ3" s="298"/>
      <c r="BN3" s="411"/>
    </row>
    <row r="4" spans="1:66" ht="14.25" customHeight="1" x14ac:dyDescent="0.25">
      <c r="A4" s="46"/>
      <c r="B4" s="1043"/>
      <c r="C4" s="1043"/>
      <c r="D4" s="1043"/>
      <c r="E4" s="1043"/>
      <c r="F4" s="1043"/>
      <c r="G4" s="1043"/>
      <c r="H4" s="807" t="str">
        <f>'ÍNDICE 00'!C15</f>
        <v>LISTA DE ASIGNACIONES PARA DESVINCULACIONES DE PERSONAL</v>
      </c>
      <c r="I4" s="807"/>
      <c r="J4" s="807"/>
      <c r="K4" s="807"/>
      <c r="L4" s="807"/>
      <c r="M4" s="807"/>
      <c r="N4" s="807"/>
      <c r="O4" s="807"/>
      <c r="P4" s="807"/>
      <c r="Q4" s="807"/>
      <c r="R4" s="807"/>
      <c r="S4" s="807"/>
      <c r="T4" s="807"/>
      <c r="U4" s="807"/>
      <c r="V4" s="807"/>
      <c r="W4" s="807"/>
      <c r="X4" s="807"/>
      <c r="Y4" s="807"/>
      <c r="Z4" s="402"/>
      <c r="AA4" s="402"/>
      <c r="AB4" s="402"/>
      <c r="AC4" s="402"/>
      <c r="AD4" s="402"/>
      <c r="AE4" s="402"/>
      <c r="AF4" s="402"/>
      <c r="AG4" s="402"/>
      <c r="AH4" s="402"/>
      <c r="AI4" s="383" t="s">
        <v>42</v>
      </c>
      <c r="AJ4" s="350"/>
      <c r="AK4" s="350"/>
      <c r="AL4" s="350"/>
      <c r="AM4" s="1170" t="s">
        <v>333</v>
      </c>
      <c r="AN4" s="1170"/>
      <c r="AO4" s="298"/>
      <c r="AP4" s="298"/>
      <c r="AQ4" s="298"/>
      <c r="BN4" s="411"/>
    </row>
    <row r="5" spans="1:66" ht="14.25" customHeight="1" x14ac:dyDescent="0.25">
      <c r="A5" s="46"/>
      <c r="B5" s="1043"/>
      <c r="C5" s="1043"/>
      <c r="D5" s="1043"/>
      <c r="E5" s="1043"/>
      <c r="F5" s="1043"/>
      <c r="G5" s="1043"/>
      <c r="H5" s="1077" t="s">
        <v>365</v>
      </c>
      <c r="I5" s="1077"/>
      <c r="J5" s="1077"/>
      <c r="K5" s="1077"/>
      <c r="L5" s="1077"/>
      <c r="M5" s="1077"/>
      <c r="N5" s="1077"/>
      <c r="O5" s="1077"/>
      <c r="P5" s="1077"/>
      <c r="Q5" s="1077"/>
      <c r="R5" s="1077"/>
      <c r="S5" s="1077"/>
      <c r="T5" s="1077"/>
      <c r="U5" s="1077"/>
      <c r="V5" s="1077"/>
      <c r="W5" s="1077"/>
      <c r="X5" s="1077"/>
      <c r="Y5" s="1077"/>
      <c r="Z5" s="403"/>
      <c r="AA5" s="403"/>
      <c r="AB5" s="403"/>
      <c r="AC5" s="403"/>
      <c r="AD5" s="403"/>
      <c r="AE5" s="403"/>
      <c r="AF5" s="403"/>
      <c r="AG5" s="403"/>
      <c r="AH5" s="403"/>
      <c r="AI5" s="383" t="s">
        <v>41</v>
      </c>
      <c r="AJ5" s="350"/>
      <c r="AK5" s="350"/>
      <c r="AL5" s="350"/>
      <c r="AM5" s="1170" t="str">
        <f>'ÍNDICE 00'!I15</f>
        <v>PRO-MDT-PTH-01 FOR 14 EXT</v>
      </c>
      <c r="AN5" s="1170"/>
      <c r="AO5" s="298"/>
      <c r="AP5" s="298"/>
      <c r="AQ5" s="298"/>
      <c r="BN5" s="411"/>
    </row>
    <row r="6" spans="1:66" ht="7.5" customHeight="1" x14ac:dyDescent="0.25">
      <c r="A6" s="46"/>
      <c r="B6" s="955"/>
      <c r="C6" s="955"/>
      <c r="D6" s="955"/>
      <c r="E6" s="955"/>
      <c r="F6" s="955"/>
      <c r="G6" s="955"/>
      <c r="H6" s="955"/>
      <c r="I6" s="955"/>
      <c r="J6" s="955"/>
      <c r="K6" s="955"/>
      <c r="L6" s="955"/>
      <c r="M6" s="955"/>
      <c r="N6" s="955"/>
      <c r="O6" s="955"/>
      <c r="P6" s="955"/>
      <c r="Q6" s="955"/>
      <c r="R6" s="955"/>
      <c r="S6" s="955"/>
      <c r="T6" s="955"/>
      <c r="U6" s="955"/>
      <c r="V6" s="955"/>
      <c r="W6" s="955"/>
      <c r="X6" s="955"/>
      <c r="Y6" s="955"/>
      <c r="Z6" s="955"/>
      <c r="AA6" s="955"/>
      <c r="AB6" s="955"/>
      <c r="AC6" s="955"/>
      <c r="AD6" s="955"/>
      <c r="AE6" s="955"/>
      <c r="AF6" s="955"/>
      <c r="AG6" s="955"/>
      <c r="AH6" s="955"/>
      <c r="AI6" s="955"/>
      <c r="AJ6" s="955"/>
      <c r="AK6" s="955"/>
      <c r="AL6" s="955"/>
      <c r="AM6" s="955"/>
      <c r="AN6" s="297"/>
      <c r="BN6" s="44"/>
    </row>
    <row r="7" spans="1:66" s="40" customFormat="1" ht="28.5" customHeight="1" x14ac:dyDescent="0.25">
      <c r="A7" s="3"/>
      <c r="B7" s="795" t="s">
        <v>37</v>
      </c>
      <c r="C7" s="791"/>
      <c r="D7" s="791"/>
      <c r="E7" s="791"/>
      <c r="F7" s="791"/>
      <c r="G7" s="791"/>
      <c r="H7" s="791"/>
      <c r="I7" s="336"/>
      <c r="J7" s="1160"/>
      <c r="K7" s="1160"/>
      <c r="L7" s="1160"/>
      <c r="M7" s="1160"/>
      <c r="N7" s="1160"/>
      <c r="O7" s="1160"/>
      <c r="P7" s="1160"/>
      <c r="Q7" s="1160"/>
      <c r="R7" s="1160"/>
      <c r="S7" s="1160"/>
      <c r="T7" s="1160"/>
      <c r="U7" s="1160"/>
      <c r="V7" s="1160"/>
      <c r="W7" s="1160"/>
      <c r="X7" s="1150" t="s">
        <v>59</v>
      </c>
      <c r="Y7" s="1150"/>
      <c r="Z7" s="451"/>
      <c r="AA7" s="451"/>
      <c r="AB7" s="451"/>
      <c r="AC7" s="451"/>
      <c r="AD7" s="451"/>
      <c r="AE7" s="451"/>
      <c r="AF7" s="296"/>
      <c r="AG7" s="295"/>
      <c r="AH7" s="295"/>
      <c r="AI7" s="811"/>
      <c r="AJ7" s="811"/>
      <c r="AK7" s="811"/>
      <c r="AL7" s="811"/>
      <c r="AM7" s="811"/>
      <c r="AN7" s="812"/>
      <c r="AO7" s="294"/>
      <c r="AP7" s="294"/>
      <c r="AQ7" s="294"/>
      <c r="AR7" s="42"/>
      <c r="AS7" s="41"/>
      <c r="AT7" s="41"/>
      <c r="AU7" s="45"/>
      <c r="AV7" s="41"/>
      <c r="AW7" s="56"/>
      <c r="AX7" s="41"/>
      <c r="AY7" s="45"/>
      <c r="AZ7" s="41"/>
      <c r="BA7" s="56"/>
      <c r="BB7" s="41"/>
      <c r="BC7" s="45"/>
      <c r="BD7" s="41"/>
      <c r="BE7" s="56"/>
      <c r="BF7" s="41"/>
      <c r="BG7" s="45"/>
      <c r="BH7" s="41"/>
      <c r="BI7" s="56"/>
      <c r="BJ7" s="41"/>
      <c r="BK7" s="45"/>
      <c r="BL7" s="41"/>
      <c r="BM7" s="56"/>
      <c r="BN7" s="411"/>
    </row>
    <row r="8" spans="1:66" s="40" customFormat="1" ht="28.5" customHeight="1" x14ac:dyDescent="0.25">
      <c r="A8" s="3"/>
      <c r="B8" s="1058" t="s">
        <v>158</v>
      </c>
      <c r="C8" s="794"/>
      <c r="D8" s="794"/>
      <c r="E8" s="794"/>
      <c r="F8" s="794"/>
      <c r="G8" s="794"/>
      <c r="H8" s="794"/>
      <c r="I8" s="330"/>
      <c r="J8" s="1171"/>
      <c r="K8" s="1171"/>
      <c r="L8" s="1171"/>
      <c r="M8" s="1171"/>
      <c r="N8" s="1171"/>
      <c r="O8" s="1171"/>
      <c r="P8" s="1171"/>
      <c r="Q8" s="1171"/>
      <c r="R8" s="1171"/>
      <c r="S8" s="1171"/>
      <c r="T8" s="1171"/>
      <c r="U8" s="1171"/>
      <c r="V8" s="1171"/>
      <c r="W8" s="1171"/>
      <c r="X8" s="794" t="s">
        <v>79</v>
      </c>
      <c r="Y8" s="794"/>
      <c r="Z8" s="330"/>
      <c r="AA8" s="330"/>
      <c r="AB8" s="330"/>
      <c r="AC8" s="330"/>
      <c r="AD8" s="330"/>
      <c r="AE8" s="330"/>
      <c r="AF8" s="814"/>
      <c r="AG8" s="814"/>
      <c r="AH8" s="814"/>
      <c r="AI8" s="814"/>
      <c r="AJ8" s="814"/>
      <c r="AK8" s="814"/>
      <c r="AL8" s="814"/>
      <c r="AM8" s="814"/>
      <c r="AN8" s="815"/>
      <c r="AO8" s="187"/>
      <c r="AP8" s="187"/>
      <c r="AQ8" s="187"/>
      <c r="AR8" s="42"/>
      <c r="AS8" s="41"/>
      <c r="AT8" s="41"/>
      <c r="AU8" s="45"/>
      <c r="AV8" s="41"/>
      <c r="AW8" s="56"/>
      <c r="AX8" s="41"/>
      <c r="AY8" s="45"/>
      <c r="AZ8" s="41"/>
      <c r="BA8" s="56"/>
      <c r="BB8" s="41"/>
      <c r="BC8" s="45"/>
      <c r="BD8" s="41"/>
      <c r="BE8" s="56"/>
      <c r="BF8" s="41"/>
      <c r="BG8" s="45"/>
      <c r="BH8" s="41"/>
      <c r="BI8" s="56"/>
      <c r="BJ8" s="41"/>
      <c r="BK8" s="45"/>
      <c r="BL8" s="41"/>
      <c r="BM8" s="56"/>
      <c r="BN8" s="412"/>
    </row>
    <row r="9" spans="1:66" s="40" customFormat="1" ht="6" customHeight="1" x14ac:dyDescent="0.25">
      <c r="A9" s="1059"/>
      <c r="B9" s="1060"/>
      <c r="C9" s="1060"/>
      <c r="D9" s="1060"/>
      <c r="E9" s="1060"/>
      <c r="F9" s="1060"/>
      <c r="G9" s="1060"/>
      <c r="H9" s="1060"/>
      <c r="I9" s="1060"/>
      <c r="J9" s="1060"/>
      <c r="K9" s="1060"/>
      <c r="L9" s="1060"/>
      <c r="M9" s="1060"/>
      <c r="N9" s="1060"/>
      <c r="O9" s="1060"/>
      <c r="P9" s="1060"/>
      <c r="Q9" s="1060"/>
      <c r="R9" s="1060"/>
      <c r="S9" s="1060"/>
      <c r="T9" s="1060"/>
      <c r="U9" s="1060"/>
      <c r="V9" s="1060"/>
      <c r="W9" s="1060"/>
      <c r="X9" s="1060"/>
      <c r="Y9" s="1060"/>
      <c r="Z9" s="1060"/>
      <c r="AA9" s="1060"/>
      <c r="AB9" s="1060"/>
      <c r="AC9" s="1060"/>
      <c r="AD9" s="1060"/>
      <c r="AE9" s="1060"/>
      <c r="AF9" s="1060"/>
      <c r="AG9" s="1060"/>
      <c r="AH9" s="1060"/>
      <c r="AI9" s="1060"/>
      <c r="AJ9" s="1060"/>
      <c r="AK9" s="1060"/>
      <c r="AL9" s="1060"/>
      <c r="AM9" s="1060"/>
      <c r="AN9" s="1060"/>
      <c r="AO9" s="341"/>
      <c r="AP9" s="341"/>
      <c r="AQ9" s="341"/>
      <c r="AR9" s="341"/>
      <c r="AS9" s="42"/>
      <c r="AT9" s="41"/>
      <c r="AU9" s="41"/>
      <c r="AV9" s="45"/>
      <c r="AW9" s="41"/>
      <c r="AX9" s="56"/>
      <c r="AY9" s="41"/>
      <c r="AZ9" s="45"/>
      <c r="BA9" s="41"/>
      <c r="BB9" s="56"/>
      <c r="BC9" s="41"/>
      <c r="BD9" s="45"/>
      <c r="BE9" s="41"/>
      <c r="BF9" s="56"/>
      <c r="BG9" s="41"/>
      <c r="BH9" s="45"/>
      <c r="BI9" s="41"/>
      <c r="BJ9" s="56"/>
      <c r="BK9" s="41"/>
      <c r="BL9" s="45"/>
      <c r="BM9" s="41"/>
      <c r="BN9" s="413"/>
    </row>
    <row r="10" spans="1:66" ht="33.75" customHeight="1" x14ac:dyDescent="0.25">
      <c r="A10" s="46"/>
      <c r="B10" s="1161" t="s">
        <v>38</v>
      </c>
      <c r="C10" s="1161"/>
      <c r="D10" s="1161"/>
      <c r="E10" s="1115"/>
      <c r="F10" s="1116"/>
      <c r="G10" s="1116"/>
      <c r="H10" s="1116"/>
      <c r="I10" s="1116"/>
      <c r="J10" s="1116"/>
      <c r="K10" s="1116"/>
      <c r="L10" s="1116"/>
      <c r="M10" s="1116"/>
      <c r="N10" s="1116"/>
      <c r="O10" s="1116"/>
      <c r="P10" s="1116"/>
      <c r="Q10" s="1116"/>
      <c r="R10" s="1116"/>
      <c r="S10" s="1116"/>
      <c r="T10" s="1164" t="s">
        <v>305</v>
      </c>
      <c r="U10" s="1164"/>
      <c r="V10" s="1164"/>
      <c r="W10" s="1164"/>
      <c r="X10" s="1164"/>
      <c r="Y10" s="1164"/>
      <c r="Z10" s="1164"/>
      <c r="AA10" s="1164"/>
      <c r="AB10" s="1164"/>
      <c r="AC10" s="1164"/>
      <c r="AD10" s="1164"/>
      <c r="AE10" s="1164"/>
      <c r="AF10" s="1164"/>
      <c r="AG10" s="405"/>
      <c r="AH10" s="405"/>
      <c r="AI10" s="1165" t="s">
        <v>347</v>
      </c>
      <c r="AJ10" s="1165"/>
      <c r="AK10" s="293"/>
      <c r="AL10" s="293"/>
      <c r="AM10" s="1166" t="s">
        <v>348</v>
      </c>
      <c r="AN10" s="1166" t="s">
        <v>304</v>
      </c>
      <c r="AO10" s="292"/>
      <c r="AP10" s="292"/>
      <c r="AQ10" s="292"/>
      <c r="AU10" s="291"/>
      <c r="AW10" s="291"/>
      <c r="BN10" s="44"/>
    </row>
    <row r="11" spans="1:66" s="243" customFormat="1" ht="45" customHeight="1" x14ac:dyDescent="0.25">
      <c r="A11" s="340"/>
      <c r="B11" s="398" t="s">
        <v>84</v>
      </c>
      <c r="C11" s="1162" t="s">
        <v>244</v>
      </c>
      <c r="D11" s="1163"/>
      <c r="E11" s="398" t="s">
        <v>5</v>
      </c>
      <c r="F11" s="398" t="s">
        <v>303</v>
      </c>
      <c r="G11" s="398" t="s">
        <v>302</v>
      </c>
      <c r="H11" s="398" t="s">
        <v>301</v>
      </c>
      <c r="I11" s="398" t="s">
        <v>443</v>
      </c>
      <c r="J11" s="398" t="s">
        <v>39</v>
      </c>
      <c r="K11" s="398" t="s">
        <v>7</v>
      </c>
      <c r="L11" s="398" t="s">
        <v>3</v>
      </c>
      <c r="M11" s="398" t="s">
        <v>6</v>
      </c>
      <c r="N11" s="398" t="s">
        <v>10</v>
      </c>
      <c r="O11" s="398" t="s">
        <v>300</v>
      </c>
      <c r="P11" s="398" t="s">
        <v>299</v>
      </c>
      <c r="Q11" s="398" t="s">
        <v>351</v>
      </c>
      <c r="R11" s="290" t="s">
        <v>298</v>
      </c>
      <c r="S11" s="404" t="s">
        <v>235</v>
      </c>
      <c r="T11" s="406" t="s">
        <v>239</v>
      </c>
      <c r="U11" s="406" t="s">
        <v>307</v>
      </c>
      <c r="V11" s="406" t="s">
        <v>297</v>
      </c>
      <c r="W11" s="406" t="s">
        <v>296</v>
      </c>
      <c r="X11" s="406" t="s">
        <v>295</v>
      </c>
      <c r="Y11" s="406" t="s">
        <v>350</v>
      </c>
      <c r="Z11" s="344" t="s">
        <v>294</v>
      </c>
      <c r="AA11" s="344" t="s">
        <v>293</v>
      </c>
      <c r="AB11" s="344" t="s">
        <v>292</v>
      </c>
      <c r="AC11" s="344" t="s">
        <v>291</v>
      </c>
      <c r="AD11" s="344" t="s">
        <v>290</v>
      </c>
      <c r="AE11" s="344" t="s">
        <v>289</v>
      </c>
      <c r="AF11" s="344" t="s">
        <v>288</v>
      </c>
      <c r="AG11" s="344" t="s">
        <v>287</v>
      </c>
      <c r="AH11" s="344" t="s">
        <v>286</v>
      </c>
      <c r="AI11" s="407" t="s">
        <v>349</v>
      </c>
      <c r="AJ11" s="344" t="s">
        <v>285</v>
      </c>
      <c r="AK11" s="343" t="s">
        <v>308</v>
      </c>
      <c r="AL11" s="135" t="s">
        <v>284</v>
      </c>
      <c r="AM11" s="1166"/>
      <c r="AN11" s="1166"/>
      <c r="AO11" s="253" t="s">
        <v>236</v>
      </c>
      <c r="AP11" s="253" t="s">
        <v>235</v>
      </c>
      <c r="AQ11" s="253"/>
      <c r="AY11" s="243">
        <v>12</v>
      </c>
      <c r="BN11" s="326"/>
    </row>
    <row r="12" spans="1:66" ht="34.5" customHeight="1" x14ac:dyDescent="0.25">
      <c r="A12" s="46"/>
      <c r="B12" s="142"/>
      <c r="C12" s="996"/>
      <c r="D12" s="997"/>
      <c r="E12" s="303"/>
      <c r="F12" s="289"/>
      <c r="G12" s="346">
        <f t="shared" ref="G12:G43" si="0">+DATEDIF(F12,Q12,"Y")</f>
        <v>0</v>
      </c>
      <c r="H12" s="142"/>
      <c r="I12" s="142"/>
      <c r="J12" s="142"/>
      <c r="K12" s="262"/>
      <c r="L12" s="463"/>
      <c r="M12" s="339"/>
      <c r="N12" s="422"/>
      <c r="O12" s="262"/>
      <c r="P12" s="142"/>
      <c r="Q12" s="289"/>
      <c r="R12" s="346">
        <f>YEAR(Q12)</f>
        <v>1900</v>
      </c>
      <c r="S12" s="421">
        <f>IF(P12="RENUNCIA VOLUNTARIA CON COMPENSACIÓN",$E$127,VLOOKUP(R12,$AO$12:$AP$33,2,FALSE))</f>
        <v>0</v>
      </c>
      <c r="T12" s="142"/>
      <c r="U12" s="142"/>
      <c r="V12" s="346">
        <f>+T12+U12</f>
        <v>0</v>
      </c>
      <c r="W12" s="142"/>
      <c r="X12" s="142"/>
      <c r="Y12" s="433"/>
      <c r="Z12" s="346" t="str">
        <f>+IF(AND(P12="Compensación de retiro por jubilación por invalidez",V12&gt;=60),"INVALIDEZ",IF(AND(G12&gt;=70,V12&gt;=120),"OBLIGATORIA",IF(AND(W12="SI",Y12&gt;=30%),"DISCAPACIDAD","NO OBLIGATORIA")))</f>
        <v>NO OBLIGATORIA</v>
      </c>
      <c r="AA12" s="346" t="str">
        <f t="shared" ref="AA12:AA43" si="1">+IF(AND(Z12="NO OBLIGATORIA",G12&gt;=60,V12&gt;=360),"OK"," ")</f>
        <v xml:space="preserve"> </v>
      </c>
      <c r="AB12" s="346" t="str">
        <f t="shared" ref="AB12:AB43" si="2">+IF(AND(Z12="NO OBLIGATORIA",G12&gt;=65,V12&gt;=180),"OK"," ")</f>
        <v xml:space="preserve"> </v>
      </c>
      <c r="AC12" s="346" t="str">
        <f t="shared" ref="AC12:AC39" si="3">+IF(AND(Z12="NO OBLIGATORIA",V12&gt;=480),"OK"," ")</f>
        <v xml:space="preserve"> </v>
      </c>
      <c r="AD12" s="346" t="str">
        <f>+IF(AND(X12="INTELECTUAL ",V12&gt;=240,Z12="DISCAPACIDAD"),"OK",IF(AND(Z12="DISCAPACIDAD",V12&gt;=300,X12&lt;&gt;"INTELECTUAL "),"OK"," "))</f>
        <v xml:space="preserve"> </v>
      </c>
      <c r="AE12" s="346" t="str">
        <f t="shared" ref="AE12:AE39" si="4">+IF(OR(AA12="OK",AB12="OK",AC12="OK",AD12="OK"),"PAGO",IF(OR(Z12="INVALIDEZ",Z12="OBLIGATORIA"),"PAGO"," "))</f>
        <v xml:space="preserve"> </v>
      </c>
      <c r="AF12" s="346">
        <f>T12/12</f>
        <v>0</v>
      </c>
      <c r="AG12" s="346">
        <f t="shared" ref="AG12:AG39" si="5">AF12-4</f>
        <v>-4</v>
      </c>
      <c r="AH12" s="346" t="b">
        <f t="shared" ref="AH12:AH39" si="6">IF(AG12&gt;=30,"30",IF(AG12&gt;=0,AG12))</f>
        <v>0</v>
      </c>
      <c r="AI12" s="142"/>
      <c r="AJ12" s="346">
        <f>AI12/12</f>
        <v>0</v>
      </c>
      <c r="AK12" s="346">
        <f t="shared" ref="AK12:AK39" si="7">AJ12-4</f>
        <v>-4</v>
      </c>
      <c r="AL12" s="346" t="b">
        <f t="shared" ref="AL12:AL39" si="8">IF(AK12&gt;=30,"30",IF(AK12&gt;=0,AK12))</f>
        <v>0</v>
      </c>
      <c r="AM12" s="305" t="str">
        <f>IF(AE12="PAGO",AH12*5*S12,IF(AI12&gt;0,AL12*5*S12," "))</f>
        <v xml:space="preserve"> </v>
      </c>
      <c r="AN12" s="306" t="str">
        <f>IF(P12=$AO$129,"PARTIDA A DEVENGAR",IF(P12=$AO$128,"PARTIDA A DEVENGAR",IF(P12=$AO$127,"PARTIDA A DEVENGAR",IF(P12=$AO$130,"PARTIDA A DEVENGAR","N/A"))))</f>
        <v>N/A</v>
      </c>
      <c r="AO12" s="252">
        <v>1900</v>
      </c>
      <c r="AP12" s="252">
        <v>0</v>
      </c>
      <c r="AQ12" s="252">
        <v>0</v>
      </c>
      <c r="AT12" s="41" t="s">
        <v>283</v>
      </c>
      <c r="AV12" s="41" t="s">
        <v>49</v>
      </c>
      <c r="AY12" s="41" t="s">
        <v>282</v>
      </c>
      <c r="BN12" s="44"/>
    </row>
    <row r="13" spans="1:66" ht="34.5" customHeight="1" x14ac:dyDescent="0.25">
      <c r="A13" s="46"/>
      <c r="B13" s="142"/>
      <c r="C13" s="996"/>
      <c r="D13" s="997"/>
      <c r="E13" s="303"/>
      <c r="F13" s="289"/>
      <c r="G13" s="346">
        <f t="shared" si="0"/>
        <v>0</v>
      </c>
      <c r="H13" s="142"/>
      <c r="I13" s="142"/>
      <c r="J13" s="142"/>
      <c r="K13" s="262"/>
      <c r="L13" s="463"/>
      <c r="M13" s="339"/>
      <c r="N13" s="422"/>
      <c r="O13" s="262"/>
      <c r="P13" s="142"/>
      <c r="Q13" s="289"/>
      <c r="R13" s="346">
        <f t="shared" ref="R13:R76" si="9">YEAR(Q13)</f>
        <v>1900</v>
      </c>
      <c r="S13" s="421">
        <f t="shared" ref="S13:S76" si="10">IF(P13="RENUNCIA VOLUNTARIA CON COMPENSACIÓN",$E$127,VLOOKUP(R13,$AO$12:$AP$33,2,FALSE))</f>
        <v>0</v>
      </c>
      <c r="T13" s="142"/>
      <c r="U13" s="142"/>
      <c r="V13" s="346">
        <f t="shared" ref="V13:V76" si="11">+T13+U13</f>
        <v>0</v>
      </c>
      <c r="W13" s="142"/>
      <c r="X13" s="142"/>
      <c r="Y13" s="433"/>
      <c r="Z13" s="346" t="str">
        <f t="shared" ref="Z13:Z76" si="12">+IF(AND(P13="Compensación de retiro por jubilación por invalidez",V13&gt;=60),"INVALIDEZ",IF(AND(G13&gt;=70,V13&gt;=120),"OBLIGATORIA",IF(AND(W13="SI",Y13&gt;=30%),"DISCAPACIDAD","NO OBLIGATORIA")))</f>
        <v>NO OBLIGATORIA</v>
      </c>
      <c r="AA13" s="346" t="str">
        <f t="shared" si="1"/>
        <v xml:space="preserve"> </v>
      </c>
      <c r="AB13" s="346" t="str">
        <f t="shared" si="2"/>
        <v xml:space="preserve"> </v>
      </c>
      <c r="AC13" s="346" t="str">
        <f t="shared" si="3"/>
        <v xml:space="preserve"> </v>
      </c>
      <c r="AD13" s="346" t="str">
        <f t="shared" ref="AD13:AD39" si="13">+IF(AND(X13="INTELECTUAL ",V13&gt;=240,Z13="DISCAPACIDAD"),"OK",IF(AND(Z13="DISCAPACIDAD",V13&gt;=300,X13&lt;&gt;"INTELECTUAL "),"OK"," "))</f>
        <v xml:space="preserve"> </v>
      </c>
      <c r="AE13" s="346" t="str">
        <f t="shared" si="4"/>
        <v xml:space="preserve"> </v>
      </c>
      <c r="AF13" s="346">
        <f t="shared" ref="AF13:AF75" si="14">T13/12</f>
        <v>0</v>
      </c>
      <c r="AG13" s="346">
        <f t="shared" si="5"/>
        <v>-4</v>
      </c>
      <c r="AH13" s="346" t="b">
        <f t="shared" si="6"/>
        <v>0</v>
      </c>
      <c r="AI13" s="142"/>
      <c r="AJ13" s="346">
        <f t="shared" ref="AJ13:AJ39" si="15">AI13/12</f>
        <v>0</v>
      </c>
      <c r="AK13" s="346">
        <f t="shared" si="7"/>
        <v>-4</v>
      </c>
      <c r="AL13" s="346" t="b">
        <f>IF(AK13&gt;=30,"30",IF(AK13&gt;=0,AK13))</f>
        <v>0</v>
      </c>
      <c r="AM13" s="305" t="str">
        <f t="shared" ref="AM13:AM76" si="16">IF(AE13="PAGO",AH13*5*S13,IF(AI13&gt;0,AL13*5*S13," "))</f>
        <v xml:space="preserve"> </v>
      </c>
      <c r="AN13" s="306" t="str">
        <f t="shared" ref="AN13:AN76" si="17">IF(P13=$AO$129,"PARTIDA A DEVENGAR",IF(P13=$AO$128,"PARTIDA A DEVENGAR",IF(P13=$AO$127,"PARTIDA A DEVENGAR",IF(P13=$AO$130,"PARTIDA A DEVENGAR","N/A"))))</f>
        <v>N/A</v>
      </c>
      <c r="AO13" s="252">
        <v>2010</v>
      </c>
      <c r="AP13" s="252">
        <v>240</v>
      </c>
      <c r="AQ13" s="252">
        <f t="shared" ref="AQ13:AQ19" si="18">30*5*AP13</f>
        <v>36000</v>
      </c>
      <c r="AR13" s="397">
        <v>240</v>
      </c>
      <c r="AT13" s="41" t="s">
        <v>281</v>
      </c>
      <c r="AY13" s="41" t="s">
        <v>116</v>
      </c>
      <c r="BN13" s="44"/>
    </row>
    <row r="14" spans="1:66" ht="34.5" customHeight="1" x14ac:dyDescent="0.25">
      <c r="A14" s="46"/>
      <c r="B14" s="142"/>
      <c r="C14" s="996"/>
      <c r="D14" s="997"/>
      <c r="E14" s="303"/>
      <c r="F14" s="289"/>
      <c r="G14" s="346">
        <f t="shared" si="0"/>
        <v>0</v>
      </c>
      <c r="H14" s="142"/>
      <c r="I14" s="142"/>
      <c r="J14" s="142"/>
      <c r="K14" s="262"/>
      <c r="L14" s="463"/>
      <c r="M14" s="339"/>
      <c r="N14" s="422"/>
      <c r="O14" s="262"/>
      <c r="P14" s="142"/>
      <c r="Q14" s="289"/>
      <c r="R14" s="346">
        <f t="shared" si="9"/>
        <v>1900</v>
      </c>
      <c r="S14" s="421">
        <f t="shared" si="10"/>
        <v>0</v>
      </c>
      <c r="T14" s="142"/>
      <c r="U14" s="142"/>
      <c r="V14" s="346">
        <f t="shared" si="11"/>
        <v>0</v>
      </c>
      <c r="W14" s="142"/>
      <c r="X14" s="142"/>
      <c r="Y14" s="433"/>
      <c r="Z14" s="346" t="str">
        <f t="shared" si="12"/>
        <v>NO OBLIGATORIA</v>
      </c>
      <c r="AA14" s="346" t="str">
        <f t="shared" si="1"/>
        <v xml:space="preserve"> </v>
      </c>
      <c r="AB14" s="346" t="str">
        <f t="shared" si="2"/>
        <v xml:space="preserve"> </v>
      </c>
      <c r="AC14" s="346" t="str">
        <f>+IF(AND(Z14="NO OBLIGATORIA",V14&gt;=480),"OK"," ")</f>
        <v xml:space="preserve"> </v>
      </c>
      <c r="AD14" s="325" t="str">
        <f t="shared" si="13"/>
        <v xml:space="preserve"> </v>
      </c>
      <c r="AE14" s="346" t="str">
        <f>+IF(OR(AA14="OK",AB14="OK",AC14="OK",AD14="OK"),"PAGO",IF(OR(Z14="INVALIDEZ",Z14="OBLIGATORIA"),"PAGO"," "))</f>
        <v xml:space="preserve"> </v>
      </c>
      <c r="AF14" s="346">
        <f t="shared" si="14"/>
        <v>0</v>
      </c>
      <c r="AG14" s="346">
        <f t="shared" si="5"/>
        <v>-4</v>
      </c>
      <c r="AH14" s="346" t="b">
        <f t="shared" si="6"/>
        <v>0</v>
      </c>
      <c r="AI14" s="142"/>
      <c r="AJ14" s="346">
        <f t="shared" si="15"/>
        <v>0</v>
      </c>
      <c r="AK14" s="346">
        <f t="shared" si="7"/>
        <v>-4</v>
      </c>
      <c r="AL14" s="346" t="b">
        <f t="shared" si="8"/>
        <v>0</v>
      </c>
      <c r="AM14" s="305" t="str">
        <f t="shared" si="16"/>
        <v xml:space="preserve"> </v>
      </c>
      <c r="AN14" s="306" t="str">
        <f t="shared" si="17"/>
        <v>N/A</v>
      </c>
      <c r="AO14" s="252">
        <v>2011</v>
      </c>
      <c r="AP14" s="252">
        <v>264</v>
      </c>
      <c r="AQ14" s="252">
        <f t="shared" si="18"/>
        <v>39600</v>
      </c>
      <c r="AR14" s="397">
        <v>264</v>
      </c>
      <c r="AY14" s="41" t="s">
        <v>280</v>
      </c>
      <c r="BN14" s="44"/>
    </row>
    <row r="15" spans="1:66" ht="34.5" customHeight="1" x14ac:dyDescent="0.25">
      <c r="A15" s="46"/>
      <c r="B15" s="142"/>
      <c r="C15" s="996"/>
      <c r="D15" s="997"/>
      <c r="E15" s="303"/>
      <c r="F15" s="289"/>
      <c r="G15" s="346">
        <f t="shared" si="0"/>
        <v>0</v>
      </c>
      <c r="H15" s="142"/>
      <c r="I15" s="142"/>
      <c r="J15" s="142"/>
      <c r="K15" s="262"/>
      <c r="L15" s="463"/>
      <c r="M15" s="339"/>
      <c r="N15" s="422"/>
      <c r="O15" s="262"/>
      <c r="P15" s="142"/>
      <c r="Q15" s="289"/>
      <c r="R15" s="346">
        <f t="shared" si="9"/>
        <v>1900</v>
      </c>
      <c r="S15" s="421">
        <f t="shared" si="10"/>
        <v>0</v>
      </c>
      <c r="T15" s="142"/>
      <c r="U15" s="142"/>
      <c r="V15" s="346">
        <f t="shared" si="11"/>
        <v>0</v>
      </c>
      <c r="W15" s="142"/>
      <c r="X15" s="142"/>
      <c r="Y15" s="433"/>
      <c r="Z15" s="346" t="str">
        <f t="shared" si="12"/>
        <v>NO OBLIGATORIA</v>
      </c>
      <c r="AA15" s="346" t="str">
        <f t="shared" si="1"/>
        <v xml:space="preserve"> </v>
      </c>
      <c r="AB15" s="346" t="str">
        <f t="shared" si="2"/>
        <v xml:space="preserve"> </v>
      </c>
      <c r="AC15" s="346" t="str">
        <f t="shared" si="3"/>
        <v xml:space="preserve"> </v>
      </c>
      <c r="AD15" s="346" t="str">
        <f t="shared" si="13"/>
        <v xml:space="preserve"> </v>
      </c>
      <c r="AE15" s="346" t="str">
        <f t="shared" si="4"/>
        <v xml:space="preserve"> </v>
      </c>
      <c r="AF15" s="346">
        <f t="shared" si="14"/>
        <v>0</v>
      </c>
      <c r="AG15" s="346">
        <f t="shared" si="5"/>
        <v>-4</v>
      </c>
      <c r="AH15" s="346" t="b">
        <f t="shared" si="6"/>
        <v>0</v>
      </c>
      <c r="AI15" s="142"/>
      <c r="AJ15" s="346">
        <f t="shared" si="15"/>
        <v>0</v>
      </c>
      <c r="AK15" s="346">
        <f t="shared" si="7"/>
        <v>-4</v>
      </c>
      <c r="AL15" s="346" t="b">
        <f t="shared" si="8"/>
        <v>0</v>
      </c>
      <c r="AM15" s="305" t="str">
        <f t="shared" si="16"/>
        <v xml:space="preserve"> </v>
      </c>
      <c r="AN15" s="306" t="str">
        <f t="shared" si="17"/>
        <v>N/A</v>
      </c>
      <c r="AO15" s="252">
        <v>2012</v>
      </c>
      <c r="AP15" s="252">
        <v>292</v>
      </c>
      <c r="AQ15" s="252">
        <f t="shared" si="18"/>
        <v>43800</v>
      </c>
      <c r="AR15" s="397">
        <v>292</v>
      </c>
      <c r="AY15" s="41" t="s">
        <v>279</v>
      </c>
      <c r="BN15" s="44"/>
    </row>
    <row r="16" spans="1:66" ht="34.5" customHeight="1" x14ac:dyDescent="0.25">
      <c r="A16" s="46"/>
      <c r="B16" s="142"/>
      <c r="C16" s="996"/>
      <c r="D16" s="997"/>
      <c r="E16" s="303"/>
      <c r="F16" s="289"/>
      <c r="G16" s="346">
        <f t="shared" si="0"/>
        <v>0</v>
      </c>
      <c r="H16" s="142"/>
      <c r="I16" s="142"/>
      <c r="J16" s="142"/>
      <c r="K16" s="262"/>
      <c r="L16" s="463"/>
      <c r="M16" s="339"/>
      <c r="N16" s="422"/>
      <c r="O16" s="262"/>
      <c r="P16" s="142"/>
      <c r="Q16" s="289"/>
      <c r="R16" s="346">
        <f t="shared" si="9"/>
        <v>1900</v>
      </c>
      <c r="S16" s="421">
        <f t="shared" si="10"/>
        <v>0</v>
      </c>
      <c r="T16" s="142"/>
      <c r="U16" s="142"/>
      <c r="V16" s="346">
        <f t="shared" si="11"/>
        <v>0</v>
      </c>
      <c r="W16" s="142"/>
      <c r="X16" s="142"/>
      <c r="Y16" s="433"/>
      <c r="Z16" s="346" t="str">
        <f t="shared" si="12"/>
        <v>NO OBLIGATORIA</v>
      </c>
      <c r="AA16" s="346" t="str">
        <f t="shared" si="1"/>
        <v xml:space="preserve"> </v>
      </c>
      <c r="AB16" s="346" t="str">
        <f t="shared" si="2"/>
        <v xml:space="preserve"> </v>
      </c>
      <c r="AC16" s="346" t="str">
        <f t="shared" si="3"/>
        <v xml:space="preserve"> </v>
      </c>
      <c r="AD16" s="346" t="str">
        <f t="shared" si="13"/>
        <v xml:space="preserve"> </v>
      </c>
      <c r="AE16" s="346" t="str">
        <f t="shared" si="4"/>
        <v xml:space="preserve"> </v>
      </c>
      <c r="AF16" s="346">
        <f t="shared" si="14"/>
        <v>0</v>
      </c>
      <c r="AG16" s="346">
        <f t="shared" si="5"/>
        <v>-4</v>
      </c>
      <c r="AH16" s="346" t="b">
        <f t="shared" si="6"/>
        <v>0</v>
      </c>
      <c r="AI16" s="142"/>
      <c r="AJ16" s="346">
        <f t="shared" si="15"/>
        <v>0</v>
      </c>
      <c r="AK16" s="346">
        <f t="shared" si="7"/>
        <v>-4</v>
      </c>
      <c r="AL16" s="346" t="b">
        <f t="shared" si="8"/>
        <v>0</v>
      </c>
      <c r="AM16" s="305" t="str">
        <f t="shared" si="16"/>
        <v xml:space="preserve"> </v>
      </c>
      <c r="AN16" s="306" t="str">
        <f t="shared" si="17"/>
        <v>N/A</v>
      </c>
      <c r="AO16" s="252">
        <v>2013</v>
      </c>
      <c r="AP16" s="252">
        <v>318</v>
      </c>
      <c r="AQ16" s="252">
        <f t="shared" si="18"/>
        <v>47700</v>
      </c>
      <c r="AR16" s="397">
        <v>318</v>
      </c>
      <c r="AY16" s="41" t="s">
        <v>344</v>
      </c>
      <c r="BN16" s="44"/>
    </row>
    <row r="17" spans="1:66" ht="34.5" customHeight="1" x14ac:dyDescent="0.25">
      <c r="A17" s="46"/>
      <c r="B17" s="142"/>
      <c r="C17" s="996"/>
      <c r="D17" s="997"/>
      <c r="E17" s="303"/>
      <c r="F17" s="289"/>
      <c r="G17" s="346">
        <f t="shared" si="0"/>
        <v>0</v>
      </c>
      <c r="H17" s="142"/>
      <c r="I17" s="142"/>
      <c r="J17" s="142"/>
      <c r="K17" s="262"/>
      <c r="L17" s="463"/>
      <c r="M17" s="339"/>
      <c r="N17" s="422"/>
      <c r="O17" s="262"/>
      <c r="P17" s="142"/>
      <c r="Q17" s="289"/>
      <c r="R17" s="346">
        <f t="shared" si="9"/>
        <v>1900</v>
      </c>
      <c r="S17" s="421">
        <f t="shared" si="10"/>
        <v>0</v>
      </c>
      <c r="T17" s="142"/>
      <c r="U17" s="142"/>
      <c r="V17" s="346">
        <f t="shared" si="11"/>
        <v>0</v>
      </c>
      <c r="W17" s="142"/>
      <c r="X17" s="142"/>
      <c r="Y17" s="433"/>
      <c r="Z17" s="346" t="str">
        <f t="shared" si="12"/>
        <v>NO OBLIGATORIA</v>
      </c>
      <c r="AA17" s="346" t="str">
        <f t="shared" si="1"/>
        <v xml:space="preserve"> </v>
      </c>
      <c r="AB17" s="346" t="str">
        <f t="shared" si="2"/>
        <v xml:space="preserve"> </v>
      </c>
      <c r="AC17" s="346" t="str">
        <f t="shared" si="3"/>
        <v xml:space="preserve"> </v>
      </c>
      <c r="AD17" s="346" t="str">
        <f t="shared" si="13"/>
        <v xml:space="preserve"> </v>
      </c>
      <c r="AE17" s="346" t="str">
        <f t="shared" si="4"/>
        <v xml:space="preserve"> </v>
      </c>
      <c r="AF17" s="346">
        <f t="shared" si="14"/>
        <v>0</v>
      </c>
      <c r="AG17" s="346">
        <f t="shared" si="5"/>
        <v>-4</v>
      </c>
      <c r="AH17" s="346" t="b">
        <f t="shared" si="6"/>
        <v>0</v>
      </c>
      <c r="AI17" s="142"/>
      <c r="AJ17" s="346">
        <f t="shared" si="15"/>
        <v>0</v>
      </c>
      <c r="AK17" s="346">
        <f t="shared" si="7"/>
        <v>-4</v>
      </c>
      <c r="AL17" s="346" t="b">
        <f t="shared" si="8"/>
        <v>0</v>
      </c>
      <c r="AM17" s="305" t="str">
        <f t="shared" si="16"/>
        <v xml:space="preserve"> </v>
      </c>
      <c r="AN17" s="306" t="str">
        <f t="shared" si="17"/>
        <v>N/A</v>
      </c>
      <c r="AO17" s="252">
        <v>2014</v>
      </c>
      <c r="AP17" s="252">
        <v>340</v>
      </c>
      <c r="AQ17" s="252">
        <f t="shared" si="18"/>
        <v>51000</v>
      </c>
      <c r="AR17" s="397">
        <v>340</v>
      </c>
      <c r="BN17" s="44"/>
    </row>
    <row r="18" spans="1:66" ht="34.5" customHeight="1" x14ac:dyDescent="0.25">
      <c r="A18" s="46"/>
      <c r="B18" s="142"/>
      <c r="C18" s="996"/>
      <c r="D18" s="997"/>
      <c r="E18" s="303"/>
      <c r="F18" s="289"/>
      <c r="G18" s="346">
        <f t="shared" si="0"/>
        <v>0</v>
      </c>
      <c r="H18" s="142"/>
      <c r="I18" s="142"/>
      <c r="J18" s="142"/>
      <c r="K18" s="262"/>
      <c r="L18" s="463"/>
      <c r="M18" s="339"/>
      <c r="N18" s="422"/>
      <c r="O18" s="262"/>
      <c r="P18" s="142"/>
      <c r="Q18" s="289"/>
      <c r="R18" s="346">
        <f t="shared" si="9"/>
        <v>1900</v>
      </c>
      <c r="S18" s="421">
        <f t="shared" si="10"/>
        <v>0</v>
      </c>
      <c r="T18" s="142"/>
      <c r="U18" s="142"/>
      <c r="V18" s="346">
        <f t="shared" si="11"/>
        <v>0</v>
      </c>
      <c r="W18" s="142"/>
      <c r="X18" s="142"/>
      <c r="Y18" s="433"/>
      <c r="Z18" s="346" t="str">
        <f t="shared" si="12"/>
        <v>NO OBLIGATORIA</v>
      </c>
      <c r="AA18" s="346" t="str">
        <f t="shared" si="1"/>
        <v xml:space="preserve"> </v>
      </c>
      <c r="AB18" s="346" t="str">
        <f t="shared" si="2"/>
        <v xml:space="preserve"> </v>
      </c>
      <c r="AC18" s="346" t="str">
        <f t="shared" si="3"/>
        <v xml:space="preserve"> </v>
      </c>
      <c r="AD18" s="346" t="str">
        <f t="shared" si="13"/>
        <v xml:space="preserve"> </v>
      </c>
      <c r="AE18" s="346" t="str">
        <f t="shared" si="4"/>
        <v xml:space="preserve"> </v>
      </c>
      <c r="AF18" s="346">
        <f t="shared" si="14"/>
        <v>0</v>
      </c>
      <c r="AG18" s="346">
        <f t="shared" si="5"/>
        <v>-4</v>
      </c>
      <c r="AH18" s="346" t="b">
        <f t="shared" si="6"/>
        <v>0</v>
      </c>
      <c r="AI18" s="142"/>
      <c r="AJ18" s="346">
        <f t="shared" si="15"/>
        <v>0</v>
      </c>
      <c r="AK18" s="346">
        <f t="shared" si="7"/>
        <v>-4</v>
      </c>
      <c r="AL18" s="346" t="b">
        <f t="shared" si="8"/>
        <v>0</v>
      </c>
      <c r="AM18" s="305" t="str">
        <f t="shared" si="16"/>
        <v xml:space="preserve"> </v>
      </c>
      <c r="AN18" s="306" t="str">
        <f t="shared" si="17"/>
        <v>N/A</v>
      </c>
      <c r="AO18" s="252">
        <v>2015</v>
      </c>
      <c r="AP18" s="252">
        <v>354</v>
      </c>
      <c r="AQ18" s="252">
        <f t="shared" si="18"/>
        <v>53100</v>
      </c>
      <c r="AR18" s="397">
        <v>354</v>
      </c>
      <c r="BN18" s="44"/>
    </row>
    <row r="19" spans="1:66" ht="34.5" customHeight="1" x14ac:dyDescent="0.25">
      <c r="A19" s="46"/>
      <c r="B19" s="142"/>
      <c r="C19" s="996"/>
      <c r="D19" s="997"/>
      <c r="E19" s="303"/>
      <c r="F19" s="289"/>
      <c r="G19" s="346">
        <f t="shared" si="0"/>
        <v>0</v>
      </c>
      <c r="H19" s="142"/>
      <c r="I19" s="142"/>
      <c r="J19" s="142"/>
      <c r="K19" s="262"/>
      <c r="L19" s="463"/>
      <c r="M19" s="339"/>
      <c r="N19" s="422"/>
      <c r="O19" s="262"/>
      <c r="P19" s="142"/>
      <c r="Q19" s="289"/>
      <c r="R19" s="346">
        <f t="shared" si="9"/>
        <v>1900</v>
      </c>
      <c r="S19" s="421">
        <f t="shared" si="10"/>
        <v>0</v>
      </c>
      <c r="T19" s="142"/>
      <c r="U19" s="142"/>
      <c r="V19" s="346">
        <f t="shared" si="11"/>
        <v>0</v>
      </c>
      <c r="W19" s="142"/>
      <c r="X19" s="142"/>
      <c r="Y19" s="433"/>
      <c r="Z19" s="346" t="str">
        <f t="shared" si="12"/>
        <v>NO OBLIGATORIA</v>
      </c>
      <c r="AA19" s="346" t="str">
        <f t="shared" si="1"/>
        <v xml:space="preserve"> </v>
      </c>
      <c r="AB19" s="346" t="str">
        <f t="shared" si="2"/>
        <v xml:space="preserve"> </v>
      </c>
      <c r="AC19" s="346" t="str">
        <f t="shared" si="3"/>
        <v xml:space="preserve"> </v>
      </c>
      <c r="AD19" s="346" t="str">
        <f t="shared" si="13"/>
        <v xml:space="preserve"> </v>
      </c>
      <c r="AE19" s="346" t="str">
        <f t="shared" si="4"/>
        <v xml:space="preserve"> </v>
      </c>
      <c r="AF19" s="346">
        <f t="shared" si="14"/>
        <v>0</v>
      </c>
      <c r="AG19" s="346">
        <f t="shared" si="5"/>
        <v>-4</v>
      </c>
      <c r="AH19" s="346" t="b">
        <f t="shared" si="6"/>
        <v>0</v>
      </c>
      <c r="AI19" s="142"/>
      <c r="AJ19" s="346">
        <f t="shared" si="15"/>
        <v>0</v>
      </c>
      <c r="AK19" s="346">
        <f t="shared" si="7"/>
        <v>-4</v>
      </c>
      <c r="AL19" s="346" t="b">
        <f t="shared" si="8"/>
        <v>0</v>
      </c>
      <c r="AM19" s="305" t="str">
        <f t="shared" si="16"/>
        <v xml:space="preserve"> </v>
      </c>
      <c r="AN19" s="306" t="str">
        <f t="shared" si="17"/>
        <v>N/A</v>
      </c>
      <c r="AO19" s="252">
        <v>2016</v>
      </c>
      <c r="AP19" s="252">
        <v>354</v>
      </c>
      <c r="AQ19" s="252">
        <f t="shared" si="18"/>
        <v>53100</v>
      </c>
      <c r="AR19" s="397">
        <v>366</v>
      </c>
      <c r="BN19" s="44"/>
    </row>
    <row r="20" spans="1:66" ht="34.5" customHeight="1" x14ac:dyDescent="0.25">
      <c r="A20" s="46"/>
      <c r="B20" s="142"/>
      <c r="C20" s="996"/>
      <c r="D20" s="997"/>
      <c r="E20" s="303"/>
      <c r="F20" s="289"/>
      <c r="G20" s="346">
        <f t="shared" si="0"/>
        <v>0</v>
      </c>
      <c r="H20" s="142"/>
      <c r="I20" s="142"/>
      <c r="J20" s="142"/>
      <c r="K20" s="262"/>
      <c r="L20" s="463"/>
      <c r="M20" s="339"/>
      <c r="N20" s="422"/>
      <c r="O20" s="262"/>
      <c r="P20" s="142"/>
      <c r="Q20" s="289"/>
      <c r="R20" s="346">
        <f t="shared" si="9"/>
        <v>1900</v>
      </c>
      <c r="S20" s="421">
        <f t="shared" si="10"/>
        <v>0</v>
      </c>
      <c r="T20" s="142"/>
      <c r="U20" s="142"/>
      <c r="V20" s="346">
        <f t="shared" si="11"/>
        <v>0</v>
      </c>
      <c r="W20" s="142"/>
      <c r="X20" s="142"/>
      <c r="Y20" s="433"/>
      <c r="Z20" s="346" t="str">
        <f t="shared" si="12"/>
        <v>NO OBLIGATORIA</v>
      </c>
      <c r="AA20" s="346" t="str">
        <f t="shared" si="1"/>
        <v xml:space="preserve"> </v>
      </c>
      <c r="AB20" s="346" t="str">
        <f t="shared" si="2"/>
        <v xml:space="preserve"> </v>
      </c>
      <c r="AC20" s="346" t="str">
        <f t="shared" si="3"/>
        <v xml:space="preserve"> </v>
      </c>
      <c r="AD20" s="346" t="str">
        <f t="shared" si="13"/>
        <v xml:space="preserve"> </v>
      </c>
      <c r="AE20" s="346" t="str">
        <f t="shared" si="4"/>
        <v xml:space="preserve"> </v>
      </c>
      <c r="AF20" s="346">
        <f t="shared" si="14"/>
        <v>0</v>
      </c>
      <c r="AG20" s="346">
        <f t="shared" si="5"/>
        <v>-4</v>
      </c>
      <c r="AH20" s="346" t="b">
        <f t="shared" si="6"/>
        <v>0</v>
      </c>
      <c r="AI20" s="142"/>
      <c r="AJ20" s="346">
        <f t="shared" si="15"/>
        <v>0</v>
      </c>
      <c r="AK20" s="346">
        <f t="shared" si="7"/>
        <v>-4</v>
      </c>
      <c r="AL20" s="346" t="b">
        <f t="shared" si="8"/>
        <v>0</v>
      </c>
      <c r="AM20" s="305" t="str">
        <f t="shared" si="16"/>
        <v xml:space="preserve"> </v>
      </c>
      <c r="AN20" s="306" t="str">
        <f t="shared" si="17"/>
        <v>N/A</v>
      </c>
      <c r="AO20" s="280">
        <v>2017</v>
      </c>
      <c r="AP20" s="280">
        <v>354</v>
      </c>
      <c r="AQ20" s="252">
        <f>30*5*AP21</f>
        <v>53100</v>
      </c>
      <c r="AR20" s="397">
        <v>375</v>
      </c>
      <c r="BN20" s="44"/>
    </row>
    <row r="21" spans="1:66" ht="34.5" customHeight="1" x14ac:dyDescent="0.25">
      <c r="A21" s="46"/>
      <c r="B21" s="142"/>
      <c r="C21" s="996"/>
      <c r="D21" s="997"/>
      <c r="E21" s="303"/>
      <c r="F21" s="289"/>
      <c r="G21" s="346">
        <f t="shared" si="0"/>
        <v>0</v>
      </c>
      <c r="H21" s="142"/>
      <c r="I21" s="142"/>
      <c r="J21" s="142"/>
      <c r="K21" s="262"/>
      <c r="L21" s="463"/>
      <c r="M21" s="339"/>
      <c r="N21" s="422"/>
      <c r="O21" s="262"/>
      <c r="P21" s="142"/>
      <c r="Q21" s="289"/>
      <c r="R21" s="346">
        <f t="shared" si="9"/>
        <v>1900</v>
      </c>
      <c r="S21" s="421">
        <f t="shared" si="10"/>
        <v>0</v>
      </c>
      <c r="T21" s="142"/>
      <c r="U21" s="142"/>
      <c r="V21" s="346">
        <f t="shared" si="11"/>
        <v>0</v>
      </c>
      <c r="W21" s="142"/>
      <c r="X21" s="142"/>
      <c r="Y21" s="433"/>
      <c r="Z21" s="346" t="str">
        <f t="shared" si="12"/>
        <v>NO OBLIGATORIA</v>
      </c>
      <c r="AA21" s="346" t="str">
        <f t="shared" si="1"/>
        <v xml:space="preserve"> </v>
      </c>
      <c r="AB21" s="346" t="str">
        <f t="shared" si="2"/>
        <v xml:space="preserve"> </v>
      </c>
      <c r="AC21" s="346" t="str">
        <f t="shared" si="3"/>
        <v xml:space="preserve"> </v>
      </c>
      <c r="AD21" s="346" t="str">
        <f t="shared" si="13"/>
        <v xml:space="preserve"> </v>
      </c>
      <c r="AE21" s="346" t="str">
        <f t="shared" si="4"/>
        <v xml:space="preserve"> </v>
      </c>
      <c r="AF21" s="346">
        <f t="shared" si="14"/>
        <v>0</v>
      </c>
      <c r="AG21" s="346">
        <f t="shared" si="5"/>
        <v>-4</v>
      </c>
      <c r="AH21" s="346" t="b">
        <f t="shared" si="6"/>
        <v>0</v>
      </c>
      <c r="AI21" s="142"/>
      <c r="AJ21" s="346">
        <f t="shared" si="15"/>
        <v>0</v>
      </c>
      <c r="AK21" s="346">
        <f t="shared" si="7"/>
        <v>-4</v>
      </c>
      <c r="AL21" s="346" t="b">
        <f t="shared" si="8"/>
        <v>0</v>
      </c>
      <c r="AM21" s="305" t="str">
        <f t="shared" si="16"/>
        <v xml:space="preserve"> </v>
      </c>
      <c r="AN21" s="306" t="str">
        <f t="shared" si="17"/>
        <v>N/A</v>
      </c>
      <c r="AO21" s="252">
        <v>2018</v>
      </c>
      <c r="AP21" s="252">
        <v>354</v>
      </c>
      <c r="AQ21" s="252">
        <f>30*5*AP22</f>
        <v>53100</v>
      </c>
      <c r="AR21" s="397">
        <v>386</v>
      </c>
      <c r="BN21" s="44"/>
    </row>
    <row r="22" spans="1:66" ht="34.5" customHeight="1" x14ac:dyDescent="0.25">
      <c r="A22" s="46"/>
      <c r="B22" s="142"/>
      <c r="C22" s="996"/>
      <c r="D22" s="997"/>
      <c r="E22" s="303"/>
      <c r="F22" s="289"/>
      <c r="G22" s="346">
        <f t="shared" si="0"/>
        <v>0</v>
      </c>
      <c r="H22" s="142"/>
      <c r="I22" s="142"/>
      <c r="J22" s="142"/>
      <c r="K22" s="262"/>
      <c r="L22" s="463"/>
      <c r="M22" s="339"/>
      <c r="N22" s="422"/>
      <c r="O22" s="262"/>
      <c r="P22" s="142"/>
      <c r="Q22" s="289"/>
      <c r="R22" s="346">
        <f t="shared" si="9"/>
        <v>1900</v>
      </c>
      <c r="S22" s="421">
        <f t="shared" si="10"/>
        <v>0</v>
      </c>
      <c r="T22" s="142"/>
      <c r="U22" s="142"/>
      <c r="V22" s="346">
        <f t="shared" si="11"/>
        <v>0</v>
      </c>
      <c r="W22" s="142"/>
      <c r="X22" s="142"/>
      <c r="Y22" s="433"/>
      <c r="Z22" s="346" t="str">
        <f t="shared" si="12"/>
        <v>NO OBLIGATORIA</v>
      </c>
      <c r="AA22" s="346" t="str">
        <f t="shared" si="1"/>
        <v xml:space="preserve"> </v>
      </c>
      <c r="AB22" s="346" t="str">
        <f t="shared" si="2"/>
        <v xml:space="preserve"> </v>
      </c>
      <c r="AC22" s="346" t="str">
        <f t="shared" si="3"/>
        <v xml:space="preserve"> </v>
      </c>
      <c r="AD22" s="346" t="str">
        <f t="shared" si="13"/>
        <v xml:space="preserve"> </v>
      </c>
      <c r="AE22" s="346" t="str">
        <f t="shared" si="4"/>
        <v xml:space="preserve"> </v>
      </c>
      <c r="AF22" s="346">
        <f t="shared" si="14"/>
        <v>0</v>
      </c>
      <c r="AG22" s="346">
        <f t="shared" si="5"/>
        <v>-4</v>
      </c>
      <c r="AH22" s="346" t="b">
        <f t="shared" si="6"/>
        <v>0</v>
      </c>
      <c r="AI22" s="142"/>
      <c r="AJ22" s="346">
        <f t="shared" si="15"/>
        <v>0</v>
      </c>
      <c r="AK22" s="346">
        <f t="shared" si="7"/>
        <v>-4</v>
      </c>
      <c r="AL22" s="346" t="b">
        <f t="shared" si="8"/>
        <v>0</v>
      </c>
      <c r="AM22" s="305" t="str">
        <f t="shared" si="16"/>
        <v xml:space="preserve"> </v>
      </c>
      <c r="AN22" s="306" t="str">
        <f t="shared" si="17"/>
        <v>N/A</v>
      </c>
      <c r="AO22" s="252">
        <v>2019</v>
      </c>
      <c r="AP22" s="252">
        <v>354</v>
      </c>
      <c r="AQ22" s="252">
        <f>30*5*AP22</f>
        <v>53100</v>
      </c>
      <c r="AR22" s="397">
        <v>394</v>
      </c>
      <c r="BN22" s="44"/>
    </row>
    <row r="23" spans="1:66" ht="34.5" customHeight="1" x14ac:dyDescent="0.25">
      <c r="A23" s="46"/>
      <c r="B23" s="142"/>
      <c r="C23" s="996"/>
      <c r="D23" s="997"/>
      <c r="E23" s="303"/>
      <c r="F23" s="289"/>
      <c r="G23" s="346">
        <f t="shared" si="0"/>
        <v>0</v>
      </c>
      <c r="H23" s="142"/>
      <c r="I23" s="142"/>
      <c r="J23" s="142"/>
      <c r="K23" s="262"/>
      <c r="L23" s="463"/>
      <c r="M23" s="339"/>
      <c r="N23" s="422"/>
      <c r="O23" s="262"/>
      <c r="P23" s="142"/>
      <c r="Q23" s="289"/>
      <c r="R23" s="346">
        <f t="shared" si="9"/>
        <v>1900</v>
      </c>
      <c r="S23" s="421">
        <f t="shared" si="10"/>
        <v>0</v>
      </c>
      <c r="T23" s="142"/>
      <c r="U23" s="142"/>
      <c r="V23" s="346">
        <f t="shared" si="11"/>
        <v>0</v>
      </c>
      <c r="W23" s="142"/>
      <c r="X23" s="142"/>
      <c r="Y23" s="433"/>
      <c r="Z23" s="346" t="str">
        <f t="shared" si="12"/>
        <v>NO OBLIGATORIA</v>
      </c>
      <c r="AA23" s="346" t="str">
        <f t="shared" si="1"/>
        <v xml:space="preserve"> </v>
      </c>
      <c r="AB23" s="346" t="str">
        <f t="shared" si="2"/>
        <v xml:space="preserve"> </v>
      </c>
      <c r="AC23" s="346" t="str">
        <f t="shared" si="3"/>
        <v xml:space="preserve"> </v>
      </c>
      <c r="AD23" s="346" t="str">
        <f t="shared" si="13"/>
        <v xml:space="preserve"> </v>
      </c>
      <c r="AE23" s="346" t="str">
        <f t="shared" si="4"/>
        <v xml:space="preserve"> </v>
      </c>
      <c r="AF23" s="346">
        <f t="shared" si="14"/>
        <v>0</v>
      </c>
      <c r="AG23" s="346">
        <f t="shared" si="5"/>
        <v>-4</v>
      </c>
      <c r="AH23" s="346" t="b">
        <f t="shared" si="6"/>
        <v>0</v>
      </c>
      <c r="AI23" s="142"/>
      <c r="AJ23" s="346">
        <f t="shared" si="15"/>
        <v>0</v>
      </c>
      <c r="AK23" s="346">
        <f t="shared" si="7"/>
        <v>-4</v>
      </c>
      <c r="AL23" s="346" t="b">
        <f t="shared" si="8"/>
        <v>0</v>
      </c>
      <c r="AM23" s="305" t="str">
        <f t="shared" si="16"/>
        <v xml:space="preserve"> </v>
      </c>
      <c r="AN23" s="306" t="str">
        <f t="shared" si="17"/>
        <v>N/A</v>
      </c>
      <c r="AO23" s="252">
        <v>2020</v>
      </c>
      <c r="AP23" s="252">
        <v>354</v>
      </c>
      <c r="AQ23" s="252">
        <v>53100</v>
      </c>
      <c r="AR23" s="397">
        <v>400</v>
      </c>
      <c r="BN23" s="44"/>
    </row>
    <row r="24" spans="1:66" ht="34.5" customHeight="1" x14ac:dyDescent="0.25">
      <c r="A24" s="46"/>
      <c r="B24" s="142"/>
      <c r="C24" s="996"/>
      <c r="D24" s="997"/>
      <c r="E24" s="303"/>
      <c r="F24" s="289"/>
      <c r="G24" s="346">
        <f t="shared" si="0"/>
        <v>0</v>
      </c>
      <c r="H24" s="142"/>
      <c r="I24" s="142"/>
      <c r="J24" s="142"/>
      <c r="K24" s="262"/>
      <c r="L24" s="463"/>
      <c r="M24" s="339"/>
      <c r="N24" s="422"/>
      <c r="O24" s="262"/>
      <c r="P24" s="142"/>
      <c r="Q24" s="289"/>
      <c r="R24" s="346">
        <f t="shared" si="9"/>
        <v>1900</v>
      </c>
      <c r="S24" s="421">
        <f t="shared" si="10"/>
        <v>0</v>
      </c>
      <c r="T24" s="142"/>
      <c r="U24" s="142"/>
      <c r="V24" s="346">
        <f t="shared" si="11"/>
        <v>0</v>
      </c>
      <c r="W24" s="142"/>
      <c r="X24" s="142"/>
      <c r="Y24" s="433"/>
      <c r="Z24" s="346" t="str">
        <f t="shared" si="12"/>
        <v>NO OBLIGATORIA</v>
      </c>
      <c r="AA24" s="346" t="str">
        <f t="shared" si="1"/>
        <v xml:space="preserve"> </v>
      </c>
      <c r="AB24" s="346" t="str">
        <f t="shared" si="2"/>
        <v xml:space="preserve"> </v>
      </c>
      <c r="AC24" s="346" t="str">
        <f t="shared" si="3"/>
        <v xml:space="preserve"> </v>
      </c>
      <c r="AD24" s="346" t="str">
        <f t="shared" si="13"/>
        <v xml:space="preserve"> </v>
      </c>
      <c r="AE24" s="346" t="str">
        <f t="shared" si="4"/>
        <v xml:space="preserve"> </v>
      </c>
      <c r="AF24" s="346">
        <f t="shared" si="14"/>
        <v>0</v>
      </c>
      <c r="AG24" s="346">
        <f t="shared" si="5"/>
        <v>-4</v>
      </c>
      <c r="AH24" s="346" t="b">
        <f t="shared" si="6"/>
        <v>0</v>
      </c>
      <c r="AI24" s="142"/>
      <c r="AJ24" s="346">
        <f t="shared" si="15"/>
        <v>0</v>
      </c>
      <c r="AK24" s="346">
        <f t="shared" si="7"/>
        <v>-4</v>
      </c>
      <c r="AL24" s="346" t="b">
        <f t="shared" si="8"/>
        <v>0</v>
      </c>
      <c r="AM24" s="305" t="str">
        <f t="shared" si="16"/>
        <v xml:space="preserve"> </v>
      </c>
      <c r="AN24" s="306" t="str">
        <f t="shared" si="17"/>
        <v>N/A</v>
      </c>
      <c r="AO24" s="252">
        <v>2021</v>
      </c>
      <c r="AP24" s="252">
        <v>354</v>
      </c>
      <c r="AQ24" s="252">
        <v>53100</v>
      </c>
      <c r="AR24" s="397">
        <v>400</v>
      </c>
      <c r="BN24" s="44"/>
    </row>
    <row r="25" spans="1:66" ht="34.5" customHeight="1" x14ac:dyDescent="0.25">
      <c r="A25" s="46"/>
      <c r="B25" s="142"/>
      <c r="C25" s="996"/>
      <c r="D25" s="997"/>
      <c r="E25" s="303"/>
      <c r="F25" s="289"/>
      <c r="G25" s="346">
        <f t="shared" si="0"/>
        <v>0</v>
      </c>
      <c r="H25" s="142"/>
      <c r="I25" s="142"/>
      <c r="J25" s="142"/>
      <c r="K25" s="262"/>
      <c r="L25" s="463"/>
      <c r="M25" s="339"/>
      <c r="N25" s="422"/>
      <c r="O25" s="262"/>
      <c r="P25" s="142"/>
      <c r="Q25" s="289"/>
      <c r="R25" s="346">
        <f t="shared" si="9"/>
        <v>1900</v>
      </c>
      <c r="S25" s="421">
        <f t="shared" si="10"/>
        <v>0</v>
      </c>
      <c r="T25" s="142"/>
      <c r="U25" s="142"/>
      <c r="V25" s="346">
        <f t="shared" si="11"/>
        <v>0</v>
      </c>
      <c r="W25" s="142"/>
      <c r="X25" s="142"/>
      <c r="Y25" s="433"/>
      <c r="Z25" s="346" t="str">
        <f t="shared" si="12"/>
        <v>NO OBLIGATORIA</v>
      </c>
      <c r="AA25" s="346" t="str">
        <f t="shared" si="1"/>
        <v xml:space="preserve"> </v>
      </c>
      <c r="AB25" s="346" t="str">
        <f t="shared" si="2"/>
        <v xml:space="preserve"> </v>
      </c>
      <c r="AC25" s="346" t="str">
        <f t="shared" si="3"/>
        <v xml:space="preserve"> </v>
      </c>
      <c r="AD25" s="346" t="str">
        <f t="shared" si="13"/>
        <v xml:space="preserve"> </v>
      </c>
      <c r="AE25" s="346" t="str">
        <f t="shared" si="4"/>
        <v xml:space="preserve"> </v>
      </c>
      <c r="AF25" s="346">
        <f t="shared" si="14"/>
        <v>0</v>
      </c>
      <c r="AG25" s="346">
        <f t="shared" si="5"/>
        <v>-4</v>
      </c>
      <c r="AH25" s="346" t="b">
        <f t="shared" si="6"/>
        <v>0</v>
      </c>
      <c r="AI25" s="142"/>
      <c r="AJ25" s="346">
        <f t="shared" si="15"/>
        <v>0</v>
      </c>
      <c r="AK25" s="346">
        <f t="shared" si="7"/>
        <v>-4</v>
      </c>
      <c r="AL25" s="346" t="b">
        <f t="shared" si="8"/>
        <v>0</v>
      </c>
      <c r="AM25" s="305" t="str">
        <f t="shared" si="16"/>
        <v xml:space="preserve"> </v>
      </c>
      <c r="AN25" s="306" t="str">
        <f t="shared" si="17"/>
        <v>N/A</v>
      </c>
      <c r="AO25" s="252">
        <v>2022</v>
      </c>
      <c r="AP25" s="252">
        <v>354</v>
      </c>
      <c r="AQ25" s="252">
        <v>53100</v>
      </c>
      <c r="AR25" s="397">
        <v>425</v>
      </c>
      <c r="BN25" s="44"/>
    </row>
    <row r="26" spans="1:66" ht="34.5" customHeight="1" x14ac:dyDescent="0.25">
      <c r="A26" s="46"/>
      <c r="B26" s="142"/>
      <c r="C26" s="996"/>
      <c r="D26" s="997"/>
      <c r="E26" s="303"/>
      <c r="F26" s="289"/>
      <c r="G26" s="346">
        <f t="shared" si="0"/>
        <v>0</v>
      </c>
      <c r="H26" s="142"/>
      <c r="I26" s="142"/>
      <c r="J26" s="142"/>
      <c r="K26" s="262"/>
      <c r="L26" s="463"/>
      <c r="M26" s="339"/>
      <c r="N26" s="422"/>
      <c r="O26" s="262"/>
      <c r="P26" s="142"/>
      <c r="Q26" s="289"/>
      <c r="R26" s="346">
        <f t="shared" si="9"/>
        <v>1900</v>
      </c>
      <c r="S26" s="421">
        <f t="shared" si="10"/>
        <v>0</v>
      </c>
      <c r="T26" s="142"/>
      <c r="U26" s="142"/>
      <c r="V26" s="346">
        <f t="shared" si="11"/>
        <v>0</v>
      </c>
      <c r="W26" s="142"/>
      <c r="X26" s="142"/>
      <c r="Y26" s="433"/>
      <c r="Z26" s="346" t="str">
        <f t="shared" si="12"/>
        <v>NO OBLIGATORIA</v>
      </c>
      <c r="AA26" s="346" t="str">
        <f t="shared" si="1"/>
        <v xml:space="preserve"> </v>
      </c>
      <c r="AB26" s="346" t="str">
        <f t="shared" si="2"/>
        <v xml:space="preserve"> </v>
      </c>
      <c r="AC26" s="346" t="str">
        <f t="shared" si="3"/>
        <v xml:space="preserve"> </v>
      </c>
      <c r="AD26" s="346" t="str">
        <f t="shared" si="13"/>
        <v xml:space="preserve"> </v>
      </c>
      <c r="AE26" s="346" t="str">
        <f t="shared" si="4"/>
        <v xml:space="preserve"> </v>
      </c>
      <c r="AF26" s="346">
        <f t="shared" si="14"/>
        <v>0</v>
      </c>
      <c r="AG26" s="346">
        <f t="shared" si="5"/>
        <v>-4</v>
      </c>
      <c r="AH26" s="346" t="b">
        <f t="shared" si="6"/>
        <v>0</v>
      </c>
      <c r="AI26" s="142"/>
      <c r="AJ26" s="346">
        <f t="shared" si="15"/>
        <v>0</v>
      </c>
      <c r="AK26" s="346">
        <f t="shared" si="7"/>
        <v>-4</v>
      </c>
      <c r="AL26" s="346" t="b">
        <f t="shared" si="8"/>
        <v>0</v>
      </c>
      <c r="AM26" s="305" t="str">
        <f t="shared" si="16"/>
        <v xml:space="preserve"> </v>
      </c>
      <c r="AN26" s="306" t="str">
        <f t="shared" si="17"/>
        <v>N/A</v>
      </c>
      <c r="AO26" s="198">
        <v>2023</v>
      </c>
      <c r="AP26" s="252">
        <v>354</v>
      </c>
      <c r="AQ26" s="252">
        <v>53100</v>
      </c>
      <c r="BN26" s="44"/>
    </row>
    <row r="27" spans="1:66" ht="34.5" customHeight="1" x14ac:dyDescent="0.25">
      <c r="A27" s="46"/>
      <c r="B27" s="142"/>
      <c r="C27" s="996"/>
      <c r="D27" s="997"/>
      <c r="E27" s="303"/>
      <c r="F27" s="289"/>
      <c r="G27" s="346">
        <f t="shared" si="0"/>
        <v>0</v>
      </c>
      <c r="H27" s="142"/>
      <c r="I27" s="142"/>
      <c r="J27" s="142"/>
      <c r="K27" s="262"/>
      <c r="L27" s="463"/>
      <c r="M27" s="339"/>
      <c r="N27" s="422"/>
      <c r="O27" s="262"/>
      <c r="P27" s="142"/>
      <c r="Q27" s="289"/>
      <c r="R27" s="346">
        <f t="shared" si="9"/>
        <v>1900</v>
      </c>
      <c r="S27" s="421">
        <f t="shared" si="10"/>
        <v>0</v>
      </c>
      <c r="T27" s="142"/>
      <c r="U27" s="142"/>
      <c r="V27" s="346">
        <f t="shared" si="11"/>
        <v>0</v>
      </c>
      <c r="W27" s="142"/>
      <c r="X27" s="142"/>
      <c r="Y27" s="433"/>
      <c r="Z27" s="346" t="str">
        <f t="shared" si="12"/>
        <v>NO OBLIGATORIA</v>
      </c>
      <c r="AA27" s="346" t="str">
        <f t="shared" si="1"/>
        <v xml:space="preserve"> </v>
      </c>
      <c r="AB27" s="346" t="str">
        <f t="shared" si="2"/>
        <v xml:space="preserve"> </v>
      </c>
      <c r="AC27" s="346" t="str">
        <f t="shared" si="3"/>
        <v xml:space="preserve"> </v>
      </c>
      <c r="AD27" s="346" t="str">
        <f t="shared" si="13"/>
        <v xml:space="preserve"> </v>
      </c>
      <c r="AE27" s="346" t="str">
        <f t="shared" si="4"/>
        <v xml:space="preserve"> </v>
      </c>
      <c r="AF27" s="346">
        <f t="shared" si="14"/>
        <v>0</v>
      </c>
      <c r="AG27" s="346">
        <f t="shared" si="5"/>
        <v>-4</v>
      </c>
      <c r="AH27" s="346" t="b">
        <f t="shared" si="6"/>
        <v>0</v>
      </c>
      <c r="AI27" s="142"/>
      <c r="AJ27" s="346">
        <f t="shared" si="15"/>
        <v>0</v>
      </c>
      <c r="AK27" s="346">
        <f t="shared" si="7"/>
        <v>-4</v>
      </c>
      <c r="AL27" s="346" t="b">
        <f t="shared" si="8"/>
        <v>0</v>
      </c>
      <c r="AM27" s="305" t="str">
        <f t="shared" si="16"/>
        <v xml:space="preserve"> </v>
      </c>
      <c r="AN27" s="306" t="str">
        <f t="shared" si="17"/>
        <v>N/A</v>
      </c>
      <c r="AO27" s="198">
        <v>2024</v>
      </c>
      <c r="AP27" s="252">
        <v>354</v>
      </c>
      <c r="AQ27" s="252">
        <v>53100</v>
      </c>
      <c r="BN27" s="44"/>
    </row>
    <row r="28" spans="1:66" ht="34.5" customHeight="1" x14ac:dyDescent="0.25">
      <c r="A28" s="46"/>
      <c r="B28" s="142"/>
      <c r="C28" s="996"/>
      <c r="D28" s="997"/>
      <c r="E28" s="303"/>
      <c r="F28" s="289"/>
      <c r="G28" s="346">
        <f t="shared" si="0"/>
        <v>0</v>
      </c>
      <c r="H28" s="142"/>
      <c r="I28" s="142"/>
      <c r="J28" s="142"/>
      <c r="K28" s="262"/>
      <c r="L28" s="463"/>
      <c r="M28" s="339"/>
      <c r="N28" s="422"/>
      <c r="O28" s="262"/>
      <c r="P28" s="142"/>
      <c r="Q28" s="289"/>
      <c r="R28" s="346">
        <f t="shared" si="9"/>
        <v>1900</v>
      </c>
      <c r="S28" s="421">
        <f t="shared" si="10"/>
        <v>0</v>
      </c>
      <c r="T28" s="142"/>
      <c r="U28" s="142"/>
      <c r="V28" s="346">
        <f t="shared" si="11"/>
        <v>0</v>
      </c>
      <c r="W28" s="142"/>
      <c r="X28" s="142"/>
      <c r="Y28" s="433"/>
      <c r="Z28" s="346" t="str">
        <f t="shared" si="12"/>
        <v>NO OBLIGATORIA</v>
      </c>
      <c r="AA28" s="346" t="str">
        <f t="shared" si="1"/>
        <v xml:space="preserve"> </v>
      </c>
      <c r="AB28" s="346" t="str">
        <f t="shared" si="2"/>
        <v xml:space="preserve"> </v>
      </c>
      <c r="AC28" s="346" t="str">
        <f t="shared" si="3"/>
        <v xml:space="preserve"> </v>
      </c>
      <c r="AD28" s="346" t="str">
        <f t="shared" si="13"/>
        <v xml:space="preserve"> </v>
      </c>
      <c r="AE28" s="346" t="str">
        <f t="shared" si="4"/>
        <v xml:space="preserve"> </v>
      </c>
      <c r="AF28" s="346">
        <f t="shared" si="14"/>
        <v>0</v>
      </c>
      <c r="AG28" s="346">
        <f t="shared" si="5"/>
        <v>-4</v>
      </c>
      <c r="AH28" s="346" t="b">
        <f t="shared" si="6"/>
        <v>0</v>
      </c>
      <c r="AI28" s="142"/>
      <c r="AJ28" s="346">
        <f t="shared" si="15"/>
        <v>0</v>
      </c>
      <c r="AK28" s="346">
        <f t="shared" si="7"/>
        <v>-4</v>
      </c>
      <c r="AL28" s="346" t="b">
        <f t="shared" si="8"/>
        <v>0</v>
      </c>
      <c r="AM28" s="305" t="str">
        <f t="shared" si="16"/>
        <v xml:space="preserve"> </v>
      </c>
      <c r="AN28" s="306" t="str">
        <f t="shared" si="17"/>
        <v>N/A</v>
      </c>
      <c r="AO28" s="198">
        <v>2025</v>
      </c>
      <c r="AP28" s="252">
        <v>354</v>
      </c>
      <c r="AQ28" s="252">
        <v>53100</v>
      </c>
      <c r="BN28" s="44"/>
    </row>
    <row r="29" spans="1:66" ht="34.5" customHeight="1" x14ac:dyDescent="0.25">
      <c r="A29" s="46"/>
      <c r="B29" s="142"/>
      <c r="C29" s="996"/>
      <c r="D29" s="997"/>
      <c r="E29" s="303"/>
      <c r="F29" s="289"/>
      <c r="G29" s="346">
        <f t="shared" si="0"/>
        <v>0</v>
      </c>
      <c r="H29" s="142"/>
      <c r="I29" s="142"/>
      <c r="J29" s="142"/>
      <c r="K29" s="262"/>
      <c r="L29" s="463"/>
      <c r="M29" s="339"/>
      <c r="N29" s="422"/>
      <c r="O29" s="262"/>
      <c r="P29" s="142"/>
      <c r="Q29" s="289"/>
      <c r="R29" s="346">
        <f t="shared" si="9"/>
        <v>1900</v>
      </c>
      <c r="S29" s="421">
        <f t="shared" si="10"/>
        <v>0</v>
      </c>
      <c r="T29" s="142"/>
      <c r="U29" s="142"/>
      <c r="V29" s="346">
        <f t="shared" si="11"/>
        <v>0</v>
      </c>
      <c r="W29" s="142"/>
      <c r="X29" s="142"/>
      <c r="Y29" s="433"/>
      <c r="Z29" s="346" t="str">
        <f t="shared" si="12"/>
        <v>NO OBLIGATORIA</v>
      </c>
      <c r="AA29" s="346" t="str">
        <f t="shared" si="1"/>
        <v xml:space="preserve"> </v>
      </c>
      <c r="AB29" s="346" t="str">
        <f t="shared" si="2"/>
        <v xml:space="preserve"> </v>
      </c>
      <c r="AC29" s="346" t="str">
        <f t="shared" si="3"/>
        <v xml:space="preserve"> </v>
      </c>
      <c r="AD29" s="346" t="str">
        <f t="shared" si="13"/>
        <v xml:space="preserve"> </v>
      </c>
      <c r="AE29" s="346" t="str">
        <f t="shared" si="4"/>
        <v xml:space="preserve"> </v>
      </c>
      <c r="AF29" s="346">
        <f t="shared" si="14"/>
        <v>0</v>
      </c>
      <c r="AG29" s="346">
        <f t="shared" si="5"/>
        <v>-4</v>
      </c>
      <c r="AH29" s="346" t="b">
        <f t="shared" si="6"/>
        <v>0</v>
      </c>
      <c r="AI29" s="142"/>
      <c r="AJ29" s="346">
        <f t="shared" si="15"/>
        <v>0</v>
      </c>
      <c r="AK29" s="346">
        <f t="shared" si="7"/>
        <v>-4</v>
      </c>
      <c r="AL29" s="346" t="b">
        <f t="shared" si="8"/>
        <v>0</v>
      </c>
      <c r="AM29" s="305" t="str">
        <f t="shared" si="16"/>
        <v xml:space="preserve"> </v>
      </c>
      <c r="AN29" s="306" t="str">
        <f t="shared" si="17"/>
        <v>N/A</v>
      </c>
      <c r="AO29" s="198">
        <v>2026</v>
      </c>
      <c r="AP29" s="252">
        <v>354</v>
      </c>
      <c r="AQ29" s="252">
        <v>53100</v>
      </c>
      <c r="BN29" s="44"/>
    </row>
    <row r="30" spans="1:66" ht="34.5" customHeight="1" x14ac:dyDescent="0.25">
      <c r="A30" s="46"/>
      <c r="B30" s="142"/>
      <c r="C30" s="996"/>
      <c r="D30" s="997"/>
      <c r="E30" s="303"/>
      <c r="F30" s="289"/>
      <c r="G30" s="346">
        <f t="shared" si="0"/>
        <v>0</v>
      </c>
      <c r="H30" s="142"/>
      <c r="I30" s="142"/>
      <c r="J30" s="142"/>
      <c r="K30" s="262"/>
      <c r="L30" s="463"/>
      <c r="M30" s="339"/>
      <c r="N30" s="422"/>
      <c r="O30" s="262"/>
      <c r="P30" s="142"/>
      <c r="Q30" s="289"/>
      <c r="R30" s="346">
        <f t="shared" si="9"/>
        <v>1900</v>
      </c>
      <c r="S30" s="421">
        <f t="shared" si="10"/>
        <v>0</v>
      </c>
      <c r="T30" s="142"/>
      <c r="U30" s="142"/>
      <c r="V30" s="346">
        <f t="shared" si="11"/>
        <v>0</v>
      </c>
      <c r="W30" s="142"/>
      <c r="X30" s="142"/>
      <c r="Y30" s="433"/>
      <c r="Z30" s="346" t="str">
        <f t="shared" si="12"/>
        <v>NO OBLIGATORIA</v>
      </c>
      <c r="AA30" s="346" t="str">
        <f t="shared" si="1"/>
        <v xml:space="preserve"> </v>
      </c>
      <c r="AB30" s="346" t="str">
        <f t="shared" si="2"/>
        <v xml:space="preserve"> </v>
      </c>
      <c r="AC30" s="346" t="str">
        <f t="shared" si="3"/>
        <v xml:space="preserve"> </v>
      </c>
      <c r="AD30" s="346" t="str">
        <f t="shared" si="13"/>
        <v xml:space="preserve"> </v>
      </c>
      <c r="AE30" s="346" t="str">
        <f t="shared" si="4"/>
        <v xml:space="preserve"> </v>
      </c>
      <c r="AF30" s="346">
        <f t="shared" si="14"/>
        <v>0</v>
      </c>
      <c r="AG30" s="346">
        <f t="shared" si="5"/>
        <v>-4</v>
      </c>
      <c r="AH30" s="346" t="b">
        <f t="shared" si="6"/>
        <v>0</v>
      </c>
      <c r="AI30" s="142"/>
      <c r="AJ30" s="346">
        <f t="shared" si="15"/>
        <v>0</v>
      </c>
      <c r="AK30" s="346">
        <f t="shared" si="7"/>
        <v>-4</v>
      </c>
      <c r="AL30" s="346" t="b">
        <f t="shared" si="8"/>
        <v>0</v>
      </c>
      <c r="AM30" s="305" t="str">
        <f t="shared" si="16"/>
        <v xml:space="preserve"> </v>
      </c>
      <c r="AN30" s="306" t="str">
        <f t="shared" si="17"/>
        <v>N/A</v>
      </c>
      <c r="AO30" s="198">
        <v>2027</v>
      </c>
      <c r="AP30" s="252">
        <v>354</v>
      </c>
      <c r="AQ30" s="252">
        <v>53100</v>
      </c>
      <c r="BN30" s="44"/>
    </row>
    <row r="31" spans="1:66" ht="34.5" customHeight="1" x14ac:dyDescent="0.25">
      <c r="A31" s="46"/>
      <c r="B31" s="142"/>
      <c r="C31" s="996"/>
      <c r="D31" s="997"/>
      <c r="E31" s="303"/>
      <c r="F31" s="289"/>
      <c r="G31" s="346">
        <f t="shared" si="0"/>
        <v>0</v>
      </c>
      <c r="H31" s="142"/>
      <c r="I31" s="142"/>
      <c r="J31" s="142"/>
      <c r="K31" s="262"/>
      <c r="L31" s="463"/>
      <c r="M31" s="339"/>
      <c r="N31" s="422"/>
      <c r="O31" s="262"/>
      <c r="P31" s="142"/>
      <c r="Q31" s="289"/>
      <c r="R31" s="346">
        <f t="shared" si="9"/>
        <v>1900</v>
      </c>
      <c r="S31" s="421">
        <f t="shared" si="10"/>
        <v>0</v>
      </c>
      <c r="T31" s="142"/>
      <c r="U31" s="142"/>
      <c r="V31" s="346">
        <f t="shared" si="11"/>
        <v>0</v>
      </c>
      <c r="W31" s="142"/>
      <c r="X31" s="142"/>
      <c r="Y31" s="433"/>
      <c r="Z31" s="346" t="str">
        <f t="shared" si="12"/>
        <v>NO OBLIGATORIA</v>
      </c>
      <c r="AA31" s="346" t="str">
        <f t="shared" si="1"/>
        <v xml:space="preserve"> </v>
      </c>
      <c r="AB31" s="346" t="str">
        <f t="shared" si="2"/>
        <v xml:space="preserve"> </v>
      </c>
      <c r="AC31" s="346" t="str">
        <f t="shared" si="3"/>
        <v xml:space="preserve"> </v>
      </c>
      <c r="AD31" s="346" t="str">
        <f t="shared" si="13"/>
        <v xml:space="preserve"> </v>
      </c>
      <c r="AE31" s="346" t="str">
        <f t="shared" si="4"/>
        <v xml:space="preserve"> </v>
      </c>
      <c r="AF31" s="346">
        <f t="shared" si="14"/>
        <v>0</v>
      </c>
      <c r="AG31" s="346">
        <f t="shared" si="5"/>
        <v>-4</v>
      </c>
      <c r="AH31" s="346" t="b">
        <f t="shared" si="6"/>
        <v>0</v>
      </c>
      <c r="AI31" s="142"/>
      <c r="AJ31" s="346">
        <f t="shared" si="15"/>
        <v>0</v>
      </c>
      <c r="AK31" s="346">
        <f t="shared" si="7"/>
        <v>-4</v>
      </c>
      <c r="AL31" s="346" t="b">
        <f t="shared" si="8"/>
        <v>0</v>
      </c>
      <c r="AM31" s="305" t="str">
        <f t="shared" si="16"/>
        <v xml:space="preserve"> </v>
      </c>
      <c r="AN31" s="306" t="str">
        <f t="shared" si="17"/>
        <v>N/A</v>
      </c>
      <c r="AO31" s="198">
        <v>2028</v>
      </c>
      <c r="AP31" s="252">
        <v>354</v>
      </c>
      <c r="AQ31" s="252">
        <v>53100</v>
      </c>
      <c r="BN31" s="44"/>
    </row>
    <row r="32" spans="1:66" ht="34.5" customHeight="1" x14ac:dyDescent="0.25">
      <c r="A32" s="46"/>
      <c r="B32" s="142"/>
      <c r="C32" s="996"/>
      <c r="D32" s="997"/>
      <c r="E32" s="303"/>
      <c r="F32" s="289"/>
      <c r="G32" s="346">
        <f t="shared" si="0"/>
        <v>0</v>
      </c>
      <c r="H32" s="142"/>
      <c r="I32" s="142"/>
      <c r="J32" s="142"/>
      <c r="K32" s="262"/>
      <c r="L32" s="463"/>
      <c r="M32" s="339"/>
      <c r="N32" s="422"/>
      <c r="O32" s="262"/>
      <c r="P32" s="142"/>
      <c r="Q32" s="289"/>
      <c r="R32" s="346">
        <f t="shared" si="9"/>
        <v>1900</v>
      </c>
      <c r="S32" s="421">
        <f t="shared" si="10"/>
        <v>0</v>
      </c>
      <c r="T32" s="142"/>
      <c r="U32" s="142"/>
      <c r="V32" s="346">
        <f t="shared" si="11"/>
        <v>0</v>
      </c>
      <c r="W32" s="142"/>
      <c r="X32" s="142"/>
      <c r="Y32" s="433"/>
      <c r="Z32" s="346" t="str">
        <f t="shared" si="12"/>
        <v>NO OBLIGATORIA</v>
      </c>
      <c r="AA32" s="346" t="str">
        <f t="shared" si="1"/>
        <v xml:space="preserve"> </v>
      </c>
      <c r="AB32" s="346" t="str">
        <f t="shared" si="2"/>
        <v xml:space="preserve"> </v>
      </c>
      <c r="AC32" s="346" t="str">
        <f t="shared" si="3"/>
        <v xml:space="preserve"> </v>
      </c>
      <c r="AD32" s="346" t="str">
        <f t="shared" si="13"/>
        <v xml:space="preserve"> </v>
      </c>
      <c r="AE32" s="346" t="str">
        <f t="shared" si="4"/>
        <v xml:space="preserve"> </v>
      </c>
      <c r="AF32" s="346">
        <f t="shared" si="14"/>
        <v>0</v>
      </c>
      <c r="AG32" s="346">
        <f t="shared" si="5"/>
        <v>-4</v>
      </c>
      <c r="AH32" s="346" t="b">
        <f t="shared" si="6"/>
        <v>0</v>
      </c>
      <c r="AI32" s="142"/>
      <c r="AJ32" s="346">
        <f t="shared" si="15"/>
        <v>0</v>
      </c>
      <c r="AK32" s="346">
        <f t="shared" si="7"/>
        <v>-4</v>
      </c>
      <c r="AL32" s="346" t="b">
        <f t="shared" si="8"/>
        <v>0</v>
      </c>
      <c r="AM32" s="305" t="str">
        <f t="shared" si="16"/>
        <v xml:space="preserve"> </v>
      </c>
      <c r="AN32" s="306" t="str">
        <f t="shared" si="17"/>
        <v>N/A</v>
      </c>
      <c r="AO32" s="198">
        <v>2029</v>
      </c>
      <c r="AP32" s="252">
        <v>354</v>
      </c>
      <c r="AQ32" s="252">
        <v>53100</v>
      </c>
      <c r="BN32" s="44"/>
    </row>
    <row r="33" spans="1:66" ht="34.5" customHeight="1" x14ac:dyDescent="0.25">
      <c r="A33" s="46"/>
      <c r="B33" s="142"/>
      <c r="C33" s="996"/>
      <c r="D33" s="997"/>
      <c r="E33" s="303"/>
      <c r="F33" s="289"/>
      <c r="G33" s="346">
        <f t="shared" si="0"/>
        <v>0</v>
      </c>
      <c r="H33" s="142"/>
      <c r="I33" s="142"/>
      <c r="J33" s="142"/>
      <c r="K33" s="262"/>
      <c r="L33" s="463"/>
      <c r="M33" s="339"/>
      <c r="N33" s="422"/>
      <c r="O33" s="262"/>
      <c r="P33" s="142"/>
      <c r="Q33" s="289"/>
      <c r="R33" s="346">
        <f t="shared" si="9"/>
        <v>1900</v>
      </c>
      <c r="S33" s="421">
        <f t="shared" si="10"/>
        <v>0</v>
      </c>
      <c r="T33" s="142"/>
      <c r="U33" s="142"/>
      <c r="V33" s="346">
        <f t="shared" si="11"/>
        <v>0</v>
      </c>
      <c r="W33" s="142"/>
      <c r="X33" s="142"/>
      <c r="Y33" s="433"/>
      <c r="Z33" s="346" t="str">
        <f t="shared" si="12"/>
        <v>NO OBLIGATORIA</v>
      </c>
      <c r="AA33" s="346" t="str">
        <f t="shared" si="1"/>
        <v xml:space="preserve"> </v>
      </c>
      <c r="AB33" s="346" t="str">
        <f t="shared" si="2"/>
        <v xml:space="preserve"> </v>
      </c>
      <c r="AC33" s="346" t="str">
        <f t="shared" si="3"/>
        <v xml:space="preserve"> </v>
      </c>
      <c r="AD33" s="346" t="str">
        <f t="shared" si="13"/>
        <v xml:space="preserve"> </v>
      </c>
      <c r="AE33" s="346" t="str">
        <f t="shared" si="4"/>
        <v xml:space="preserve"> </v>
      </c>
      <c r="AF33" s="346">
        <f t="shared" si="14"/>
        <v>0</v>
      </c>
      <c r="AG33" s="346">
        <f t="shared" si="5"/>
        <v>-4</v>
      </c>
      <c r="AH33" s="346" t="b">
        <f t="shared" si="6"/>
        <v>0</v>
      </c>
      <c r="AI33" s="142"/>
      <c r="AJ33" s="346">
        <f t="shared" si="15"/>
        <v>0</v>
      </c>
      <c r="AK33" s="346">
        <f t="shared" si="7"/>
        <v>-4</v>
      </c>
      <c r="AL33" s="346" t="b">
        <f t="shared" si="8"/>
        <v>0</v>
      </c>
      <c r="AM33" s="305" t="str">
        <f t="shared" si="16"/>
        <v xml:space="preserve"> </v>
      </c>
      <c r="AN33" s="306" t="str">
        <f t="shared" si="17"/>
        <v>N/A</v>
      </c>
      <c r="AO33" s="198">
        <v>2030</v>
      </c>
      <c r="AP33" s="252">
        <v>354</v>
      </c>
      <c r="AQ33" s="252">
        <v>53100</v>
      </c>
      <c r="BN33" s="44"/>
    </row>
    <row r="34" spans="1:66" ht="34.5" customHeight="1" x14ac:dyDescent="0.25">
      <c r="A34" s="46"/>
      <c r="B34" s="142"/>
      <c r="C34" s="996"/>
      <c r="D34" s="997"/>
      <c r="E34" s="303"/>
      <c r="F34" s="289"/>
      <c r="G34" s="346">
        <f t="shared" si="0"/>
        <v>0</v>
      </c>
      <c r="H34" s="142"/>
      <c r="I34" s="142"/>
      <c r="J34" s="142"/>
      <c r="K34" s="262"/>
      <c r="L34" s="463"/>
      <c r="M34" s="339"/>
      <c r="N34" s="422"/>
      <c r="O34" s="262"/>
      <c r="P34" s="142"/>
      <c r="Q34" s="289"/>
      <c r="R34" s="346">
        <f t="shared" si="9"/>
        <v>1900</v>
      </c>
      <c r="S34" s="421">
        <f t="shared" si="10"/>
        <v>0</v>
      </c>
      <c r="T34" s="142"/>
      <c r="U34" s="142"/>
      <c r="V34" s="346">
        <f t="shared" si="11"/>
        <v>0</v>
      </c>
      <c r="W34" s="142"/>
      <c r="X34" s="142"/>
      <c r="Y34" s="433"/>
      <c r="Z34" s="346" t="str">
        <f t="shared" si="12"/>
        <v>NO OBLIGATORIA</v>
      </c>
      <c r="AA34" s="346" t="str">
        <f t="shared" si="1"/>
        <v xml:space="preserve"> </v>
      </c>
      <c r="AB34" s="346" t="str">
        <f t="shared" si="2"/>
        <v xml:space="preserve"> </v>
      </c>
      <c r="AC34" s="346" t="str">
        <f t="shared" si="3"/>
        <v xml:space="preserve"> </v>
      </c>
      <c r="AD34" s="346" t="str">
        <f t="shared" si="13"/>
        <v xml:space="preserve"> </v>
      </c>
      <c r="AE34" s="346" t="str">
        <f t="shared" si="4"/>
        <v xml:space="preserve"> </v>
      </c>
      <c r="AF34" s="346">
        <f t="shared" si="14"/>
        <v>0</v>
      </c>
      <c r="AG34" s="346">
        <f t="shared" si="5"/>
        <v>-4</v>
      </c>
      <c r="AH34" s="346" t="b">
        <f t="shared" si="6"/>
        <v>0</v>
      </c>
      <c r="AI34" s="142"/>
      <c r="AJ34" s="346">
        <f t="shared" si="15"/>
        <v>0</v>
      </c>
      <c r="AK34" s="346">
        <f t="shared" si="7"/>
        <v>-4</v>
      </c>
      <c r="AL34" s="346" t="b">
        <f t="shared" si="8"/>
        <v>0</v>
      </c>
      <c r="AM34" s="305" t="str">
        <f t="shared" si="16"/>
        <v xml:space="preserve"> </v>
      </c>
      <c r="AN34" s="306" t="str">
        <f t="shared" si="17"/>
        <v>N/A</v>
      </c>
      <c r="AO34" s="198"/>
      <c r="AP34" s="198"/>
      <c r="AQ34" s="198"/>
      <c r="BN34" s="44"/>
    </row>
    <row r="35" spans="1:66" ht="34.5" customHeight="1" x14ac:dyDescent="0.25">
      <c r="A35" s="46"/>
      <c r="B35" s="142"/>
      <c r="C35" s="996"/>
      <c r="D35" s="997"/>
      <c r="E35" s="303"/>
      <c r="F35" s="289"/>
      <c r="G35" s="346">
        <f t="shared" si="0"/>
        <v>0</v>
      </c>
      <c r="H35" s="142"/>
      <c r="I35" s="142"/>
      <c r="J35" s="142"/>
      <c r="K35" s="262"/>
      <c r="L35" s="463"/>
      <c r="M35" s="339"/>
      <c r="N35" s="422"/>
      <c r="O35" s="262"/>
      <c r="P35" s="142"/>
      <c r="Q35" s="289"/>
      <c r="R35" s="346">
        <f t="shared" si="9"/>
        <v>1900</v>
      </c>
      <c r="S35" s="421">
        <f t="shared" si="10"/>
        <v>0</v>
      </c>
      <c r="T35" s="142"/>
      <c r="U35" s="142"/>
      <c r="V35" s="346">
        <f t="shared" si="11"/>
        <v>0</v>
      </c>
      <c r="W35" s="142"/>
      <c r="X35" s="142"/>
      <c r="Y35" s="433"/>
      <c r="Z35" s="346" t="str">
        <f t="shared" si="12"/>
        <v>NO OBLIGATORIA</v>
      </c>
      <c r="AA35" s="346" t="str">
        <f t="shared" si="1"/>
        <v xml:space="preserve"> </v>
      </c>
      <c r="AB35" s="346" t="str">
        <f t="shared" si="2"/>
        <v xml:space="preserve"> </v>
      </c>
      <c r="AC35" s="346" t="str">
        <f t="shared" si="3"/>
        <v xml:space="preserve"> </v>
      </c>
      <c r="AD35" s="346" t="str">
        <f t="shared" si="13"/>
        <v xml:space="preserve"> </v>
      </c>
      <c r="AE35" s="346" t="str">
        <f t="shared" si="4"/>
        <v xml:space="preserve"> </v>
      </c>
      <c r="AF35" s="346">
        <f t="shared" si="14"/>
        <v>0</v>
      </c>
      <c r="AG35" s="346">
        <f t="shared" si="5"/>
        <v>-4</v>
      </c>
      <c r="AH35" s="346" t="b">
        <f t="shared" si="6"/>
        <v>0</v>
      </c>
      <c r="AI35" s="142"/>
      <c r="AJ35" s="346">
        <f t="shared" si="15"/>
        <v>0</v>
      </c>
      <c r="AK35" s="346">
        <f t="shared" si="7"/>
        <v>-4</v>
      </c>
      <c r="AL35" s="346" t="b">
        <f t="shared" si="8"/>
        <v>0</v>
      </c>
      <c r="AM35" s="305" t="str">
        <f t="shared" si="16"/>
        <v xml:space="preserve"> </v>
      </c>
      <c r="AN35" s="306" t="str">
        <f t="shared" si="17"/>
        <v>N/A</v>
      </c>
      <c r="AO35" s="198"/>
      <c r="AP35" s="198"/>
      <c r="AQ35" s="198"/>
      <c r="BN35" s="44"/>
    </row>
    <row r="36" spans="1:66" ht="34.5" customHeight="1" x14ac:dyDescent="0.25">
      <c r="A36" s="46"/>
      <c r="B36" s="142"/>
      <c r="C36" s="996"/>
      <c r="D36" s="997"/>
      <c r="E36" s="303"/>
      <c r="F36" s="289"/>
      <c r="G36" s="346">
        <f t="shared" si="0"/>
        <v>0</v>
      </c>
      <c r="H36" s="142"/>
      <c r="I36" s="142"/>
      <c r="J36" s="142"/>
      <c r="K36" s="262"/>
      <c r="L36" s="463"/>
      <c r="M36" s="339"/>
      <c r="N36" s="422"/>
      <c r="O36" s="262"/>
      <c r="P36" s="142"/>
      <c r="Q36" s="289"/>
      <c r="R36" s="346">
        <f t="shared" si="9"/>
        <v>1900</v>
      </c>
      <c r="S36" s="421">
        <f t="shared" si="10"/>
        <v>0</v>
      </c>
      <c r="T36" s="142"/>
      <c r="U36" s="142"/>
      <c r="V36" s="346">
        <f t="shared" si="11"/>
        <v>0</v>
      </c>
      <c r="W36" s="142"/>
      <c r="X36" s="142"/>
      <c r="Y36" s="433"/>
      <c r="Z36" s="346" t="str">
        <f t="shared" si="12"/>
        <v>NO OBLIGATORIA</v>
      </c>
      <c r="AA36" s="346" t="str">
        <f t="shared" si="1"/>
        <v xml:space="preserve"> </v>
      </c>
      <c r="AB36" s="346" t="str">
        <f t="shared" si="2"/>
        <v xml:space="preserve"> </v>
      </c>
      <c r="AC36" s="346" t="str">
        <f t="shared" si="3"/>
        <v xml:space="preserve"> </v>
      </c>
      <c r="AD36" s="346" t="str">
        <f t="shared" si="13"/>
        <v xml:space="preserve"> </v>
      </c>
      <c r="AE36" s="346" t="str">
        <f t="shared" si="4"/>
        <v xml:space="preserve"> </v>
      </c>
      <c r="AF36" s="346">
        <f t="shared" si="14"/>
        <v>0</v>
      </c>
      <c r="AG36" s="346">
        <f t="shared" si="5"/>
        <v>-4</v>
      </c>
      <c r="AH36" s="346" t="b">
        <f t="shared" si="6"/>
        <v>0</v>
      </c>
      <c r="AI36" s="142"/>
      <c r="AJ36" s="346">
        <f t="shared" si="15"/>
        <v>0</v>
      </c>
      <c r="AK36" s="346">
        <f t="shared" si="7"/>
        <v>-4</v>
      </c>
      <c r="AL36" s="346" t="b">
        <f t="shared" si="8"/>
        <v>0</v>
      </c>
      <c r="AM36" s="305" t="str">
        <f t="shared" si="16"/>
        <v xml:space="preserve"> </v>
      </c>
      <c r="AN36" s="306" t="str">
        <f t="shared" si="17"/>
        <v>N/A</v>
      </c>
      <c r="AO36" s="198"/>
      <c r="AP36" s="198"/>
      <c r="AQ36" s="198"/>
      <c r="BN36" s="44"/>
    </row>
    <row r="37" spans="1:66" ht="34.5" customHeight="1" x14ac:dyDescent="0.25">
      <c r="A37" s="46"/>
      <c r="B37" s="142"/>
      <c r="C37" s="996"/>
      <c r="D37" s="997"/>
      <c r="E37" s="303"/>
      <c r="F37" s="289"/>
      <c r="G37" s="346">
        <f t="shared" si="0"/>
        <v>0</v>
      </c>
      <c r="H37" s="142"/>
      <c r="I37" s="142"/>
      <c r="J37" s="142"/>
      <c r="K37" s="262"/>
      <c r="L37" s="463"/>
      <c r="M37" s="339"/>
      <c r="N37" s="422"/>
      <c r="O37" s="262"/>
      <c r="P37" s="142"/>
      <c r="Q37" s="289"/>
      <c r="R37" s="346">
        <f t="shared" si="9"/>
        <v>1900</v>
      </c>
      <c r="S37" s="421">
        <f t="shared" si="10"/>
        <v>0</v>
      </c>
      <c r="T37" s="142"/>
      <c r="U37" s="142"/>
      <c r="V37" s="346">
        <f t="shared" si="11"/>
        <v>0</v>
      </c>
      <c r="W37" s="142"/>
      <c r="X37" s="142"/>
      <c r="Y37" s="433"/>
      <c r="Z37" s="346" t="str">
        <f t="shared" si="12"/>
        <v>NO OBLIGATORIA</v>
      </c>
      <c r="AA37" s="346" t="str">
        <f t="shared" si="1"/>
        <v xml:space="preserve"> </v>
      </c>
      <c r="AB37" s="346" t="str">
        <f t="shared" si="2"/>
        <v xml:space="preserve"> </v>
      </c>
      <c r="AC37" s="346" t="str">
        <f t="shared" si="3"/>
        <v xml:space="preserve"> </v>
      </c>
      <c r="AD37" s="346" t="str">
        <f t="shared" si="13"/>
        <v xml:space="preserve"> </v>
      </c>
      <c r="AE37" s="346" t="str">
        <f t="shared" si="4"/>
        <v xml:space="preserve"> </v>
      </c>
      <c r="AF37" s="346">
        <f t="shared" si="14"/>
        <v>0</v>
      </c>
      <c r="AG37" s="346">
        <f t="shared" si="5"/>
        <v>-4</v>
      </c>
      <c r="AH37" s="346" t="b">
        <f t="shared" si="6"/>
        <v>0</v>
      </c>
      <c r="AI37" s="142"/>
      <c r="AJ37" s="346">
        <f t="shared" si="15"/>
        <v>0</v>
      </c>
      <c r="AK37" s="346">
        <f t="shared" si="7"/>
        <v>-4</v>
      </c>
      <c r="AL37" s="346" t="b">
        <f t="shared" si="8"/>
        <v>0</v>
      </c>
      <c r="AM37" s="305" t="str">
        <f t="shared" si="16"/>
        <v xml:space="preserve"> </v>
      </c>
      <c r="AN37" s="306" t="str">
        <f t="shared" si="17"/>
        <v>N/A</v>
      </c>
      <c r="AO37" s="198"/>
      <c r="AP37" s="198"/>
      <c r="AQ37" s="198"/>
      <c r="BN37" s="44"/>
    </row>
    <row r="38" spans="1:66" ht="34.5" customHeight="1" x14ac:dyDescent="0.25">
      <c r="A38" s="46"/>
      <c r="B38" s="142"/>
      <c r="C38" s="996"/>
      <c r="D38" s="997"/>
      <c r="E38" s="303"/>
      <c r="F38" s="289"/>
      <c r="G38" s="346">
        <f t="shared" si="0"/>
        <v>0</v>
      </c>
      <c r="H38" s="142"/>
      <c r="I38" s="142"/>
      <c r="J38" s="142"/>
      <c r="K38" s="262"/>
      <c r="L38" s="463"/>
      <c r="M38" s="339"/>
      <c r="N38" s="422"/>
      <c r="O38" s="262"/>
      <c r="P38" s="142"/>
      <c r="Q38" s="289"/>
      <c r="R38" s="346">
        <f t="shared" si="9"/>
        <v>1900</v>
      </c>
      <c r="S38" s="421">
        <f t="shared" si="10"/>
        <v>0</v>
      </c>
      <c r="T38" s="142"/>
      <c r="U38" s="142"/>
      <c r="V38" s="346">
        <f t="shared" si="11"/>
        <v>0</v>
      </c>
      <c r="W38" s="142"/>
      <c r="X38" s="142"/>
      <c r="Y38" s="433"/>
      <c r="Z38" s="346" t="str">
        <f t="shared" si="12"/>
        <v>NO OBLIGATORIA</v>
      </c>
      <c r="AA38" s="346" t="str">
        <f t="shared" si="1"/>
        <v xml:space="preserve"> </v>
      </c>
      <c r="AB38" s="346" t="str">
        <f t="shared" si="2"/>
        <v xml:space="preserve"> </v>
      </c>
      <c r="AC38" s="346" t="str">
        <f t="shared" si="3"/>
        <v xml:space="preserve"> </v>
      </c>
      <c r="AD38" s="346" t="str">
        <f t="shared" si="13"/>
        <v xml:space="preserve"> </v>
      </c>
      <c r="AE38" s="346" t="str">
        <f t="shared" si="4"/>
        <v xml:space="preserve"> </v>
      </c>
      <c r="AF38" s="346">
        <f t="shared" si="14"/>
        <v>0</v>
      </c>
      <c r="AG38" s="346">
        <f t="shared" si="5"/>
        <v>-4</v>
      </c>
      <c r="AH38" s="346" t="b">
        <f t="shared" si="6"/>
        <v>0</v>
      </c>
      <c r="AI38" s="142"/>
      <c r="AJ38" s="346">
        <f t="shared" si="15"/>
        <v>0</v>
      </c>
      <c r="AK38" s="346">
        <f t="shared" si="7"/>
        <v>-4</v>
      </c>
      <c r="AL38" s="346" t="b">
        <f t="shared" si="8"/>
        <v>0</v>
      </c>
      <c r="AM38" s="305" t="str">
        <f t="shared" si="16"/>
        <v xml:space="preserve"> </v>
      </c>
      <c r="AN38" s="306" t="str">
        <f t="shared" si="17"/>
        <v>N/A</v>
      </c>
      <c r="AO38" s="198"/>
      <c r="AP38" s="198"/>
      <c r="AQ38" s="198"/>
      <c r="BN38" s="44"/>
    </row>
    <row r="39" spans="1:66" ht="34.5" customHeight="1" x14ac:dyDescent="0.25">
      <c r="A39" s="46"/>
      <c r="B39" s="142"/>
      <c r="C39" s="996"/>
      <c r="D39" s="997"/>
      <c r="E39" s="303"/>
      <c r="F39" s="289"/>
      <c r="G39" s="346">
        <f t="shared" si="0"/>
        <v>0</v>
      </c>
      <c r="H39" s="142"/>
      <c r="I39" s="142"/>
      <c r="J39" s="142"/>
      <c r="K39" s="262"/>
      <c r="L39" s="463"/>
      <c r="M39" s="339"/>
      <c r="N39" s="422"/>
      <c r="O39" s="262"/>
      <c r="P39" s="142"/>
      <c r="Q39" s="289"/>
      <c r="R39" s="346">
        <f t="shared" si="9"/>
        <v>1900</v>
      </c>
      <c r="S39" s="421">
        <f t="shared" si="10"/>
        <v>0</v>
      </c>
      <c r="T39" s="142"/>
      <c r="U39" s="142"/>
      <c r="V39" s="346">
        <f t="shared" si="11"/>
        <v>0</v>
      </c>
      <c r="W39" s="142"/>
      <c r="X39" s="142"/>
      <c r="Y39" s="433"/>
      <c r="Z39" s="346" t="str">
        <f t="shared" si="12"/>
        <v>NO OBLIGATORIA</v>
      </c>
      <c r="AA39" s="346" t="str">
        <f t="shared" si="1"/>
        <v xml:space="preserve"> </v>
      </c>
      <c r="AB39" s="346" t="str">
        <f t="shared" si="2"/>
        <v xml:space="preserve"> </v>
      </c>
      <c r="AC39" s="346" t="str">
        <f t="shared" si="3"/>
        <v xml:space="preserve"> </v>
      </c>
      <c r="AD39" s="346" t="str">
        <f t="shared" si="13"/>
        <v xml:space="preserve"> </v>
      </c>
      <c r="AE39" s="346" t="str">
        <f t="shared" si="4"/>
        <v xml:space="preserve"> </v>
      </c>
      <c r="AF39" s="346">
        <f t="shared" si="14"/>
        <v>0</v>
      </c>
      <c r="AG39" s="346">
        <f t="shared" si="5"/>
        <v>-4</v>
      </c>
      <c r="AH39" s="346" t="b">
        <f t="shared" si="6"/>
        <v>0</v>
      </c>
      <c r="AI39" s="142"/>
      <c r="AJ39" s="346">
        <f t="shared" si="15"/>
        <v>0</v>
      </c>
      <c r="AK39" s="346">
        <f t="shared" si="7"/>
        <v>-4</v>
      </c>
      <c r="AL39" s="346" t="b">
        <f t="shared" si="8"/>
        <v>0</v>
      </c>
      <c r="AM39" s="305" t="str">
        <f t="shared" si="16"/>
        <v xml:space="preserve"> </v>
      </c>
      <c r="AN39" s="306" t="str">
        <f t="shared" si="17"/>
        <v>N/A</v>
      </c>
      <c r="AO39" s="198"/>
      <c r="AP39" s="198"/>
      <c r="AQ39" s="198"/>
      <c r="BN39" s="44"/>
    </row>
    <row r="40" spans="1:66" ht="34.5" customHeight="1" x14ac:dyDescent="0.25">
      <c r="A40" s="46"/>
      <c r="B40" s="142"/>
      <c r="C40" s="996"/>
      <c r="D40" s="997"/>
      <c r="E40" s="303"/>
      <c r="F40" s="289"/>
      <c r="G40" s="346">
        <f t="shared" si="0"/>
        <v>0</v>
      </c>
      <c r="H40" s="142"/>
      <c r="I40" s="142"/>
      <c r="J40" s="142"/>
      <c r="K40" s="262"/>
      <c r="L40" s="463"/>
      <c r="M40" s="339"/>
      <c r="N40" s="422"/>
      <c r="O40" s="262"/>
      <c r="P40" s="142"/>
      <c r="Q40" s="289"/>
      <c r="R40" s="346">
        <f t="shared" si="9"/>
        <v>1900</v>
      </c>
      <c r="S40" s="421">
        <f t="shared" si="10"/>
        <v>0</v>
      </c>
      <c r="T40" s="142"/>
      <c r="U40" s="142"/>
      <c r="V40" s="346">
        <f t="shared" si="11"/>
        <v>0</v>
      </c>
      <c r="W40" s="142"/>
      <c r="X40" s="142"/>
      <c r="Y40" s="433"/>
      <c r="Z40" s="346" t="str">
        <f t="shared" si="12"/>
        <v>NO OBLIGATORIA</v>
      </c>
      <c r="AA40" s="346" t="str">
        <f t="shared" si="1"/>
        <v xml:space="preserve"> </v>
      </c>
      <c r="AB40" s="346" t="str">
        <f t="shared" si="2"/>
        <v xml:space="preserve"> </v>
      </c>
      <c r="AC40" s="346" t="str">
        <f t="shared" ref="AC40:AC67" si="19">+IF(AND(Z40="NO OBLIGATORIA",V40&gt;=480),"OK"," ")</f>
        <v xml:space="preserve"> </v>
      </c>
      <c r="AD40" s="346" t="str">
        <f t="shared" ref="AD40:AD67" si="20">+IF(AND(X40="INTELECTUAL ",V40&gt;=240,Z40="DISCAPACIDAD"),"OK",IF(AND(Z40="DISCAPACIDAD",V40&gt;=300,X40&lt;&gt;"INTELECTUAL "),"OK"," "))</f>
        <v xml:space="preserve"> </v>
      </c>
      <c r="AE40" s="346" t="str">
        <f t="shared" ref="AE40:AE67" si="21">+IF(OR(AA40="OK",AB40="OK",AC40="OK",AD40="OK"),"PAGO",IF(OR(Z40="INVALIDEZ",Z40="OBLIGATORIA"),"PAGO"," "))</f>
        <v xml:space="preserve"> </v>
      </c>
      <c r="AF40" s="346">
        <f t="shared" si="14"/>
        <v>0</v>
      </c>
      <c r="AG40" s="346">
        <f t="shared" ref="AG40:AG67" si="22">AF40-4</f>
        <v>-4</v>
      </c>
      <c r="AH40" s="346" t="b">
        <f t="shared" ref="AH40:AH67" si="23">IF(AG40&gt;=30,"30",IF(AG40&gt;=0,AG40))</f>
        <v>0</v>
      </c>
      <c r="AI40" s="142"/>
      <c r="AJ40" s="346">
        <f t="shared" ref="AJ40:AJ67" si="24">AI40/12</f>
        <v>0</v>
      </c>
      <c r="AK40" s="346">
        <f t="shared" ref="AK40:AK67" si="25">AJ40-4</f>
        <v>-4</v>
      </c>
      <c r="AL40" s="346" t="b">
        <f t="shared" ref="AL40:AL67" si="26">IF(AK40&gt;=30,"30",IF(AK40&gt;=0,AK40))</f>
        <v>0</v>
      </c>
      <c r="AM40" s="305" t="str">
        <f t="shared" si="16"/>
        <v xml:space="preserve"> </v>
      </c>
      <c r="AN40" s="306" t="str">
        <f t="shared" si="17"/>
        <v>N/A</v>
      </c>
      <c r="AO40" s="198"/>
      <c r="AP40" s="198"/>
      <c r="AQ40" s="198"/>
      <c r="BN40" s="44"/>
    </row>
    <row r="41" spans="1:66" ht="34.5" customHeight="1" x14ac:dyDescent="0.25">
      <c r="A41" s="46"/>
      <c r="B41" s="142"/>
      <c r="C41" s="996"/>
      <c r="D41" s="997"/>
      <c r="E41" s="303"/>
      <c r="F41" s="289"/>
      <c r="G41" s="346">
        <f t="shared" si="0"/>
        <v>0</v>
      </c>
      <c r="H41" s="142"/>
      <c r="I41" s="142"/>
      <c r="J41" s="142"/>
      <c r="K41" s="262"/>
      <c r="L41" s="463"/>
      <c r="M41" s="339"/>
      <c r="N41" s="422"/>
      <c r="O41" s="262"/>
      <c r="P41" s="142"/>
      <c r="Q41" s="289"/>
      <c r="R41" s="346">
        <f t="shared" si="9"/>
        <v>1900</v>
      </c>
      <c r="S41" s="421">
        <f t="shared" si="10"/>
        <v>0</v>
      </c>
      <c r="T41" s="142"/>
      <c r="U41" s="142"/>
      <c r="V41" s="346">
        <f t="shared" si="11"/>
        <v>0</v>
      </c>
      <c r="W41" s="142"/>
      <c r="X41" s="142"/>
      <c r="Y41" s="433"/>
      <c r="Z41" s="346" t="str">
        <f t="shared" si="12"/>
        <v>NO OBLIGATORIA</v>
      </c>
      <c r="AA41" s="346" t="str">
        <f t="shared" si="1"/>
        <v xml:space="preserve"> </v>
      </c>
      <c r="AB41" s="346" t="str">
        <f t="shared" si="2"/>
        <v xml:space="preserve"> </v>
      </c>
      <c r="AC41" s="346" t="str">
        <f t="shared" si="19"/>
        <v xml:space="preserve"> </v>
      </c>
      <c r="AD41" s="346" t="str">
        <f t="shared" si="20"/>
        <v xml:space="preserve"> </v>
      </c>
      <c r="AE41" s="346" t="str">
        <f t="shared" si="21"/>
        <v xml:space="preserve"> </v>
      </c>
      <c r="AF41" s="346">
        <f t="shared" si="14"/>
        <v>0</v>
      </c>
      <c r="AG41" s="346">
        <f t="shared" si="22"/>
        <v>-4</v>
      </c>
      <c r="AH41" s="346" t="b">
        <f t="shared" si="23"/>
        <v>0</v>
      </c>
      <c r="AI41" s="142"/>
      <c r="AJ41" s="346">
        <f t="shared" si="24"/>
        <v>0</v>
      </c>
      <c r="AK41" s="346">
        <f t="shared" si="25"/>
        <v>-4</v>
      </c>
      <c r="AL41" s="346" t="b">
        <f t="shared" si="26"/>
        <v>0</v>
      </c>
      <c r="AM41" s="305" t="str">
        <f t="shared" si="16"/>
        <v xml:space="preserve"> </v>
      </c>
      <c r="AN41" s="306" t="str">
        <f t="shared" si="17"/>
        <v>N/A</v>
      </c>
      <c r="AO41" s="198"/>
      <c r="AP41" s="198"/>
      <c r="AQ41" s="198"/>
      <c r="BN41" s="44"/>
    </row>
    <row r="42" spans="1:66" ht="34.5" customHeight="1" x14ac:dyDescent="0.25">
      <c r="A42" s="46"/>
      <c r="B42" s="142"/>
      <c r="C42" s="996"/>
      <c r="D42" s="997"/>
      <c r="E42" s="303"/>
      <c r="F42" s="289"/>
      <c r="G42" s="346">
        <f t="shared" si="0"/>
        <v>0</v>
      </c>
      <c r="H42" s="142"/>
      <c r="I42" s="142"/>
      <c r="J42" s="142"/>
      <c r="K42" s="262"/>
      <c r="L42" s="463"/>
      <c r="M42" s="339"/>
      <c r="N42" s="422"/>
      <c r="O42" s="262"/>
      <c r="P42" s="142"/>
      <c r="Q42" s="289"/>
      <c r="R42" s="346">
        <f t="shared" si="9"/>
        <v>1900</v>
      </c>
      <c r="S42" s="421">
        <f t="shared" si="10"/>
        <v>0</v>
      </c>
      <c r="T42" s="142"/>
      <c r="U42" s="142"/>
      <c r="V42" s="346">
        <f t="shared" si="11"/>
        <v>0</v>
      </c>
      <c r="W42" s="142"/>
      <c r="X42" s="142"/>
      <c r="Y42" s="433"/>
      <c r="Z42" s="346" t="str">
        <f t="shared" si="12"/>
        <v>NO OBLIGATORIA</v>
      </c>
      <c r="AA42" s="346" t="str">
        <f t="shared" si="1"/>
        <v xml:space="preserve"> </v>
      </c>
      <c r="AB42" s="346" t="str">
        <f t="shared" si="2"/>
        <v xml:space="preserve"> </v>
      </c>
      <c r="AC42" s="346" t="str">
        <f t="shared" si="19"/>
        <v xml:space="preserve"> </v>
      </c>
      <c r="AD42" s="346" t="str">
        <f t="shared" si="20"/>
        <v xml:space="preserve"> </v>
      </c>
      <c r="AE42" s="346" t="str">
        <f t="shared" si="21"/>
        <v xml:space="preserve"> </v>
      </c>
      <c r="AF42" s="346">
        <f t="shared" si="14"/>
        <v>0</v>
      </c>
      <c r="AG42" s="346">
        <f t="shared" si="22"/>
        <v>-4</v>
      </c>
      <c r="AH42" s="346" t="b">
        <f t="shared" si="23"/>
        <v>0</v>
      </c>
      <c r="AI42" s="142"/>
      <c r="AJ42" s="346">
        <f t="shared" si="24"/>
        <v>0</v>
      </c>
      <c r="AK42" s="346">
        <f t="shared" si="25"/>
        <v>-4</v>
      </c>
      <c r="AL42" s="346" t="b">
        <f t="shared" si="26"/>
        <v>0</v>
      </c>
      <c r="AM42" s="305" t="str">
        <f t="shared" si="16"/>
        <v xml:space="preserve"> </v>
      </c>
      <c r="AN42" s="306" t="str">
        <f t="shared" si="17"/>
        <v>N/A</v>
      </c>
      <c r="AO42" s="198"/>
      <c r="AP42" s="198"/>
      <c r="AQ42" s="198"/>
      <c r="BN42" s="44"/>
    </row>
    <row r="43" spans="1:66" ht="34.5" customHeight="1" x14ac:dyDescent="0.25">
      <c r="A43" s="46"/>
      <c r="B43" s="142"/>
      <c r="C43" s="996"/>
      <c r="D43" s="997"/>
      <c r="E43" s="303"/>
      <c r="F43" s="289"/>
      <c r="G43" s="346">
        <f t="shared" si="0"/>
        <v>0</v>
      </c>
      <c r="H43" s="142"/>
      <c r="I43" s="142"/>
      <c r="J43" s="142"/>
      <c r="K43" s="262"/>
      <c r="L43" s="463"/>
      <c r="M43" s="339"/>
      <c r="N43" s="422"/>
      <c r="O43" s="262"/>
      <c r="P43" s="142"/>
      <c r="Q43" s="289"/>
      <c r="R43" s="346">
        <f t="shared" si="9"/>
        <v>1900</v>
      </c>
      <c r="S43" s="421">
        <f t="shared" si="10"/>
        <v>0</v>
      </c>
      <c r="T43" s="142"/>
      <c r="U43" s="142"/>
      <c r="V43" s="346">
        <f t="shared" si="11"/>
        <v>0</v>
      </c>
      <c r="W43" s="142"/>
      <c r="X43" s="142"/>
      <c r="Y43" s="433"/>
      <c r="Z43" s="346" t="str">
        <f t="shared" si="12"/>
        <v>NO OBLIGATORIA</v>
      </c>
      <c r="AA43" s="346" t="str">
        <f t="shared" si="1"/>
        <v xml:space="preserve"> </v>
      </c>
      <c r="AB43" s="346" t="str">
        <f t="shared" si="2"/>
        <v xml:space="preserve"> </v>
      </c>
      <c r="AC43" s="346" t="str">
        <f t="shared" si="19"/>
        <v xml:space="preserve"> </v>
      </c>
      <c r="AD43" s="346" t="str">
        <f t="shared" si="20"/>
        <v xml:space="preserve"> </v>
      </c>
      <c r="AE43" s="346" t="str">
        <f t="shared" si="21"/>
        <v xml:space="preserve"> </v>
      </c>
      <c r="AF43" s="346">
        <f t="shared" si="14"/>
        <v>0</v>
      </c>
      <c r="AG43" s="346">
        <f t="shared" si="22"/>
        <v>-4</v>
      </c>
      <c r="AH43" s="346" t="b">
        <f t="shared" si="23"/>
        <v>0</v>
      </c>
      <c r="AI43" s="142"/>
      <c r="AJ43" s="346">
        <f t="shared" si="24"/>
        <v>0</v>
      </c>
      <c r="AK43" s="346">
        <f t="shared" si="25"/>
        <v>-4</v>
      </c>
      <c r="AL43" s="346" t="b">
        <f t="shared" si="26"/>
        <v>0</v>
      </c>
      <c r="AM43" s="305" t="str">
        <f t="shared" si="16"/>
        <v xml:space="preserve"> </v>
      </c>
      <c r="AN43" s="306" t="str">
        <f t="shared" si="17"/>
        <v>N/A</v>
      </c>
      <c r="AO43" s="198"/>
      <c r="AP43" s="198"/>
      <c r="AQ43" s="198"/>
      <c r="BN43" s="44"/>
    </row>
    <row r="44" spans="1:66" ht="34.5" customHeight="1" x14ac:dyDescent="0.25">
      <c r="A44" s="46"/>
      <c r="B44" s="142"/>
      <c r="C44" s="996"/>
      <c r="D44" s="997"/>
      <c r="E44" s="303"/>
      <c r="F44" s="289"/>
      <c r="G44" s="346">
        <f t="shared" ref="G44:G75" si="27">+DATEDIF(F44,Q44,"Y")</f>
        <v>0</v>
      </c>
      <c r="H44" s="142"/>
      <c r="I44" s="142"/>
      <c r="J44" s="142"/>
      <c r="K44" s="262"/>
      <c r="L44" s="463"/>
      <c r="M44" s="339"/>
      <c r="N44" s="422"/>
      <c r="O44" s="262"/>
      <c r="P44" s="142"/>
      <c r="Q44" s="289"/>
      <c r="R44" s="346">
        <f t="shared" si="9"/>
        <v>1900</v>
      </c>
      <c r="S44" s="421">
        <f t="shared" si="10"/>
        <v>0</v>
      </c>
      <c r="T44" s="142"/>
      <c r="U44" s="142"/>
      <c r="V44" s="346">
        <f t="shared" si="11"/>
        <v>0</v>
      </c>
      <c r="W44" s="142"/>
      <c r="X44" s="142"/>
      <c r="Y44" s="433"/>
      <c r="Z44" s="346" t="str">
        <f t="shared" si="12"/>
        <v>NO OBLIGATORIA</v>
      </c>
      <c r="AA44" s="346" t="str">
        <f t="shared" ref="AA44:AA75" si="28">+IF(AND(Z44="NO OBLIGATORIA",G44&gt;=60,V44&gt;=360),"OK"," ")</f>
        <v xml:space="preserve"> </v>
      </c>
      <c r="AB44" s="346" t="str">
        <f t="shared" ref="AB44:AB75" si="29">+IF(AND(Z44="NO OBLIGATORIA",G44&gt;=65,V44&gt;=180),"OK"," ")</f>
        <v xml:space="preserve"> </v>
      </c>
      <c r="AC44" s="346" t="str">
        <f t="shared" si="19"/>
        <v xml:space="preserve"> </v>
      </c>
      <c r="AD44" s="346" t="str">
        <f t="shared" si="20"/>
        <v xml:space="preserve"> </v>
      </c>
      <c r="AE44" s="346" t="str">
        <f t="shared" si="21"/>
        <v xml:space="preserve"> </v>
      </c>
      <c r="AF44" s="346">
        <f t="shared" si="14"/>
        <v>0</v>
      </c>
      <c r="AG44" s="346">
        <f t="shared" si="22"/>
        <v>-4</v>
      </c>
      <c r="AH44" s="346" t="b">
        <f t="shared" si="23"/>
        <v>0</v>
      </c>
      <c r="AI44" s="142"/>
      <c r="AJ44" s="346">
        <f t="shared" si="24"/>
        <v>0</v>
      </c>
      <c r="AK44" s="346">
        <f t="shared" si="25"/>
        <v>-4</v>
      </c>
      <c r="AL44" s="346" t="b">
        <f t="shared" si="26"/>
        <v>0</v>
      </c>
      <c r="AM44" s="305" t="str">
        <f t="shared" si="16"/>
        <v xml:space="preserve"> </v>
      </c>
      <c r="AN44" s="306" t="str">
        <f t="shared" si="17"/>
        <v>N/A</v>
      </c>
      <c r="AO44" s="198"/>
      <c r="AP44" s="198"/>
      <c r="AQ44" s="198"/>
      <c r="BN44" s="44"/>
    </row>
    <row r="45" spans="1:66" ht="34.5" customHeight="1" x14ac:dyDescent="0.25">
      <c r="A45" s="46"/>
      <c r="B45" s="142"/>
      <c r="C45" s="996"/>
      <c r="D45" s="997"/>
      <c r="E45" s="303"/>
      <c r="F45" s="289"/>
      <c r="G45" s="346">
        <f t="shared" si="27"/>
        <v>0</v>
      </c>
      <c r="H45" s="142"/>
      <c r="I45" s="142"/>
      <c r="J45" s="142"/>
      <c r="K45" s="262"/>
      <c r="L45" s="463"/>
      <c r="M45" s="339"/>
      <c r="N45" s="422"/>
      <c r="O45" s="262"/>
      <c r="P45" s="142"/>
      <c r="Q45" s="289"/>
      <c r="R45" s="346">
        <f t="shared" si="9"/>
        <v>1900</v>
      </c>
      <c r="S45" s="421">
        <f t="shared" si="10"/>
        <v>0</v>
      </c>
      <c r="T45" s="142"/>
      <c r="U45" s="142"/>
      <c r="V45" s="346">
        <f t="shared" si="11"/>
        <v>0</v>
      </c>
      <c r="W45" s="142"/>
      <c r="X45" s="142"/>
      <c r="Y45" s="433"/>
      <c r="Z45" s="346" t="str">
        <f t="shared" si="12"/>
        <v>NO OBLIGATORIA</v>
      </c>
      <c r="AA45" s="346" t="str">
        <f t="shared" si="28"/>
        <v xml:space="preserve"> </v>
      </c>
      <c r="AB45" s="346" t="str">
        <f t="shared" si="29"/>
        <v xml:space="preserve"> </v>
      </c>
      <c r="AC45" s="346" t="str">
        <f t="shared" si="19"/>
        <v xml:space="preserve"> </v>
      </c>
      <c r="AD45" s="346" t="str">
        <f t="shared" si="20"/>
        <v xml:space="preserve"> </v>
      </c>
      <c r="AE45" s="346" t="str">
        <f t="shared" si="21"/>
        <v xml:space="preserve"> </v>
      </c>
      <c r="AF45" s="346">
        <f t="shared" si="14"/>
        <v>0</v>
      </c>
      <c r="AG45" s="346">
        <f t="shared" si="22"/>
        <v>-4</v>
      </c>
      <c r="AH45" s="346" t="b">
        <f t="shared" si="23"/>
        <v>0</v>
      </c>
      <c r="AI45" s="142"/>
      <c r="AJ45" s="346">
        <f t="shared" si="24"/>
        <v>0</v>
      </c>
      <c r="AK45" s="346">
        <f t="shared" si="25"/>
        <v>-4</v>
      </c>
      <c r="AL45" s="346" t="b">
        <f t="shared" si="26"/>
        <v>0</v>
      </c>
      <c r="AM45" s="305" t="str">
        <f t="shared" si="16"/>
        <v xml:space="preserve"> </v>
      </c>
      <c r="AN45" s="306" t="str">
        <f t="shared" si="17"/>
        <v>N/A</v>
      </c>
      <c r="AO45" s="198"/>
      <c r="AP45" s="198"/>
      <c r="AQ45" s="198"/>
      <c r="BN45" s="44"/>
    </row>
    <row r="46" spans="1:66" ht="34.5" customHeight="1" x14ac:dyDescent="0.25">
      <c r="A46" s="46"/>
      <c r="B46" s="142"/>
      <c r="C46" s="996"/>
      <c r="D46" s="997"/>
      <c r="E46" s="303"/>
      <c r="F46" s="289"/>
      <c r="G46" s="346">
        <f t="shared" si="27"/>
        <v>0</v>
      </c>
      <c r="H46" s="142"/>
      <c r="I46" s="142"/>
      <c r="J46" s="142"/>
      <c r="K46" s="262"/>
      <c r="L46" s="463"/>
      <c r="M46" s="339"/>
      <c r="N46" s="422"/>
      <c r="O46" s="262"/>
      <c r="P46" s="142"/>
      <c r="Q46" s="289"/>
      <c r="R46" s="346">
        <f t="shared" si="9"/>
        <v>1900</v>
      </c>
      <c r="S46" s="421">
        <f t="shared" si="10"/>
        <v>0</v>
      </c>
      <c r="T46" s="142"/>
      <c r="U46" s="142"/>
      <c r="V46" s="346">
        <f t="shared" si="11"/>
        <v>0</v>
      </c>
      <c r="W46" s="142"/>
      <c r="X46" s="142"/>
      <c r="Y46" s="433"/>
      <c r="Z46" s="346" t="str">
        <f t="shared" si="12"/>
        <v>NO OBLIGATORIA</v>
      </c>
      <c r="AA46" s="346" t="str">
        <f t="shared" si="28"/>
        <v xml:space="preserve"> </v>
      </c>
      <c r="AB46" s="346" t="str">
        <f t="shared" si="29"/>
        <v xml:space="preserve"> </v>
      </c>
      <c r="AC46" s="346" t="str">
        <f t="shared" si="19"/>
        <v xml:space="preserve"> </v>
      </c>
      <c r="AD46" s="346" t="str">
        <f t="shared" si="20"/>
        <v xml:space="preserve"> </v>
      </c>
      <c r="AE46" s="346" t="str">
        <f t="shared" si="21"/>
        <v xml:space="preserve"> </v>
      </c>
      <c r="AF46" s="346">
        <f t="shared" si="14"/>
        <v>0</v>
      </c>
      <c r="AG46" s="346">
        <f t="shared" si="22"/>
        <v>-4</v>
      </c>
      <c r="AH46" s="346" t="b">
        <f t="shared" si="23"/>
        <v>0</v>
      </c>
      <c r="AI46" s="142"/>
      <c r="AJ46" s="346">
        <f t="shared" si="24"/>
        <v>0</v>
      </c>
      <c r="AK46" s="346">
        <f t="shared" si="25"/>
        <v>-4</v>
      </c>
      <c r="AL46" s="346" t="b">
        <f t="shared" si="26"/>
        <v>0</v>
      </c>
      <c r="AM46" s="305" t="str">
        <f t="shared" si="16"/>
        <v xml:space="preserve"> </v>
      </c>
      <c r="AN46" s="306" t="str">
        <f t="shared" si="17"/>
        <v>N/A</v>
      </c>
      <c r="AO46" s="198"/>
      <c r="AP46" s="198"/>
      <c r="AQ46" s="198"/>
      <c r="BN46" s="44"/>
    </row>
    <row r="47" spans="1:66" ht="34.5" customHeight="1" x14ac:dyDescent="0.25">
      <c r="A47" s="46"/>
      <c r="B47" s="142"/>
      <c r="C47" s="996"/>
      <c r="D47" s="997"/>
      <c r="E47" s="303"/>
      <c r="F47" s="289"/>
      <c r="G47" s="346">
        <f t="shared" si="27"/>
        <v>0</v>
      </c>
      <c r="H47" s="142"/>
      <c r="I47" s="142"/>
      <c r="J47" s="142"/>
      <c r="K47" s="262"/>
      <c r="L47" s="463"/>
      <c r="M47" s="339"/>
      <c r="N47" s="422"/>
      <c r="O47" s="262"/>
      <c r="P47" s="142"/>
      <c r="Q47" s="289"/>
      <c r="R47" s="346">
        <f t="shared" si="9"/>
        <v>1900</v>
      </c>
      <c r="S47" s="421">
        <f t="shared" si="10"/>
        <v>0</v>
      </c>
      <c r="T47" s="142"/>
      <c r="U47" s="142"/>
      <c r="V47" s="346">
        <f t="shared" si="11"/>
        <v>0</v>
      </c>
      <c r="W47" s="142"/>
      <c r="X47" s="142"/>
      <c r="Y47" s="433"/>
      <c r="Z47" s="346" t="str">
        <f t="shared" si="12"/>
        <v>NO OBLIGATORIA</v>
      </c>
      <c r="AA47" s="346" t="str">
        <f t="shared" si="28"/>
        <v xml:space="preserve"> </v>
      </c>
      <c r="AB47" s="346" t="str">
        <f t="shared" si="29"/>
        <v xml:space="preserve"> </v>
      </c>
      <c r="AC47" s="346" t="str">
        <f t="shared" si="19"/>
        <v xml:space="preserve"> </v>
      </c>
      <c r="AD47" s="346" t="str">
        <f t="shared" si="20"/>
        <v xml:space="preserve"> </v>
      </c>
      <c r="AE47" s="346" t="str">
        <f t="shared" si="21"/>
        <v xml:space="preserve"> </v>
      </c>
      <c r="AF47" s="346">
        <f t="shared" si="14"/>
        <v>0</v>
      </c>
      <c r="AG47" s="346">
        <f t="shared" si="22"/>
        <v>-4</v>
      </c>
      <c r="AH47" s="346" t="b">
        <f t="shared" si="23"/>
        <v>0</v>
      </c>
      <c r="AI47" s="142"/>
      <c r="AJ47" s="346">
        <f t="shared" si="24"/>
        <v>0</v>
      </c>
      <c r="AK47" s="346">
        <f t="shared" si="25"/>
        <v>-4</v>
      </c>
      <c r="AL47" s="346" t="b">
        <f t="shared" si="26"/>
        <v>0</v>
      </c>
      <c r="AM47" s="305" t="str">
        <f t="shared" si="16"/>
        <v xml:space="preserve"> </v>
      </c>
      <c r="AN47" s="306" t="str">
        <f t="shared" si="17"/>
        <v>N/A</v>
      </c>
      <c r="AO47" s="198"/>
      <c r="AP47" s="198"/>
      <c r="AQ47" s="198"/>
      <c r="BN47" s="44"/>
    </row>
    <row r="48" spans="1:66" ht="34.5" customHeight="1" x14ac:dyDescent="0.25">
      <c r="A48" s="46"/>
      <c r="B48" s="142"/>
      <c r="C48" s="996"/>
      <c r="D48" s="997"/>
      <c r="E48" s="303"/>
      <c r="F48" s="289"/>
      <c r="G48" s="346">
        <f t="shared" si="27"/>
        <v>0</v>
      </c>
      <c r="H48" s="142"/>
      <c r="I48" s="142"/>
      <c r="J48" s="142"/>
      <c r="K48" s="262"/>
      <c r="L48" s="463"/>
      <c r="M48" s="339"/>
      <c r="N48" s="422"/>
      <c r="O48" s="262"/>
      <c r="P48" s="142"/>
      <c r="Q48" s="289"/>
      <c r="R48" s="346">
        <f t="shared" si="9"/>
        <v>1900</v>
      </c>
      <c r="S48" s="421">
        <f t="shared" si="10"/>
        <v>0</v>
      </c>
      <c r="T48" s="142"/>
      <c r="U48" s="142"/>
      <c r="V48" s="346">
        <f t="shared" si="11"/>
        <v>0</v>
      </c>
      <c r="W48" s="142"/>
      <c r="X48" s="142"/>
      <c r="Y48" s="433"/>
      <c r="Z48" s="346" t="str">
        <f t="shared" si="12"/>
        <v>NO OBLIGATORIA</v>
      </c>
      <c r="AA48" s="346" t="str">
        <f t="shared" si="28"/>
        <v xml:space="preserve"> </v>
      </c>
      <c r="AB48" s="346" t="str">
        <f t="shared" si="29"/>
        <v xml:space="preserve"> </v>
      </c>
      <c r="AC48" s="346" t="str">
        <f t="shared" si="19"/>
        <v xml:space="preserve"> </v>
      </c>
      <c r="AD48" s="346" t="str">
        <f t="shared" si="20"/>
        <v xml:space="preserve"> </v>
      </c>
      <c r="AE48" s="346" t="str">
        <f t="shared" si="21"/>
        <v xml:space="preserve"> </v>
      </c>
      <c r="AF48" s="346">
        <f t="shared" si="14"/>
        <v>0</v>
      </c>
      <c r="AG48" s="346">
        <f t="shared" si="22"/>
        <v>-4</v>
      </c>
      <c r="AH48" s="346" t="b">
        <f t="shared" si="23"/>
        <v>0</v>
      </c>
      <c r="AI48" s="142"/>
      <c r="AJ48" s="346">
        <f t="shared" si="24"/>
        <v>0</v>
      </c>
      <c r="AK48" s="346">
        <f t="shared" si="25"/>
        <v>-4</v>
      </c>
      <c r="AL48" s="346" t="b">
        <f t="shared" si="26"/>
        <v>0</v>
      </c>
      <c r="AM48" s="305" t="str">
        <f t="shared" si="16"/>
        <v xml:space="preserve"> </v>
      </c>
      <c r="AN48" s="306" t="str">
        <f t="shared" si="17"/>
        <v>N/A</v>
      </c>
      <c r="AO48" s="198"/>
      <c r="AP48" s="198"/>
      <c r="AQ48" s="198"/>
      <c r="BN48" s="44"/>
    </row>
    <row r="49" spans="1:66" ht="34.5" customHeight="1" x14ac:dyDescent="0.25">
      <c r="A49" s="46"/>
      <c r="B49" s="142"/>
      <c r="C49" s="996"/>
      <c r="D49" s="997"/>
      <c r="E49" s="303"/>
      <c r="F49" s="289"/>
      <c r="G49" s="346">
        <f t="shared" si="27"/>
        <v>0</v>
      </c>
      <c r="H49" s="142"/>
      <c r="I49" s="142"/>
      <c r="J49" s="142"/>
      <c r="K49" s="262"/>
      <c r="L49" s="463"/>
      <c r="M49" s="339"/>
      <c r="N49" s="422"/>
      <c r="O49" s="262"/>
      <c r="P49" s="142"/>
      <c r="Q49" s="289"/>
      <c r="R49" s="346">
        <f t="shared" si="9"/>
        <v>1900</v>
      </c>
      <c r="S49" s="421">
        <f t="shared" si="10"/>
        <v>0</v>
      </c>
      <c r="T49" s="142"/>
      <c r="U49" s="142"/>
      <c r="V49" s="346">
        <f t="shared" si="11"/>
        <v>0</v>
      </c>
      <c r="W49" s="142"/>
      <c r="X49" s="142"/>
      <c r="Y49" s="433"/>
      <c r="Z49" s="346" t="str">
        <f t="shared" si="12"/>
        <v>NO OBLIGATORIA</v>
      </c>
      <c r="AA49" s="346" t="str">
        <f t="shared" si="28"/>
        <v xml:space="preserve"> </v>
      </c>
      <c r="AB49" s="346" t="str">
        <f t="shared" si="29"/>
        <v xml:space="preserve"> </v>
      </c>
      <c r="AC49" s="346" t="str">
        <f t="shared" si="19"/>
        <v xml:space="preserve"> </v>
      </c>
      <c r="AD49" s="346" t="str">
        <f t="shared" si="20"/>
        <v xml:space="preserve"> </v>
      </c>
      <c r="AE49" s="346" t="str">
        <f t="shared" si="21"/>
        <v xml:space="preserve"> </v>
      </c>
      <c r="AF49" s="346">
        <f t="shared" si="14"/>
        <v>0</v>
      </c>
      <c r="AG49" s="346">
        <f t="shared" si="22"/>
        <v>-4</v>
      </c>
      <c r="AH49" s="346" t="b">
        <f t="shared" si="23"/>
        <v>0</v>
      </c>
      <c r="AI49" s="142"/>
      <c r="AJ49" s="346">
        <f t="shared" si="24"/>
        <v>0</v>
      </c>
      <c r="AK49" s="346">
        <f t="shared" si="25"/>
        <v>-4</v>
      </c>
      <c r="AL49" s="346" t="b">
        <f t="shared" si="26"/>
        <v>0</v>
      </c>
      <c r="AM49" s="305" t="str">
        <f t="shared" si="16"/>
        <v xml:space="preserve"> </v>
      </c>
      <c r="AN49" s="306" t="str">
        <f t="shared" si="17"/>
        <v>N/A</v>
      </c>
      <c r="AO49" s="198"/>
      <c r="AP49" s="198"/>
      <c r="AQ49" s="198"/>
      <c r="BN49" s="44"/>
    </row>
    <row r="50" spans="1:66" ht="34.5" customHeight="1" x14ac:dyDescent="0.25">
      <c r="A50" s="46"/>
      <c r="B50" s="142"/>
      <c r="C50" s="996"/>
      <c r="D50" s="997"/>
      <c r="E50" s="303"/>
      <c r="F50" s="289"/>
      <c r="G50" s="346">
        <f t="shared" si="27"/>
        <v>0</v>
      </c>
      <c r="H50" s="142"/>
      <c r="I50" s="142"/>
      <c r="J50" s="142"/>
      <c r="K50" s="262"/>
      <c r="L50" s="463"/>
      <c r="M50" s="339"/>
      <c r="N50" s="422"/>
      <c r="O50" s="262"/>
      <c r="P50" s="142"/>
      <c r="Q50" s="289"/>
      <c r="R50" s="346">
        <f t="shared" si="9"/>
        <v>1900</v>
      </c>
      <c r="S50" s="421">
        <f t="shared" si="10"/>
        <v>0</v>
      </c>
      <c r="T50" s="142"/>
      <c r="U50" s="142"/>
      <c r="V50" s="346">
        <f t="shared" si="11"/>
        <v>0</v>
      </c>
      <c r="W50" s="142"/>
      <c r="X50" s="142"/>
      <c r="Y50" s="433"/>
      <c r="Z50" s="346" t="str">
        <f t="shared" si="12"/>
        <v>NO OBLIGATORIA</v>
      </c>
      <c r="AA50" s="346" t="str">
        <f t="shared" si="28"/>
        <v xml:space="preserve"> </v>
      </c>
      <c r="AB50" s="346" t="str">
        <f t="shared" si="29"/>
        <v xml:space="preserve"> </v>
      </c>
      <c r="AC50" s="346" t="str">
        <f t="shared" si="19"/>
        <v xml:space="preserve"> </v>
      </c>
      <c r="AD50" s="346" t="str">
        <f t="shared" si="20"/>
        <v xml:space="preserve"> </v>
      </c>
      <c r="AE50" s="346" t="str">
        <f t="shared" si="21"/>
        <v xml:space="preserve"> </v>
      </c>
      <c r="AF50" s="346">
        <f t="shared" si="14"/>
        <v>0</v>
      </c>
      <c r="AG50" s="346">
        <f t="shared" si="22"/>
        <v>-4</v>
      </c>
      <c r="AH50" s="346" t="b">
        <f t="shared" si="23"/>
        <v>0</v>
      </c>
      <c r="AI50" s="142"/>
      <c r="AJ50" s="346">
        <f t="shared" si="24"/>
        <v>0</v>
      </c>
      <c r="AK50" s="346">
        <f t="shared" si="25"/>
        <v>-4</v>
      </c>
      <c r="AL50" s="346" t="b">
        <f t="shared" si="26"/>
        <v>0</v>
      </c>
      <c r="AM50" s="305" t="str">
        <f t="shared" si="16"/>
        <v xml:space="preserve"> </v>
      </c>
      <c r="AN50" s="306" t="str">
        <f t="shared" si="17"/>
        <v>N/A</v>
      </c>
      <c r="AO50" s="198"/>
      <c r="AP50" s="198"/>
      <c r="AQ50" s="198"/>
      <c r="BN50" s="44"/>
    </row>
    <row r="51" spans="1:66" ht="34.5" customHeight="1" x14ac:dyDescent="0.25">
      <c r="A51" s="46"/>
      <c r="B51" s="142"/>
      <c r="C51" s="996"/>
      <c r="D51" s="997"/>
      <c r="E51" s="303"/>
      <c r="F51" s="289"/>
      <c r="G51" s="346">
        <f t="shared" si="27"/>
        <v>0</v>
      </c>
      <c r="H51" s="142"/>
      <c r="I51" s="142"/>
      <c r="J51" s="142"/>
      <c r="K51" s="262"/>
      <c r="L51" s="463"/>
      <c r="M51" s="339"/>
      <c r="N51" s="422"/>
      <c r="O51" s="262"/>
      <c r="P51" s="142"/>
      <c r="Q51" s="289"/>
      <c r="R51" s="346">
        <f t="shared" si="9"/>
        <v>1900</v>
      </c>
      <c r="S51" s="421">
        <f t="shared" si="10"/>
        <v>0</v>
      </c>
      <c r="T51" s="142"/>
      <c r="U51" s="142"/>
      <c r="V51" s="346">
        <f t="shared" si="11"/>
        <v>0</v>
      </c>
      <c r="W51" s="142"/>
      <c r="X51" s="142"/>
      <c r="Y51" s="433"/>
      <c r="Z51" s="346" t="str">
        <f t="shared" si="12"/>
        <v>NO OBLIGATORIA</v>
      </c>
      <c r="AA51" s="346" t="str">
        <f t="shared" si="28"/>
        <v xml:space="preserve"> </v>
      </c>
      <c r="AB51" s="346" t="str">
        <f t="shared" si="29"/>
        <v xml:space="preserve"> </v>
      </c>
      <c r="AC51" s="346" t="str">
        <f t="shared" si="19"/>
        <v xml:space="preserve"> </v>
      </c>
      <c r="AD51" s="346" t="str">
        <f t="shared" si="20"/>
        <v xml:space="preserve"> </v>
      </c>
      <c r="AE51" s="346" t="str">
        <f t="shared" si="21"/>
        <v xml:space="preserve"> </v>
      </c>
      <c r="AF51" s="346">
        <f t="shared" si="14"/>
        <v>0</v>
      </c>
      <c r="AG51" s="346">
        <f t="shared" si="22"/>
        <v>-4</v>
      </c>
      <c r="AH51" s="346" t="b">
        <f t="shared" si="23"/>
        <v>0</v>
      </c>
      <c r="AI51" s="142"/>
      <c r="AJ51" s="346">
        <f t="shared" si="24"/>
        <v>0</v>
      </c>
      <c r="AK51" s="346">
        <f t="shared" si="25"/>
        <v>-4</v>
      </c>
      <c r="AL51" s="346" t="b">
        <f t="shared" si="26"/>
        <v>0</v>
      </c>
      <c r="AM51" s="305" t="str">
        <f t="shared" si="16"/>
        <v xml:space="preserve"> </v>
      </c>
      <c r="AN51" s="306" t="str">
        <f t="shared" si="17"/>
        <v>N/A</v>
      </c>
      <c r="AO51" s="198"/>
      <c r="AP51" s="198"/>
      <c r="AQ51" s="198"/>
      <c r="BN51" s="44"/>
    </row>
    <row r="52" spans="1:66" ht="34.5" customHeight="1" x14ac:dyDescent="0.25">
      <c r="A52" s="46"/>
      <c r="B52" s="142"/>
      <c r="C52" s="996"/>
      <c r="D52" s="997"/>
      <c r="E52" s="303"/>
      <c r="F52" s="289"/>
      <c r="G52" s="346">
        <f t="shared" si="27"/>
        <v>0</v>
      </c>
      <c r="H52" s="142"/>
      <c r="I52" s="142"/>
      <c r="J52" s="142"/>
      <c r="K52" s="262"/>
      <c r="L52" s="463"/>
      <c r="M52" s="339"/>
      <c r="N52" s="422"/>
      <c r="O52" s="262"/>
      <c r="P52" s="142"/>
      <c r="Q52" s="289"/>
      <c r="R52" s="346">
        <f t="shared" si="9"/>
        <v>1900</v>
      </c>
      <c r="S52" s="421">
        <f t="shared" si="10"/>
        <v>0</v>
      </c>
      <c r="T52" s="142"/>
      <c r="U52" s="142"/>
      <c r="V52" s="346">
        <f t="shared" si="11"/>
        <v>0</v>
      </c>
      <c r="W52" s="142"/>
      <c r="X52" s="142"/>
      <c r="Y52" s="433"/>
      <c r="Z52" s="346" t="str">
        <f t="shared" si="12"/>
        <v>NO OBLIGATORIA</v>
      </c>
      <c r="AA52" s="346" t="str">
        <f t="shared" si="28"/>
        <v xml:space="preserve"> </v>
      </c>
      <c r="AB52" s="346" t="str">
        <f t="shared" si="29"/>
        <v xml:space="preserve"> </v>
      </c>
      <c r="AC52" s="346" t="str">
        <f t="shared" si="19"/>
        <v xml:space="preserve"> </v>
      </c>
      <c r="AD52" s="346" t="str">
        <f t="shared" si="20"/>
        <v xml:space="preserve"> </v>
      </c>
      <c r="AE52" s="346" t="str">
        <f t="shared" si="21"/>
        <v xml:space="preserve"> </v>
      </c>
      <c r="AF52" s="346">
        <f t="shared" si="14"/>
        <v>0</v>
      </c>
      <c r="AG52" s="346">
        <f t="shared" si="22"/>
        <v>-4</v>
      </c>
      <c r="AH52" s="346" t="b">
        <f t="shared" si="23"/>
        <v>0</v>
      </c>
      <c r="AI52" s="142"/>
      <c r="AJ52" s="346">
        <f t="shared" si="24"/>
        <v>0</v>
      </c>
      <c r="AK52" s="346">
        <f t="shared" si="25"/>
        <v>-4</v>
      </c>
      <c r="AL52" s="346" t="b">
        <f t="shared" si="26"/>
        <v>0</v>
      </c>
      <c r="AM52" s="305" t="str">
        <f t="shared" si="16"/>
        <v xml:space="preserve"> </v>
      </c>
      <c r="AN52" s="306" t="str">
        <f t="shared" si="17"/>
        <v>N/A</v>
      </c>
      <c r="AO52" s="198"/>
      <c r="AP52" s="198"/>
      <c r="AQ52" s="198"/>
      <c r="BN52" s="44"/>
    </row>
    <row r="53" spans="1:66" ht="34.5" customHeight="1" x14ac:dyDescent="0.25">
      <c r="A53" s="46"/>
      <c r="B53" s="142"/>
      <c r="C53" s="996"/>
      <c r="D53" s="997"/>
      <c r="E53" s="303"/>
      <c r="F53" s="289"/>
      <c r="G53" s="346">
        <f t="shared" si="27"/>
        <v>0</v>
      </c>
      <c r="H53" s="142"/>
      <c r="I53" s="142"/>
      <c r="J53" s="142"/>
      <c r="K53" s="262"/>
      <c r="L53" s="463"/>
      <c r="M53" s="339"/>
      <c r="N53" s="422"/>
      <c r="O53" s="262"/>
      <c r="P53" s="142"/>
      <c r="Q53" s="289"/>
      <c r="R53" s="346">
        <f t="shared" si="9"/>
        <v>1900</v>
      </c>
      <c r="S53" s="421">
        <f t="shared" si="10"/>
        <v>0</v>
      </c>
      <c r="T53" s="142"/>
      <c r="U53" s="142"/>
      <c r="V53" s="346">
        <f t="shared" si="11"/>
        <v>0</v>
      </c>
      <c r="W53" s="142"/>
      <c r="X53" s="142"/>
      <c r="Y53" s="433"/>
      <c r="Z53" s="346" t="str">
        <f t="shared" si="12"/>
        <v>NO OBLIGATORIA</v>
      </c>
      <c r="AA53" s="346" t="str">
        <f t="shared" si="28"/>
        <v xml:space="preserve"> </v>
      </c>
      <c r="AB53" s="346" t="str">
        <f t="shared" si="29"/>
        <v xml:space="preserve"> </v>
      </c>
      <c r="AC53" s="346" t="str">
        <f t="shared" si="19"/>
        <v xml:space="preserve"> </v>
      </c>
      <c r="AD53" s="346" t="str">
        <f t="shared" si="20"/>
        <v xml:space="preserve"> </v>
      </c>
      <c r="AE53" s="346" t="str">
        <f t="shared" si="21"/>
        <v xml:space="preserve"> </v>
      </c>
      <c r="AF53" s="346">
        <f t="shared" si="14"/>
        <v>0</v>
      </c>
      <c r="AG53" s="346">
        <f t="shared" si="22"/>
        <v>-4</v>
      </c>
      <c r="AH53" s="346" t="b">
        <f t="shared" si="23"/>
        <v>0</v>
      </c>
      <c r="AI53" s="142"/>
      <c r="AJ53" s="346">
        <f t="shared" si="24"/>
        <v>0</v>
      </c>
      <c r="AK53" s="346">
        <f t="shared" si="25"/>
        <v>-4</v>
      </c>
      <c r="AL53" s="346" t="b">
        <f t="shared" si="26"/>
        <v>0</v>
      </c>
      <c r="AM53" s="305" t="str">
        <f t="shared" si="16"/>
        <v xml:space="preserve"> </v>
      </c>
      <c r="AN53" s="306" t="str">
        <f t="shared" si="17"/>
        <v>N/A</v>
      </c>
      <c r="AO53" s="198"/>
      <c r="AP53" s="198"/>
      <c r="AQ53" s="198"/>
      <c r="BN53" s="44"/>
    </row>
    <row r="54" spans="1:66" ht="34.5" customHeight="1" x14ac:dyDescent="0.25">
      <c r="A54" s="46"/>
      <c r="B54" s="142"/>
      <c r="C54" s="996"/>
      <c r="D54" s="997"/>
      <c r="E54" s="303"/>
      <c r="F54" s="289"/>
      <c r="G54" s="346">
        <f t="shared" si="27"/>
        <v>0</v>
      </c>
      <c r="H54" s="142"/>
      <c r="I54" s="142"/>
      <c r="J54" s="142"/>
      <c r="K54" s="262"/>
      <c r="L54" s="463"/>
      <c r="M54" s="339"/>
      <c r="N54" s="422"/>
      <c r="O54" s="262"/>
      <c r="P54" s="142"/>
      <c r="Q54" s="289"/>
      <c r="R54" s="346">
        <f t="shared" si="9"/>
        <v>1900</v>
      </c>
      <c r="S54" s="421">
        <f t="shared" si="10"/>
        <v>0</v>
      </c>
      <c r="T54" s="142"/>
      <c r="U54" s="142"/>
      <c r="V54" s="346">
        <f t="shared" si="11"/>
        <v>0</v>
      </c>
      <c r="W54" s="142"/>
      <c r="X54" s="142"/>
      <c r="Y54" s="433"/>
      <c r="Z54" s="346" t="str">
        <f t="shared" si="12"/>
        <v>NO OBLIGATORIA</v>
      </c>
      <c r="AA54" s="346" t="str">
        <f t="shared" si="28"/>
        <v xml:space="preserve"> </v>
      </c>
      <c r="AB54" s="346" t="str">
        <f t="shared" si="29"/>
        <v xml:space="preserve"> </v>
      </c>
      <c r="AC54" s="346" t="str">
        <f t="shared" si="19"/>
        <v xml:space="preserve"> </v>
      </c>
      <c r="AD54" s="346" t="str">
        <f t="shared" si="20"/>
        <v xml:space="preserve"> </v>
      </c>
      <c r="AE54" s="346" t="str">
        <f t="shared" si="21"/>
        <v xml:space="preserve"> </v>
      </c>
      <c r="AF54" s="346">
        <f t="shared" si="14"/>
        <v>0</v>
      </c>
      <c r="AG54" s="346">
        <f t="shared" si="22"/>
        <v>-4</v>
      </c>
      <c r="AH54" s="346" t="b">
        <f t="shared" si="23"/>
        <v>0</v>
      </c>
      <c r="AI54" s="142"/>
      <c r="AJ54" s="346">
        <f t="shared" si="24"/>
        <v>0</v>
      </c>
      <c r="AK54" s="346">
        <f t="shared" si="25"/>
        <v>-4</v>
      </c>
      <c r="AL54" s="346" t="b">
        <f t="shared" si="26"/>
        <v>0</v>
      </c>
      <c r="AM54" s="305" t="str">
        <f t="shared" si="16"/>
        <v xml:space="preserve"> </v>
      </c>
      <c r="AN54" s="306" t="str">
        <f t="shared" si="17"/>
        <v>N/A</v>
      </c>
      <c r="AO54" s="198"/>
      <c r="AP54" s="198"/>
      <c r="AQ54" s="198"/>
      <c r="BN54" s="44"/>
    </row>
    <row r="55" spans="1:66" ht="34.5" customHeight="1" x14ac:dyDescent="0.25">
      <c r="A55" s="46"/>
      <c r="B55" s="142"/>
      <c r="C55" s="996"/>
      <c r="D55" s="997"/>
      <c r="E55" s="303"/>
      <c r="F55" s="289"/>
      <c r="G55" s="346">
        <f t="shared" si="27"/>
        <v>0</v>
      </c>
      <c r="H55" s="142"/>
      <c r="I55" s="142"/>
      <c r="J55" s="142"/>
      <c r="K55" s="262"/>
      <c r="L55" s="463"/>
      <c r="M55" s="339"/>
      <c r="N55" s="422"/>
      <c r="O55" s="262"/>
      <c r="P55" s="142"/>
      <c r="Q55" s="289"/>
      <c r="R55" s="346">
        <f t="shared" si="9"/>
        <v>1900</v>
      </c>
      <c r="S55" s="421">
        <f t="shared" si="10"/>
        <v>0</v>
      </c>
      <c r="T55" s="142"/>
      <c r="U55" s="142"/>
      <c r="V55" s="346">
        <f t="shared" si="11"/>
        <v>0</v>
      </c>
      <c r="W55" s="142"/>
      <c r="X55" s="142"/>
      <c r="Y55" s="433"/>
      <c r="Z55" s="346" t="str">
        <f t="shared" si="12"/>
        <v>NO OBLIGATORIA</v>
      </c>
      <c r="AA55" s="346" t="str">
        <f t="shared" si="28"/>
        <v xml:space="preserve"> </v>
      </c>
      <c r="AB55" s="346" t="str">
        <f t="shared" si="29"/>
        <v xml:space="preserve"> </v>
      </c>
      <c r="AC55" s="346" t="str">
        <f t="shared" si="19"/>
        <v xml:space="preserve"> </v>
      </c>
      <c r="AD55" s="346" t="str">
        <f t="shared" si="20"/>
        <v xml:space="preserve"> </v>
      </c>
      <c r="AE55" s="346" t="str">
        <f t="shared" si="21"/>
        <v xml:space="preserve"> </v>
      </c>
      <c r="AF55" s="346">
        <f t="shared" si="14"/>
        <v>0</v>
      </c>
      <c r="AG55" s="346">
        <f t="shared" si="22"/>
        <v>-4</v>
      </c>
      <c r="AH55" s="346" t="b">
        <f t="shared" si="23"/>
        <v>0</v>
      </c>
      <c r="AI55" s="142"/>
      <c r="AJ55" s="346">
        <f t="shared" si="24"/>
        <v>0</v>
      </c>
      <c r="AK55" s="346">
        <f t="shared" si="25"/>
        <v>-4</v>
      </c>
      <c r="AL55" s="346" t="b">
        <f t="shared" si="26"/>
        <v>0</v>
      </c>
      <c r="AM55" s="305" t="str">
        <f t="shared" si="16"/>
        <v xml:space="preserve"> </v>
      </c>
      <c r="AN55" s="306" t="str">
        <f t="shared" si="17"/>
        <v>N/A</v>
      </c>
      <c r="AO55" s="198"/>
      <c r="AP55" s="198"/>
      <c r="AQ55" s="198"/>
      <c r="BN55" s="44"/>
    </row>
    <row r="56" spans="1:66" ht="34.5" customHeight="1" x14ac:dyDescent="0.25">
      <c r="A56" s="46"/>
      <c r="B56" s="142"/>
      <c r="C56" s="996"/>
      <c r="D56" s="997"/>
      <c r="E56" s="303"/>
      <c r="F56" s="289"/>
      <c r="G56" s="346">
        <f t="shared" si="27"/>
        <v>0</v>
      </c>
      <c r="H56" s="142"/>
      <c r="I56" s="142"/>
      <c r="J56" s="142"/>
      <c r="K56" s="262"/>
      <c r="L56" s="463"/>
      <c r="M56" s="339"/>
      <c r="N56" s="422"/>
      <c r="O56" s="262"/>
      <c r="P56" s="142"/>
      <c r="Q56" s="289"/>
      <c r="R56" s="346">
        <f t="shared" si="9"/>
        <v>1900</v>
      </c>
      <c r="S56" s="421">
        <f t="shared" si="10"/>
        <v>0</v>
      </c>
      <c r="T56" s="142"/>
      <c r="U56" s="142"/>
      <c r="V56" s="346">
        <f t="shared" si="11"/>
        <v>0</v>
      </c>
      <c r="W56" s="142"/>
      <c r="X56" s="142"/>
      <c r="Y56" s="433"/>
      <c r="Z56" s="346" t="str">
        <f t="shared" si="12"/>
        <v>NO OBLIGATORIA</v>
      </c>
      <c r="AA56" s="346" t="str">
        <f t="shared" si="28"/>
        <v xml:space="preserve"> </v>
      </c>
      <c r="AB56" s="346" t="str">
        <f t="shared" si="29"/>
        <v xml:space="preserve"> </v>
      </c>
      <c r="AC56" s="346" t="str">
        <f t="shared" si="19"/>
        <v xml:space="preserve"> </v>
      </c>
      <c r="AD56" s="346" t="str">
        <f t="shared" si="20"/>
        <v xml:space="preserve"> </v>
      </c>
      <c r="AE56" s="346" t="str">
        <f t="shared" si="21"/>
        <v xml:space="preserve"> </v>
      </c>
      <c r="AF56" s="346">
        <f t="shared" si="14"/>
        <v>0</v>
      </c>
      <c r="AG56" s="346">
        <f t="shared" si="22"/>
        <v>-4</v>
      </c>
      <c r="AH56" s="346" t="b">
        <f t="shared" si="23"/>
        <v>0</v>
      </c>
      <c r="AI56" s="142"/>
      <c r="AJ56" s="346">
        <f t="shared" si="24"/>
        <v>0</v>
      </c>
      <c r="AK56" s="346">
        <f t="shared" si="25"/>
        <v>-4</v>
      </c>
      <c r="AL56" s="346" t="b">
        <f t="shared" si="26"/>
        <v>0</v>
      </c>
      <c r="AM56" s="305" t="str">
        <f t="shared" si="16"/>
        <v xml:space="preserve"> </v>
      </c>
      <c r="AN56" s="306" t="str">
        <f t="shared" si="17"/>
        <v>N/A</v>
      </c>
      <c r="AO56" s="198"/>
      <c r="AP56" s="198"/>
      <c r="AQ56" s="198"/>
      <c r="BN56" s="44"/>
    </row>
    <row r="57" spans="1:66" ht="34.5" customHeight="1" x14ac:dyDescent="0.25">
      <c r="A57" s="46"/>
      <c r="B57" s="142"/>
      <c r="C57" s="996"/>
      <c r="D57" s="997"/>
      <c r="E57" s="303"/>
      <c r="F57" s="289"/>
      <c r="G57" s="346">
        <f t="shared" si="27"/>
        <v>0</v>
      </c>
      <c r="H57" s="142"/>
      <c r="I57" s="142"/>
      <c r="J57" s="142"/>
      <c r="K57" s="262"/>
      <c r="L57" s="463"/>
      <c r="M57" s="339"/>
      <c r="N57" s="422"/>
      <c r="O57" s="262"/>
      <c r="P57" s="142"/>
      <c r="Q57" s="289"/>
      <c r="R57" s="346">
        <f t="shared" si="9"/>
        <v>1900</v>
      </c>
      <c r="S57" s="421">
        <f t="shared" si="10"/>
        <v>0</v>
      </c>
      <c r="T57" s="142"/>
      <c r="U57" s="142"/>
      <c r="V57" s="346">
        <f t="shared" si="11"/>
        <v>0</v>
      </c>
      <c r="W57" s="142"/>
      <c r="X57" s="142"/>
      <c r="Y57" s="433"/>
      <c r="Z57" s="346" t="str">
        <f t="shared" si="12"/>
        <v>NO OBLIGATORIA</v>
      </c>
      <c r="AA57" s="346" t="str">
        <f t="shared" si="28"/>
        <v xml:space="preserve"> </v>
      </c>
      <c r="AB57" s="346" t="str">
        <f t="shared" si="29"/>
        <v xml:space="preserve"> </v>
      </c>
      <c r="AC57" s="346" t="str">
        <f t="shared" si="19"/>
        <v xml:space="preserve"> </v>
      </c>
      <c r="AD57" s="346" t="str">
        <f t="shared" si="20"/>
        <v xml:space="preserve"> </v>
      </c>
      <c r="AE57" s="346" t="str">
        <f t="shared" si="21"/>
        <v xml:space="preserve"> </v>
      </c>
      <c r="AF57" s="346">
        <f t="shared" si="14"/>
        <v>0</v>
      </c>
      <c r="AG57" s="346">
        <f t="shared" si="22"/>
        <v>-4</v>
      </c>
      <c r="AH57" s="346" t="b">
        <f t="shared" si="23"/>
        <v>0</v>
      </c>
      <c r="AI57" s="142"/>
      <c r="AJ57" s="346">
        <f t="shared" si="24"/>
        <v>0</v>
      </c>
      <c r="AK57" s="346">
        <f t="shared" si="25"/>
        <v>-4</v>
      </c>
      <c r="AL57" s="346" t="b">
        <f t="shared" si="26"/>
        <v>0</v>
      </c>
      <c r="AM57" s="305" t="str">
        <f t="shared" si="16"/>
        <v xml:space="preserve"> </v>
      </c>
      <c r="AN57" s="306" t="str">
        <f t="shared" si="17"/>
        <v>N/A</v>
      </c>
      <c r="AO57" s="198"/>
      <c r="AP57" s="198"/>
      <c r="AQ57" s="198"/>
      <c r="BN57" s="44"/>
    </row>
    <row r="58" spans="1:66" ht="34.5" customHeight="1" x14ac:dyDescent="0.25">
      <c r="A58" s="46"/>
      <c r="B58" s="142"/>
      <c r="C58" s="996"/>
      <c r="D58" s="997"/>
      <c r="E58" s="303"/>
      <c r="F58" s="289"/>
      <c r="G58" s="346">
        <f t="shared" si="27"/>
        <v>0</v>
      </c>
      <c r="H58" s="142"/>
      <c r="I58" s="142"/>
      <c r="J58" s="142"/>
      <c r="K58" s="262"/>
      <c r="L58" s="463"/>
      <c r="M58" s="339"/>
      <c r="N58" s="422"/>
      <c r="O58" s="262"/>
      <c r="P58" s="142"/>
      <c r="Q58" s="289"/>
      <c r="R58" s="346">
        <f t="shared" si="9"/>
        <v>1900</v>
      </c>
      <c r="S58" s="421">
        <f t="shared" si="10"/>
        <v>0</v>
      </c>
      <c r="T58" s="142"/>
      <c r="U58" s="142"/>
      <c r="V58" s="346">
        <f t="shared" si="11"/>
        <v>0</v>
      </c>
      <c r="W58" s="142"/>
      <c r="X58" s="142"/>
      <c r="Y58" s="433"/>
      <c r="Z58" s="346" t="str">
        <f t="shared" si="12"/>
        <v>NO OBLIGATORIA</v>
      </c>
      <c r="AA58" s="346" t="str">
        <f t="shared" si="28"/>
        <v xml:space="preserve"> </v>
      </c>
      <c r="AB58" s="346" t="str">
        <f t="shared" si="29"/>
        <v xml:space="preserve"> </v>
      </c>
      <c r="AC58" s="346" t="str">
        <f t="shared" si="19"/>
        <v xml:space="preserve"> </v>
      </c>
      <c r="AD58" s="346" t="str">
        <f t="shared" si="20"/>
        <v xml:space="preserve"> </v>
      </c>
      <c r="AE58" s="346" t="str">
        <f t="shared" si="21"/>
        <v xml:space="preserve"> </v>
      </c>
      <c r="AF58" s="346">
        <f t="shared" si="14"/>
        <v>0</v>
      </c>
      <c r="AG58" s="346">
        <f t="shared" si="22"/>
        <v>-4</v>
      </c>
      <c r="AH58" s="346" t="b">
        <f t="shared" si="23"/>
        <v>0</v>
      </c>
      <c r="AI58" s="142"/>
      <c r="AJ58" s="346">
        <f t="shared" si="24"/>
        <v>0</v>
      </c>
      <c r="AK58" s="346">
        <f t="shared" si="25"/>
        <v>-4</v>
      </c>
      <c r="AL58" s="346" t="b">
        <f t="shared" si="26"/>
        <v>0</v>
      </c>
      <c r="AM58" s="305" t="str">
        <f t="shared" si="16"/>
        <v xml:space="preserve"> </v>
      </c>
      <c r="AN58" s="306" t="str">
        <f t="shared" si="17"/>
        <v>N/A</v>
      </c>
      <c r="AO58" s="198"/>
      <c r="AP58" s="198"/>
      <c r="AQ58" s="198"/>
      <c r="BN58" s="44"/>
    </row>
    <row r="59" spans="1:66" ht="34.5" customHeight="1" x14ac:dyDescent="0.25">
      <c r="A59" s="46"/>
      <c r="B59" s="142"/>
      <c r="C59" s="996"/>
      <c r="D59" s="997"/>
      <c r="E59" s="303"/>
      <c r="F59" s="289"/>
      <c r="G59" s="346">
        <f t="shared" si="27"/>
        <v>0</v>
      </c>
      <c r="H59" s="142"/>
      <c r="I59" s="142"/>
      <c r="J59" s="142"/>
      <c r="K59" s="262"/>
      <c r="L59" s="463"/>
      <c r="M59" s="339"/>
      <c r="N59" s="422"/>
      <c r="O59" s="262"/>
      <c r="P59" s="142"/>
      <c r="Q59" s="289"/>
      <c r="R59" s="346">
        <f t="shared" si="9"/>
        <v>1900</v>
      </c>
      <c r="S59" s="421">
        <f t="shared" si="10"/>
        <v>0</v>
      </c>
      <c r="T59" s="142"/>
      <c r="U59" s="142"/>
      <c r="V59" s="346">
        <f t="shared" si="11"/>
        <v>0</v>
      </c>
      <c r="W59" s="142"/>
      <c r="X59" s="142"/>
      <c r="Y59" s="433"/>
      <c r="Z59" s="346" t="str">
        <f t="shared" si="12"/>
        <v>NO OBLIGATORIA</v>
      </c>
      <c r="AA59" s="346" t="str">
        <f t="shared" si="28"/>
        <v xml:space="preserve"> </v>
      </c>
      <c r="AB59" s="346" t="str">
        <f t="shared" si="29"/>
        <v xml:space="preserve"> </v>
      </c>
      <c r="AC59" s="346" t="str">
        <f t="shared" si="19"/>
        <v xml:space="preserve"> </v>
      </c>
      <c r="AD59" s="346" t="str">
        <f t="shared" si="20"/>
        <v xml:space="preserve"> </v>
      </c>
      <c r="AE59" s="346" t="str">
        <f t="shared" si="21"/>
        <v xml:space="preserve"> </v>
      </c>
      <c r="AF59" s="346">
        <f t="shared" si="14"/>
        <v>0</v>
      </c>
      <c r="AG59" s="346">
        <f t="shared" si="22"/>
        <v>-4</v>
      </c>
      <c r="AH59" s="346" t="b">
        <f t="shared" si="23"/>
        <v>0</v>
      </c>
      <c r="AI59" s="142"/>
      <c r="AJ59" s="346">
        <f t="shared" si="24"/>
        <v>0</v>
      </c>
      <c r="AK59" s="346">
        <f t="shared" si="25"/>
        <v>-4</v>
      </c>
      <c r="AL59" s="346" t="b">
        <f t="shared" si="26"/>
        <v>0</v>
      </c>
      <c r="AM59" s="305" t="str">
        <f t="shared" si="16"/>
        <v xml:space="preserve"> </v>
      </c>
      <c r="AN59" s="306" t="str">
        <f t="shared" si="17"/>
        <v>N/A</v>
      </c>
      <c r="AO59" s="198"/>
      <c r="AP59" s="198"/>
      <c r="AQ59" s="198"/>
      <c r="BN59" s="44"/>
    </row>
    <row r="60" spans="1:66" ht="34.5" customHeight="1" x14ac:dyDescent="0.25">
      <c r="A60" s="46"/>
      <c r="B60" s="142"/>
      <c r="C60" s="996"/>
      <c r="D60" s="997"/>
      <c r="E60" s="303"/>
      <c r="F60" s="289"/>
      <c r="G60" s="346">
        <f t="shared" si="27"/>
        <v>0</v>
      </c>
      <c r="H60" s="142"/>
      <c r="I60" s="142"/>
      <c r="J60" s="142"/>
      <c r="K60" s="262"/>
      <c r="L60" s="463"/>
      <c r="M60" s="339"/>
      <c r="N60" s="422"/>
      <c r="O60" s="262"/>
      <c r="P60" s="142"/>
      <c r="Q60" s="289"/>
      <c r="R60" s="346">
        <f t="shared" si="9"/>
        <v>1900</v>
      </c>
      <c r="S60" s="421">
        <f t="shared" si="10"/>
        <v>0</v>
      </c>
      <c r="T60" s="142"/>
      <c r="U60" s="142"/>
      <c r="V60" s="346">
        <f t="shared" si="11"/>
        <v>0</v>
      </c>
      <c r="W60" s="142"/>
      <c r="X60" s="142"/>
      <c r="Y60" s="433"/>
      <c r="Z60" s="346" t="str">
        <f t="shared" si="12"/>
        <v>NO OBLIGATORIA</v>
      </c>
      <c r="AA60" s="346" t="str">
        <f t="shared" si="28"/>
        <v xml:space="preserve"> </v>
      </c>
      <c r="AB60" s="346" t="str">
        <f t="shared" si="29"/>
        <v xml:space="preserve"> </v>
      </c>
      <c r="AC60" s="346" t="str">
        <f t="shared" si="19"/>
        <v xml:space="preserve"> </v>
      </c>
      <c r="AD60" s="346" t="str">
        <f t="shared" si="20"/>
        <v xml:space="preserve"> </v>
      </c>
      <c r="AE60" s="346" t="str">
        <f t="shared" si="21"/>
        <v xml:space="preserve"> </v>
      </c>
      <c r="AF60" s="346">
        <f t="shared" si="14"/>
        <v>0</v>
      </c>
      <c r="AG60" s="346">
        <f t="shared" si="22"/>
        <v>-4</v>
      </c>
      <c r="AH60" s="346" t="b">
        <f t="shared" si="23"/>
        <v>0</v>
      </c>
      <c r="AI60" s="142"/>
      <c r="AJ60" s="346">
        <f t="shared" si="24"/>
        <v>0</v>
      </c>
      <c r="AK60" s="346">
        <f t="shared" si="25"/>
        <v>-4</v>
      </c>
      <c r="AL60" s="346" t="b">
        <f t="shared" si="26"/>
        <v>0</v>
      </c>
      <c r="AM60" s="305" t="str">
        <f t="shared" si="16"/>
        <v xml:space="preserve"> </v>
      </c>
      <c r="AN60" s="306" t="str">
        <f t="shared" si="17"/>
        <v>N/A</v>
      </c>
      <c r="AO60" s="198"/>
      <c r="AP60" s="198"/>
      <c r="AQ60" s="198"/>
      <c r="BN60" s="44"/>
    </row>
    <row r="61" spans="1:66" ht="34.5" customHeight="1" x14ac:dyDescent="0.25">
      <c r="A61" s="46"/>
      <c r="B61" s="142"/>
      <c r="C61" s="996"/>
      <c r="D61" s="997"/>
      <c r="E61" s="303"/>
      <c r="F61" s="289"/>
      <c r="G61" s="346">
        <f t="shared" si="27"/>
        <v>0</v>
      </c>
      <c r="H61" s="142"/>
      <c r="I61" s="142"/>
      <c r="J61" s="142"/>
      <c r="K61" s="262"/>
      <c r="L61" s="463"/>
      <c r="M61" s="339"/>
      <c r="N61" s="422"/>
      <c r="O61" s="262"/>
      <c r="P61" s="142"/>
      <c r="Q61" s="289"/>
      <c r="R61" s="346">
        <f t="shared" si="9"/>
        <v>1900</v>
      </c>
      <c r="S61" s="421">
        <f t="shared" si="10"/>
        <v>0</v>
      </c>
      <c r="T61" s="142"/>
      <c r="U61" s="142"/>
      <c r="V61" s="346">
        <f t="shared" si="11"/>
        <v>0</v>
      </c>
      <c r="W61" s="142"/>
      <c r="X61" s="142"/>
      <c r="Y61" s="433"/>
      <c r="Z61" s="346" t="str">
        <f t="shared" si="12"/>
        <v>NO OBLIGATORIA</v>
      </c>
      <c r="AA61" s="346" t="str">
        <f t="shared" si="28"/>
        <v xml:space="preserve"> </v>
      </c>
      <c r="AB61" s="346" t="str">
        <f t="shared" si="29"/>
        <v xml:space="preserve"> </v>
      </c>
      <c r="AC61" s="346" t="str">
        <f t="shared" si="19"/>
        <v xml:space="preserve"> </v>
      </c>
      <c r="AD61" s="346" t="str">
        <f t="shared" si="20"/>
        <v xml:space="preserve"> </v>
      </c>
      <c r="AE61" s="346" t="str">
        <f t="shared" si="21"/>
        <v xml:space="preserve"> </v>
      </c>
      <c r="AF61" s="346">
        <f t="shared" si="14"/>
        <v>0</v>
      </c>
      <c r="AG61" s="346">
        <f t="shared" si="22"/>
        <v>-4</v>
      </c>
      <c r="AH61" s="346" t="b">
        <f t="shared" si="23"/>
        <v>0</v>
      </c>
      <c r="AI61" s="142"/>
      <c r="AJ61" s="346">
        <f t="shared" si="24"/>
        <v>0</v>
      </c>
      <c r="AK61" s="346">
        <f t="shared" si="25"/>
        <v>-4</v>
      </c>
      <c r="AL61" s="346" t="b">
        <f t="shared" si="26"/>
        <v>0</v>
      </c>
      <c r="AM61" s="305" t="str">
        <f t="shared" si="16"/>
        <v xml:space="preserve"> </v>
      </c>
      <c r="AN61" s="306" t="str">
        <f t="shared" si="17"/>
        <v>N/A</v>
      </c>
      <c r="AO61" s="198"/>
      <c r="AP61" s="198"/>
      <c r="AQ61" s="198"/>
      <c r="BN61" s="44"/>
    </row>
    <row r="62" spans="1:66" ht="34.5" customHeight="1" x14ac:dyDescent="0.25">
      <c r="A62" s="46"/>
      <c r="B62" s="142"/>
      <c r="C62" s="996"/>
      <c r="D62" s="997"/>
      <c r="E62" s="303"/>
      <c r="F62" s="289"/>
      <c r="G62" s="346">
        <f t="shared" si="27"/>
        <v>0</v>
      </c>
      <c r="H62" s="142"/>
      <c r="I62" s="142"/>
      <c r="J62" s="142"/>
      <c r="K62" s="262"/>
      <c r="L62" s="463"/>
      <c r="M62" s="339"/>
      <c r="N62" s="422"/>
      <c r="O62" s="262"/>
      <c r="P62" s="142"/>
      <c r="Q62" s="289"/>
      <c r="R62" s="346">
        <f t="shared" si="9"/>
        <v>1900</v>
      </c>
      <c r="S62" s="421">
        <f t="shared" si="10"/>
        <v>0</v>
      </c>
      <c r="T62" s="142"/>
      <c r="U62" s="142"/>
      <c r="V62" s="346">
        <f t="shared" si="11"/>
        <v>0</v>
      </c>
      <c r="W62" s="142"/>
      <c r="X62" s="142"/>
      <c r="Y62" s="433"/>
      <c r="Z62" s="346" t="str">
        <f t="shared" si="12"/>
        <v>NO OBLIGATORIA</v>
      </c>
      <c r="AA62" s="346" t="str">
        <f t="shared" si="28"/>
        <v xml:space="preserve"> </v>
      </c>
      <c r="AB62" s="346" t="str">
        <f t="shared" si="29"/>
        <v xml:space="preserve"> </v>
      </c>
      <c r="AC62" s="346" t="str">
        <f t="shared" si="19"/>
        <v xml:space="preserve"> </v>
      </c>
      <c r="AD62" s="346" t="str">
        <f t="shared" si="20"/>
        <v xml:space="preserve"> </v>
      </c>
      <c r="AE62" s="346" t="str">
        <f t="shared" si="21"/>
        <v xml:space="preserve"> </v>
      </c>
      <c r="AF62" s="346">
        <f t="shared" si="14"/>
        <v>0</v>
      </c>
      <c r="AG62" s="346">
        <f t="shared" si="22"/>
        <v>-4</v>
      </c>
      <c r="AH62" s="346" t="b">
        <f t="shared" si="23"/>
        <v>0</v>
      </c>
      <c r="AI62" s="142"/>
      <c r="AJ62" s="346">
        <f t="shared" si="24"/>
        <v>0</v>
      </c>
      <c r="AK62" s="346">
        <f t="shared" si="25"/>
        <v>-4</v>
      </c>
      <c r="AL62" s="346" t="b">
        <f t="shared" si="26"/>
        <v>0</v>
      </c>
      <c r="AM62" s="305" t="str">
        <f t="shared" si="16"/>
        <v xml:space="preserve"> </v>
      </c>
      <c r="AN62" s="306" t="str">
        <f t="shared" si="17"/>
        <v>N/A</v>
      </c>
      <c r="AO62" s="198"/>
      <c r="AP62" s="198"/>
      <c r="AQ62" s="198"/>
      <c r="BN62" s="44"/>
    </row>
    <row r="63" spans="1:66" ht="34.5" customHeight="1" x14ac:dyDescent="0.25">
      <c r="A63" s="46"/>
      <c r="B63" s="142"/>
      <c r="C63" s="996"/>
      <c r="D63" s="997"/>
      <c r="E63" s="303"/>
      <c r="F63" s="289"/>
      <c r="G63" s="346">
        <f t="shared" si="27"/>
        <v>0</v>
      </c>
      <c r="H63" s="142"/>
      <c r="I63" s="142"/>
      <c r="J63" s="142"/>
      <c r="K63" s="262"/>
      <c r="L63" s="463"/>
      <c r="M63" s="339"/>
      <c r="N63" s="422"/>
      <c r="O63" s="262"/>
      <c r="P63" s="142"/>
      <c r="Q63" s="289"/>
      <c r="R63" s="346">
        <f t="shared" si="9"/>
        <v>1900</v>
      </c>
      <c r="S63" s="421">
        <f t="shared" si="10"/>
        <v>0</v>
      </c>
      <c r="T63" s="142"/>
      <c r="U63" s="142"/>
      <c r="V63" s="346">
        <f t="shared" si="11"/>
        <v>0</v>
      </c>
      <c r="W63" s="142"/>
      <c r="X63" s="142"/>
      <c r="Y63" s="433"/>
      <c r="Z63" s="346" t="str">
        <f t="shared" si="12"/>
        <v>NO OBLIGATORIA</v>
      </c>
      <c r="AA63" s="346" t="str">
        <f t="shared" si="28"/>
        <v xml:space="preserve"> </v>
      </c>
      <c r="AB63" s="346" t="str">
        <f t="shared" si="29"/>
        <v xml:space="preserve"> </v>
      </c>
      <c r="AC63" s="346" t="str">
        <f t="shared" si="19"/>
        <v xml:space="preserve"> </v>
      </c>
      <c r="AD63" s="346" t="str">
        <f t="shared" si="20"/>
        <v xml:space="preserve"> </v>
      </c>
      <c r="AE63" s="346" t="str">
        <f t="shared" si="21"/>
        <v xml:space="preserve"> </v>
      </c>
      <c r="AF63" s="346">
        <f t="shared" si="14"/>
        <v>0</v>
      </c>
      <c r="AG63" s="346">
        <f t="shared" si="22"/>
        <v>-4</v>
      </c>
      <c r="AH63" s="346" t="b">
        <f t="shared" si="23"/>
        <v>0</v>
      </c>
      <c r="AI63" s="142"/>
      <c r="AJ63" s="346">
        <f t="shared" si="24"/>
        <v>0</v>
      </c>
      <c r="AK63" s="346">
        <f t="shared" si="25"/>
        <v>-4</v>
      </c>
      <c r="AL63" s="346" t="b">
        <f t="shared" si="26"/>
        <v>0</v>
      </c>
      <c r="AM63" s="305" t="str">
        <f t="shared" si="16"/>
        <v xml:space="preserve"> </v>
      </c>
      <c r="AN63" s="306" t="str">
        <f t="shared" si="17"/>
        <v>N/A</v>
      </c>
      <c r="AO63" s="198"/>
      <c r="AP63" s="198"/>
      <c r="AQ63" s="198"/>
      <c r="BN63" s="44"/>
    </row>
    <row r="64" spans="1:66" ht="34.5" customHeight="1" x14ac:dyDescent="0.25">
      <c r="A64" s="46"/>
      <c r="B64" s="142"/>
      <c r="C64" s="996"/>
      <c r="D64" s="997"/>
      <c r="E64" s="303"/>
      <c r="F64" s="289"/>
      <c r="G64" s="346">
        <f t="shared" si="27"/>
        <v>0</v>
      </c>
      <c r="H64" s="142"/>
      <c r="I64" s="142"/>
      <c r="J64" s="142"/>
      <c r="K64" s="262"/>
      <c r="L64" s="463"/>
      <c r="M64" s="339"/>
      <c r="N64" s="422"/>
      <c r="O64" s="262"/>
      <c r="P64" s="142"/>
      <c r="Q64" s="289"/>
      <c r="R64" s="346">
        <f t="shared" si="9"/>
        <v>1900</v>
      </c>
      <c r="S64" s="421">
        <f t="shared" si="10"/>
        <v>0</v>
      </c>
      <c r="T64" s="142"/>
      <c r="U64" s="142"/>
      <c r="V64" s="346">
        <f t="shared" si="11"/>
        <v>0</v>
      </c>
      <c r="W64" s="142"/>
      <c r="X64" s="142"/>
      <c r="Y64" s="433"/>
      <c r="Z64" s="346" t="str">
        <f t="shared" si="12"/>
        <v>NO OBLIGATORIA</v>
      </c>
      <c r="AA64" s="346" t="str">
        <f t="shared" si="28"/>
        <v xml:space="preserve"> </v>
      </c>
      <c r="AB64" s="346" t="str">
        <f t="shared" si="29"/>
        <v xml:space="preserve"> </v>
      </c>
      <c r="AC64" s="346" t="str">
        <f t="shared" si="19"/>
        <v xml:space="preserve"> </v>
      </c>
      <c r="AD64" s="346" t="str">
        <f t="shared" si="20"/>
        <v xml:space="preserve"> </v>
      </c>
      <c r="AE64" s="346" t="str">
        <f t="shared" si="21"/>
        <v xml:space="preserve"> </v>
      </c>
      <c r="AF64" s="346">
        <f t="shared" si="14"/>
        <v>0</v>
      </c>
      <c r="AG64" s="346">
        <f t="shared" si="22"/>
        <v>-4</v>
      </c>
      <c r="AH64" s="346" t="b">
        <f t="shared" si="23"/>
        <v>0</v>
      </c>
      <c r="AI64" s="142"/>
      <c r="AJ64" s="346">
        <f t="shared" si="24"/>
        <v>0</v>
      </c>
      <c r="AK64" s="346">
        <f t="shared" si="25"/>
        <v>-4</v>
      </c>
      <c r="AL64" s="346" t="b">
        <f t="shared" si="26"/>
        <v>0</v>
      </c>
      <c r="AM64" s="305" t="str">
        <f t="shared" si="16"/>
        <v xml:space="preserve"> </v>
      </c>
      <c r="AN64" s="306" t="str">
        <f t="shared" si="17"/>
        <v>N/A</v>
      </c>
      <c r="AO64" s="198"/>
      <c r="AP64" s="198"/>
      <c r="AQ64" s="198"/>
      <c r="BN64" s="44"/>
    </row>
    <row r="65" spans="1:66" ht="34.5" customHeight="1" x14ac:dyDescent="0.25">
      <c r="A65" s="46"/>
      <c r="B65" s="142"/>
      <c r="C65" s="996"/>
      <c r="D65" s="997"/>
      <c r="E65" s="303"/>
      <c r="F65" s="289"/>
      <c r="G65" s="346">
        <f t="shared" si="27"/>
        <v>0</v>
      </c>
      <c r="H65" s="142"/>
      <c r="I65" s="142"/>
      <c r="J65" s="142"/>
      <c r="K65" s="262"/>
      <c r="L65" s="463"/>
      <c r="M65" s="339"/>
      <c r="N65" s="422"/>
      <c r="O65" s="262"/>
      <c r="P65" s="142"/>
      <c r="Q65" s="289"/>
      <c r="R65" s="346">
        <f t="shared" si="9"/>
        <v>1900</v>
      </c>
      <c r="S65" s="421">
        <f t="shared" si="10"/>
        <v>0</v>
      </c>
      <c r="T65" s="142"/>
      <c r="U65" s="142"/>
      <c r="V65" s="346">
        <f t="shared" si="11"/>
        <v>0</v>
      </c>
      <c r="W65" s="142"/>
      <c r="X65" s="142"/>
      <c r="Y65" s="433"/>
      <c r="Z65" s="346" t="str">
        <f t="shared" si="12"/>
        <v>NO OBLIGATORIA</v>
      </c>
      <c r="AA65" s="346" t="str">
        <f t="shared" si="28"/>
        <v xml:space="preserve"> </v>
      </c>
      <c r="AB65" s="346" t="str">
        <f t="shared" si="29"/>
        <v xml:space="preserve"> </v>
      </c>
      <c r="AC65" s="346" t="str">
        <f t="shared" si="19"/>
        <v xml:space="preserve"> </v>
      </c>
      <c r="AD65" s="346" t="str">
        <f t="shared" si="20"/>
        <v xml:space="preserve"> </v>
      </c>
      <c r="AE65" s="346" t="str">
        <f t="shared" si="21"/>
        <v xml:space="preserve"> </v>
      </c>
      <c r="AF65" s="346">
        <f t="shared" si="14"/>
        <v>0</v>
      </c>
      <c r="AG65" s="346">
        <f t="shared" si="22"/>
        <v>-4</v>
      </c>
      <c r="AH65" s="346" t="b">
        <f t="shared" si="23"/>
        <v>0</v>
      </c>
      <c r="AI65" s="142"/>
      <c r="AJ65" s="346">
        <f t="shared" si="24"/>
        <v>0</v>
      </c>
      <c r="AK65" s="346">
        <f t="shared" si="25"/>
        <v>-4</v>
      </c>
      <c r="AL65" s="346" t="b">
        <f t="shared" si="26"/>
        <v>0</v>
      </c>
      <c r="AM65" s="305" t="str">
        <f t="shared" si="16"/>
        <v xml:space="preserve"> </v>
      </c>
      <c r="AN65" s="306" t="str">
        <f t="shared" si="17"/>
        <v>N/A</v>
      </c>
      <c r="AO65" s="198"/>
      <c r="AP65" s="198"/>
      <c r="AQ65" s="198"/>
      <c r="BN65" s="44"/>
    </row>
    <row r="66" spans="1:66" ht="34.5" customHeight="1" x14ac:dyDescent="0.25">
      <c r="A66" s="46"/>
      <c r="B66" s="142"/>
      <c r="C66" s="996"/>
      <c r="D66" s="997"/>
      <c r="E66" s="303"/>
      <c r="F66" s="289"/>
      <c r="G66" s="346">
        <f t="shared" si="27"/>
        <v>0</v>
      </c>
      <c r="H66" s="142"/>
      <c r="I66" s="142"/>
      <c r="J66" s="142"/>
      <c r="K66" s="262"/>
      <c r="L66" s="463"/>
      <c r="M66" s="339"/>
      <c r="N66" s="422"/>
      <c r="O66" s="262"/>
      <c r="P66" s="142"/>
      <c r="Q66" s="289"/>
      <c r="R66" s="346">
        <f t="shared" si="9"/>
        <v>1900</v>
      </c>
      <c r="S66" s="421">
        <f t="shared" si="10"/>
        <v>0</v>
      </c>
      <c r="T66" s="142"/>
      <c r="U66" s="142"/>
      <c r="V66" s="346">
        <f t="shared" si="11"/>
        <v>0</v>
      </c>
      <c r="W66" s="142"/>
      <c r="X66" s="142"/>
      <c r="Y66" s="433"/>
      <c r="Z66" s="346" t="str">
        <f t="shared" si="12"/>
        <v>NO OBLIGATORIA</v>
      </c>
      <c r="AA66" s="346" t="str">
        <f t="shared" si="28"/>
        <v xml:space="preserve"> </v>
      </c>
      <c r="AB66" s="346" t="str">
        <f t="shared" si="29"/>
        <v xml:space="preserve"> </v>
      </c>
      <c r="AC66" s="346" t="str">
        <f t="shared" si="19"/>
        <v xml:space="preserve"> </v>
      </c>
      <c r="AD66" s="346" t="str">
        <f t="shared" si="20"/>
        <v xml:space="preserve"> </v>
      </c>
      <c r="AE66" s="346" t="str">
        <f t="shared" si="21"/>
        <v xml:space="preserve"> </v>
      </c>
      <c r="AF66" s="346">
        <f t="shared" si="14"/>
        <v>0</v>
      </c>
      <c r="AG66" s="346">
        <f t="shared" si="22"/>
        <v>-4</v>
      </c>
      <c r="AH66" s="346" t="b">
        <f t="shared" si="23"/>
        <v>0</v>
      </c>
      <c r="AI66" s="142"/>
      <c r="AJ66" s="346">
        <f t="shared" si="24"/>
        <v>0</v>
      </c>
      <c r="AK66" s="346">
        <f t="shared" si="25"/>
        <v>-4</v>
      </c>
      <c r="AL66" s="346" t="b">
        <f t="shared" si="26"/>
        <v>0</v>
      </c>
      <c r="AM66" s="305" t="str">
        <f t="shared" si="16"/>
        <v xml:space="preserve"> </v>
      </c>
      <c r="AN66" s="306" t="str">
        <f t="shared" si="17"/>
        <v>N/A</v>
      </c>
      <c r="AO66" s="198"/>
      <c r="AP66" s="198"/>
      <c r="AQ66" s="198"/>
      <c r="BN66" s="44"/>
    </row>
    <row r="67" spans="1:66" ht="34.5" customHeight="1" x14ac:dyDescent="0.25">
      <c r="A67" s="46"/>
      <c r="B67" s="142"/>
      <c r="C67" s="996"/>
      <c r="D67" s="997"/>
      <c r="E67" s="303"/>
      <c r="F67" s="289"/>
      <c r="G67" s="346">
        <f t="shared" si="27"/>
        <v>0</v>
      </c>
      <c r="H67" s="142"/>
      <c r="I67" s="142"/>
      <c r="J67" s="142"/>
      <c r="K67" s="262"/>
      <c r="L67" s="463"/>
      <c r="M67" s="339"/>
      <c r="N67" s="422"/>
      <c r="O67" s="262"/>
      <c r="P67" s="142"/>
      <c r="Q67" s="289"/>
      <c r="R67" s="346">
        <f t="shared" si="9"/>
        <v>1900</v>
      </c>
      <c r="S67" s="421">
        <f t="shared" si="10"/>
        <v>0</v>
      </c>
      <c r="T67" s="142"/>
      <c r="U67" s="142"/>
      <c r="V67" s="346">
        <f t="shared" si="11"/>
        <v>0</v>
      </c>
      <c r="W67" s="142"/>
      <c r="X67" s="142"/>
      <c r="Y67" s="433"/>
      <c r="Z67" s="346" t="str">
        <f t="shared" si="12"/>
        <v>NO OBLIGATORIA</v>
      </c>
      <c r="AA67" s="346" t="str">
        <f t="shared" si="28"/>
        <v xml:space="preserve"> </v>
      </c>
      <c r="AB67" s="346" t="str">
        <f t="shared" si="29"/>
        <v xml:space="preserve"> </v>
      </c>
      <c r="AC67" s="346" t="str">
        <f t="shared" si="19"/>
        <v xml:space="preserve"> </v>
      </c>
      <c r="AD67" s="346" t="str">
        <f t="shared" si="20"/>
        <v xml:space="preserve"> </v>
      </c>
      <c r="AE67" s="346" t="str">
        <f t="shared" si="21"/>
        <v xml:space="preserve"> </v>
      </c>
      <c r="AF67" s="346">
        <f t="shared" si="14"/>
        <v>0</v>
      </c>
      <c r="AG67" s="346">
        <f t="shared" si="22"/>
        <v>-4</v>
      </c>
      <c r="AH67" s="346" t="b">
        <f t="shared" si="23"/>
        <v>0</v>
      </c>
      <c r="AI67" s="142"/>
      <c r="AJ67" s="346">
        <f t="shared" si="24"/>
        <v>0</v>
      </c>
      <c r="AK67" s="346">
        <f t="shared" si="25"/>
        <v>-4</v>
      </c>
      <c r="AL67" s="346" t="b">
        <f t="shared" si="26"/>
        <v>0</v>
      </c>
      <c r="AM67" s="305" t="str">
        <f t="shared" si="16"/>
        <v xml:space="preserve"> </v>
      </c>
      <c r="AN67" s="306" t="str">
        <f t="shared" si="17"/>
        <v>N/A</v>
      </c>
      <c r="AO67" s="198"/>
      <c r="AP67" s="198"/>
      <c r="AQ67" s="198"/>
      <c r="BN67" s="44"/>
    </row>
    <row r="68" spans="1:66" ht="34.5" customHeight="1" x14ac:dyDescent="0.25">
      <c r="A68" s="46"/>
      <c r="B68" s="142"/>
      <c r="C68" s="996"/>
      <c r="D68" s="997"/>
      <c r="E68" s="303"/>
      <c r="F68" s="289"/>
      <c r="G68" s="346">
        <f t="shared" si="27"/>
        <v>0</v>
      </c>
      <c r="H68" s="142"/>
      <c r="I68" s="142"/>
      <c r="J68" s="142"/>
      <c r="K68" s="262"/>
      <c r="L68" s="463"/>
      <c r="M68" s="339"/>
      <c r="N68" s="422"/>
      <c r="O68" s="262"/>
      <c r="P68" s="142"/>
      <c r="Q68" s="289"/>
      <c r="R68" s="346">
        <f t="shared" si="9"/>
        <v>1900</v>
      </c>
      <c r="S68" s="421">
        <f t="shared" si="10"/>
        <v>0</v>
      </c>
      <c r="T68" s="142"/>
      <c r="U68" s="142"/>
      <c r="V68" s="346">
        <f t="shared" si="11"/>
        <v>0</v>
      </c>
      <c r="W68" s="142"/>
      <c r="X68" s="142"/>
      <c r="Y68" s="433"/>
      <c r="Z68" s="346" t="str">
        <f t="shared" si="12"/>
        <v>NO OBLIGATORIA</v>
      </c>
      <c r="AA68" s="346" t="str">
        <f t="shared" si="28"/>
        <v xml:space="preserve"> </v>
      </c>
      <c r="AB68" s="346" t="str">
        <f t="shared" si="29"/>
        <v xml:space="preserve"> </v>
      </c>
      <c r="AC68" s="346" t="str">
        <f t="shared" ref="AC68:AC95" si="30">+IF(AND(Z68="NO OBLIGATORIA",V68&gt;=480),"OK"," ")</f>
        <v xml:space="preserve"> </v>
      </c>
      <c r="AD68" s="346" t="str">
        <f t="shared" ref="AD68:AD95" si="31">+IF(AND(X68="INTELECTUAL ",V68&gt;=240,Z68="DISCAPACIDAD"),"OK",IF(AND(Z68="DISCAPACIDAD",V68&gt;=300,X68&lt;&gt;"INTELECTUAL "),"OK"," "))</f>
        <v xml:space="preserve"> </v>
      </c>
      <c r="AE68" s="346" t="str">
        <f t="shared" ref="AE68:AE95" si="32">+IF(OR(AA68="OK",AB68="OK",AC68="OK",AD68="OK"),"PAGO",IF(OR(Z68="INVALIDEZ",Z68="OBLIGATORIA"),"PAGO"," "))</f>
        <v xml:space="preserve"> </v>
      </c>
      <c r="AF68" s="346">
        <f t="shared" si="14"/>
        <v>0</v>
      </c>
      <c r="AG68" s="346">
        <f t="shared" ref="AG68:AG95" si="33">AF68-4</f>
        <v>-4</v>
      </c>
      <c r="AH68" s="346" t="b">
        <f t="shared" ref="AH68:AH95" si="34">IF(AG68&gt;=30,"30",IF(AG68&gt;=0,AG68))</f>
        <v>0</v>
      </c>
      <c r="AI68" s="142"/>
      <c r="AJ68" s="346">
        <f t="shared" ref="AJ68:AJ95" si="35">AI68/12</f>
        <v>0</v>
      </c>
      <c r="AK68" s="346">
        <f t="shared" ref="AK68:AK95" si="36">AJ68-4</f>
        <v>-4</v>
      </c>
      <c r="AL68" s="346" t="b">
        <f t="shared" ref="AL68:AL95" si="37">IF(AK68&gt;=30,"30",IF(AK68&gt;=0,AK68))</f>
        <v>0</v>
      </c>
      <c r="AM68" s="305" t="str">
        <f t="shared" si="16"/>
        <v xml:space="preserve"> </v>
      </c>
      <c r="AN68" s="306" t="str">
        <f t="shared" si="17"/>
        <v>N/A</v>
      </c>
      <c r="AO68" s="198"/>
      <c r="AP68" s="198"/>
      <c r="AQ68" s="198"/>
      <c r="BN68" s="44"/>
    </row>
    <row r="69" spans="1:66" ht="34.5" customHeight="1" x14ac:dyDescent="0.25">
      <c r="A69" s="46"/>
      <c r="B69" s="142"/>
      <c r="C69" s="996"/>
      <c r="D69" s="997"/>
      <c r="E69" s="303"/>
      <c r="F69" s="289"/>
      <c r="G69" s="346">
        <f t="shared" si="27"/>
        <v>0</v>
      </c>
      <c r="H69" s="142"/>
      <c r="I69" s="142"/>
      <c r="J69" s="142"/>
      <c r="K69" s="262"/>
      <c r="L69" s="463"/>
      <c r="M69" s="339"/>
      <c r="N69" s="422"/>
      <c r="O69" s="262"/>
      <c r="P69" s="142"/>
      <c r="Q69" s="289"/>
      <c r="R69" s="346">
        <f t="shared" si="9"/>
        <v>1900</v>
      </c>
      <c r="S69" s="421">
        <f t="shared" si="10"/>
        <v>0</v>
      </c>
      <c r="T69" s="142"/>
      <c r="U69" s="142"/>
      <c r="V69" s="346">
        <f t="shared" si="11"/>
        <v>0</v>
      </c>
      <c r="W69" s="142"/>
      <c r="X69" s="142"/>
      <c r="Y69" s="433"/>
      <c r="Z69" s="346" t="str">
        <f t="shared" si="12"/>
        <v>NO OBLIGATORIA</v>
      </c>
      <c r="AA69" s="346" t="str">
        <f t="shared" si="28"/>
        <v xml:space="preserve"> </v>
      </c>
      <c r="AB69" s="346" t="str">
        <f t="shared" si="29"/>
        <v xml:space="preserve"> </v>
      </c>
      <c r="AC69" s="346" t="str">
        <f t="shared" si="30"/>
        <v xml:space="preserve"> </v>
      </c>
      <c r="AD69" s="346" t="str">
        <f t="shared" si="31"/>
        <v xml:space="preserve"> </v>
      </c>
      <c r="AE69" s="346" t="str">
        <f t="shared" si="32"/>
        <v xml:space="preserve"> </v>
      </c>
      <c r="AF69" s="346">
        <f t="shared" si="14"/>
        <v>0</v>
      </c>
      <c r="AG69" s="346">
        <f t="shared" si="33"/>
        <v>-4</v>
      </c>
      <c r="AH69" s="346" t="b">
        <f t="shared" si="34"/>
        <v>0</v>
      </c>
      <c r="AI69" s="142"/>
      <c r="AJ69" s="346">
        <f t="shared" si="35"/>
        <v>0</v>
      </c>
      <c r="AK69" s="346">
        <f t="shared" si="36"/>
        <v>-4</v>
      </c>
      <c r="AL69" s="346" t="b">
        <f t="shared" si="37"/>
        <v>0</v>
      </c>
      <c r="AM69" s="305" t="str">
        <f t="shared" si="16"/>
        <v xml:space="preserve"> </v>
      </c>
      <c r="AN69" s="306" t="str">
        <f t="shared" si="17"/>
        <v>N/A</v>
      </c>
      <c r="AO69" s="198"/>
      <c r="AP69" s="198"/>
      <c r="AQ69" s="198"/>
      <c r="BN69" s="44"/>
    </row>
    <row r="70" spans="1:66" ht="34.5" customHeight="1" x14ac:dyDescent="0.25">
      <c r="A70" s="46"/>
      <c r="B70" s="142"/>
      <c r="C70" s="996"/>
      <c r="D70" s="997"/>
      <c r="E70" s="303"/>
      <c r="F70" s="289"/>
      <c r="G70" s="346">
        <f t="shared" si="27"/>
        <v>0</v>
      </c>
      <c r="H70" s="142"/>
      <c r="I70" s="142"/>
      <c r="J70" s="142"/>
      <c r="K70" s="262"/>
      <c r="L70" s="463"/>
      <c r="M70" s="339"/>
      <c r="N70" s="422"/>
      <c r="O70" s="262"/>
      <c r="P70" s="142"/>
      <c r="Q70" s="289"/>
      <c r="R70" s="346">
        <f t="shared" si="9"/>
        <v>1900</v>
      </c>
      <c r="S70" s="421">
        <f t="shared" si="10"/>
        <v>0</v>
      </c>
      <c r="T70" s="142"/>
      <c r="U70" s="142"/>
      <c r="V70" s="346">
        <f t="shared" si="11"/>
        <v>0</v>
      </c>
      <c r="W70" s="142"/>
      <c r="X70" s="142"/>
      <c r="Y70" s="433"/>
      <c r="Z70" s="346" t="str">
        <f t="shared" si="12"/>
        <v>NO OBLIGATORIA</v>
      </c>
      <c r="AA70" s="346" t="str">
        <f t="shared" si="28"/>
        <v xml:space="preserve"> </v>
      </c>
      <c r="AB70" s="346" t="str">
        <f t="shared" si="29"/>
        <v xml:space="preserve"> </v>
      </c>
      <c r="AC70" s="346" t="str">
        <f t="shared" si="30"/>
        <v xml:space="preserve"> </v>
      </c>
      <c r="AD70" s="346" t="str">
        <f t="shared" si="31"/>
        <v xml:space="preserve"> </v>
      </c>
      <c r="AE70" s="346" t="str">
        <f t="shared" si="32"/>
        <v xml:space="preserve"> </v>
      </c>
      <c r="AF70" s="346">
        <f t="shared" si="14"/>
        <v>0</v>
      </c>
      <c r="AG70" s="346">
        <f t="shared" si="33"/>
        <v>-4</v>
      </c>
      <c r="AH70" s="346" t="b">
        <f t="shared" si="34"/>
        <v>0</v>
      </c>
      <c r="AI70" s="142"/>
      <c r="AJ70" s="346">
        <f t="shared" si="35"/>
        <v>0</v>
      </c>
      <c r="AK70" s="346">
        <f t="shared" si="36"/>
        <v>-4</v>
      </c>
      <c r="AL70" s="346" t="b">
        <f t="shared" si="37"/>
        <v>0</v>
      </c>
      <c r="AM70" s="305" t="str">
        <f t="shared" si="16"/>
        <v xml:space="preserve"> </v>
      </c>
      <c r="AN70" s="306" t="str">
        <f t="shared" si="17"/>
        <v>N/A</v>
      </c>
      <c r="AO70" s="198"/>
      <c r="AP70" s="198"/>
      <c r="AQ70" s="198"/>
      <c r="BN70" s="44"/>
    </row>
    <row r="71" spans="1:66" ht="34.5" customHeight="1" x14ac:dyDescent="0.25">
      <c r="A71" s="46"/>
      <c r="B71" s="142"/>
      <c r="C71" s="996"/>
      <c r="D71" s="997"/>
      <c r="E71" s="303"/>
      <c r="F71" s="289"/>
      <c r="G71" s="346">
        <f t="shared" si="27"/>
        <v>0</v>
      </c>
      <c r="H71" s="142"/>
      <c r="I71" s="142"/>
      <c r="J71" s="142"/>
      <c r="K71" s="262"/>
      <c r="L71" s="463"/>
      <c r="M71" s="339"/>
      <c r="N71" s="422"/>
      <c r="O71" s="262"/>
      <c r="P71" s="142"/>
      <c r="Q71" s="289"/>
      <c r="R71" s="346">
        <f t="shared" si="9"/>
        <v>1900</v>
      </c>
      <c r="S71" s="421">
        <f t="shared" si="10"/>
        <v>0</v>
      </c>
      <c r="T71" s="142"/>
      <c r="U71" s="142"/>
      <c r="V71" s="346">
        <f t="shared" si="11"/>
        <v>0</v>
      </c>
      <c r="W71" s="142"/>
      <c r="X71" s="142"/>
      <c r="Y71" s="433"/>
      <c r="Z71" s="346" t="str">
        <f t="shared" si="12"/>
        <v>NO OBLIGATORIA</v>
      </c>
      <c r="AA71" s="346" t="str">
        <f t="shared" si="28"/>
        <v xml:space="preserve"> </v>
      </c>
      <c r="AB71" s="346" t="str">
        <f t="shared" si="29"/>
        <v xml:space="preserve"> </v>
      </c>
      <c r="AC71" s="346" t="str">
        <f t="shared" si="30"/>
        <v xml:space="preserve"> </v>
      </c>
      <c r="AD71" s="346" t="str">
        <f t="shared" si="31"/>
        <v xml:space="preserve"> </v>
      </c>
      <c r="AE71" s="346" t="str">
        <f t="shared" si="32"/>
        <v xml:space="preserve"> </v>
      </c>
      <c r="AF71" s="346">
        <f t="shared" si="14"/>
        <v>0</v>
      </c>
      <c r="AG71" s="346">
        <f t="shared" si="33"/>
        <v>-4</v>
      </c>
      <c r="AH71" s="346" t="b">
        <f t="shared" si="34"/>
        <v>0</v>
      </c>
      <c r="AI71" s="142"/>
      <c r="AJ71" s="346">
        <f t="shared" si="35"/>
        <v>0</v>
      </c>
      <c r="AK71" s="346">
        <f t="shared" si="36"/>
        <v>-4</v>
      </c>
      <c r="AL71" s="346" t="b">
        <f t="shared" si="37"/>
        <v>0</v>
      </c>
      <c r="AM71" s="305" t="str">
        <f t="shared" si="16"/>
        <v xml:space="preserve"> </v>
      </c>
      <c r="AN71" s="306" t="str">
        <f t="shared" si="17"/>
        <v>N/A</v>
      </c>
      <c r="AO71" s="198"/>
      <c r="AP71" s="198"/>
      <c r="AQ71" s="198"/>
      <c r="BN71" s="44"/>
    </row>
    <row r="72" spans="1:66" ht="34.5" customHeight="1" x14ac:dyDescent="0.25">
      <c r="A72" s="46"/>
      <c r="B72" s="142"/>
      <c r="C72" s="996"/>
      <c r="D72" s="997"/>
      <c r="E72" s="303"/>
      <c r="F72" s="289"/>
      <c r="G72" s="346">
        <f t="shared" si="27"/>
        <v>0</v>
      </c>
      <c r="H72" s="142"/>
      <c r="I72" s="142"/>
      <c r="J72" s="142"/>
      <c r="K72" s="262"/>
      <c r="L72" s="463"/>
      <c r="M72" s="339"/>
      <c r="N72" s="422"/>
      <c r="O72" s="262"/>
      <c r="P72" s="142"/>
      <c r="Q72" s="289"/>
      <c r="R72" s="346">
        <f t="shared" si="9"/>
        <v>1900</v>
      </c>
      <c r="S72" s="421">
        <f t="shared" si="10"/>
        <v>0</v>
      </c>
      <c r="T72" s="142"/>
      <c r="U72" s="142"/>
      <c r="V72" s="346">
        <f t="shared" si="11"/>
        <v>0</v>
      </c>
      <c r="W72" s="142"/>
      <c r="X72" s="142"/>
      <c r="Y72" s="433"/>
      <c r="Z72" s="346" t="str">
        <f t="shared" si="12"/>
        <v>NO OBLIGATORIA</v>
      </c>
      <c r="AA72" s="346" t="str">
        <f t="shared" si="28"/>
        <v xml:space="preserve"> </v>
      </c>
      <c r="AB72" s="346" t="str">
        <f t="shared" si="29"/>
        <v xml:space="preserve"> </v>
      </c>
      <c r="AC72" s="346" t="str">
        <f t="shared" si="30"/>
        <v xml:space="preserve"> </v>
      </c>
      <c r="AD72" s="346" t="str">
        <f t="shared" si="31"/>
        <v xml:space="preserve"> </v>
      </c>
      <c r="AE72" s="346" t="str">
        <f t="shared" si="32"/>
        <v xml:space="preserve"> </v>
      </c>
      <c r="AF72" s="346">
        <f t="shared" si="14"/>
        <v>0</v>
      </c>
      <c r="AG72" s="346">
        <f t="shared" si="33"/>
        <v>-4</v>
      </c>
      <c r="AH72" s="346" t="b">
        <f t="shared" si="34"/>
        <v>0</v>
      </c>
      <c r="AI72" s="142"/>
      <c r="AJ72" s="346">
        <f t="shared" si="35"/>
        <v>0</v>
      </c>
      <c r="AK72" s="346">
        <f t="shared" si="36"/>
        <v>-4</v>
      </c>
      <c r="AL72" s="346" t="b">
        <f t="shared" si="37"/>
        <v>0</v>
      </c>
      <c r="AM72" s="305" t="str">
        <f t="shared" si="16"/>
        <v xml:space="preserve"> </v>
      </c>
      <c r="AN72" s="306" t="str">
        <f t="shared" si="17"/>
        <v>N/A</v>
      </c>
      <c r="AO72" s="198"/>
      <c r="AP72" s="198"/>
      <c r="AQ72" s="198"/>
      <c r="BN72" s="44"/>
    </row>
    <row r="73" spans="1:66" ht="34.5" customHeight="1" x14ac:dyDescent="0.25">
      <c r="A73" s="46"/>
      <c r="B73" s="142"/>
      <c r="C73" s="996"/>
      <c r="D73" s="997"/>
      <c r="E73" s="303"/>
      <c r="F73" s="289"/>
      <c r="G73" s="346">
        <f t="shared" si="27"/>
        <v>0</v>
      </c>
      <c r="H73" s="142"/>
      <c r="I73" s="142"/>
      <c r="J73" s="142"/>
      <c r="K73" s="262"/>
      <c r="L73" s="463"/>
      <c r="M73" s="339"/>
      <c r="N73" s="422"/>
      <c r="O73" s="262"/>
      <c r="P73" s="142"/>
      <c r="Q73" s="289"/>
      <c r="R73" s="346">
        <f t="shared" si="9"/>
        <v>1900</v>
      </c>
      <c r="S73" s="421">
        <f t="shared" si="10"/>
        <v>0</v>
      </c>
      <c r="T73" s="142"/>
      <c r="U73" s="142"/>
      <c r="V73" s="346">
        <f t="shared" si="11"/>
        <v>0</v>
      </c>
      <c r="W73" s="142"/>
      <c r="X73" s="142"/>
      <c r="Y73" s="433"/>
      <c r="Z73" s="346" t="str">
        <f t="shared" si="12"/>
        <v>NO OBLIGATORIA</v>
      </c>
      <c r="AA73" s="346" t="str">
        <f t="shared" si="28"/>
        <v xml:space="preserve"> </v>
      </c>
      <c r="AB73" s="346" t="str">
        <f t="shared" si="29"/>
        <v xml:space="preserve"> </v>
      </c>
      <c r="AC73" s="346" t="str">
        <f t="shared" si="30"/>
        <v xml:space="preserve"> </v>
      </c>
      <c r="AD73" s="346" t="str">
        <f t="shared" si="31"/>
        <v xml:space="preserve"> </v>
      </c>
      <c r="AE73" s="346" t="str">
        <f t="shared" si="32"/>
        <v xml:space="preserve"> </v>
      </c>
      <c r="AF73" s="346">
        <f t="shared" si="14"/>
        <v>0</v>
      </c>
      <c r="AG73" s="346">
        <f t="shared" si="33"/>
        <v>-4</v>
      </c>
      <c r="AH73" s="346" t="b">
        <f t="shared" si="34"/>
        <v>0</v>
      </c>
      <c r="AI73" s="142"/>
      <c r="AJ73" s="346">
        <f t="shared" si="35"/>
        <v>0</v>
      </c>
      <c r="AK73" s="346">
        <f t="shared" si="36"/>
        <v>-4</v>
      </c>
      <c r="AL73" s="346" t="b">
        <f t="shared" si="37"/>
        <v>0</v>
      </c>
      <c r="AM73" s="305" t="str">
        <f t="shared" si="16"/>
        <v xml:space="preserve"> </v>
      </c>
      <c r="AN73" s="306" t="str">
        <f t="shared" si="17"/>
        <v>N/A</v>
      </c>
      <c r="AO73" s="198"/>
      <c r="AP73" s="198"/>
      <c r="AQ73" s="198"/>
      <c r="BN73" s="44"/>
    </row>
    <row r="74" spans="1:66" ht="34.5" customHeight="1" x14ac:dyDescent="0.25">
      <c r="A74" s="46"/>
      <c r="B74" s="142"/>
      <c r="C74" s="996"/>
      <c r="D74" s="997"/>
      <c r="E74" s="303"/>
      <c r="F74" s="289"/>
      <c r="G74" s="346">
        <f t="shared" si="27"/>
        <v>0</v>
      </c>
      <c r="H74" s="142"/>
      <c r="I74" s="142"/>
      <c r="J74" s="142"/>
      <c r="K74" s="262"/>
      <c r="L74" s="463"/>
      <c r="M74" s="339"/>
      <c r="N74" s="422"/>
      <c r="O74" s="262"/>
      <c r="P74" s="142"/>
      <c r="Q74" s="289"/>
      <c r="R74" s="346">
        <f t="shared" si="9"/>
        <v>1900</v>
      </c>
      <c r="S74" s="421">
        <f t="shared" si="10"/>
        <v>0</v>
      </c>
      <c r="T74" s="142"/>
      <c r="U74" s="142"/>
      <c r="V74" s="346">
        <f t="shared" si="11"/>
        <v>0</v>
      </c>
      <c r="W74" s="142"/>
      <c r="X74" s="142"/>
      <c r="Y74" s="433"/>
      <c r="Z74" s="346" t="str">
        <f t="shared" si="12"/>
        <v>NO OBLIGATORIA</v>
      </c>
      <c r="AA74" s="346" t="str">
        <f t="shared" si="28"/>
        <v xml:space="preserve"> </v>
      </c>
      <c r="AB74" s="346" t="str">
        <f t="shared" si="29"/>
        <v xml:space="preserve"> </v>
      </c>
      <c r="AC74" s="346" t="str">
        <f t="shared" si="30"/>
        <v xml:space="preserve"> </v>
      </c>
      <c r="AD74" s="346" t="str">
        <f t="shared" si="31"/>
        <v xml:space="preserve"> </v>
      </c>
      <c r="AE74" s="346" t="str">
        <f t="shared" si="32"/>
        <v xml:space="preserve"> </v>
      </c>
      <c r="AF74" s="346">
        <f t="shared" si="14"/>
        <v>0</v>
      </c>
      <c r="AG74" s="346">
        <f t="shared" si="33"/>
        <v>-4</v>
      </c>
      <c r="AH74" s="346" t="b">
        <f t="shared" si="34"/>
        <v>0</v>
      </c>
      <c r="AI74" s="142"/>
      <c r="AJ74" s="346">
        <f t="shared" si="35"/>
        <v>0</v>
      </c>
      <c r="AK74" s="346">
        <f t="shared" si="36"/>
        <v>-4</v>
      </c>
      <c r="AL74" s="346" t="b">
        <f t="shared" si="37"/>
        <v>0</v>
      </c>
      <c r="AM74" s="305" t="str">
        <f t="shared" si="16"/>
        <v xml:space="preserve"> </v>
      </c>
      <c r="AN74" s="306" t="str">
        <f t="shared" si="17"/>
        <v>N/A</v>
      </c>
      <c r="AO74" s="198"/>
      <c r="AP74" s="198"/>
      <c r="AQ74" s="198"/>
      <c r="BN74" s="44"/>
    </row>
    <row r="75" spans="1:66" ht="34.5" customHeight="1" x14ac:dyDescent="0.25">
      <c r="A75" s="46"/>
      <c r="B75" s="142"/>
      <c r="C75" s="996"/>
      <c r="D75" s="997"/>
      <c r="E75" s="303"/>
      <c r="F75" s="289"/>
      <c r="G75" s="346">
        <f t="shared" si="27"/>
        <v>0</v>
      </c>
      <c r="H75" s="142"/>
      <c r="I75" s="142"/>
      <c r="J75" s="142"/>
      <c r="K75" s="262"/>
      <c r="L75" s="463"/>
      <c r="M75" s="339"/>
      <c r="N75" s="422"/>
      <c r="O75" s="262"/>
      <c r="P75" s="142"/>
      <c r="Q75" s="289"/>
      <c r="R75" s="346">
        <f t="shared" si="9"/>
        <v>1900</v>
      </c>
      <c r="S75" s="421">
        <f t="shared" si="10"/>
        <v>0</v>
      </c>
      <c r="T75" s="142"/>
      <c r="U75" s="142"/>
      <c r="V75" s="346">
        <f t="shared" si="11"/>
        <v>0</v>
      </c>
      <c r="W75" s="142"/>
      <c r="X75" s="142"/>
      <c r="Y75" s="433"/>
      <c r="Z75" s="346" t="str">
        <f t="shared" si="12"/>
        <v>NO OBLIGATORIA</v>
      </c>
      <c r="AA75" s="346" t="str">
        <f t="shared" si="28"/>
        <v xml:space="preserve"> </v>
      </c>
      <c r="AB75" s="346" t="str">
        <f t="shared" si="29"/>
        <v xml:space="preserve"> </v>
      </c>
      <c r="AC75" s="346" t="str">
        <f t="shared" si="30"/>
        <v xml:space="preserve"> </v>
      </c>
      <c r="AD75" s="346" t="str">
        <f t="shared" si="31"/>
        <v xml:space="preserve"> </v>
      </c>
      <c r="AE75" s="346" t="str">
        <f t="shared" si="32"/>
        <v xml:space="preserve"> </v>
      </c>
      <c r="AF75" s="346">
        <f t="shared" si="14"/>
        <v>0</v>
      </c>
      <c r="AG75" s="346">
        <f t="shared" si="33"/>
        <v>-4</v>
      </c>
      <c r="AH75" s="346" t="b">
        <f t="shared" si="34"/>
        <v>0</v>
      </c>
      <c r="AI75" s="142"/>
      <c r="AJ75" s="346">
        <f t="shared" si="35"/>
        <v>0</v>
      </c>
      <c r="AK75" s="346">
        <f t="shared" si="36"/>
        <v>-4</v>
      </c>
      <c r="AL75" s="346" t="b">
        <f t="shared" si="37"/>
        <v>0</v>
      </c>
      <c r="AM75" s="305" t="str">
        <f t="shared" si="16"/>
        <v xml:space="preserve"> </v>
      </c>
      <c r="AN75" s="306" t="str">
        <f t="shared" si="17"/>
        <v>N/A</v>
      </c>
      <c r="AO75" s="198"/>
      <c r="AP75" s="198"/>
      <c r="AQ75" s="198"/>
      <c r="BN75" s="44"/>
    </row>
    <row r="76" spans="1:66" ht="34.5" customHeight="1" x14ac:dyDescent="0.25">
      <c r="A76" s="46"/>
      <c r="B76" s="142"/>
      <c r="C76" s="996"/>
      <c r="D76" s="997"/>
      <c r="E76" s="303"/>
      <c r="F76" s="289"/>
      <c r="G76" s="346">
        <f t="shared" ref="G76:G107" si="38">+DATEDIF(F76,Q76,"Y")</f>
        <v>0</v>
      </c>
      <c r="H76" s="142"/>
      <c r="I76" s="142"/>
      <c r="J76" s="142"/>
      <c r="K76" s="262"/>
      <c r="L76" s="463"/>
      <c r="M76" s="339"/>
      <c r="N76" s="422"/>
      <c r="O76" s="262"/>
      <c r="P76" s="142"/>
      <c r="Q76" s="289"/>
      <c r="R76" s="346">
        <f t="shared" si="9"/>
        <v>1900</v>
      </c>
      <c r="S76" s="421">
        <f t="shared" si="10"/>
        <v>0</v>
      </c>
      <c r="T76" s="142"/>
      <c r="U76" s="142"/>
      <c r="V76" s="346">
        <f t="shared" si="11"/>
        <v>0</v>
      </c>
      <c r="W76" s="142"/>
      <c r="X76" s="142"/>
      <c r="Y76" s="433"/>
      <c r="Z76" s="346" t="str">
        <f t="shared" si="12"/>
        <v>NO OBLIGATORIA</v>
      </c>
      <c r="AA76" s="346" t="str">
        <f t="shared" ref="AA76:AA107" si="39">+IF(AND(Z76="NO OBLIGATORIA",G76&gt;=60,V76&gt;=360),"OK"," ")</f>
        <v xml:space="preserve"> </v>
      </c>
      <c r="AB76" s="346" t="str">
        <f t="shared" ref="AB76:AB107" si="40">+IF(AND(Z76="NO OBLIGATORIA",G76&gt;=65,V76&gt;=180),"OK"," ")</f>
        <v xml:space="preserve"> </v>
      </c>
      <c r="AC76" s="346" t="str">
        <f t="shared" si="30"/>
        <v xml:space="preserve"> </v>
      </c>
      <c r="AD76" s="346" t="str">
        <f t="shared" si="31"/>
        <v xml:space="preserve"> </v>
      </c>
      <c r="AE76" s="346" t="str">
        <f t="shared" si="32"/>
        <v xml:space="preserve"> </v>
      </c>
      <c r="AF76" s="346">
        <f t="shared" ref="AF76:AF125" si="41">T76/12</f>
        <v>0</v>
      </c>
      <c r="AG76" s="346">
        <f t="shared" si="33"/>
        <v>-4</v>
      </c>
      <c r="AH76" s="346" t="b">
        <f t="shared" si="34"/>
        <v>0</v>
      </c>
      <c r="AI76" s="142"/>
      <c r="AJ76" s="346">
        <f t="shared" si="35"/>
        <v>0</v>
      </c>
      <c r="AK76" s="346">
        <f t="shared" si="36"/>
        <v>-4</v>
      </c>
      <c r="AL76" s="346" t="b">
        <f t="shared" si="37"/>
        <v>0</v>
      </c>
      <c r="AM76" s="305" t="str">
        <f t="shared" si="16"/>
        <v xml:space="preserve"> </v>
      </c>
      <c r="AN76" s="306" t="str">
        <f t="shared" si="17"/>
        <v>N/A</v>
      </c>
      <c r="AO76" s="198"/>
      <c r="AP76" s="198"/>
      <c r="AQ76" s="198"/>
      <c r="BN76" s="44"/>
    </row>
    <row r="77" spans="1:66" ht="34.5" customHeight="1" x14ac:dyDescent="0.25">
      <c r="A77" s="46"/>
      <c r="B77" s="142"/>
      <c r="C77" s="996"/>
      <c r="D77" s="997"/>
      <c r="E77" s="303"/>
      <c r="F77" s="289"/>
      <c r="G77" s="346">
        <f t="shared" si="38"/>
        <v>0</v>
      </c>
      <c r="H77" s="142"/>
      <c r="I77" s="142"/>
      <c r="J77" s="142"/>
      <c r="K77" s="262"/>
      <c r="L77" s="463"/>
      <c r="M77" s="339"/>
      <c r="N77" s="422"/>
      <c r="O77" s="262"/>
      <c r="P77" s="142"/>
      <c r="Q77" s="289"/>
      <c r="R77" s="346">
        <f t="shared" ref="R77:R125" si="42">YEAR(Q77)</f>
        <v>1900</v>
      </c>
      <c r="S77" s="421">
        <f t="shared" ref="S77:S125" si="43">IF(P77="RENUNCIA VOLUNTARIA CON COMPENSACIÓN",$E$127,VLOOKUP(R77,$AO$12:$AP$33,2,FALSE))</f>
        <v>0</v>
      </c>
      <c r="T77" s="142"/>
      <c r="U77" s="142"/>
      <c r="V77" s="346">
        <f t="shared" ref="V77:V125" si="44">+T77+U77</f>
        <v>0</v>
      </c>
      <c r="W77" s="142"/>
      <c r="X77" s="142"/>
      <c r="Y77" s="433"/>
      <c r="Z77" s="346" t="str">
        <f t="shared" ref="Z77:Z125" si="45">+IF(AND(P77="Compensación de retiro por jubilación por invalidez",V77&gt;=60),"INVALIDEZ",IF(AND(G77&gt;=70,V77&gt;=120),"OBLIGATORIA",IF(AND(W77="SI",Y77&gt;=30%),"DISCAPACIDAD","NO OBLIGATORIA")))</f>
        <v>NO OBLIGATORIA</v>
      </c>
      <c r="AA77" s="346" t="str">
        <f t="shared" si="39"/>
        <v xml:space="preserve"> </v>
      </c>
      <c r="AB77" s="346" t="str">
        <f t="shared" si="40"/>
        <v xml:space="preserve"> </v>
      </c>
      <c r="AC77" s="346" t="str">
        <f t="shared" si="30"/>
        <v xml:space="preserve"> </v>
      </c>
      <c r="AD77" s="346" t="str">
        <f t="shared" si="31"/>
        <v xml:space="preserve"> </v>
      </c>
      <c r="AE77" s="346" t="str">
        <f t="shared" si="32"/>
        <v xml:space="preserve"> </v>
      </c>
      <c r="AF77" s="346">
        <f t="shared" si="41"/>
        <v>0</v>
      </c>
      <c r="AG77" s="346">
        <f t="shared" si="33"/>
        <v>-4</v>
      </c>
      <c r="AH77" s="346" t="b">
        <f t="shared" si="34"/>
        <v>0</v>
      </c>
      <c r="AI77" s="142"/>
      <c r="AJ77" s="346">
        <f t="shared" si="35"/>
        <v>0</v>
      </c>
      <c r="AK77" s="346">
        <f t="shared" si="36"/>
        <v>-4</v>
      </c>
      <c r="AL77" s="346" t="b">
        <f t="shared" si="37"/>
        <v>0</v>
      </c>
      <c r="AM77" s="305" t="str">
        <f t="shared" ref="AM77:AM125" si="46">IF(AE77="PAGO",AH77*5*S77,IF(AI77&gt;0,AL77*5*S77," "))</f>
        <v xml:space="preserve"> </v>
      </c>
      <c r="AN77" s="306" t="str">
        <f t="shared" ref="AN77:AN125" si="47">IF(P77=$AO$129,"PARTIDA A DEVENGAR",IF(P77=$AO$128,"PARTIDA A DEVENGAR",IF(P77=$AO$127,"PARTIDA A DEVENGAR",IF(P77=$AO$130,"PARTIDA A DEVENGAR","N/A"))))</f>
        <v>N/A</v>
      </c>
      <c r="AO77" s="198"/>
      <c r="AP77" s="198"/>
      <c r="AQ77" s="198"/>
      <c r="BN77" s="44"/>
    </row>
    <row r="78" spans="1:66" ht="34.5" customHeight="1" x14ac:dyDescent="0.25">
      <c r="A78" s="46"/>
      <c r="B78" s="142"/>
      <c r="C78" s="996"/>
      <c r="D78" s="997"/>
      <c r="E78" s="303"/>
      <c r="F78" s="289"/>
      <c r="G78" s="346">
        <f t="shared" si="38"/>
        <v>0</v>
      </c>
      <c r="H78" s="142"/>
      <c r="I78" s="142"/>
      <c r="J78" s="142"/>
      <c r="K78" s="262"/>
      <c r="L78" s="463"/>
      <c r="M78" s="339"/>
      <c r="N78" s="422"/>
      <c r="O78" s="262"/>
      <c r="P78" s="142"/>
      <c r="Q78" s="289"/>
      <c r="R78" s="346">
        <f t="shared" si="42"/>
        <v>1900</v>
      </c>
      <c r="S78" s="421">
        <f t="shared" si="43"/>
        <v>0</v>
      </c>
      <c r="T78" s="142"/>
      <c r="U78" s="142"/>
      <c r="V78" s="346">
        <f t="shared" si="44"/>
        <v>0</v>
      </c>
      <c r="W78" s="142"/>
      <c r="X78" s="142"/>
      <c r="Y78" s="433"/>
      <c r="Z78" s="346" t="str">
        <f t="shared" si="45"/>
        <v>NO OBLIGATORIA</v>
      </c>
      <c r="AA78" s="346" t="str">
        <f t="shared" si="39"/>
        <v xml:space="preserve"> </v>
      </c>
      <c r="AB78" s="346" t="str">
        <f t="shared" si="40"/>
        <v xml:space="preserve"> </v>
      </c>
      <c r="AC78" s="346" t="str">
        <f t="shared" si="30"/>
        <v xml:space="preserve"> </v>
      </c>
      <c r="AD78" s="346" t="str">
        <f t="shared" si="31"/>
        <v xml:space="preserve"> </v>
      </c>
      <c r="AE78" s="346" t="str">
        <f t="shared" si="32"/>
        <v xml:space="preserve"> </v>
      </c>
      <c r="AF78" s="346">
        <f t="shared" si="41"/>
        <v>0</v>
      </c>
      <c r="AG78" s="346">
        <f t="shared" si="33"/>
        <v>-4</v>
      </c>
      <c r="AH78" s="346" t="b">
        <f t="shared" si="34"/>
        <v>0</v>
      </c>
      <c r="AI78" s="142"/>
      <c r="AJ78" s="346">
        <f t="shared" si="35"/>
        <v>0</v>
      </c>
      <c r="AK78" s="346">
        <f t="shared" si="36"/>
        <v>-4</v>
      </c>
      <c r="AL78" s="346" t="b">
        <f t="shared" si="37"/>
        <v>0</v>
      </c>
      <c r="AM78" s="305" t="str">
        <f t="shared" si="46"/>
        <v xml:space="preserve"> </v>
      </c>
      <c r="AN78" s="306" t="str">
        <f t="shared" si="47"/>
        <v>N/A</v>
      </c>
      <c r="AO78" s="198"/>
      <c r="AP78" s="198"/>
      <c r="AQ78" s="198"/>
      <c r="BN78" s="44"/>
    </row>
    <row r="79" spans="1:66" ht="34.5" customHeight="1" x14ac:dyDescent="0.25">
      <c r="A79" s="46"/>
      <c r="B79" s="142"/>
      <c r="C79" s="996"/>
      <c r="D79" s="997"/>
      <c r="E79" s="303"/>
      <c r="F79" s="289"/>
      <c r="G79" s="346">
        <f t="shared" si="38"/>
        <v>0</v>
      </c>
      <c r="H79" s="142"/>
      <c r="I79" s="142"/>
      <c r="J79" s="142"/>
      <c r="K79" s="262"/>
      <c r="L79" s="463"/>
      <c r="M79" s="339"/>
      <c r="N79" s="422"/>
      <c r="O79" s="262"/>
      <c r="P79" s="142"/>
      <c r="Q79" s="289"/>
      <c r="R79" s="346">
        <f t="shared" si="42"/>
        <v>1900</v>
      </c>
      <c r="S79" s="421">
        <f t="shared" si="43"/>
        <v>0</v>
      </c>
      <c r="T79" s="142"/>
      <c r="U79" s="142"/>
      <c r="V79" s="346">
        <f t="shared" si="44"/>
        <v>0</v>
      </c>
      <c r="W79" s="142"/>
      <c r="X79" s="142"/>
      <c r="Y79" s="433"/>
      <c r="Z79" s="346" t="str">
        <f t="shared" si="45"/>
        <v>NO OBLIGATORIA</v>
      </c>
      <c r="AA79" s="346" t="str">
        <f t="shared" si="39"/>
        <v xml:space="preserve"> </v>
      </c>
      <c r="AB79" s="346" t="str">
        <f t="shared" si="40"/>
        <v xml:space="preserve"> </v>
      </c>
      <c r="AC79" s="346" t="str">
        <f t="shared" si="30"/>
        <v xml:space="preserve"> </v>
      </c>
      <c r="AD79" s="346" t="str">
        <f t="shared" si="31"/>
        <v xml:space="preserve"> </v>
      </c>
      <c r="AE79" s="346" t="str">
        <f t="shared" si="32"/>
        <v xml:space="preserve"> </v>
      </c>
      <c r="AF79" s="346">
        <f t="shared" si="41"/>
        <v>0</v>
      </c>
      <c r="AG79" s="346">
        <f t="shared" si="33"/>
        <v>-4</v>
      </c>
      <c r="AH79" s="346" t="b">
        <f t="shared" si="34"/>
        <v>0</v>
      </c>
      <c r="AI79" s="142"/>
      <c r="AJ79" s="346">
        <f t="shared" si="35"/>
        <v>0</v>
      </c>
      <c r="AK79" s="346">
        <f t="shared" si="36"/>
        <v>-4</v>
      </c>
      <c r="AL79" s="346" t="b">
        <f t="shared" si="37"/>
        <v>0</v>
      </c>
      <c r="AM79" s="305" t="str">
        <f t="shared" si="46"/>
        <v xml:space="preserve"> </v>
      </c>
      <c r="AN79" s="306" t="str">
        <f t="shared" si="47"/>
        <v>N/A</v>
      </c>
      <c r="AO79" s="198"/>
      <c r="AP79" s="198"/>
      <c r="AQ79" s="198"/>
      <c r="BN79" s="44"/>
    </row>
    <row r="80" spans="1:66" ht="34.5" customHeight="1" x14ac:dyDescent="0.25">
      <c r="A80" s="46"/>
      <c r="B80" s="142"/>
      <c r="C80" s="996"/>
      <c r="D80" s="997"/>
      <c r="E80" s="303"/>
      <c r="F80" s="289"/>
      <c r="G80" s="346">
        <f t="shared" si="38"/>
        <v>0</v>
      </c>
      <c r="H80" s="142"/>
      <c r="I80" s="142"/>
      <c r="J80" s="142"/>
      <c r="K80" s="262"/>
      <c r="L80" s="463"/>
      <c r="M80" s="339"/>
      <c r="N80" s="422"/>
      <c r="O80" s="262"/>
      <c r="P80" s="142"/>
      <c r="Q80" s="289"/>
      <c r="R80" s="346">
        <f t="shared" si="42"/>
        <v>1900</v>
      </c>
      <c r="S80" s="421">
        <f t="shared" si="43"/>
        <v>0</v>
      </c>
      <c r="T80" s="142"/>
      <c r="U80" s="142"/>
      <c r="V80" s="346">
        <f t="shared" si="44"/>
        <v>0</v>
      </c>
      <c r="W80" s="142"/>
      <c r="X80" s="142"/>
      <c r="Y80" s="433"/>
      <c r="Z80" s="346" t="str">
        <f t="shared" si="45"/>
        <v>NO OBLIGATORIA</v>
      </c>
      <c r="AA80" s="346" t="str">
        <f t="shared" si="39"/>
        <v xml:space="preserve"> </v>
      </c>
      <c r="AB80" s="346" t="str">
        <f t="shared" si="40"/>
        <v xml:space="preserve"> </v>
      </c>
      <c r="AC80" s="346" t="str">
        <f t="shared" si="30"/>
        <v xml:space="preserve"> </v>
      </c>
      <c r="AD80" s="346" t="str">
        <f t="shared" si="31"/>
        <v xml:space="preserve"> </v>
      </c>
      <c r="AE80" s="346" t="str">
        <f t="shared" si="32"/>
        <v xml:space="preserve"> </v>
      </c>
      <c r="AF80" s="346">
        <f t="shared" si="41"/>
        <v>0</v>
      </c>
      <c r="AG80" s="346">
        <f t="shared" si="33"/>
        <v>-4</v>
      </c>
      <c r="AH80" s="346" t="b">
        <f t="shared" si="34"/>
        <v>0</v>
      </c>
      <c r="AI80" s="142"/>
      <c r="AJ80" s="346">
        <f t="shared" si="35"/>
        <v>0</v>
      </c>
      <c r="AK80" s="346">
        <f t="shared" si="36"/>
        <v>-4</v>
      </c>
      <c r="AL80" s="346" t="b">
        <f t="shared" si="37"/>
        <v>0</v>
      </c>
      <c r="AM80" s="305" t="str">
        <f t="shared" si="46"/>
        <v xml:space="preserve"> </v>
      </c>
      <c r="AN80" s="306" t="str">
        <f t="shared" si="47"/>
        <v>N/A</v>
      </c>
      <c r="AO80" s="198"/>
      <c r="AP80" s="198"/>
      <c r="AQ80" s="198"/>
      <c r="BN80" s="44"/>
    </row>
    <row r="81" spans="1:66" ht="34.5" customHeight="1" x14ac:dyDescent="0.25">
      <c r="A81" s="46"/>
      <c r="B81" s="142"/>
      <c r="C81" s="996"/>
      <c r="D81" s="997"/>
      <c r="E81" s="303"/>
      <c r="F81" s="289"/>
      <c r="G81" s="346">
        <f t="shared" si="38"/>
        <v>0</v>
      </c>
      <c r="H81" s="142"/>
      <c r="I81" s="142"/>
      <c r="J81" s="142"/>
      <c r="K81" s="262"/>
      <c r="L81" s="463"/>
      <c r="M81" s="339"/>
      <c r="N81" s="422"/>
      <c r="O81" s="262"/>
      <c r="P81" s="142"/>
      <c r="Q81" s="289"/>
      <c r="R81" s="346">
        <f t="shared" si="42"/>
        <v>1900</v>
      </c>
      <c r="S81" s="421">
        <f t="shared" si="43"/>
        <v>0</v>
      </c>
      <c r="T81" s="142"/>
      <c r="U81" s="142"/>
      <c r="V81" s="346">
        <f t="shared" si="44"/>
        <v>0</v>
      </c>
      <c r="W81" s="142"/>
      <c r="X81" s="142"/>
      <c r="Y81" s="433"/>
      <c r="Z81" s="346" t="str">
        <f t="shared" si="45"/>
        <v>NO OBLIGATORIA</v>
      </c>
      <c r="AA81" s="346" t="str">
        <f t="shared" si="39"/>
        <v xml:space="preserve"> </v>
      </c>
      <c r="AB81" s="346" t="str">
        <f t="shared" si="40"/>
        <v xml:space="preserve"> </v>
      </c>
      <c r="AC81" s="346" t="str">
        <f t="shared" si="30"/>
        <v xml:space="preserve"> </v>
      </c>
      <c r="AD81" s="346" t="str">
        <f t="shared" si="31"/>
        <v xml:space="preserve"> </v>
      </c>
      <c r="AE81" s="346" t="str">
        <f t="shared" si="32"/>
        <v xml:space="preserve"> </v>
      </c>
      <c r="AF81" s="346">
        <f t="shared" si="41"/>
        <v>0</v>
      </c>
      <c r="AG81" s="346">
        <f t="shared" si="33"/>
        <v>-4</v>
      </c>
      <c r="AH81" s="346" t="b">
        <f t="shared" si="34"/>
        <v>0</v>
      </c>
      <c r="AI81" s="142"/>
      <c r="AJ81" s="346">
        <f t="shared" si="35"/>
        <v>0</v>
      </c>
      <c r="AK81" s="346">
        <f t="shared" si="36"/>
        <v>-4</v>
      </c>
      <c r="AL81" s="346" t="b">
        <f t="shared" si="37"/>
        <v>0</v>
      </c>
      <c r="AM81" s="305" t="str">
        <f t="shared" si="46"/>
        <v xml:space="preserve"> </v>
      </c>
      <c r="AN81" s="306" t="str">
        <f t="shared" si="47"/>
        <v>N/A</v>
      </c>
      <c r="AO81" s="198"/>
      <c r="AP81" s="198"/>
      <c r="AQ81" s="198"/>
      <c r="BN81" s="44"/>
    </row>
    <row r="82" spans="1:66" ht="34.5" customHeight="1" x14ac:dyDescent="0.25">
      <c r="A82" s="46"/>
      <c r="B82" s="142"/>
      <c r="C82" s="996"/>
      <c r="D82" s="997"/>
      <c r="E82" s="303"/>
      <c r="F82" s="289"/>
      <c r="G82" s="346">
        <f t="shared" si="38"/>
        <v>0</v>
      </c>
      <c r="H82" s="142"/>
      <c r="I82" s="142"/>
      <c r="J82" s="142"/>
      <c r="K82" s="262"/>
      <c r="L82" s="463"/>
      <c r="M82" s="339"/>
      <c r="N82" s="422"/>
      <c r="O82" s="262"/>
      <c r="P82" s="142"/>
      <c r="Q82" s="289"/>
      <c r="R82" s="346">
        <f t="shared" si="42"/>
        <v>1900</v>
      </c>
      <c r="S82" s="421">
        <f t="shared" si="43"/>
        <v>0</v>
      </c>
      <c r="T82" s="142"/>
      <c r="U82" s="142"/>
      <c r="V82" s="346">
        <f t="shared" si="44"/>
        <v>0</v>
      </c>
      <c r="W82" s="142"/>
      <c r="X82" s="142"/>
      <c r="Y82" s="433"/>
      <c r="Z82" s="346" t="str">
        <f t="shared" si="45"/>
        <v>NO OBLIGATORIA</v>
      </c>
      <c r="AA82" s="346" t="str">
        <f t="shared" si="39"/>
        <v xml:space="preserve"> </v>
      </c>
      <c r="AB82" s="346" t="str">
        <f t="shared" si="40"/>
        <v xml:space="preserve"> </v>
      </c>
      <c r="AC82" s="346" t="str">
        <f t="shared" si="30"/>
        <v xml:space="preserve"> </v>
      </c>
      <c r="AD82" s="346" t="str">
        <f t="shared" si="31"/>
        <v xml:space="preserve"> </v>
      </c>
      <c r="AE82" s="346" t="str">
        <f t="shared" si="32"/>
        <v xml:space="preserve"> </v>
      </c>
      <c r="AF82" s="346">
        <f t="shared" si="41"/>
        <v>0</v>
      </c>
      <c r="AG82" s="346">
        <f t="shared" si="33"/>
        <v>-4</v>
      </c>
      <c r="AH82" s="346" t="b">
        <f t="shared" si="34"/>
        <v>0</v>
      </c>
      <c r="AI82" s="142"/>
      <c r="AJ82" s="346">
        <f t="shared" si="35"/>
        <v>0</v>
      </c>
      <c r="AK82" s="346">
        <f t="shared" si="36"/>
        <v>-4</v>
      </c>
      <c r="AL82" s="346" t="b">
        <f t="shared" si="37"/>
        <v>0</v>
      </c>
      <c r="AM82" s="305" t="str">
        <f t="shared" si="46"/>
        <v xml:space="preserve"> </v>
      </c>
      <c r="AN82" s="306" t="str">
        <f t="shared" si="47"/>
        <v>N/A</v>
      </c>
      <c r="AO82" s="198"/>
      <c r="AP82" s="198"/>
      <c r="AQ82" s="198"/>
      <c r="BN82" s="44"/>
    </row>
    <row r="83" spans="1:66" ht="34.5" customHeight="1" x14ac:dyDescent="0.25">
      <c r="A83" s="46"/>
      <c r="B83" s="142"/>
      <c r="C83" s="996"/>
      <c r="D83" s="997"/>
      <c r="E83" s="303"/>
      <c r="F83" s="289"/>
      <c r="G83" s="346">
        <f t="shared" si="38"/>
        <v>0</v>
      </c>
      <c r="H83" s="142"/>
      <c r="I83" s="142"/>
      <c r="J83" s="142"/>
      <c r="K83" s="262"/>
      <c r="L83" s="463"/>
      <c r="M83" s="339"/>
      <c r="N83" s="422"/>
      <c r="O83" s="262"/>
      <c r="P83" s="142"/>
      <c r="Q83" s="289"/>
      <c r="R83" s="346">
        <f t="shared" si="42"/>
        <v>1900</v>
      </c>
      <c r="S83" s="421">
        <f t="shared" si="43"/>
        <v>0</v>
      </c>
      <c r="T83" s="142"/>
      <c r="U83" s="142"/>
      <c r="V83" s="346">
        <f t="shared" si="44"/>
        <v>0</v>
      </c>
      <c r="W83" s="142"/>
      <c r="X83" s="142"/>
      <c r="Y83" s="433"/>
      <c r="Z83" s="346" t="str">
        <f t="shared" si="45"/>
        <v>NO OBLIGATORIA</v>
      </c>
      <c r="AA83" s="346" t="str">
        <f t="shared" si="39"/>
        <v xml:space="preserve"> </v>
      </c>
      <c r="AB83" s="346" t="str">
        <f t="shared" si="40"/>
        <v xml:space="preserve"> </v>
      </c>
      <c r="AC83" s="346" t="str">
        <f t="shared" si="30"/>
        <v xml:space="preserve"> </v>
      </c>
      <c r="AD83" s="346" t="str">
        <f t="shared" si="31"/>
        <v xml:space="preserve"> </v>
      </c>
      <c r="AE83" s="346" t="str">
        <f t="shared" si="32"/>
        <v xml:space="preserve"> </v>
      </c>
      <c r="AF83" s="346">
        <f t="shared" si="41"/>
        <v>0</v>
      </c>
      <c r="AG83" s="346">
        <f t="shared" si="33"/>
        <v>-4</v>
      </c>
      <c r="AH83" s="346" t="b">
        <f t="shared" si="34"/>
        <v>0</v>
      </c>
      <c r="AI83" s="142"/>
      <c r="AJ83" s="346">
        <f t="shared" si="35"/>
        <v>0</v>
      </c>
      <c r="AK83" s="346">
        <f t="shared" si="36"/>
        <v>-4</v>
      </c>
      <c r="AL83" s="346" t="b">
        <f t="shared" si="37"/>
        <v>0</v>
      </c>
      <c r="AM83" s="305" t="str">
        <f t="shared" si="46"/>
        <v xml:space="preserve"> </v>
      </c>
      <c r="AN83" s="306" t="str">
        <f t="shared" si="47"/>
        <v>N/A</v>
      </c>
      <c r="AO83" s="198"/>
      <c r="AP83" s="198"/>
      <c r="AQ83" s="198"/>
      <c r="BN83" s="44"/>
    </row>
    <row r="84" spans="1:66" ht="34.5" customHeight="1" x14ac:dyDescent="0.25">
      <c r="A84" s="46"/>
      <c r="B84" s="142"/>
      <c r="C84" s="996"/>
      <c r="D84" s="997"/>
      <c r="E84" s="303"/>
      <c r="F84" s="289"/>
      <c r="G84" s="346">
        <f t="shared" si="38"/>
        <v>0</v>
      </c>
      <c r="H84" s="142"/>
      <c r="I84" s="142"/>
      <c r="J84" s="142"/>
      <c r="K84" s="262"/>
      <c r="L84" s="463"/>
      <c r="M84" s="339"/>
      <c r="N84" s="422"/>
      <c r="O84" s="262"/>
      <c r="P84" s="142"/>
      <c r="Q84" s="289"/>
      <c r="R84" s="346">
        <f t="shared" si="42"/>
        <v>1900</v>
      </c>
      <c r="S84" s="421">
        <f t="shared" si="43"/>
        <v>0</v>
      </c>
      <c r="T84" s="142"/>
      <c r="U84" s="142"/>
      <c r="V84" s="346">
        <f t="shared" si="44"/>
        <v>0</v>
      </c>
      <c r="W84" s="142"/>
      <c r="X84" s="142"/>
      <c r="Y84" s="433"/>
      <c r="Z84" s="346" t="str">
        <f t="shared" si="45"/>
        <v>NO OBLIGATORIA</v>
      </c>
      <c r="AA84" s="346" t="str">
        <f t="shared" si="39"/>
        <v xml:space="preserve"> </v>
      </c>
      <c r="AB84" s="346" t="str">
        <f t="shared" si="40"/>
        <v xml:space="preserve"> </v>
      </c>
      <c r="AC84" s="346" t="str">
        <f t="shared" si="30"/>
        <v xml:space="preserve"> </v>
      </c>
      <c r="AD84" s="346" t="str">
        <f t="shared" si="31"/>
        <v xml:space="preserve"> </v>
      </c>
      <c r="AE84" s="346" t="str">
        <f t="shared" si="32"/>
        <v xml:space="preserve"> </v>
      </c>
      <c r="AF84" s="346">
        <f t="shared" si="41"/>
        <v>0</v>
      </c>
      <c r="AG84" s="346">
        <f t="shared" si="33"/>
        <v>-4</v>
      </c>
      <c r="AH84" s="346" t="b">
        <f t="shared" si="34"/>
        <v>0</v>
      </c>
      <c r="AI84" s="142"/>
      <c r="AJ84" s="346">
        <f t="shared" si="35"/>
        <v>0</v>
      </c>
      <c r="AK84" s="346">
        <f t="shared" si="36"/>
        <v>-4</v>
      </c>
      <c r="AL84" s="346" t="b">
        <f t="shared" si="37"/>
        <v>0</v>
      </c>
      <c r="AM84" s="305" t="str">
        <f t="shared" si="46"/>
        <v xml:space="preserve"> </v>
      </c>
      <c r="AN84" s="306" t="str">
        <f t="shared" si="47"/>
        <v>N/A</v>
      </c>
      <c r="AO84" s="198"/>
      <c r="AP84" s="198"/>
      <c r="AQ84" s="198"/>
      <c r="BN84" s="44"/>
    </row>
    <row r="85" spans="1:66" ht="34.5" customHeight="1" x14ac:dyDescent="0.25">
      <c r="A85" s="46"/>
      <c r="B85" s="142"/>
      <c r="C85" s="996"/>
      <c r="D85" s="997"/>
      <c r="E85" s="303"/>
      <c r="F85" s="289"/>
      <c r="G85" s="346">
        <f t="shared" si="38"/>
        <v>0</v>
      </c>
      <c r="H85" s="142"/>
      <c r="I85" s="142"/>
      <c r="J85" s="142"/>
      <c r="K85" s="262"/>
      <c r="L85" s="463"/>
      <c r="M85" s="339"/>
      <c r="N85" s="422"/>
      <c r="O85" s="262"/>
      <c r="P85" s="142"/>
      <c r="Q85" s="289"/>
      <c r="R85" s="346">
        <f t="shared" si="42"/>
        <v>1900</v>
      </c>
      <c r="S85" s="421">
        <f t="shared" si="43"/>
        <v>0</v>
      </c>
      <c r="T85" s="142"/>
      <c r="U85" s="142"/>
      <c r="V85" s="346">
        <f t="shared" si="44"/>
        <v>0</v>
      </c>
      <c r="W85" s="142"/>
      <c r="X85" s="142"/>
      <c r="Y85" s="433"/>
      <c r="Z85" s="346" t="str">
        <f t="shared" si="45"/>
        <v>NO OBLIGATORIA</v>
      </c>
      <c r="AA85" s="346" t="str">
        <f t="shared" si="39"/>
        <v xml:space="preserve"> </v>
      </c>
      <c r="AB85" s="346" t="str">
        <f t="shared" si="40"/>
        <v xml:space="preserve"> </v>
      </c>
      <c r="AC85" s="346" t="str">
        <f t="shared" si="30"/>
        <v xml:space="preserve"> </v>
      </c>
      <c r="AD85" s="346" t="str">
        <f t="shared" si="31"/>
        <v xml:space="preserve"> </v>
      </c>
      <c r="AE85" s="346" t="str">
        <f t="shared" si="32"/>
        <v xml:space="preserve"> </v>
      </c>
      <c r="AF85" s="346">
        <f t="shared" si="41"/>
        <v>0</v>
      </c>
      <c r="AG85" s="346">
        <f t="shared" si="33"/>
        <v>-4</v>
      </c>
      <c r="AH85" s="346" t="b">
        <f t="shared" si="34"/>
        <v>0</v>
      </c>
      <c r="AI85" s="142"/>
      <c r="AJ85" s="346">
        <f t="shared" si="35"/>
        <v>0</v>
      </c>
      <c r="AK85" s="346">
        <f t="shared" si="36"/>
        <v>-4</v>
      </c>
      <c r="AL85" s="346" t="b">
        <f t="shared" si="37"/>
        <v>0</v>
      </c>
      <c r="AM85" s="305" t="str">
        <f t="shared" si="46"/>
        <v xml:space="preserve"> </v>
      </c>
      <c r="AN85" s="306" t="str">
        <f t="shared" si="47"/>
        <v>N/A</v>
      </c>
      <c r="AO85" s="198"/>
      <c r="AP85" s="198"/>
      <c r="AQ85" s="198"/>
      <c r="BN85" s="44"/>
    </row>
    <row r="86" spans="1:66" ht="34.5" customHeight="1" x14ac:dyDescent="0.25">
      <c r="A86" s="46"/>
      <c r="B86" s="142"/>
      <c r="C86" s="996"/>
      <c r="D86" s="997"/>
      <c r="E86" s="303"/>
      <c r="F86" s="289"/>
      <c r="G86" s="346">
        <f t="shared" si="38"/>
        <v>0</v>
      </c>
      <c r="H86" s="142"/>
      <c r="I86" s="142"/>
      <c r="J86" s="142"/>
      <c r="K86" s="262"/>
      <c r="L86" s="463"/>
      <c r="M86" s="339"/>
      <c r="N86" s="422"/>
      <c r="O86" s="262"/>
      <c r="P86" s="142"/>
      <c r="Q86" s="289"/>
      <c r="R86" s="346">
        <f t="shared" si="42"/>
        <v>1900</v>
      </c>
      <c r="S86" s="421">
        <f t="shared" si="43"/>
        <v>0</v>
      </c>
      <c r="T86" s="142"/>
      <c r="U86" s="142"/>
      <c r="V86" s="346">
        <f t="shared" si="44"/>
        <v>0</v>
      </c>
      <c r="W86" s="142"/>
      <c r="X86" s="142"/>
      <c r="Y86" s="433"/>
      <c r="Z86" s="346" t="str">
        <f t="shared" si="45"/>
        <v>NO OBLIGATORIA</v>
      </c>
      <c r="AA86" s="346" t="str">
        <f t="shared" si="39"/>
        <v xml:space="preserve"> </v>
      </c>
      <c r="AB86" s="346" t="str">
        <f t="shared" si="40"/>
        <v xml:space="preserve"> </v>
      </c>
      <c r="AC86" s="346" t="str">
        <f t="shared" si="30"/>
        <v xml:space="preserve"> </v>
      </c>
      <c r="AD86" s="346" t="str">
        <f t="shared" si="31"/>
        <v xml:space="preserve"> </v>
      </c>
      <c r="AE86" s="346" t="str">
        <f t="shared" si="32"/>
        <v xml:space="preserve"> </v>
      </c>
      <c r="AF86" s="346">
        <f t="shared" si="41"/>
        <v>0</v>
      </c>
      <c r="AG86" s="346">
        <f t="shared" si="33"/>
        <v>-4</v>
      </c>
      <c r="AH86" s="346" t="b">
        <f t="shared" si="34"/>
        <v>0</v>
      </c>
      <c r="AI86" s="142"/>
      <c r="AJ86" s="346">
        <f t="shared" si="35"/>
        <v>0</v>
      </c>
      <c r="AK86" s="346">
        <f t="shared" si="36"/>
        <v>-4</v>
      </c>
      <c r="AL86" s="346" t="b">
        <f t="shared" si="37"/>
        <v>0</v>
      </c>
      <c r="AM86" s="305" t="str">
        <f t="shared" si="46"/>
        <v xml:space="preserve"> </v>
      </c>
      <c r="AN86" s="306" t="str">
        <f t="shared" si="47"/>
        <v>N/A</v>
      </c>
      <c r="AO86" s="198"/>
      <c r="AP86" s="198"/>
      <c r="AQ86" s="198"/>
      <c r="BN86" s="44"/>
    </row>
    <row r="87" spans="1:66" ht="34.5" customHeight="1" x14ac:dyDescent="0.25">
      <c r="A87" s="46"/>
      <c r="B87" s="142"/>
      <c r="C87" s="996"/>
      <c r="D87" s="997"/>
      <c r="E87" s="303"/>
      <c r="F87" s="289"/>
      <c r="G87" s="346">
        <f t="shared" si="38"/>
        <v>0</v>
      </c>
      <c r="H87" s="142"/>
      <c r="I87" s="142"/>
      <c r="J87" s="142"/>
      <c r="K87" s="262"/>
      <c r="L87" s="463"/>
      <c r="M87" s="339"/>
      <c r="N87" s="422"/>
      <c r="O87" s="262"/>
      <c r="P87" s="142"/>
      <c r="Q87" s="289"/>
      <c r="R87" s="346">
        <f t="shared" si="42"/>
        <v>1900</v>
      </c>
      <c r="S87" s="421">
        <f t="shared" si="43"/>
        <v>0</v>
      </c>
      <c r="T87" s="142"/>
      <c r="U87" s="142"/>
      <c r="V87" s="346">
        <f t="shared" si="44"/>
        <v>0</v>
      </c>
      <c r="W87" s="142"/>
      <c r="X87" s="142"/>
      <c r="Y87" s="433"/>
      <c r="Z87" s="346" t="str">
        <f t="shared" si="45"/>
        <v>NO OBLIGATORIA</v>
      </c>
      <c r="AA87" s="346" t="str">
        <f t="shared" si="39"/>
        <v xml:space="preserve"> </v>
      </c>
      <c r="AB87" s="346" t="str">
        <f t="shared" si="40"/>
        <v xml:space="preserve"> </v>
      </c>
      <c r="AC87" s="346" t="str">
        <f t="shared" si="30"/>
        <v xml:space="preserve"> </v>
      </c>
      <c r="AD87" s="346" t="str">
        <f t="shared" si="31"/>
        <v xml:space="preserve"> </v>
      </c>
      <c r="AE87" s="346" t="str">
        <f t="shared" si="32"/>
        <v xml:space="preserve"> </v>
      </c>
      <c r="AF87" s="346">
        <f t="shared" si="41"/>
        <v>0</v>
      </c>
      <c r="AG87" s="346">
        <f t="shared" si="33"/>
        <v>-4</v>
      </c>
      <c r="AH87" s="346" t="b">
        <f t="shared" si="34"/>
        <v>0</v>
      </c>
      <c r="AI87" s="142"/>
      <c r="AJ87" s="346">
        <f t="shared" si="35"/>
        <v>0</v>
      </c>
      <c r="AK87" s="346">
        <f t="shared" si="36"/>
        <v>-4</v>
      </c>
      <c r="AL87" s="346" t="b">
        <f t="shared" si="37"/>
        <v>0</v>
      </c>
      <c r="AM87" s="305" t="str">
        <f t="shared" si="46"/>
        <v xml:space="preserve"> </v>
      </c>
      <c r="AN87" s="306" t="str">
        <f t="shared" si="47"/>
        <v>N/A</v>
      </c>
      <c r="AO87" s="198"/>
      <c r="AP87" s="198"/>
      <c r="AQ87" s="198"/>
      <c r="BN87" s="44"/>
    </row>
    <row r="88" spans="1:66" ht="34.5" customHeight="1" x14ac:dyDescent="0.25">
      <c r="A88" s="46"/>
      <c r="B88" s="142"/>
      <c r="C88" s="996"/>
      <c r="D88" s="997"/>
      <c r="E88" s="303"/>
      <c r="F88" s="289"/>
      <c r="G88" s="346">
        <f t="shared" si="38"/>
        <v>0</v>
      </c>
      <c r="H88" s="142"/>
      <c r="I88" s="142"/>
      <c r="J88" s="142"/>
      <c r="K88" s="262"/>
      <c r="L88" s="463"/>
      <c r="M88" s="339"/>
      <c r="N88" s="422"/>
      <c r="O88" s="262"/>
      <c r="P88" s="142"/>
      <c r="Q88" s="289"/>
      <c r="R88" s="346">
        <f t="shared" si="42"/>
        <v>1900</v>
      </c>
      <c r="S88" s="421">
        <f t="shared" si="43"/>
        <v>0</v>
      </c>
      <c r="T88" s="142"/>
      <c r="U88" s="142"/>
      <c r="V88" s="346">
        <f t="shared" si="44"/>
        <v>0</v>
      </c>
      <c r="W88" s="142"/>
      <c r="X88" s="142"/>
      <c r="Y88" s="433"/>
      <c r="Z88" s="346" t="str">
        <f t="shared" si="45"/>
        <v>NO OBLIGATORIA</v>
      </c>
      <c r="AA88" s="346" t="str">
        <f t="shared" si="39"/>
        <v xml:space="preserve"> </v>
      </c>
      <c r="AB88" s="346" t="str">
        <f t="shared" si="40"/>
        <v xml:space="preserve"> </v>
      </c>
      <c r="AC88" s="346" t="str">
        <f t="shared" si="30"/>
        <v xml:space="preserve"> </v>
      </c>
      <c r="AD88" s="346" t="str">
        <f t="shared" si="31"/>
        <v xml:space="preserve"> </v>
      </c>
      <c r="AE88" s="346" t="str">
        <f t="shared" si="32"/>
        <v xml:space="preserve"> </v>
      </c>
      <c r="AF88" s="346">
        <f t="shared" si="41"/>
        <v>0</v>
      </c>
      <c r="AG88" s="346">
        <f t="shared" si="33"/>
        <v>-4</v>
      </c>
      <c r="AH88" s="346" t="b">
        <f t="shared" si="34"/>
        <v>0</v>
      </c>
      <c r="AI88" s="142"/>
      <c r="AJ88" s="346">
        <f t="shared" si="35"/>
        <v>0</v>
      </c>
      <c r="AK88" s="346">
        <f t="shared" si="36"/>
        <v>-4</v>
      </c>
      <c r="AL88" s="346" t="b">
        <f t="shared" si="37"/>
        <v>0</v>
      </c>
      <c r="AM88" s="305" t="str">
        <f t="shared" si="46"/>
        <v xml:space="preserve"> </v>
      </c>
      <c r="AN88" s="306" t="str">
        <f t="shared" si="47"/>
        <v>N/A</v>
      </c>
      <c r="AO88" s="198"/>
      <c r="AP88" s="198"/>
      <c r="AQ88" s="198"/>
      <c r="BN88" s="44"/>
    </row>
    <row r="89" spans="1:66" ht="34.5" customHeight="1" x14ac:dyDescent="0.25">
      <c r="A89" s="46"/>
      <c r="B89" s="142"/>
      <c r="C89" s="996"/>
      <c r="D89" s="997"/>
      <c r="E89" s="303"/>
      <c r="F89" s="289"/>
      <c r="G89" s="346">
        <f t="shared" si="38"/>
        <v>0</v>
      </c>
      <c r="H89" s="142"/>
      <c r="I89" s="142"/>
      <c r="J89" s="142"/>
      <c r="K89" s="262"/>
      <c r="L89" s="463"/>
      <c r="M89" s="339"/>
      <c r="N89" s="422"/>
      <c r="O89" s="262"/>
      <c r="P89" s="142"/>
      <c r="Q89" s="289"/>
      <c r="R89" s="346">
        <f t="shared" si="42"/>
        <v>1900</v>
      </c>
      <c r="S89" s="421">
        <f t="shared" si="43"/>
        <v>0</v>
      </c>
      <c r="T89" s="142"/>
      <c r="U89" s="142"/>
      <c r="V89" s="346">
        <f t="shared" si="44"/>
        <v>0</v>
      </c>
      <c r="W89" s="142"/>
      <c r="X89" s="142"/>
      <c r="Y89" s="433"/>
      <c r="Z89" s="346" t="str">
        <f t="shared" si="45"/>
        <v>NO OBLIGATORIA</v>
      </c>
      <c r="AA89" s="346" t="str">
        <f t="shared" si="39"/>
        <v xml:space="preserve"> </v>
      </c>
      <c r="AB89" s="346" t="str">
        <f t="shared" si="40"/>
        <v xml:space="preserve"> </v>
      </c>
      <c r="AC89" s="346" t="str">
        <f t="shared" si="30"/>
        <v xml:space="preserve"> </v>
      </c>
      <c r="AD89" s="346" t="str">
        <f t="shared" si="31"/>
        <v xml:space="preserve"> </v>
      </c>
      <c r="AE89" s="346" t="str">
        <f t="shared" si="32"/>
        <v xml:space="preserve"> </v>
      </c>
      <c r="AF89" s="346">
        <f t="shared" si="41"/>
        <v>0</v>
      </c>
      <c r="AG89" s="346">
        <f t="shared" si="33"/>
        <v>-4</v>
      </c>
      <c r="AH89" s="346" t="b">
        <f t="shared" si="34"/>
        <v>0</v>
      </c>
      <c r="AI89" s="142"/>
      <c r="AJ89" s="346">
        <f t="shared" si="35"/>
        <v>0</v>
      </c>
      <c r="AK89" s="346">
        <f t="shared" si="36"/>
        <v>-4</v>
      </c>
      <c r="AL89" s="346" t="b">
        <f t="shared" si="37"/>
        <v>0</v>
      </c>
      <c r="AM89" s="305" t="str">
        <f t="shared" si="46"/>
        <v xml:space="preserve"> </v>
      </c>
      <c r="AN89" s="306" t="str">
        <f t="shared" si="47"/>
        <v>N/A</v>
      </c>
      <c r="AO89" s="287" t="s">
        <v>165</v>
      </c>
      <c r="AP89" s="198"/>
      <c r="AQ89" s="198"/>
      <c r="BN89" s="44"/>
    </row>
    <row r="90" spans="1:66" ht="34.5" customHeight="1" x14ac:dyDescent="0.25">
      <c r="A90" s="46"/>
      <c r="B90" s="142"/>
      <c r="C90" s="996"/>
      <c r="D90" s="997"/>
      <c r="E90" s="303"/>
      <c r="F90" s="289"/>
      <c r="G90" s="346">
        <f t="shared" si="38"/>
        <v>0</v>
      </c>
      <c r="H90" s="142"/>
      <c r="I90" s="142"/>
      <c r="J90" s="142"/>
      <c r="K90" s="262"/>
      <c r="L90" s="463"/>
      <c r="M90" s="339"/>
      <c r="N90" s="422"/>
      <c r="O90" s="262"/>
      <c r="P90" s="142"/>
      <c r="Q90" s="289"/>
      <c r="R90" s="346">
        <f t="shared" si="42"/>
        <v>1900</v>
      </c>
      <c r="S90" s="421">
        <f t="shared" si="43"/>
        <v>0</v>
      </c>
      <c r="T90" s="142"/>
      <c r="U90" s="142"/>
      <c r="V90" s="346">
        <f t="shared" si="44"/>
        <v>0</v>
      </c>
      <c r="W90" s="142"/>
      <c r="X90" s="142"/>
      <c r="Y90" s="433"/>
      <c r="Z90" s="346" t="str">
        <f t="shared" si="45"/>
        <v>NO OBLIGATORIA</v>
      </c>
      <c r="AA90" s="346" t="str">
        <f t="shared" si="39"/>
        <v xml:space="preserve"> </v>
      </c>
      <c r="AB90" s="346" t="str">
        <f t="shared" si="40"/>
        <v xml:space="preserve"> </v>
      </c>
      <c r="AC90" s="346" t="str">
        <f t="shared" si="30"/>
        <v xml:space="preserve"> </v>
      </c>
      <c r="AD90" s="346" t="str">
        <f t="shared" si="31"/>
        <v xml:space="preserve"> </v>
      </c>
      <c r="AE90" s="346" t="str">
        <f t="shared" si="32"/>
        <v xml:space="preserve"> </v>
      </c>
      <c r="AF90" s="346">
        <f t="shared" si="41"/>
        <v>0</v>
      </c>
      <c r="AG90" s="346">
        <f t="shared" si="33"/>
        <v>-4</v>
      </c>
      <c r="AH90" s="346" t="b">
        <f t="shared" si="34"/>
        <v>0</v>
      </c>
      <c r="AI90" s="142"/>
      <c r="AJ90" s="346">
        <f t="shared" si="35"/>
        <v>0</v>
      </c>
      <c r="AK90" s="346">
        <f t="shared" si="36"/>
        <v>-4</v>
      </c>
      <c r="AL90" s="346" t="b">
        <f t="shared" si="37"/>
        <v>0</v>
      </c>
      <c r="AM90" s="305" t="str">
        <f t="shared" si="46"/>
        <v xml:space="preserve"> </v>
      </c>
      <c r="AN90" s="306" t="str">
        <f t="shared" si="47"/>
        <v>N/A</v>
      </c>
      <c r="AO90" s="287" t="s">
        <v>164</v>
      </c>
      <c r="AP90" s="198"/>
      <c r="AQ90" s="198"/>
      <c r="BN90" s="44"/>
    </row>
    <row r="91" spans="1:66" ht="34.5" customHeight="1" x14ac:dyDescent="0.25">
      <c r="A91" s="46"/>
      <c r="B91" s="142"/>
      <c r="C91" s="996"/>
      <c r="D91" s="997"/>
      <c r="E91" s="303"/>
      <c r="F91" s="289"/>
      <c r="G91" s="346">
        <f t="shared" si="38"/>
        <v>0</v>
      </c>
      <c r="H91" s="142"/>
      <c r="I91" s="142"/>
      <c r="J91" s="142"/>
      <c r="K91" s="262"/>
      <c r="L91" s="463"/>
      <c r="M91" s="339"/>
      <c r="N91" s="422"/>
      <c r="O91" s="262"/>
      <c r="P91" s="142"/>
      <c r="Q91" s="289"/>
      <c r="R91" s="346">
        <f t="shared" si="42"/>
        <v>1900</v>
      </c>
      <c r="S91" s="421">
        <f t="shared" si="43"/>
        <v>0</v>
      </c>
      <c r="T91" s="142"/>
      <c r="U91" s="142"/>
      <c r="V91" s="346">
        <f t="shared" si="44"/>
        <v>0</v>
      </c>
      <c r="W91" s="142"/>
      <c r="X91" s="142"/>
      <c r="Y91" s="433"/>
      <c r="Z91" s="346" t="str">
        <f t="shared" si="45"/>
        <v>NO OBLIGATORIA</v>
      </c>
      <c r="AA91" s="346" t="str">
        <f t="shared" si="39"/>
        <v xml:space="preserve"> </v>
      </c>
      <c r="AB91" s="346" t="str">
        <f t="shared" si="40"/>
        <v xml:space="preserve"> </v>
      </c>
      <c r="AC91" s="346" t="str">
        <f t="shared" si="30"/>
        <v xml:space="preserve"> </v>
      </c>
      <c r="AD91" s="346" t="str">
        <f t="shared" si="31"/>
        <v xml:space="preserve"> </v>
      </c>
      <c r="AE91" s="346" t="str">
        <f t="shared" si="32"/>
        <v xml:space="preserve"> </v>
      </c>
      <c r="AF91" s="346">
        <f t="shared" si="41"/>
        <v>0</v>
      </c>
      <c r="AG91" s="346">
        <f t="shared" si="33"/>
        <v>-4</v>
      </c>
      <c r="AH91" s="346" t="b">
        <f t="shared" si="34"/>
        <v>0</v>
      </c>
      <c r="AI91" s="142"/>
      <c r="AJ91" s="346">
        <f t="shared" si="35"/>
        <v>0</v>
      </c>
      <c r="AK91" s="346">
        <f t="shared" si="36"/>
        <v>-4</v>
      </c>
      <c r="AL91" s="346" t="b">
        <f t="shared" si="37"/>
        <v>0</v>
      </c>
      <c r="AM91" s="305" t="str">
        <f t="shared" si="46"/>
        <v xml:space="preserve"> </v>
      </c>
      <c r="AN91" s="306" t="str">
        <f t="shared" si="47"/>
        <v>N/A</v>
      </c>
      <c r="AO91"/>
      <c r="AP91" s="198"/>
      <c r="AQ91" s="198"/>
      <c r="BN91" s="44"/>
    </row>
    <row r="92" spans="1:66" ht="34.5" customHeight="1" x14ac:dyDescent="0.25">
      <c r="A92" s="46"/>
      <c r="B92" s="142"/>
      <c r="C92" s="996"/>
      <c r="D92" s="997"/>
      <c r="E92" s="303"/>
      <c r="F92" s="289"/>
      <c r="G92" s="346">
        <f t="shared" si="38"/>
        <v>0</v>
      </c>
      <c r="H92" s="142"/>
      <c r="I92" s="142"/>
      <c r="J92" s="142"/>
      <c r="K92" s="262"/>
      <c r="L92" s="463"/>
      <c r="M92" s="339"/>
      <c r="N92" s="422"/>
      <c r="O92" s="262"/>
      <c r="P92" s="142"/>
      <c r="Q92" s="289"/>
      <c r="R92" s="346">
        <f t="shared" si="42"/>
        <v>1900</v>
      </c>
      <c r="S92" s="421">
        <f t="shared" si="43"/>
        <v>0</v>
      </c>
      <c r="T92" s="142"/>
      <c r="U92" s="142"/>
      <c r="V92" s="346">
        <f t="shared" si="44"/>
        <v>0</v>
      </c>
      <c r="W92" s="142"/>
      <c r="X92" s="142"/>
      <c r="Y92" s="433"/>
      <c r="Z92" s="346" t="str">
        <f t="shared" si="45"/>
        <v>NO OBLIGATORIA</v>
      </c>
      <c r="AA92" s="346" t="str">
        <f t="shared" si="39"/>
        <v xml:space="preserve"> </v>
      </c>
      <c r="AB92" s="346" t="str">
        <f t="shared" si="40"/>
        <v xml:space="preserve"> </v>
      </c>
      <c r="AC92" s="346" t="str">
        <f t="shared" si="30"/>
        <v xml:space="preserve"> </v>
      </c>
      <c r="AD92" s="346" t="str">
        <f t="shared" si="31"/>
        <v xml:space="preserve"> </v>
      </c>
      <c r="AE92" s="346" t="str">
        <f t="shared" si="32"/>
        <v xml:space="preserve"> </v>
      </c>
      <c r="AF92" s="346">
        <f t="shared" si="41"/>
        <v>0</v>
      </c>
      <c r="AG92" s="346">
        <f t="shared" si="33"/>
        <v>-4</v>
      </c>
      <c r="AH92" s="346" t="b">
        <f t="shared" si="34"/>
        <v>0</v>
      </c>
      <c r="AI92" s="142"/>
      <c r="AJ92" s="346">
        <f t="shared" si="35"/>
        <v>0</v>
      </c>
      <c r="AK92" s="346">
        <f t="shared" si="36"/>
        <v>-4</v>
      </c>
      <c r="AL92" s="346" t="b">
        <f t="shared" si="37"/>
        <v>0</v>
      </c>
      <c r="AM92" s="305" t="str">
        <f t="shared" si="46"/>
        <v xml:space="preserve"> </v>
      </c>
      <c r="AN92" s="306" t="str">
        <f t="shared" si="47"/>
        <v>N/A</v>
      </c>
      <c r="AO92"/>
      <c r="AP92" s="198"/>
      <c r="AQ92" s="198"/>
      <c r="BN92" s="44"/>
    </row>
    <row r="93" spans="1:66" ht="34.5" customHeight="1" x14ac:dyDescent="0.25">
      <c r="A93" s="46"/>
      <c r="B93" s="142"/>
      <c r="C93" s="996"/>
      <c r="D93" s="997"/>
      <c r="E93" s="303"/>
      <c r="F93" s="289"/>
      <c r="G93" s="346">
        <f t="shared" si="38"/>
        <v>0</v>
      </c>
      <c r="H93" s="142"/>
      <c r="I93" s="142"/>
      <c r="J93" s="142"/>
      <c r="K93" s="262"/>
      <c r="L93" s="463"/>
      <c r="M93" s="339"/>
      <c r="N93" s="422"/>
      <c r="O93" s="262"/>
      <c r="P93" s="142"/>
      <c r="Q93" s="289"/>
      <c r="R93" s="346">
        <f t="shared" si="42"/>
        <v>1900</v>
      </c>
      <c r="S93" s="421">
        <f t="shared" si="43"/>
        <v>0</v>
      </c>
      <c r="T93" s="142"/>
      <c r="U93" s="142"/>
      <c r="V93" s="346">
        <f t="shared" si="44"/>
        <v>0</v>
      </c>
      <c r="W93" s="142"/>
      <c r="X93" s="142"/>
      <c r="Y93" s="433"/>
      <c r="Z93" s="346" t="str">
        <f t="shared" si="45"/>
        <v>NO OBLIGATORIA</v>
      </c>
      <c r="AA93" s="346" t="str">
        <f t="shared" si="39"/>
        <v xml:space="preserve"> </v>
      </c>
      <c r="AB93" s="346" t="str">
        <f t="shared" si="40"/>
        <v xml:space="preserve"> </v>
      </c>
      <c r="AC93" s="346" t="str">
        <f t="shared" si="30"/>
        <v xml:space="preserve"> </v>
      </c>
      <c r="AD93" s="346" t="str">
        <f t="shared" si="31"/>
        <v xml:space="preserve"> </v>
      </c>
      <c r="AE93" s="346" t="str">
        <f t="shared" si="32"/>
        <v xml:space="preserve"> </v>
      </c>
      <c r="AF93" s="346">
        <f t="shared" si="41"/>
        <v>0</v>
      </c>
      <c r="AG93" s="346">
        <f t="shared" si="33"/>
        <v>-4</v>
      </c>
      <c r="AH93" s="346" t="b">
        <f t="shared" si="34"/>
        <v>0</v>
      </c>
      <c r="AI93" s="142"/>
      <c r="AJ93" s="346">
        <f t="shared" si="35"/>
        <v>0</v>
      </c>
      <c r="AK93" s="346">
        <f t="shared" si="36"/>
        <v>-4</v>
      </c>
      <c r="AL93" s="346" t="b">
        <f t="shared" si="37"/>
        <v>0</v>
      </c>
      <c r="AM93" s="305" t="str">
        <f t="shared" si="46"/>
        <v xml:space="preserve"> </v>
      </c>
      <c r="AN93" s="306" t="str">
        <f t="shared" si="47"/>
        <v>N/A</v>
      </c>
      <c r="AO93" s="144" t="s">
        <v>278</v>
      </c>
      <c r="AP93" s="198"/>
      <c r="AQ93" s="198"/>
      <c r="BN93" s="44"/>
    </row>
    <row r="94" spans="1:66" ht="34.5" customHeight="1" x14ac:dyDescent="0.25">
      <c r="A94" s="46"/>
      <c r="B94" s="142"/>
      <c r="C94" s="996"/>
      <c r="D94" s="997"/>
      <c r="E94" s="303"/>
      <c r="F94" s="289"/>
      <c r="G94" s="346">
        <f t="shared" si="38"/>
        <v>0</v>
      </c>
      <c r="H94" s="142"/>
      <c r="I94" s="142"/>
      <c r="J94" s="142"/>
      <c r="K94" s="262"/>
      <c r="L94" s="463"/>
      <c r="M94" s="339"/>
      <c r="N94" s="422"/>
      <c r="O94" s="262"/>
      <c r="P94" s="142"/>
      <c r="Q94" s="289"/>
      <c r="R94" s="346">
        <f t="shared" si="42"/>
        <v>1900</v>
      </c>
      <c r="S94" s="421">
        <f t="shared" si="43"/>
        <v>0</v>
      </c>
      <c r="T94" s="142"/>
      <c r="U94" s="142"/>
      <c r="V94" s="346">
        <f t="shared" si="44"/>
        <v>0</v>
      </c>
      <c r="W94" s="142"/>
      <c r="X94" s="142"/>
      <c r="Y94" s="433"/>
      <c r="Z94" s="346" t="str">
        <f t="shared" si="45"/>
        <v>NO OBLIGATORIA</v>
      </c>
      <c r="AA94" s="346" t="str">
        <f t="shared" si="39"/>
        <v xml:space="preserve"> </v>
      </c>
      <c r="AB94" s="346" t="str">
        <f t="shared" si="40"/>
        <v xml:space="preserve"> </v>
      </c>
      <c r="AC94" s="346" t="str">
        <f t="shared" si="30"/>
        <v xml:space="preserve"> </v>
      </c>
      <c r="AD94" s="346" t="str">
        <f t="shared" si="31"/>
        <v xml:space="preserve"> </v>
      </c>
      <c r="AE94" s="346" t="str">
        <f t="shared" si="32"/>
        <v xml:space="preserve"> </v>
      </c>
      <c r="AF94" s="346">
        <f t="shared" si="41"/>
        <v>0</v>
      </c>
      <c r="AG94" s="346">
        <f t="shared" si="33"/>
        <v>-4</v>
      </c>
      <c r="AH94" s="346" t="b">
        <f t="shared" si="34"/>
        <v>0</v>
      </c>
      <c r="AI94" s="142"/>
      <c r="AJ94" s="346">
        <f t="shared" si="35"/>
        <v>0</v>
      </c>
      <c r="AK94" s="346">
        <f t="shared" si="36"/>
        <v>-4</v>
      </c>
      <c r="AL94" s="346" t="b">
        <f t="shared" si="37"/>
        <v>0</v>
      </c>
      <c r="AM94" s="305" t="str">
        <f t="shared" si="46"/>
        <v xml:space="preserve"> </v>
      </c>
      <c r="AN94" s="306" t="str">
        <f t="shared" si="47"/>
        <v>N/A</v>
      </c>
      <c r="AO94" t="s">
        <v>277</v>
      </c>
      <c r="AP94" s="198"/>
      <c r="AQ94" s="198"/>
      <c r="BN94" s="44"/>
    </row>
    <row r="95" spans="1:66" ht="34.5" customHeight="1" x14ac:dyDescent="0.25">
      <c r="A95" s="46"/>
      <c r="B95" s="142"/>
      <c r="C95" s="996"/>
      <c r="D95" s="997"/>
      <c r="E95" s="303"/>
      <c r="F95" s="289"/>
      <c r="G95" s="346">
        <f t="shared" si="38"/>
        <v>0</v>
      </c>
      <c r="H95" s="142"/>
      <c r="I95" s="142"/>
      <c r="J95" s="142"/>
      <c r="K95" s="262"/>
      <c r="L95" s="463"/>
      <c r="M95" s="339"/>
      <c r="N95" s="422"/>
      <c r="O95" s="262"/>
      <c r="P95" s="142"/>
      <c r="Q95" s="289"/>
      <c r="R95" s="346">
        <f t="shared" si="42"/>
        <v>1900</v>
      </c>
      <c r="S95" s="421">
        <f t="shared" si="43"/>
        <v>0</v>
      </c>
      <c r="T95" s="142"/>
      <c r="U95" s="142"/>
      <c r="V95" s="346">
        <f t="shared" si="44"/>
        <v>0</v>
      </c>
      <c r="W95" s="142"/>
      <c r="X95" s="142"/>
      <c r="Y95" s="433"/>
      <c r="Z95" s="346" t="str">
        <f t="shared" si="45"/>
        <v>NO OBLIGATORIA</v>
      </c>
      <c r="AA95" s="346" t="str">
        <f t="shared" si="39"/>
        <v xml:space="preserve"> </v>
      </c>
      <c r="AB95" s="346" t="str">
        <f t="shared" si="40"/>
        <v xml:space="preserve"> </v>
      </c>
      <c r="AC95" s="346" t="str">
        <f t="shared" si="30"/>
        <v xml:space="preserve"> </v>
      </c>
      <c r="AD95" s="346" t="str">
        <f t="shared" si="31"/>
        <v xml:space="preserve"> </v>
      </c>
      <c r="AE95" s="346" t="str">
        <f t="shared" si="32"/>
        <v xml:space="preserve"> </v>
      </c>
      <c r="AF95" s="346">
        <f t="shared" si="41"/>
        <v>0</v>
      </c>
      <c r="AG95" s="346">
        <f t="shared" si="33"/>
        <v>-4</v>
      </c>
      <c r="AH95" s="346" t="b">
        <f t="shared" si="34"/>
        <v>0</v>
      </c>
      <c r="AI95" s="142"/>
      <c r="AJ95" s="346">
        <f t="shared" si="35"/>
        <v>0</v>
      </c>
      <c r="AK95" s="346">
        <f t="shared" si="36"/>
        <v>-4</v>
      </c>
      <c r="AL95" s="346" t="b">
        <f t="shared" si="37"/>
        <v>0</v>
      </c>
      <c r="AM95" s="305" t="str">
        <f t="shared" si="46"/>
        <v xml:space="preserve"> </v>
      </c>
      <c r="AN95" s="306" t="str">
        <f t="shared" si="47"/>
        <v>N/A</v>
      </c>
      <c r="AO95" s="287" t="s">
        <v>276</v>
      </c>
      <c r="AP95" s="198"/>
      <c r="AQ95" s="198"/>
      <c r="BN95" s="44"/>
    </row>
    <row r="96" spans="1:66" ht="34.5" customHeight="1" x14ac:dyDescent="0.25">
      <c r="A96" s="46"/>
      <c r="B96" s="142"/>
      <c r="C96" s="996"/>
      <c r="D96" s="997"/>
      <c r="E96" s="303"/>
      <c r="F96" s="289"/>
      <c r="G96" s="346">
        <f t="shared" si="38"/>
        <v>0</v>
      </c>
      <c r="H96" s="142"/>
      <c r="I96" s="142"/>
      <c r="J96" s="142"/>
      <c r="K96" s="262"/>
      <c r="L96" s="463"/>
      <c r="M96" s="339"/>
      <c r="N96" s="422"/>
      <c r="O96" s="262"/>
      <c r="P96" s="142"/>
      <c r="Q96" s="289"/>
      <c r="R96" s="346">
        <f t="shared" si="42"/>
        <v>1900</v>
      </c>
      <c r="S96" s="421">
        <f t="shared" si="43"/>
        <v>0</v>
      </c>
      <c r="T96" s="142"/>
      <c r="U96" s="142"/>
      <c r="V96" s="346">
        <f t="shared" si="44"/>
        <v>0</v>
      </c>
      <c r="W96" s="142"/>
      <c r="X96" s="142"/>
      <c r="Y96" s="433"/>
      <c r="Z96" s="346" t="str">
        <f t="shared" si="45"/>
        <v>NO OBLIGATORIA</v>
      </c>
      <c r="AA96" s="346" t="str">
        <f t="shared" si="39"/>
        <v xml:space="preserve"> </v>
      </c>
      <c r="AB96" s="346" t="str">
        <f t="shared" si="40"/>
        <v xml:space="preserve"> </v>
      </c>
      <c r="AC96" s="346" t="str">
        <f t="shared" ref="AC96:AC125" si="48">+IF(AND(Z96="NO OBLIGATORIA",V96&gt;=480),"OK"," ")</f>
        <v xml:space="preserve"> </v>
      </c>
      <c r="AD96" s="346" t="str">
        <f t="shared" ref="AD96:AD125" si="49">+IF(AND(X96="INTELECTUAL ",V96&gt;=240,Z96="DISCAPACIDAD"),"OK",IF(AND(Z96="DISCAPACIDAD",V96&gt;=300,X96&lt;&gt;"INTELECTUAL "),"OK"," "))</f>
        <v xml:space="preserve"> </v>
      </c>
      <c r="AE96" s="346" t="str">
        <f t="shared" ref="AE96:AE123" si="50">+IF(OR(AA96="OK",AB96="OK",AC96="OK",AD96="OK"),"PAGO",IF(OR(Z96="INVALIDEZ",Z96="OBLIGATORIA"),"PAGO"," "))</f>
        <v xml:space="preserve"> </v>
      </c>
      <c r="AF96" s="346">
        <f t="shared" si="41"/>
        <v>0</v>
      </c>
      <c r="AG96" s="346">
        <f t="shared" ref="AG96:AG123" si="51">AF96-4</f>
        <v>-4</v>
      </c>
      <c r="AH96" s="346" t="b">
        <f t="shared" ref="AH96:AH123" si="52">IF(AG96&gt;=30,"30",IF(AG96&gt;=0,AG96))</f>
        <v>0</v>
      </c>
      <c r="AI96" s="142"/>
      <c r="AJ96" s="346">
        <f t="shared" ref="AJ96:AJ123" si="53">AI96/12</f>
        <v>0</v>
      </c>
      <c r="AK96" s="346">
        <f t="shared" ref="AK96:AK123" si="54">AJ96-4</f>
        <v>-4</v>
      </c>
      <c r="AL96" s="346" t="b">
        <f t="shared" ref="AL96:AL123" si="55">IF(AK96&gt;=30,"30",IF(AK96&gt;=0,AK96))</f>
        <v>0</v>
      </c>
      <c r="AM96" s="305" t="str">
        <f t="shared" si="46"/>
        <v xml:space="preserve"> </v>
      </c>
      <c r="AN96" s="306" t="str">
        <f t="shared" si="47"/>
        <v>N/A</v>
      </c>
      <c r="AO96" s="287" t="s">
        <v>275</v>
      </c>
      <c r="AP96" s="198"/>
      <c r="AQ96" s="198"/>
      <c r="BN96" s="44"/>
    </row>
    <row r="97" spans="1:66" ht="34.5" customHeight="1" x14ac:dyDescent="0.25">
      <c r="A97" s="46"/>
      <c r="B97" s="142"/>
      <c r="C97" s="996"/>
      <c r="D97" s="997"/>
      <c r="E97" s="303"/>
      <c r="F97" s="289"/>
      <c r="G97" s="346">
        <f t="shared" si="38"/>
        <v>0</v>
      </c>
      <c r="H97" s="142"/>
      <c r="I97" s="142"/>
      <c r="J97" s="142"/>
      <c r="K97" s="262"/>
      <c r="L97" s="463"/>
      <c r="M97" s="339"/>
      <c r="N97" s="422"/>
      <c r="O97" s="262"/>
      <c r="P97" s="142"/>
      <c r="Q97" s="289"/>
      <c r="R97" s="346">
        <f t="shared" si="42"/>
        <v>1900</v>
      </c>
      <c r="S97" s="421">
        <f t="shared" si="43"/>
        <v>0</v>
      </c>
      <c r="T97" s="142"/>
      <c r="U97" s="142"/>
      <c r="V97" s="346">
        <f t="shared" si="44"/>
        <v>0</v>
      </c>
      <c r="W97" s="142"/>
      <c r="X97" s="142"/>
      <c r="Y97" s="433"/>
      <c r="Z97" s="346" t="str">
        <f t="shared" si="45"/>
        <v>NO OBLIGATORIA</v>
      </c>
      <c r="AA97" s="346" t="str">
        <f t="shared" si="39"/>
        <v xml:space="preserve"> </v>
      </c>
      <c r="AB97" s="346" t="str">
        <f t="shared" si="40"/>
        <v xml:space="preserve"> </v>
      </c>
      <c r="AC97" s="346" t="str">
        <f t="shared" si="48"/>
        <v xml:space="preserve"> </v>
      </c>
      <c r="AD97" s="346" t="str">
        <f t="shared" si="49"/>
        <v xml:space="preserve"> </v>
      </c>
      <c r="AE97" s="346" t="str">
        <f t="shared" si="50"/>
        <v xml:space="preserve"> </v>
      </c>
      <c r="AF97" s="346">
        <f t="shared" si="41"/>
        <v>0</v>
      </c>
      <c r="AG97" s="346">
        <f t="shared" si="51"/>
        <v>-4</v>
      </c>
      <c r="AH97" s="346" t="b">
        <f t="shared" si="52"/>
        <v>0</v>
      </c>
      <c r="AI97" s="142"/>
      <c r="AJ97" s="346">
        <f t="shared" si="53"/>
        <v>0</v>
      </c>
      <c r="AK97" s="346">
        <f t="shared" si="54"/>
        <v>-4</v>
      </c>
      <c r="AL97" s="346" t="b">
        <f t="shared" si="55"/>
        <v>0</v>
      </c>
      <c r="AM97" s="305" t="str">
        <f t="shared" si="46"/>
        <v xml:space="preserve"> </v>
      </c>
      <c r="AN97" s="306" t="str">
        <f t="shared" si="47"/>
        <v>N/A</v>
      </c>
      <c r="AO97" t="s">
        <v>274</v>
      </c>
      <c r="AP97" s="198"/>
      <c r="AQ97" s="198"/>
      <c r="BN97" s="44"/>
    </row>
    <row r="98" spans="1:66" ht="34.5" customHeight="1" x14ac:dyDescent="0.25">
      <c r="A98" s="46"/>
      <c r="B98" s="142"/>
      <c r="C98" s="996"/>
      <c r="D98" s="997"/>
      <c r="E98" s="303"/>
      <c r="F98" s="289"/>
      <c r="G98" s="346">
        <f t="shared" si="38"/>
        <v>0</v>
      </c>
      <c r="H98" s="142"/>
      <c r="I98" s="142"/>
      <c r="J98" s="142"/>
      <c r="K98" s="262"/>
      <c r="L98" s="463"/>
      <c r="M98" s="339"/>
      <c r="N98" s="422"/>
      <c r="O98" s="262"/>
      <c r="P98" s="142"/>
      <c r="Q98" s="289"/>
      <c r="R98" s="346">
        <f t="shared" si="42"/>
        <v>1900</v>
      </c>
      <c r="S98" s="421">
        <f t="shared" si="43"/>
        <v>0</v>
      </c>
      <c r="T98" s="142"/>
      <c r="U98" s="142"/>
      <c r="V98" s="346">
        <f t="shared" si="44"/>
        <v>0</v>
      </c>
      <c r="W98" s="142"/>
      <c r="X98" s="142"/>
      <c r="Y98" s="433"/>
      <c r="Z98" s="346" t="str">
        <f t="shared" si="45"/>
        <v>NO OBLIGATORIA</v>
      </c>
      <c r="AA98" s="346" t="str">
        <f t="shared" si="39"/>
        <v xml:space="preserve"> </v>
      </c>
      <c r="AB98" s="346" t="str">
        <f t="shared" si="40"/>
        <v xml:space="preserve"> </v>
      </c>
      <c r="AC98" s="346" t="str">
        <f t="shared" si="48"/>
        <v xml:space="preserve"> </v>
      </c>
      <c r="AD98" s="346" t="str">
        <f t="shared" si="49"/>
        <v xml:space="preserve"> </v>
      </c>
      <c r="AE98" s="346" t="str">
        <f t="shared" si="50"/>
        <v xml:space="preserve"> </v>
      </c>
      <c r="AF98" s="346">
        <f t="shared" si="41"/>
        <v>0</v>
      </c>
      <c r="AG98" s="346">
        <f t="shared" si="51"/>
        <v>-4</v>
      </c>
      <c r="AH98" s="346" t="b">
        <f t="shared" si="52"/>
        <v>0</v>
      </c>
      <c r="AI98" s="142"/>
      <c r="AJ98" s="346">
        <f t="shared" si="53"/>
        <v>0</v>
      </c>
      <c r="AK98" s="346">
        <f t="shared" si="54"/>
        <v>-4</v>
      </c>
      <c r="AL98" s="346" t="b">
        <f t="shared" si="55"/>
        <v>0</v>
      </c>
      <c r="AM98" s="305" t="str">
        <f t="shared" si="46"/>
        <v xml:space="preserve"> </v>
      </c>
      <c r="AN98" s="306" t="str">
        <f t="shared" si="47"/>
        <v>N/A</v>
      </c>
      <c r="AO98" t="s">
        <v>273</v>
      </c>
      <c r="AP98" s="198"/>
      <c r="AQ98" s="198"/>
      <c r="BN98" s="44"/>
    </row>
    <row r="99" spans="1:66" ht="34.5" customHeight="1" x14ac:dyDescent="0.25">
      <c r="A99" s="46"/>
      <c r="B99" s="142"/>
      <c r="C99" s="996"/>
      <c r="D99" s="997"/>
      <c r="E99" s="303"/>
      <c r="F99" s="289"/>
      <c r="G99" s="346">
        <f t="shared" si="38"/>
        <v>0</v>
      </c>
      <c r="H99" s="142"/>
      <c r="I99" s="142"/>
      <c r="J99" s="142"/>
      <c r="K99" s="262"/>
      <c r="L99" s="463"/>
      <c r="M99" s="339"/>
      <c r="N99" s="422"/>
      <c r="O99" s="262"/>
      <c r="P99" s="142"/>
      <c r="Q99" s="289"/>
      <c r="R99" s="346">
        <f t="shared" si="42"/>
        <v>1900</v>
      </c>
      <c r="S99" s="421">
        <f t="shared" si="43"/>
        <v>0</v>
      </c>
      <c r="T99" s="142"/>
      <c r="U99" s="142"/>
      <c r="V99" s="346">
        <f t="shared" si="44"/>
        <v>0</v>
      </c>
      <c r="W99" s="142"/>
      <c r="X99" s="142"/>
      <c r="Y99" s="433"/>
      <c r="Z99" s="346" t="str">
        <f t="shared" si="45"/>
        <v>NO OBLIGATORIA</v>
      </c>
      <c r="AA99" s="346" t="str">
        <f t="shared" si="39"/>
        <v xml:space="preserve"> </v>
      </c>
      <c r="AB99" s="346" t="str">
        <f t="shared" si="40"/>
        <v xml:space="preserve"> </v>
      </c>
      <c r="AC99" s="346" t="str">
        <f t="shared" si="48"/>
        <v xml:space="preserve"> </v>
      </c>
      <c r="AD99" s="346" t="str">
        <f t="shared" si="49"/>
        <v xml:space="preserve"> </v>
      </c>
      <c r="AE99" s="346" t="str">
        <f t="shared" si="50"/>
        <v xml:space="preserve"> </v>
      </c>
      <c r="AF99" s="346">
        <f t="shared" si="41"/>
        <v>0</v>
      </c>
      <c r="AG99" s="346">
        <f t="shared" si="51"/>
        <v>-4</v>
      </c>
      <c r="AH99" s="346" t="b">
        <f t="shared" si="52"/>
        <v>0</v>
      </c>
      <c r="AI99" s="142"/>
      <c r="AJ99" s="346">
        <f t="shared" si="53"/>
        <v>0</v>
      </c>
      <c r="AK99" s="346">
        <f t="shared" si="54"/>
        <v>-4</v>
      </c>
      <c r="AL99" s="346" t="b">
        <f t="shared" si="55"/>
        <v>0</v>
      </c>
      <c r="AM99" s="305" t="str">
        <f t="shared" si="46"/>
        <v xml:space="preserve"> </v>
      </c>
      <c r="AN99" s="306" t="str">
        <f t="shared" si="47"/>
        <v>N/A</v>
      </c>
      <c r="AO99" s="198"/>
      <c r="AP99" s="198"/>
      <c r="AQ99" s="198"/>
      <c r="BN99" s="44"/>
    </row>
    <row r="100" spans="1:66" ht="34.5" customHeight="1" x14ac:dyDescent="0.25">
      <c r="A100" s="46"/>
      <c r="B100" s="142"/>
      <c r="C100" s="996"/>
      <c r="D100" s="997"/>
      <c r="E100" s="303"/>
      <c r="F100" s="289"/>
      <c r="G100" s="346">
        <f t="shared" si="38"/>
        <v>0</v>
      </c>
      <c r="H100" s="142"/>
      <c r="I100" s="142"/>
      <c r="J100" s="142"/>
      <c r="K100" s="262"/>
      <c r="L100" s="463"/>
      <c r="M100" s="339"/>
      <c r="N100" s="422"/>
      <c r="O100" s="262"/>
      <c r="P100" s="142"/>
      <c r="Q100" s="289"/>
      <c r="R100" s="346">
        <f t="shared" si="42"/>
        <v>1900</v>
      </c>
      <c r="S100" s="421">
        <f t="shared" si="43"/>
        <v>0</v>
      </c>
      <c r="T100" s="142"/>
      <c r="U100" s="142"/>
      <c r="V100" s="346">
        <f t="shared" si="44"/>
        <v>0</v>
      </c>
      <c r="W100" s="142"/>
      <c r="X100" s="142"/>
      <c r="Y100" s="433"/>
      <c r="Z100" s="346" t="str">
        <f t="shared" si="45"/>
        <v>NO OBLIGATORIA</v>
      </c>
      <c r="AA100" s="346" t="str">
        <f t="shared" si="39"/>
        <v xml:space="preserve"> </v>
      </c>
      <c r="AB100" s="346" t="str">
        <f t="shared" si="40"/>
        <v xml:space="preserve"> </v>
      </c>
      <c r="AC100" s="346" t="str">
        <f t="shared" si="48"/>
        <v xml:space="preserve"> </v>
      </c>
      <c r="AD100" s="346" t="str">
        <f t="shared" si="49"/>
        <v xml:space="preserve"> </v>
      </c>
      <c r="AE100" s="346" t="str">
        <f t="shared" si="50"/>
        <v xml:space="preserve"> </v>
      </c>
      <c r="AF100" s="346">
        <f t="shared" si="41"/>
        <v>0</v>
      </c>
      <c r="AG100" s="346">
        <f t="shared" si="51"/>
        <v>-4</v>
      </c>
      <c r="AH100" s="346" t="b">
        <f t="shared" si="52"/>
        <v>0</v>
      </c>
      <c r="AI100" s="142"/>
      <c r="AJ100" s="346">
        <f t="shared" si="53"/>
        <v>0</v>
      </c>
      <c r="AK100" s="346">
        <f t="shared" si="54"/>
        <v>-4</v>
      </c>
      <c r="AL100" s="346" t="b">
        <f t="shared" si="55"/>
        <v>0</v>
      </c>
      <c r="AM100" s="305" t="str">
        <f t="shared" si="46"/>
        <v xml:space="preserve"> </v>
      </c>
      <c r="AN100" s="306" t="str">
        <f t="shared" si="47"/>
        <v>N/A</v>
      </c>
      <c r="AO100" s="198"/>
      <c r="AP100" s="198"/>
      <c r="AQ100" s="198"/>
      <c r="BN100" s="44"/>
    </row>
    <row r="101" spans="1:66" ht="34.5" customHeight="1" x14ac:dyDescent="0.25">
      <c r="A101" s="46"/>
      <c r="B101" s="142"/>
      <c r="C101" s="996"/>
      <c r="D101" s="997"/>
      <c r="E101" s="303"/>
      <c r="F101" s="289"/>
      <c r="G101" s="346">
        <f t="shared" si="38"/>
        <v>0</v>
      </c>
      <c r="H101" s="142"/>
      <c r="I101" s="142"/>
      <c r="J101" s="142"/>
      <c r="K101" s="262"/>
      <c r="L101" s="463"/>
      <c r="M101" s="339"/>
      <c r="N101" s="422"/>
      <c r="O101" s="262"/>
      <c r="P101" s="142"/>
      <c r="Q101" s="289"/>
      <c r="R101" s="346">
        <f t="shared" si="42"/>
        <v>1900</v>
      </c>
      <c r="S101" s="421">
        <f t="shared" si="43"/>
        <v>0</v>
      </c>
      <c r="T101" s="142"/>
      <c r="U101" s="142"/>
      <c r="V101" s="346">
        <f t="shared" si="44"/>
        <v>0</v>
      </c>
      <c r="W101" s="142"/>
      <c r="X101" s="142"/>
      <c r="Y101" s="433"/>
      <c r="Z101" s="346" t="str">
        <f t="shared" si="45"/>
        <v>NO OBLIGATORIA</v>
      </c>
      <c r="AA101" s="346" t="str">
        <f t="shared" si="39"/>
        <v xml:space="preserve"> </v>
      </c>
      <c r="AB101" s="346" t="str">
        <f t="shared" si="40"/>
        <v xml:space="preserve"> </v>
      </c>
      <c r="AC101" s="346" t="str">
        <f t="shared" si="48"/>
        <v xml:space="preserve"> </v>
      </c>
      <c r="AD101" s="346" t="str">
        <f t="shared" si="49"/>
        <v xml:space="preserve"> </v>
      </c>
      <c r="AE101" s="346" t="str">
        <f t="shared" si="50"/>
        <v xml:space="preserve"> </v>
      </c>
      <c r="AF101" s="346">
        <f t="shared" si="41"/>
        <v>0</v>
      </c>
      <c r="AG101" s="346">
        <f t="shared" si="51"/>
        <v>-4</v>
      </c>
      <c r="AH101" s="346" t="b">
        <f t="shared" si="52"/>
        <v>0</v>
      </c>
      <c r="AI101" s="142"/>
      <c r="AJ101" s="346">
        <f t="shared" si="53"/>
        <v>0</v>
      </c>
      <c r="AK101" s="346">
        <f t="shared" si="54"/>
        <v>-4</v>
      </c>
      <c r="AL101" s="346" t="b">
        <f t="shared" si="55"/>
        <v>0</v>
      </c>
      <c r="AM101" s="305" t="str">
        <f t="shared" si="46"/>
        <v xml:space="preserve"> </v>
      </c>
      <c r="AN101" s="306" t="str">
        <f t="shared" si="47"/>
        <v>N/A</v>
      </c>
      <c r="AO101" s="198"/>
      <c r="AP101" s="198"/>
      <c r="AQ101" s="198"/>
      <c r="BN101" s="44"/>
    </row>
    <row r="102" spans="1:66" ht="34.5" customHeight="1" x14ac:dyDescent="0.25">
      <c r="A102" s="46"/>
      <c r="B102" s="142"/>
      <c r="C102" s="996"/>
      <c r="D102" s="997"/>
      <c r="E102" s="303"/>
      <c r="F102" s="289"/>
      <c r="G102" s="346">
        <f t="shared" si="38"/>
        <v>0</v>
      </c>
      <c r="H102" s="142"/>
      <c r="I102" s="142"/>
      <c r="J102" s="142"/>
      <c r="K102" s="262"/>
      <c r="L102" s="463"/>
      <c r="M102" s="339"/>
      <c r="N102" s="422"/>
      <c r="O102" s="262"/>
      <c r="P102" s="142"/>
      <c r="Q102" s="289"/>
      <c r="R102" s="346">
        <f t="shared" si="42"/>
        <v>1900</v>
      </c>
      <c r="S102" s="421">
        <f t="shared" si="43"/>
        <v>0</v>
      </c>
      <c r="T102" s="142"/>
      <c r="U102" s="142"/>
      <c r="V102" s="346">
        <f t="shared" si="44"/>
        <v>0</v>
      </c>
      <c r="W102" s="142"/>
      <c r="X102" s="142"/>
      <c r="Y102" s="433"/>
      <c r="Z102" s="346" t="str">
        <f t="shared" si="45"/>
        <v>NO OBLIGATORIA</v>
      </c>
      <c r="AA102" s="346" t="str">
        <f t="shared" si="39"/>
        <v xml:space="preserve"> </v>
      </c>
      <c r="AB102" s="346" t="str">
        <f t="shared" si="40"/>
        <v xml:space="preserve"> </v>
      </c>
      <c r="AC102" s="346" t="str">
        <f t="shared" si="48"/>
        <v xml:space="preserve"> </v>
      </c>
      <c r="AD102" s="346" t="str">
        <f t="shared" si="49"/>
        <v xml:space="preserve"> </v>
      </c>
      <c r="AE102" s="346" t="str">
        <f t="shared" si="50"/>
        <v xml:space="preserve"> </v>
      </c>
      <c r="AF102" s="346">
        <f t="shared" si="41"/>
        <v>0</v>
      </c>
      <c r="AG102" s="346">
        <f t="shared" si="51"/>
        <v>-4</v>
      </c>
      <c r="AH102" s="346" t="b">
        <f t="shared" si="52"/>
        <v>0</v>
      </c>
      <c r="AI102" s="142"/>
      <c r="AJ102" s="346">
        <f t="shared" si="53"/>
        <v>0</v>
      </c>
      <c r="AK102" s="346">
        <f t="shared" si="54"/>
        <v>-4</v>
      </c>
      <c r="AL102" s="346" t="b">
        <f t="shared" si="55"/>
        <v>0</v>
      </c>
      <c r="AM102" s="305" t="str">
        <f t="shared" si="46"/>
        <v xml:space="preserve"> </v>
      </c>
      <c r="AN102" s="306" t="str">
        <f t="shared" si="47"/>
        <v>N/A</v>
      </c>
      <c r="AO102" s="198"/>
      <c r="AP102" s="198"/>
      <c r="AQ102" s="198"/>
      <c r="BN102" s="44"/>
    </row>
    <row r="103" spans="1:66" ht="34.5" customHeight="1" x14ac:dyDescent="0.25">
      <c r="A103" s="46"/>
      <c r="B103" s="142"/>
      <c r="C103" s="996"/>
      <c r="D103" s="997"/>
      <c r="E103" s="303"/>
      <c r="F103" s="289"/>
      <c r="G103" s="346">
        <f t="shared" si="38"/>
        <v>0</v>
      </c>
      <c r="H103" s="142"/>
      <c r="I103" s="142"/>
      <c r="J103" s="142"/>
      <c r="K103" s="262"/>
      <c r="L103" s="463"/>
      <c r="M103" s="339"/>
      <c r="N103" s="422"/>
      <c r="O103" s="262"/>
      <c r="P103" s="142"/>
      <c r="Q103" s="289"/>
      <c r="R103" s="346">
        <f t="shared" si="42"/>
        <v>1900</v>
      </c>
      <c r="S103" s="421">
        <f t="shared" si="43"/>
        <v>0</v>
      </c>
      <c r="T103" s="142"/>
      <c r="U103" s="142"/>
      <c r="V103" s="346">
        <f t="shared" si="44"/>
        <v>0</v>
      </c>
      <c r="W103" s="142"/>
      <c r="X103" s="142"/>
      <c r="Y103" s="433"/>
      <c r="Z103" s="346" t="str">
        <f t="shared" si="45"/>
        <v>NO OBLIGATORIA</v>
      </c>
      <c r="AA103" s="346" t="str">
        <f t="shared" si="39"/>
        <v xml:space="preserve"> </v>
      </c>
      <c r="AB103" s="346" t="str">
        <f t="shared" si="40"/>
        <v xml:space="preserve"> </v>
      </c>
      <c r="AC103" s="346" t="str">
        <f t="shared" si="48"/>
        <v xml:space="preserve"> </v>
      </c>
      <c r="AD103" s="346" t="str">
        <f t="shared" si="49"/>
        <v xml:space="preserve"> </v>
      </c>
      <c r="AE103" s="346" t="str">
        <f t="shared" si="50"/>
        <v xml:space="preserve"> </v>
      </c>
      <c r="AF103" s="346">
        <f t="shared" si="41"/>
        <v>0</v>
      </c>
      <c r="AG103" s="346">
        <f t="shared" si="51"/>
        <v>-4</v>
      </c>
      <c r="AH103" s="346" t="b">
        <f t="shared" si="52"/>
        <v>0</v>
      </c>
      <c r="AI103" s="142"/>
      <c r="AJ103" s="346">
        <f t="shared" si="53"/>
        <v>0</v>
      </c>
      <c r="AK103" s="346">
        <f t="shared" si="54"/>
        <v>-4</v>
      </c>
      <c r="AL103" s="346" t="b">
        <f t="shared" si="55"/>
        <v>0</v>
      </c>
      <c r="AM103" s="305" t="str">
        <f t="shared" si="46"/>
        <v xml:space="preserve"> </v>
      </c>
      <c r="AN103" s="306" t="str">
        <f t="shared" si="47"/>
        <v>N/A</v>
      </c>
      <c r="AO103" s="198"/>
      <c r="AP103" s="198"/>
      <c r="AQ103" s="198"/>
      <c r="BN103" s="44"/>
    </row>
    <row r="104" spans="1:66" ht="34.5" customHeight="1" x14ac:dyDescent="0.25">
      <c r="A104" s="46"/>
      <c r="B104" s="142"/>
      <c r="C104" s="996"/>
      <c r="D104" s="997"/>
      <c r="E104" s="303"/>
      <c r="F104" s="289"/>
      <c r="G104" s="346">
        <f t="shared" si="38"/>
        <v>0</v>
      </c>
      <c r="H104" s="142"/>
      <c r="I104" s="142"/>
      <c r="J104" s="142"/>
      <c r="K104" s="262"/>
      <c r="L104" s="463"/>
      <c r="M104" s="339"/>
      <c r="N104" s="422"/>
      <c r="O104" s="262"/>
      <c r="P104" s="142"/>
      <c r="Q104" s="289"/>
      <c r="R104" s="346">
        <f t="shared" si="42"/>
        <v>1900</v>
      </c>
      <c r="S104" s="421">
        <f t="shared" si="43"/>
        <v>0</v>
      </c>
      <c r="T104" s="142"/>
      <c r="U104" s="142"/>
      <c r="V104" s="346">
        <f t="shared" si="44"/>
        <v>0</v>
      </c>
      <c r="W104" s="142"/>
      <c r="X104" s="142"/>
      <c r="Y104" s="433"/>
      <c r="Z104" s="346" t="str">
        <f t="shared" si="45"/>
        <v>NO OBLIGATORIA</v>
      </c>
      <c r="AA104" s="346" t="str">
        <f t="shared" si="39"/>
        <v xml:space="preserve"> </v>
      </c>
      <c r="AB104" s="346" t="str">
        <f t="shared" si="40"/>
        <v xml:space="preserve"> </v>
      </c>
      <c r="AC104" s="346" t="str">
        <f t="shared" si="48"/>
        <v xml:space="preserve"> </v>
      </c>
      <c r="AD104" s="346" t="str">
        <f t="shared" si="49"/>
        <v xml:space="preserve"> </v>
      </c>
      <c r="AE104" s="346" t="str">
        <f t="shared" si="50"/>
        <v xml:space="preserve"> </v>
      </c>
      <c r="AF104" s="346">
        <f t="shared" si="41"/>
        <v>0</v>
      </c>
      <c r="AG104" s="346">
        <f t="shared" si="51"/>
        <v>-4</v>
      </c>
      <c r="AH104" s="346" t="b">
        <f t="shared" si="52"/>
        <v>0</v>
      </c>
      <c r="AI104" s="142"/>
      <c r="AJ104" s="346">
        <f t="shared" si="53"/>
        <v>0</v>
      </c>
      <c r="AK104" s="346">
        <f t="shared" si="54"/>
        <v>-4</v>
      </c>
      <c r="AL104" s="346" t="b">
        <f t="shared" si="55"/>
        <v>0</v>
      </c>
      <c r="AM104" s="305" t="str">
        <f t="shared" si="46"/>
        <v xml:space="preserve"> </v>
      </c>
      <c r="AN104" s="306" t="str">
        <f t="shared" si="47"/>
        <v>N/A</v>
      </c>
      <c r="AO104" s="198"/>
      <c r="AP104" s="198"/>
      <c r="AQ104" s="198"/>
      <c r="BN104" s="44"/>
    </row>
    <row r="105" spans="1:66" ht="34.5" customHeight="1" x14ac:dyDescent="0.25">
      <c r="A105" s="46"/>
      <c r="B105" s="142"/>
      <c r="C105" s="996"/>
      <c r="D105" s="997"/>
      <c r="E105" s="303"/>
      <c r="F105" s="289"/>
      <c r="G105" s="346">
        <f t="shared" si="38"/>
        <v>0</v>
      </c>
      <c r="H105" s="142"/>
      <c r="I105" s="142"/>
      <c r="J105" s="142"/>
      <c r="K105" s="262"/>
      <c r="L105" s="463"/>
      <c r="M105" s="339"/>
      <c r="N105" s="422"/>
      <c r="O105" s="262"/>
      <c r="P105" s="142"/>
      <c r="Q105" s="289"/>
      <c r="R105" s="346">
        <f t="shared" si="42"/>
        <v>1900</v>
      </c>
      <c r="S105" s="421">
        <f t="shared" si="43"/>
        <v>0</v>
      </c>
      <c r="T105" s="142"/>
      <c r="U105" s="142"/>
      <c r="V105" s="346">
        <f t="shared" si="44"/>
        <v>0</v>
      </c>
      <c r="W105" s="142"/>
      <c r="X105" s="142"/>
      <c r="Y105" s="433"/>
      <c r="Z105" s="346" t="str">
        <f t="shared" si="45"/>
        <v>NO OBLIGATORIA</v>
      </c>
      <c r="AA105" s="346" t="str">
        <f t="shared" si="39"/>
        <v xml:space="preserve"> </v>
      </c>
      <c r="AB105" s="346" t="str">
        <f t="shared" si="40"/>
        <v xml:space="preserve"> </v>
      </c>
      <c r="AC105" s="346" t="str">
        <f t="shared" si="48"/>
        <v xml:space="preserve"> </v>
      </c>
      <c r="AD105" s="346" t="str">
        <f t="shared" si="49"/>
        <v xml:space="preserve"> </v>
      </c>
      <c r="AE105" s="346" t="str">
        <f t="shared" si="50"/>
        <v xml:space="preserve"> </v>
      </c>
      <c r="AF105" s="346">
        <f t="shared" si="41"/>
        <v>0</v>
      </c>
      <c r="AG105" s="346">
        <f t="shared" si="51"/>
        <v>-4</v>
      </c>
      <c r="AH105" s="346" t="b">
        <f t="shared" si="52"/>
        <v>0</v>
      </c>
      <c r="AI105" s="142"/>
      <c r="AJ105" s="346">
        <f t="shared" si="53"/>
        <v>0</v>
      </c>
      <c r="AK105" s="346">
        <f t="shared" si="54"/>
        <v>-4</v>
      </c>
      <c r="AL105" s="346" t="b">
        <f t="shared" si="55"/>
        <v>0</v>
      </c>
      <c r="AM105" s="305" t="str">
        <f t="shared" si="46"/>
        <v xml:space="preserve"> </v>
      </c>
      <c r="AN105" s="306" t="str">
        <f t="shared" si="47"/>
        <v>N/A</v>
      </c>
      <c r="AO105" s="198"/>
      <c r="AP105" s="198"/>
      <c r="AQ105" s="198"/>
      <c r="BN105" s="44"/>
    </row>
    <row r="106" spans="1:66" ht="34.5" customHeight="1" x14ac:dyDescent="0.25">
      <c r="A106" s="46"/>
      <c r="B106" s="142"/>
      <c r="C106" s="996"/>
      <c r="D106" s="997"/>
      <c r="E106" s="303"/>
      <c r="F106" s="289"/>
      <c r="G106" s="346">
        <f t="shared" si="38"/>
        <v>0</v>
      </c>
      <c r="H106" s="142"/>
      <c r="I106" s="142"/>
      <c r="J106" s="142"/>
      <c r="K106" s="262"/>
      <c r="L106" s="463"/>
      <c r="M106" s="339"/>
      <c r="N106" s="422"/>
      <c r="O106" s="262"/>
      <c r="P106" s="142"/>
      <c r="Q106" s="289"/>
      <c r="R106" s="346">
        <f t="shared" si="42"/>
        <v>1900</v>
      </c>
      <c r="S106" s="421">
        <f t="shared" si="43"/>
        <v>0</v>
      </c>
      <c r="T106" s="142"/>
      <c r="U106" s="142"/>
      <c r="V106" s="346">
        <f t="shared" si="44"/>
        <v>0</v>
      </c>
      <c r="W106" s="142"/>
      <c r="X106" s="142"/>
      <c r="Y106" s="433"/>
      <c r="Z106" s="346" t="str">
        <f t="shared" si="45"/>
        <v>NO OBLIGATORIA</v>
      </c>
      <c r="AA106" s="346" t="str">
        <f t="shared" si="39"/>
        <v xml:space="preserve"> </v>
      </c>
      <c r="AB106" s="346" t="str">
        <f t="shared" si="40"/>
        <v xml:space="preserve"> </v>
      </c>
      <c r="AC106" s="346" t="str">
        <f t="shared" si="48"/>
        <v xml:space="preserve"> </v>
      </c>
      <c r="AD106" s="346" t="str">
        <f t="shared" si="49"/>
        <v xml:space="preserve"> </v>
      </c>
      <c r="AE106" s="346" t="str">
        <f t="shared" si="50"/>
        <v xml:space="preserve"> </v>
      </c>
      <c r="AF106" s="346">
        <f t="shared" si="41"/>
        <v>0</v>
      </c>
      <c r="AG106" s="346">
        <f t="shared" si="51"/>
        <v>-4</v>
      </c>
      <c r="AH106" s="346" t="b">
        <f t="shared" si="52"/>
        <v>0</v>
      </c>
      <c r="AI106" s="142"/>
      <c r="AJ106" s="346">
        <f t="shared" si="53"/>
        <v>0</v>
      </c>
      <c r="AK106" s="346">
        <f t="shared" si="54"/>
        <v>-4</v>
      </c>
      <c r="AL106" s="346" t="b">
        <f t="shared" si="55"/>
        <v>0</v>
      </c>
      <c r="AM106" s="305" t="str">
        <f t="shared" si="46"/>
        <v xml:space="preserve"> </v>
      </c>
      <c r="AN106" s="306" t="str">
        <f t="shared" si="47"/>
        <v>N/A</v>
      </c>
      <c r="AO106" s="198"/>
      <c r="AP106" s="198"/>
      <c r="AQ106" s="198"/>
      <c r="BN106" s="44"/>
    </row>
    <row r="107" spans="1:66" ht="34.5" customHeight="1" x14ac:dyDescent="0.25">
      <c r="A107" s="46"/>
      <c r="B107" s="142"/>
      <c r="C107" s="996"/>
      <c r="D107" s="997"/>
      <c r="E107" s="303"/>
      <c r="F107" s="289"/>
      <c r="G107" s="346">
        <f t="shared" si="38"/>
        <v>0</v>
      </c>
      <c r="H107" s="142"/>
      <c r="I107" s="142"/>
      <c r="J107" s="142"/>
      <c r="K107" s="262"/>
      <c r="L107" s="463"/>
      <c r="M107" s="339"/>
      <c r="N107" s="422"/>
      <c r="O107" s="262"/>
      <c r="P107" s="142"/>
      <c r="Q107" s="289"/>
      <c r="R107" s="346">
        <f t="shared" si="42"/>
        <v>1900</v>
      </c>
      <c r="S107" s="421">
        <f t="shared" si="43"/>
        <v>0</v>
      </c>
      <c r="T107" s="142"/>
      <c r="U107" s="142"/>
      <c r="V107" s="346">
        <f t="shared" si="44"/>
        <v>0</v>
      </c>
      <c r="W107" s="142"/>
      <c r="X107" s="142"/>
      <c r="Y107" s="433"/>
      <c r="Z107" s="346" t="str">
        <f t="shared" si="45"/>
        <v>NO OBLIGATORIA</v>
      </c>
      <c r="AA107" s="346" t="str">
        <f t="shared" si="39"/>
        <v xml:space="preserve"> </v>
      </c>
      <c r="AB107" s="346" t="str">
        <f t="shared" si="40"/>
        <v xml:space="preserve"> </v>
      </c>
      <c r="AC107" s="346" t="str">
        <f t="shared" si="48"/>
        <v xml:space="preserve"> </v>
      </c>
      <c r="AD107" s="346" t="str">
        <f t="shared" si="49"/>
        <v xml:space="preserve"> </v>
      </c>
      <c r="AE107" s="346" t="str">
        <f t="shared" si="50"/>
        <v xml:space="preserve"> </v>
      </c>
      <c r="AF107" s="346">
        <f t="shared" si="41"/>
        <v>0</v>
      </c>
      <c r="AG107" s="346">
        <f t="shared" si="51"/>
        <v>-4</v>
      </c>
      <c r="AH107" s="346" t="b">
        <f t="shared" si="52"/>
        <v>0</v>
      </c>
      <c r="AI107" s="142"/>
      <c r="AJ107" s="346">
        <f t="shared" si="53"/>
        <v>0</v>
      </c>
      <c r="AK107" s="346">
        <f t="shared" si="54"/>
        <v>-4</v>
      </c>
      <c r="AL107" s="346" t="b">
        <f t="shared" si="55"/>
        <v>0</v>
      </c>
      <c r="AM107" s="305" t="str">
        <f t="shared" si="46"/>
        <v xml:space="preserve"> </v>
      </c>
      <c r="AN107" s="306" t="str">
        <f t="shared" si="47"/>
        <v>N/A</v>
      </c>
      <c r="AO107" s="198"/>
      <c r="AP107" s="198"/>
      <c r="AQ107" s="198"/>
      <c r="BN107" s="44"/>
    </row>
    <row r="108" spans="1:66" ht="34.5" customHeight="1" x14ac:dyDescent="0.25">
      <c r="A108" s="46"/>
      <c r="B108" s="142"/>
      <c r="C108" s="996"/>
      <c r="D108" s="997"/>
      <c r="E108" s="303"/>
      <c r="F108" s="289"/>
      <c r="G108" s="346">
        <f t="shared" ref="G108:G125" si="56">+DATEDIF(F108,Q108,"Y")</f>
        <v>0</v>
      </c>
      <c r="H108" s="142"/>
      <c r="I108" s="142"/>
      <c r="J108" s="142"/>
      <c r="K108" s="262"/>
      <c r="L108" s="463"/>
      <c r="M108" s="339"/>
      <c r="N108" s="422"/>
      <c r="O108" s="262"/>
      <c r="P108" s="142"/>
      <c r="Q108" s="289"/>
      <c r="R108" s="346">
        <f t="shared" si="42"/>
        <v>1900</v>
      </c>
      <c r="S108" s="421">
        <f t="shared" si="43"/>
        <v>0</v>
      </c>
      <c r="T108" s="142"/>
      <c r="U108" s="142"/>
      <c r="V108" s="346">
        <f t="shared" si="44"/>
        <v>0</v>
      </c>
      <c r="W108" s="142"/>
      <c r="X108" s="142"/>
      <c r="Y108" s="433"/>
      <c r="Z108" s="346" t="str">
        <f t="shared" si="45"/>
        <v>NO OBLIGATORIA</v>
      </c>
      <c r="AA108" s="346" t="str">
        <f t="shared" ref="AA108:AA125" si="57">+IF(AND(Z108="NO OBLIGATORIA",G108&gt;=60,V108&gt;=360),"OK"," ")</f>
        <v xml:space="preserve"> </v>
      </c>
      <c r="AB108" s="346" t="str">
        <f t="shared" ref="AB108:AB125" si="58">+IF(AND(Z108="NO OBLIGATORIA",G108&gt;=65,V108&gt;=180),"OK"," ")</f>
        <v xml:space="preserve"> </v>
      </c>
      <c r="AC108" s="346" t="str">
        <f t="shared" si="48"/>
        <v xml:space="preserve"> </v>
      </c>
      <c r="AD108" s="346" t="str">
        <f t="shared" si="49"/>
        <v xml:space="preserve"> </v>
      </c>
      <c r="AE108" s="346" t="str">
        <f t="shared" si="50"/>
        <v xml:space="preserve"> </v>
      </c>
      <c r="AF108" s="346">
        <f t="shared" si="41"/>
        <v>0</v>
      </c>
      <c r="AG108" s="346">
        <f t="shared" si="51"/>
        <v>-4</v>
      </c>
      <c r="AH108" s="346" t="b">
        <f t="shared" si="52"/>
        <v>0</v>
      </c>
      <c r="AI108" s="142"/>
      <c r="AJ108" s="346">
        <f t="shared" si="53"/>
        <v>0</v>
      </c>
      <c r="AK108" s="346">
        <f t="shared" si="54"/>
        <v>-4</v>
      </c>
      <c r="AL108" s="346" t="b">
        <f t="shared" si="55"/>
        <v>0</v>
      </c>
      <c r="AM108" s="305" t="str">
        <f t="shared" si="46"/>
        <v xml:space="preserve"> </v>
      </c>
      <c r="AN108" s="306" t="str">
        <f t="shared" si="47"/>
        <v>N/A</v>
      </c>
      <c r="AO108" s="198"/>
      <c r="AP108" s="198"/>
      <c r="AQ108" s="198"/>
      <c r="BN108" s="44"/>
    </row>
    <row r="109" spans="1:66" ht="34.5" customHeight="1" x14ac:dyDescent="0.25">
      <c r="A109" s="46"/>
      <c r="B109" s="142"/>
      <c r="C109" s="996"/>
      <c r="D109" s="997"/>
      <c r="E109" s="303"/>
      <c r="F109" s="289"/>
      <c r="G109" s="346">
        <f t="shared" si="56"/>
        <v>0</v>
      </c>
      <c r="H109" s="142"/>
      <c r="I109" s="142"/>
      <c r="J109" s="142"/>
      <c r="K109" s="262"/>
      <c r="L109" s="463"/>
      <c r="M109" s="339"/>
      <c r="N109" s="422"/>
      <c r="O109" s="262"/>
      <c r="P109" s="142"/>
      <c r="Q109" s="289"/>
      <c r="R109" s="346">
        <f t="shared" si="42"/>
        <v>1900</v>
      </c>
      <c r="S109" s="421">
        <f t="shared" si="43"/>
        <v>0</v>
      </c>
      <c r="T109" s="142"/>
      <c r="U109" s="142"/>
      <c r="V109" s="346">
        <f t="shared" si="44"/>
        <v>0</v>
      </c>
      <c r="W109" s="142"/>
      <c r="X109" s="142"/>
      <c r="Y109" s="433"/>
      <c r="Z109" s="346" t="str">
        <f t="shared" si="45"/>
        <v>NO OBLIGATORIA</v>
      </c>
      <c r="AA109" s="346" t="str">
        <f t="shared" si="57"/>
        <v xml:space="preserve"> </v>
      </c>
      <c r="AB109" s="346" t="str">
        <f t="shared" si="58"/>
        <v xml:space="preserve"> </v>
      </c>
      <c r="AC109" s="346" t="str">
        <f t="shared" si="48"/>
        <v xml:space="preserve"> </v>
      </c>
      <c r="AD109" s="346" t="str">
        <f t="shared" si="49"/>
        <v xml:space="preserve"> </v>
      </c>
      <c r="AE109" s="346" t="str">
        <f t="shared" si="50"/>
        <v xml:space="preserve"> </v>
      </c>
      <c r="AF109" s="346">
        <f t="shared" si="41"/>
        <v>0</v>
      </c>
      <c r="AG109" s="346">
        <f t="shared" si="51"/>
        <v>-4</v>
      </c>
      <c r="AH109" s="346" t="b">
        <f t="shared" si="52"/>
        <v>0</v>
      </c>
      <c r="AI109" s="142"/>
      <c r="AJ109" s="346">
        <f t="shared" si="53"/>
        <v>0</v>
      </c>
      <c r="AK109" s="346">
        <f t="shared" si="54"/>
        <v>-4</v>
      </c>
      <c r="AL109" s="346" t="b">
        <f t="shared" si="55"/>
        <v>0</v>
      </c>
      <c r="AM109" s="305" t="str">
        <f t="shared" si="46"/>
        <v xml:space="preserve"> </v>
      </c>
      <c r="AN109" s="306" t="str">
        <f t="shared" si="47"/>
        <v>N/A</v>
      </c>
      <c r="AO109" s="198"/>
      <c r="AP109" s="198"/>
      <c r="AQ109" s="198"/>
      <c r="BN109" s="44"/>
    </row>
    <row r="110" spans="1:66" ht="34.5" customHeight="1" x14ac:dyDescent="0.25">
      <c r="A110" s="46"/>
      <c r="B110" s="142"/>
      <c r="C110" s="996"/>
      <c r="D110" s="997"/>
      <c r="E110" s="303"/>
      <c r="F110" s="289"/>
      <c r="G110" s="346">
        <f t="shared" si="56"/>
        <v>0</v>
      </c>
      <c r="H110" s="142"/>
      <c r="I110" s="142"/>
      <c r="J110" s="142"/>
      <c r="K110" s="262"/>
      <c r="L110" s="463"/>
      <c r="M110" s="339"/>
      <c r="N110" s="422"/>
      <c r="O110" s="262"/>
      <c r="P110" s="142"/>
      <c r="Q110" s="289"/>
      <c r="R110" s="346">
        <f t="shared" si="42"/>
        <v>1900</v>
      </c>
      <c r="S110" s="421">
        <f t="shared" si="43"/>
        <v>0</v>
      </c>
      <c r="T110" s="142"/>
      <c r="U110" s="142"/>
      <c r="V110" s="346">
        <f t="shared" si="44"/>
        <v>0</v>
      </c>
      <c r="W110" s="142"/>
      <c r="X110" s="142"/>
      <c r="Y110" s="433"/>
      <c r="Z110" s="346" t="str">
        <f t="shared" si="45"/>
        <v>NO OBLIGATORIA</v>
      </c>
      <c r="AA110" s="346" t="str">
        <f t="shared" si="57"/>
        <v xml:space="preserve"> </v>
      </c>
      <c r="AB110" s="346" t="str">
        <f t="shared" si="58"/>
        <v xml:space="preserve"> </v>
      </c>
      <c r="AC110" s="346" t="str">
        <f t="shared" si="48"/>
        <v xml:space="preserve"> </v>
      </c>
      <c r="AD110" s="346" t="str">
        <f t="shared" si="49"/>
        <v xml:space="preserve"> </v>
      </c>
      <c r="AE110" s="346" t="str">
        <f t="shared" si="50"/>
        <v xml:space="preserve"> </v>
      </c>
      <c r="AF110" s="346">
        <f t="shared" si="41"/>
        <v>0</v>
      </c>
      <c r="AG110" s="346">
        <f t="shared" si="51"/>
        <v>-4</v>
      </c>
      <c r="AH110" s="346" t="b">
        <f t="shared" si="52"/>
        <v>0</v>
      </c>
      <c r="AI110" s="142"/>
      <c r="AJ110" s="346">
        <f t="shared" si="53"/>
        <v>0</v>
      </c>
      <c r="AK110" s="346">
        <f t="shared" si="54"/>
        <v>-4</v>
      </c>
      <c r="AL110" s="346" t="b">
        <f t="shared" si="55"/>
        <v>0</v>
      </c>
      <c r="AM110" s="305" t="str">
        <f t="shared" si="46"/>
        <v xml:space="preserve"> </v>
      </c>
      <c r="AN110" s="306" t="str">
        <f t="shared" si="47"/>
        <v>N/A</v>
      </c>
      <c r="AO110" s="198"/>
      <c r="AP110" s="198"/>
      <c r="AQ110" s="198"/>
      <c r="BN110" s="44"/>
    </row>
    <row r="111" spans="1:66" ht="34.5" customHeight="1" x14ac:dyDescent="0.25">
      <c r="A111" s="46"/>
      <c r="B111" s="142"/>
      <c r="C111" s="996"/>
      <c r="D111" s="997"/>
      <c r="E111" s="303"/>
      <c r="F111" s="289"/>
      <c r="G111" s="346">
        <f t="shared" si="56"/>
        <v>0</v>
      </c>
      <c r="H111" s="142"/>
      <c r="I111" s="142"/>
      <c r="J111" s="142"/>
      <c r="K111" s="262"/>
      <c r="L111" s="463"/>
      <c r="M111" s="339"/>
      <c r="N111" s="422"/>
      <c r="O111" s="262"/>
      <c r="P111" s="142"/>
      <c r="Q111" s="289"/>
      <c r="R111" s="346">
        <f t="shared" si="42"/>
        <v>1900</v>
      </c>
      <c r="S111" s="421">
        <f t="shared" si="43"/>
        <v>0</v>
      </c>
      <c r="T111" s="142"/>
      <c r="U111" s="142"/>
      <c r="V111" s="346">
        <f t="shared" si="44"/>
        <v>0</v>
      </c>
      <c r="W111" s="142"/>
      <c r="X111" s="142"/>
      <c r="Y111" s="433"/>
      <c r="Z111" s="346" t="str">
        <f t="shared" si="45"/>
        <v>NO OBLIGATORIA</v>
      </c>
      <c r="AA111" s="346" t="str">
        <f t="shared" si="57"/>
        <v xml:space="preserve"> </v>
      </c>
      <c r="AB111" s="346" t="str">
        <f t="shared" si="58"/>
        <v xml:space="preserve"> </v>
      </c>
      <c r="AC111" s="346" t="str">
        <f t="shared" si="48"/>
        <v xml:space="preserve"> </v>
      </c>
      <c r="AD111" s="346" t="str">
        <f t="shared" si="49"/>
        <v xml:space="preserve"> </v>
      </c>
      <c r="AE111" s="346" t="str">
        <f t="shared" si="50"/>
        <v xml:space="preserve"> </v>
      </c>
      <c r="AF111" s="346">
        <f t="shared" si="41"/>
        <v>0</v>
      </c>
      <c r="AG111" s="346">
        <f t="shared" si="51"/>
        <v>-4</v>
      </c>
      <c r="AH111" s="346" t="b">
        <f t="shared" si="52"/>
        <v>0</v>
      </c>
      <c r="AI111" s="142"/>
      <c r="AJ111" s="346">
        <f t="shared" si="53"/>
        <v>0</v>
      </c>
      <c r="AK111" s="346">
        <f t="shared" si="54"/>
        <v>-4</v>
      </c>
      <c r="AL111" s="346" t="b">
        <f t="shared" si="55"/>
        <v>0</v>
      </c>
      <c r="AM111" s="305" t="str">
        <f t="shared" si="46"/>
        <v xml:space="preserve"> </v>
      </c>
      <c r="AN111" s="306" t="str">
        <f t="shared" si="47"/>
        <v>N/A</v>
      </c>
      <c r="AO111" s="198"/>
      <c r="AP111" s="198"/>
      <c r="AQ111" s="198"/>
      <c r="BN111" s="44"/>
    </row>
    <row r="112" spans="1:66" ht="34.5" customHeight="1" x14ac:dyDescent="0.25">
      <c r="A112" s="46"/>
      <c r="B112" s="142"/>
      <c r="C112" s="996"/>
      <c r="D112" s="997"/>
      <c r="E112" s="303"/>
      <c r="F112" s="289"/>
      <c r="G112" s="346">
        <f t="shared" si="56"/>
        <v>0</v>
      </c>
      <c r="H112" s="142"/>
      <c r="I112" s="142"/>
      <c r="J112" s="142"/>
      <c r="K112" s="262"/>
      <c r="L112" s="463"/>
      <c r="M112" s="339"/>
      <c r="N112" s="422"/>
      <c r="O112" s="262"/>
      <c r="P112" s="142"/>
      <c r="Q112" s="289"/>
      <c r="R112" s="346">
        <f t="shared" si="42"/>
        <v>1900</v>
      </c>
      <c r="S112" s="421">
        <f t="shared" si="43"/>
        <v>0</v>
      </c>
      <c r="T112" s="142"/>
      <c r="U112" s="142"/>
      <c r="V112" s="346">
        <f t="shared" si="44"/>
        <v>0</v>
      </c>
      <c r="W112" s="142"/>
      <c r="X112" s="142"/>
      <c r="Y112" s="433"/>
      <c r="Z112" s="346" t="str">
        <f t="shared" si="45"/>
        <v>NO OBLIGATORIA</v>
      </c>
      <c r="AA112" s="346" t="str">
        <f t="shared" si="57"/>
        <v xml:space="preserve"> </v>
      </c>
      <c r="AB112" s="346" t="str">
        <f t="shared" si="58"/>
        <v xml:space="preserve"> </v>
      </c>
      <c r="AC112" s="346" t="str">
        <f t="shared" si="48"/>
        <v xml:space="preserve"> </v>
      </c>
      <c r="AD112" s="346" t="str">
        <f t="shared" si="49"/>
        <v xml:space="preserve"> </v>
      </c>
      <c r="AE112" s="346" t="str">
        <f t="shared" si="50"/>
        <v xml:space="preserve"> </v>
      </c>
      <c r="AF112" s="346">
        <f t="shared" si="41"/>
        <v>0</v>
      </c>
      <c r="AG112" s="346">
        <f t="shared" si="51"/>
        <v>-4</v>
      </c>
      <c r="AH112" s="346" t="b">
        <f t="shared" si="52"/>
        <v>0</v>
      </c>
      <c r="AI112" s="142"/>
      <c r="AJ112" s="346">
        <f t="shared" si="53"/>
        <v>0</v>
      </c>
      <c r="AK112" s="346">
        <f t="shared" si="54"/>
        <v>-4</v>
      </c>
      <c r="AL112" s="346" t="b">
        <f t="shared" si="55"/>
        <v>0</v>
      </c>
      <c r="AM112" s="305" t="str">
        <f t="shared" si="46"/>
        <v xml:space="preserve"> </v>
      </c>
      <c r="AN112" s="306" t="str">
        <f t="shared" si="47"/>
        <v>N/A</v>
      </c>
      <c r="AO112" s="198"/>
      <c r="AP112" s="198"/>
      <c r="AQ112" s="198"/>
      <c r="BN112" s="44"/>
    </row>
    <row r="113" spans="1:66" ht="34.5" customHeight="1" x14ac:dyDescent="0.25">
      <c r="A113" s="46"/>
      <c r="B113" s="142"/>
      <c r="C113" s="996"/>
      <c r="D113" s="997"/>
      <c r="E113" s="303"/>
      <c r="F113" s="289"/>
      <c r="G113" s="346">
        <f t="shared" si="56"/>
        <v>0</v>
      </c>
      <c r="H113" s="142"/>
      <c r="I113" s="142"/>
      <c r="J113" s="142"/>
      <c r="K113" s="262"/>
      <c r="L113" s="463"/>
      <c r="M113" s="339"/>
      <c r="N113" s="422"/>
      <c r="O113" s="262"/>
      <c r="P113" s="142"/>
      <c r="Q113" s="289"/>
      <c r="R113" s="346">
        <f t="shared" si="42"/>
        <v>1900</v>
      </c>
      <c r="S113" s="421">
        <f t="shared" si="43"/>
        <v>0</v>
      </c>
      <c r="T113" s="142"/>
      <c r="U113" s="142"/>
      <c r="V113" s="346">
        <f t="shared" si="44"/>
        <v>0</v>
      </c>
      <c r="W113" s="142"/>
      <c r="X113" s="142"/>
      <c r="Y113" s="433"/>
      <c r="Z113" s="346" t="str">
        <f t="shared" si="45"/>
        <v>NO OBLIGATORIA</v>
      </c>
      <c r="AA113" s="346" t="str">
        <f t="shared" si="57"/>
        <v xml:space="preserve"> </v>
      </c>
      <c r="AB113" s="346" t="str">
        <f t="shared" si="58"/>
        <v xml:space="preserve"> </v>
      </c>
      <c r="AC113" s="346" t="str">
        <f t="shared" si="48"/>
        <v xml:space="preserve"> </v>
      </c>
      <c r="AD113" s="346" t="str">
        <f t="shared" si="49"/>
        <v xml:space="preserve"> </v>
      </c>
      <c r="AE113" s="346" t="str">
        <f t="shared" si="50"/>
        <v xml:space="preserve"> </v>
      </c>
      <c r="AF113" s="346">
        <f t="shared" si="41"/>
        <v>0</v>
      </c>
      <c r="AG113" s="346">
        <f t="shared" si="51"/>
        <v>-4</v>
      </c>
      <c r="AH113" s="346" t="b">
        <f t="shared" si="52"/>
        <v>0</v>
      </c>
      <c r="AI113" s="142"/>
      <c r="AJ113" s="346">
        <f t="shared" si="53"/>
        <v>0</v>
      </c>
      <c r="AK113" s="346">
        <f t="shared" si="54"/>
        <v>-4</v>
      </c>
      <c r="AL113" s="346" t="b">
        <f t="shared" si="55"/>
        <v>0</v>
      </c>
      <c r="AM113" s="305" t="str">
        <f t="shared" si="46"/>
        <v xml:space="preserve"> </v>
      </c>
      <c r="AN113" s="306" t="str">
        <f t="shared" si="47"/>
        <v>N/A</v>
      </c>
      <c r="AO113" s="198"/>
      <c r="AP113" s="198"/>
      <c r="AQ113" s="198"/>
      <c r="BN113" s="44"/>
    </row>
    <row r="114" spans="1:66" ht="34.5" customHeight="1" x14ac:dyDescent="0.25">
      <c r="A114" s="46"/>
      <c r="B114" s="142"/>
      <c r="C114" s="996"/>
      <c r="D114" s="997"/>
      <c r="E114" s="303"/>
      <c r="F114" s="289"/>
      <c r="G114" s="346">
        <f t="shared" si="56"/>
        <v>0</v>
      </c>
      <c r="H114" s="142"/>
      <c r="I114" s="142"/>
      <c r="J114" s="142"/>
      <c r="K114" s="262"/>
      <c r="L114" s="463"/>
      <c r="M114" s="339"/>
      <c r="N114" s="422"/>
      <c r="O114" s="262"/>
      <c r="P114" s="142"/>
      <c r="Q114" s="289"/>
      <c r="R114" s="346">
        <f t="shared" si="42"/>
        <v>1900</v>
      </c>
      <c r="S114" s="421">
        <f t="shared" si="43"/>
        <v>0</v>
      </c>
      <c r="T114" s="142"/>
      <c r="U114" s="142"/>
      <c r="V114" s="346">
        <f t="shared" si="44"/>
        <v>0</v>
      </c>
      <c r="W114" s="142"/>
      <c r="X114" s="142"/>
      <c r="Y114" s="433"/>
      <c r="Z114" s="346" t="str">
        <f t="shared" si="45"/>
        <v>NO OBLIGATORIA</v>
      </c>
      <c r="AA114" s="346" t="str">
        <f t="shared" si="57"/>
        <v xml:space="preserve"> </v>
      </c>
      <c r="AB114" s="346" t="str">
        <f t="shared" si="58"/>
        <v xml:space="preserve"> </v>
      </c>
      <c r="AC114" s="346" t="str">
        <f t="shared" si="48"/>
        <v xml:space="preserve"> </v>
      </c>
      <c r="AD114" s="346" t="str">
        <f t="shared" si="49"/>
        <v xml:space="preserve"> </v>
      </c>
      <c r="AE114" s="346" t="str">
        <f t="shared" si="50"/>
        <v xml:space="preserve"> </v>
      </c>
      <c r="AF114" s="346">
        <f t="shared" si="41"/>
        <v>0</v>
      </c>
      <c r="AG114" s="346">
        <f t="shared" si="51"/>
        <v>-4</v>
      </c>
      <c r="AH114" s="346" t="b">
        <f t="shared" si="52"/>
        <v>0</v>
      </c>
      <c r="AI114" s="142"/>
      <c r="AJ114" s="346">
        <f t="shared" si="53"/>
        <v>0</v>
      </c>
      <c r="AK114" s="346">
        <f t="shared" si="54"/>
        <v>-4</v>
      </c>
      <c r="AL114" s="346" t="b">
        <f t="shared" si="55"/>
        <v>0</v>
      </c>
      <c r="AM114" s="305" t="str">
        <f t="shared" si="46"/>
        <v xml:space="preserve"> </v>
      </c>
      <c r="AN114" s="306" t="str">
        <f t="shared" si="47"/>
        <v>N/A</v>
      </c>
      <c r="AO114" s="198"/>
      <c r="AP114" s="198"/>
      <c r="AQ114" s="198"/>
      <c r="BN114" s="44"/>
    </row>
    <row r="115" spans="1:66" ht="34.5" customHeight="1" x14ac:dyDescent="0.25">
      <c r="A115" s="46"/>
      <c r="B115" s="142"/>
      <c r="C115" s="996"/>
      <c r="D115" s="997"/>
      <c r="E115" s="303"/>
      <c r="F115" s="289"/>
      <c r="G115" s="346">
        <f t="shared" si="56"/>
        <v>0</v>
      </c>
      <c r="H115" s="142"/>
      <c r="I115" s="142"/>
      <c r="J115" s="142"/>
      <c r="K115" s="262"/>
      <c r="L115" s="463"/>
      <c r="M115" s="339"/>
      <c r="N115" s="422"/>
      <c r="O115" s="262"/>
      <c r="P115" s="142"/>
      <c r="Q115" s="289"/>
      <c r="R115" s="346">
        <f t="shared" si="42"/>
        <v>1900</v>
      </c>
      <c r="S115" s="421">
        <f t="shared" si="43"/>
        <v>0</v>
      </c>
      <c r="T115" s="142"/>
      <c r="U115" s="142"/>
      <c r="V115" s="346">
        <f t="shared" si="44"/>
        <v>0</v>
      </c>
      <c r="W115" s="142"/>
      <c r="X115" s="142"/>
      <c r="Y115" s="433"/>
      <c r="Z115" s="346" t="str">
        <f t="shared" si="45"/>
        <v>NO OBLIGATORIA</v>
      </c>
      <c r="AA115" s="346" t="str">
        <f t="shared" si="57"/>
        <v xml:space="preserve"> </v>
      </c>
      <c r="AB115" s="346" t="str">
        <f t="shared" si="58"/>
        <v xml:space="preserve"> </v>
      </c>
      <c r="AC115" s="346" t="str">
        <f t="shared" si="48"/>
        <v xml:space="preserve"> </v>
      </c>
      <c r="AD115" s="346" t="str">
        <f t="shared" si="49"/>
        <v xml:space="preserve"> </v>
      </c>
      <c r="AE115" s="346" t="str">
        <f t="shared" si="50"/>
        <v xml:space="preserve"> </v>
      </c>
      <c r="AF115" s="346">
        <f t="shared" si="41"/>
        <v>0</v>
      </c>
      <c r="AG115" s="346">
        <f t="shared" si="51"/>
        <v>-4</v>
      </c>
      <c r="AH115" s="346" t="b">
        <f t="shared" si="52"/>
        <v>0</v>
      </c>
      <c r="AI115" s="142"/>
      <c r="AJ115" s="346">
        <f t="shared" si="53"/>
        <v>0</v>
      </c>
      <c r="AK115" s="346">
        <f t="shared" si="54"/>
        <v>-4</v>
      </c>
      <c r="AL115" s="346" t="b">
        <f t="shared" si="55"/>
        <v>0</v>
      </c>
      <c r="AM115" s="305" t="str">
        <f t="shared" si="46"/>
        <v xml:space="preserve"> </v>
      </c>
      <c r="AN115" s="306" t="str">
        <f t="shared" si="47"/>
        <v>N/A</v>
      </c>
      <c r="AO115" s="198"/>
      <c r="AP115" s="198"/>
      <c r="AQ115" s="198"/>
      <c r="BN115" s="44"/>
    </row>
    <row r="116" spans="1:66" ht="34.5" customHeight="1" x14ac:dyDescent="0.25">
      <c r="A116" s="46"/>
      <c r="B116" s="142"/>
      <c r="C116" s="996"/>
      <c r="D116" s="997"/>
      <c r="E116" s="303"/>
      <c r="F116" s="289"/>
      <c r="G116" s="346">
        <f t="shared" si="56"/>
        <v>0</v>
      </c>
      <c r="H116" s="142"/>
      <c r="I116" s="142"/>
      <c r="J116" s="142"/>
      <c r="K116" s="262"/>
      <c r="L116" s="463"/>
      <c r="M116" s="339"/>
      <c r="N116" s="422"/>
      <c r="O116" s="262"/>
      <c r="P116" s="142"/>
      <c r="Q116" s="289"/>
      <c r="R116" s="346">
        <f t="shared" si="42"/>
        <v>1900</v>
      </c>
      <c r="S116" s="421">
        <f t="shared" si="43"/>
        <v>0</v>
      </c>
      <c r="T116" s="142"/>
      <c r="U116" s="142"/>
      <c r="V116" s="346">
        <f t="shared" si="44"/>
        <v>0</v>
      </c>
      <c r="W116" s="142"/>
      <c r="X116" s="142"/>
      <c r="Y116" s="433"/>
      <c r="Z116" s="346" t="str">
        <f t="shared" si="45"/>
        <v>NO OBLIGATORIA</v>
      </c>
      <c r="AA116" s="346" t="str">
        <f t="shared" si="57"/>
        <v xml:space="preserve"> </v>
      </c>
      <c r="AB116" s="346" t="str">
        <f t="shared" si="58"/>
        <v xml:space="preserve"> </v>
      </c>
      <c r="AC116" s="346" t="str">
        <f t="shared" si="48"/>
        <v xml:space="preserve"> </v>
      </c>
      <c r="AD116" s="346" t="str">
        <f t="shared" si="49"/>
        <v xml:space="preserve"> </v>
      </c>
      <c r="AE116" s="346" t="str">
        <f t="shared" si="50"/>
        <v xml:space="preserve"> </v>
      </c>
      <c r="AF116" s="346">
        <f t="shared" si="41"/>
        <v>0</v>
      </c>
      <c r="AG116" s="346">
        <f t="shared" si="51"/>
        <v>-4</v>
      </c>
      <c r="AH116" s="346" t="b">
        <f t="shared" si="52"/>
        <v>0</v>
      </c>
      <c r="AI116" s="142"/>
      <c r="AJ116" s="346">
        <f t="shared" si="53"/>
        <v>0</v>
      </c>
      <c r="AK116" s="346">
        <f t="shared" si="54"/>
        <v>-4</v>
      </c>
      <c r="AL116" s="346" t="b">
        <f t="shared" si="55"/>
        <v>0</v>
      </c>
      <c r="AM116" s="305" t="str">
        <f t="shared" si="46"/>
        <v xml:space="preserve"> </v>
      </c>
      <c r="AN116" s="306" t="str">
        <f t="shared" si="47"/>
        <v>N/A</v>
      </c>
      <c r="AO116" s="198"/>
      <c r="AP116" s="198"/>
      <c r="AQ116" s="198"/>
      <c r="BN116" s="44"/>
    </row>
    <row r="117" spans="1:66" ht="34.5" customHeight="1" x14ac:dyDescent="0.25">
      <c r="A117" s="46"/>
      <c r="B117" s="142"/>
      <c r="C117" s="996"/>
      <c r="D117" s="997"/>
      <c r="E117" s="303"/>
      <c r="F117" s="289"/>
      <c r="G117" s="346">
        <f t="shared" si="56"/>
        <v>0</v>
      </c>
      <c r="H117" s="142"/>
      <c r="I117" s="142"/>
      <c r="J117" s="142"/>
      <c r="K117" s="262"/>
      <c r="L117" s="463"/>
      <c r="M117" s="339"/>
      <c r="N117" s="422"/>
      <c r="O117" s="262"/>
      <c r="P117" s="142"/>
      <c r="Q117" s="289"/>
      <c r="R117" s="346">
        <f t="shared" si="42"/>
        <v>1900</v>
      </c>
      <c r="S117" s="421">
        <f t="shared" si="43"/>
        <v>0</v>
      </c>
      <c r="T117" s="142"/>
      <c r="U117" s="142"/>
      <c r="V117" s="346">
        <f t="shared" si="44"/>
        <v>0</v>
      </c>
      <c r="W117" s="142"/>
      <c r="X117" s="142"/>
      <c r="Y117" s="433"/>
      <c r="Z117" s="346" t="str">
        <f t="shared" si="45"/>
        <v>NO OBLIGATORIA</v>
      </c>
      <c r="AA117" s="346" t="str">
        <f t="shared" si="57"/>
        <v xml:space="preserve"> </v>
      </c>
      <c r="AB117" s="346" t="str">
        <f t="shared" si="58"/>
        <v xml:space="preserve"> </v>
      </c>
      <c r="AC117" s="346" t="str">
        <f t="shared" si="48"/>
        <v xml:space="preserve"> </v>
      </c>
      <c r="AD117" s="346" t="str">
        <f t="shared" si="49"/>
        <v xml:space="preserve"> </v>
      </c>
      <c r="AE117" s="346" t="str">
        <f t="shared" si="50"/>
        <v xml:space="preserve"> </v>
      </c>
      <c r="AF117" s="346">
        <f t="shared" si="41"/>
        <v>0</v>
      </c>
      <c r="AG117" s="346">
        <f t="shared" si="51"/>
        <v>-4</v>
      </c>
      <c r="AH117" s="346" t="b">
        <f t="shared" si="52"/>
        <v>0</v>
      </c>
      <c r="AI117" s="142"/>
      <c r="AJ117" s="346">
        <f t="shared" si="53"/>
        <v>0</v>
      </c>
      <c r="AK117" s="346">
        <f t="shared" si="54"/>
        <v>-4</v>
      </c>
      <c r="AL117" s="346" t="b">
        <f t="shared" si="55"/>
        <v>0</v>
      </c>
      <c r="AM117" s="305" t="str">
        <f t="shared" si="46"/>
        <v xml:space="preserve"> </v>
      </c>
      <c r="AN117" s="306" t="str">
        <f t="shared" si="47"/>
        <v>N/A</v>
      </c>
      <c r="AO117" s="198"/>
      <c r="AP117" s="198"/>
      <c r="AQ117" s="198"/>
      <c r="BN117" s="44"/>
    </row>
    <row r="118" spans="1:66" ht="34.5" customHeight="1" x14ac:dyDescent="0.25">
      <c r="A118" s="46"/>
      <c r="B118" s="142"/>
      <c r="C118" s="996"/>
      <c r="D118" s="997"/>
      <c r="E118" s="303"/>
      <c r="F118" s="289"/>
      <c r="G118" s="346">
        <f t="shared" si="56"/>
        <v>0</v>
      </c>
      <c r="H118" s="142"/>
      <c r="I118" s="142"/>
      <c r="J118" s="142"/>
      <c r="K118" s="262"/>
      <c r="L118" s="463"/>
      <c r="M118" s="339"/>
      <c r="N118" s="422"/>
      <c r="O118" s="262"/>
      <c r="P118" s="142"/>
      <c r="Q118" s="289"/>
      <c r="R118" s="346">
        <f t="shared" si="42"/>
        <v>1900</v>
      </c>
      <c r="S118" s="421">
        <f t="shared" si="43"/>
        <v>0</v>
      </c>
      <c r="T118" s="142"/>
      <c r="U118" s="142"/>
      <c r="V118" s="346">
        <f t="shared" si="44"/>
        <v>0</v>
      </c>
      <c r="W118" s="142"/>
      <c r="X118" s="142"/>
      <c r="Y118" s="433"/>
      <c r="Z118" s="346" t="str">
        <f t="shared" si="45"/>
        <v>NO OBLIGATORIA</v>
      </c>
      <c r="AA118" s="346" t="str">
        <f t="shared" si="57"/>
        <v xml:space="preserve"> </v>
      </c>
      <c r="AB118" s="346" t="str">
        <f t="shared" si="58"/>
        <v xml:space="preserve"> </v>
      </c>
      <c r="AC118" s="346" t="str">
        <f t="shared" si="48"/>
        <v xml:space="preserve"> </v>
      </c>
      <c r="AD118" s="346" t="str">
        <f t="shared" si="49"/>
        <v xml:space="preserve"> </v>
      </c>
      <c r="AE118" s="346" t="str">
        <f t="shared" si="50"/>
        <v xml:space="preserve"> </v>
      </c>
      <c r="AF118" s="346">
        <f t="shared" si="41"/>
        <v>0</v>
      </c>
      <c r="AG118" s="346">
        <f t="shared" si="51"/>
        <v>-4</v>
      </c>
      <c r="AH118" s="346" t="b">
        <f t="shared" si="52"/>
        <v>0</v>
      </c>
      <c r="AI118" s="142"/>
      <c r="AJ118" s="346">
        <f t="shared" si="53"/>
        <v>0</v>
      </c>
      <c r="AK118" s="346">
        <f t="shared" si="54"/>
        <v>-4</v>
      </c>
      <c r="AL118" s="346" t="b">
        <f t="shared" si="55"/>
        <v>0</v>
      </c>
      <c r="AM118" s="305" t="str">
        <f t="shared" si="46"/>
        <v xml:space="preserve"> </v>
      </c>
      <c r="AN118" s="306" t="str">
        <f t="shared" si="47"/>
        <v>N/A</v>
      </c>
      <c r="AO118" s="198"/>
      <c r="AP118" s="198"/>
      <c r="AQ118" s="198"/>
      <c r="BN118" s="44"/>
    </row>
    <row r="119" spans="1:66" ht="34.5" customHeight="1" x14ac:dyDescent="0.25">
      <c r="A119" s="46"/>
      <c r="B119" s="142"/>
      <c r="C119" s="996"/>
      <c r="D119" s="997"/>
      <c r="E119" s="303"/>
      <c r="F119" s="289"/>
      <c r="G119" s="346">
        <f t="shared" si="56"/>
        <v>0</v>
      </c>
      <c r="H119" s="142"/>
      <c r="I119" s="142"/>
      <c r="J119" s="142"/>
      <c r="K119" s="262"/>
      <c r="L119" s="463"/>
      <c r="M119" s="339"/>
      <c r="N119" s="422"/>
      <c r="O119" s="262"/>
      <c r="P119" s="142"/>
      <c r="Q119" s="289"/>
      <c r="R119" s="346">
        <f t="shared" si="42"/>
        <v>1900</v>
      </c>
      <c r="S119" s="421">
        <f t="shared" si="43"/>
        <v>0</v>
      </c>
      <c r="T119" s="142"/>
      <c r="U119" s="142"/>
      <c r="V119" s="346">
        <f t="shared" si="44"/>
        <v>0</v>
      </c>
      <c r="W119" s="142"/>
      <c r="X119" s="142"/>
      <c r="Y119" s="433"/>
      <c r="Z119" s="346" t="str">
        <f t="shared" si="45"/>
        <v>NO OBLIGATORIA</v>
      </c>
      <c r="AA119" s="346" t="str">
        <f t="shared" si="57"/>
        <v xml:space="preserve"> </v>
      </c>
      <c r="AB119" s="346" t="str">
        <f t="shared" si="58"/>
        <v xml:space="preserve"> </v>
      </c>
      <c r="AC119" s="346" t="str">
        <f t="shared" si="48"/>
        <v xml:space="preserve"> </v>
      </c>
      <c r="AD119" s="346" t="str">
        <f t="shared" si="49"/>
        <v xml:space="preserve"> </v>
      </c>
      <c r="AE119" s="346" t="str">
        <f t="shared" si="50"/>
        <v xml:space="preserve"> </v>
      </c>
      <c r="AF119" s="346">
        <f t="shared" si="41"/>
        <v>0</v>
      </c>
      <c r="AG119" s="346">
        <f t="shared" si="51"/>
        <v>-4</v>
      </c>
      <c r="AH119" s="346" t="b">
        <f t="shared" si="52"/>
        <v>0</v>
      </c>
      <c r="AI119" s="142"/>
      <c r="AJ119" s="346">
        <f t="shared" si="53"/>
        <v>0</v>
      </c>
      <c r="AK119" s="346">
        <f t="shared" si="54"/>
        <v>-4</v>
      </c>
      <c r="AL119" s="346" t="b">
        <f t="shared" si="55"/>
        <v>0</v>
      </c>
      <c r="AM119" s="305" t="str">
        <f t="shared" si="46"/>
        <v xml:space="preserve"> </v>
      </c>
      <c r="AN119" s="306" t="str">
        <f t="shared" si="47"/>
        <v>N/A</v>
      </c>
      <c r="AO119" s="198"/>
      <c r="AP119" s="198"/>
      <c r="AQ119" s="198"/>
      <c r="BN119" s="44"/>
    </row>
    <row r="120" spans="1:66" ht="34.5" customHeight="1" x14ac:dyDescent="0.25">
      <c r="A120" s="46"/>
      <c r="B120" s="142"/>
      <c r="C120" s="996"/>
      <c r="D120" s="997"/>
      <c r="E120" s="303"/>
      <c r="F120" s="289"/>
      <c r="G120" s="346">
        <f t="shared" si="56"/>
        <v>0</v>
      </c>
      <c r="H120" s="142"/>
      <c r="I120" s="142"/>
      <c r="J120" s="142"/>
      <c r="K120" s="262"/>
      <c r="L120" s="463"/>
      <c r="M120" s="339"/>
      <c r="N120" s="422"/>
      <c r="O120" s="262"/>
      <c r="P120" s="142"/>
      <c r="Q120" s="289"/>
      <c r="R120" s="346">
        <f t="shared" si="42"/>
        <v>1900</v>
      </c>
      <c r="S120" s="421">
        <f t="shared" si="43"/>
        <v>0</v>
      </c>
      <c r="T120" s="142"/>
      <c r="U120" s="142"/>
      <c r="V120" s="346">
        <f t="shared" si="44"/>
        <v>0</v>
      </c>
      <c r="W120" s="142"/>
      <c r="X120" s="142"/>
      <c r="Y120" s="433"/>
      <c r="Z120" s="346" t="str">
        <f t="shared" si="45"/>
        <v>NO OBLIGATORIA</v>
      </c>
      <c r="AA120" s="346" t="str">
        <f t="shared" si="57"/>
        <v xml:space="preserve"> </v>
      </c>
      <c r="AB120" s="346" t="str">
        <f t="shared" si="58"/>
        <v xml:space="preserve"> </v>
      </c>
      <c r="AC120" s="346" t="str">
        <f t="shared" si="48"/>
        <v xml:space="preserve"> </v>
      </c>
      <c r="AD120" s="346" t="str">
        <f t="shared" si="49"/>
        <v xml:space="preserve"> </v>
      </c>
      <c r="AE120" s="346" t="str">
        <f t="shared" si="50"/>
        <v xml:space="preserve"> </v>
      </c>
      <c r="AF120" s="346">
        <f t="shared" si="41"/>
        <v>0</v>
      </c>
      <c r="AG120" s="346">
        <f t="shared" si="51"/>
        <v>-4</v>
      </c>
      <c r="AH120" s="346" t="b">
        <f t="shared" si="52"/>
        <v>0</v>
      </c>
      <c r="AI120" s="142"/>
      <c r="AJ120" s="346">
        <f t="shared" si="53"/>
        <v>0</v>
      </c>
      <c r="AK120" s="346">
        <f t="shared" si="54"/>
        <v>-4</v>
      </c>
      <c r="AL120" s="346" t="b">
        <f t="shared" si="55"/>
        <v>0</v>
      </c>
      <c r="AM120" s="305" t="str">
        <f t="shared" si="46"/>
        <v xml:space="preserve"> </v>
      </c>
      <c r="AN120" s="306" t="str">
        <f t="shared" si="47"/>
        <v>N/A</v>
      </c>
      <c r="AO120" s="198"/>
      <c r="AP120" s="198"/>
      <c r="AQ120" s="198"/>
      <c r="BN120" s="44"/>
    </row>
    <row r="121" spans="1:66" ht="34.5" customHeight="1" x14ac:dyDescent="0.25">
      <c r="A121" s="46"/>
      <c r="B121" s="142"/>
      <c r="C121" s="996"/>
      <c r="D121" s="997"/>
      <c r="E121" s="303"/>
      <c r="F121" s="289"/>
      <c r="G121" s="346">
        <f t="shared" si="56"/>
        <v>0</v>
      </c>
      <c r="H121" s="142"/>
      <c r="I121" s="142"/>
      <c r="J121" s="142"/>
      <c r="K121" s="262"/>
      <c r="L121" s="463"/>
      <c r="M121" s="339"/>
      <c r="N121" s="422"/>
      <c r="O121" s="262"/>
      <c r="P121" s="142"/>
      <c r="Q121" s="289"/>
      <c r="R121" s="346">
        <f t="shared" si="42"/>
        <v>1900</v>
      </c>
      <c r="S121" s="421">
        <f t="shared" si="43"/>
        <v>0</v>
      </c>
      <c r="T121" s="142"/>
      <c r="U121" s="142"/>
      <c r="V121" s="346">
        <f t="shared" si="44"/>
        <v>0</v>
      </c>
      <c r="W121" s="142"/>
      <c r="X121" s="142"/>
      <c r="Y121" s="433"/>
      <c r="Z121" s="346" t="str">
        <f t="shared" si="45"/>
        <v>NO OBLIGATORIA</v>
      </c>
      <c r="AA121" s="346" t="str">
        <f t="shared" si="57"/>
        <v xml:space="preserve"> </v>
      </c>
      <c r="AB121" s="346" t="str">
        <f t="shared" si="58"/>
        <v xml:space="preserve"> </v>
      </c>
      <c r="AC121" s="346" t="str">
        <f t="shared" si="48"/>
        <v xml:space="preserve"> </v>
      </c>
      <c r="AD121" s="346" t="str">
        <f t="shared" si="49"/>
        <v xml:space="preserve"> </v>
      </c>
      <c r="AE121" s="346" t="str">
        <f t="shared" si="50"/>
        <v xml:space="preserve"> </v>
      </c>
      <c r="AF121" s="346">
        <f t="shared" si="41"/>
        <v>0</v>
      </c>
      <c r="AG121" s="346">
        <f t="shared" si="51"/>
        <v>-4</v>
      </c>
      <c r="AH121" s="346" t="b">
        <f t="shared" si="52"/>
        <v>0</v>
      </c>
      <c r="AI121" s="142"/>
      <c r="AJ121" s="346">
        <f t="shared" si="53"/>
        <v>0</v>
      </c>
      <c r="AK121" s="346">
        <f t="shared" si="54"/>
        <v>-4</v>
      </c>
      <c r="AL121" s="346" t="b">
        <f t="shared" si="55"/>
        <v>0</v>
      </c>
      <c r="AM121" s="305" t="str">
        <f t="shared" si="46"/>
        <v xml:space="preserve"> </v>
      </c>
      <c r="AN121" s="306" t="str">
        <f t="shared" si="47"/>
        <v>N/A</v>
      </c>
      <c r="AO121" s="198"/>
      <c r="AP121" s="198"/>
      <c r="AQ121" s="198"/>
      <c r="BN121" s="44"/>
    </row>
    <row r="122" spans="1:66" ht="34.5" customHeight="1" x14ac:dyDescent="0.25">
      <c r="A122" s="46"/>
      <c r="B122" s="142"/>
      <c r="C122" s="996"/>
      <c r="D122" s="997"/>
      <c r="E122" s="303"/>
      <c r="F122" s="289"/>
      <c r="G122" s="346">
        <f t="shared" si="56"/>
        <v>0</v>
      </c>
      <c r="H122" s="142"/>
      <c r="I122" s="142"/>
      <c r="J122" s="142"/>
      <c r="K122" s="262"/>
      <c r="L122" s="463"/>
      <c r="M122" s="339"/>
      <c r="N122" s="422"/>
      <c r="O122" s="262"/>
      <c r="P122" s="142"/>
      <c r="Q122" s="289"/>
      <c r="R122" s="346">
        <f t="shared" si="42"/>
        <v>1900</v>
      </c>
      <c r="S122" s="421">
        <f t="shared" si="43"/>
        <v>0</v>
      </c>
      <c r="T122" s="142"/>
      <c r="U122" s="142"/>
      <c r="V122" s="346">
        <f t="shared" si="44"/>
        <v>0</v>
      </c>
      <c r="W122" s="142"/>
      <c r="X122" s="142"/>
      <c r="Y122" s="433"/>
      <c r="Z122" s="346" t="str">
        <f t="shared" si="45"/>
        <v>NO OBLIGATORIA</v>
      </c>
      <c r="AA122" s="346" t="str">
        <f t="shared" si="57"/>
        <v xml:space="preserve"> </v>
      </c>
      <c r="AB122" s="346" t="str">
        <f t="shared" si="58"/>
        <v xml:space="preserve"> </v>
      </c>
      <c r="AC122" s="346" t="str">
        <f t="shared" si="48"/>
        <v xml:space="preserve"> </v>
      </c>
      <c r="AD122" s="346" t="str">
        <f t="shared" si="49"/>
        <v xml:space="preserve"> </v>
      </c>
      <c r="AE122" s="346" t="str">
        <f t="shared" si="50"/>
        <v xml:space="preserve"> </v>
      </c>
      <c r="AF122" s="346">
        <f t="shared" si="41"/>
        <v>0</v>
      </c>
      <c r="AG122" s="346">
        <f t="shared" si="51"/>
        <v>-4</v>
      </c>
      <c r="AH122" s="346" t="b">
        <f t="shared" si="52"/>
        <v>0</v>
      </c>
      <c r="AI122" s="142"/>
      <c r="AJ122" s="346">
        <f t="shared" si="53"/>
        <v>0</v>
      </c>
      <c r="AK122" s="346">
        <f t="shared" si="54"/>
        <v>-4</v>
      </c>
      <c r="AL122" s="346" t="b">
        <f t="shared" si="55"/>
        <v>0</v>
      </c>
      <c r="AM122" s="305" t="str">
        <f t="shared" si="46"/>
        <v xml:space="preserve"> </v>
      </c>
      <c r="AN122" s="306" t="str">
        <f t="shared" si="47"/>
        <v>N/A</v>
      </c>
      <c r="AO122" s="198"/>
      <c r="AP122" s="198"/>
      <c r="AQ122" s="198"/>
      <c r="BN122" s="44"/>
    </row>
    <row r="123" spans="1:66" ht="34.5" customHeight="1" x14ac:dyDescent="0.25">
      <c r="A123" s="46"/>
      <c r="B123" s="142"/>
      <c r="C123" s="996"/>
      <c r="D123" s="997"/>
      <c r="E123" s="303"/>
      <c r="F123" s="289"/>
      <c r="G123" s="346">
        <f t="shared" si="56"/>
        <v>0</v>
      </c>
      <c r="H123" s="142"/>
      <c r="I123" s="142"/>
      <c r="J123" s="142"/>
      <c r="K123" s="262"/>
      <c r="L123" s="463"/>
      <c r="M123" s="339"/>
      <c r="N123" s="422"/>
      <c r="O123" s="262"/>
      <c r="P123" s="142"/>
      <c r="Q123" s="289"/>
      <c r="R123" s="346">
        <f t="shared" si="42"/>
        <v>1900</v>
      </c>
      <c r="S123" s="421">
        <f t="shared" si="43"/>
        <v>0</v>
      </c>
      <c r="T123" s="142"/>
      <c r="U123" s="142"/>
      <c r="V123" s="346">
        <f t="shared" si="44"/>
        <v>0</v>
      </c>
      <c r="W123" s="142"/>
      <c r="X123" s="142"/>
      <c r="Y123" s="433"/>
      <c r="Z123" s="346" t="str">
        <f t="shared" si="45"/>
        <v>NO OBLIGATORIA</v>
      </c>
      <c r="AA123" s="346" t="str">
        <f t="shared" si="57"/>
        <v xml:space="preserve"> </v>
      </c>
      <c r="AB123" s="346" t="str">
        <f t="shared" si="58"/>
        <v xml:space="preserve"> </v>
      </c>
      <c r="AC123" s="346" t="str">
        <f t="shared" si="48"/>
        <v xml:space="preserve"> </v>
      </c>
      <c r="AD123" s="346" t="str">
        <f t="shared" si="49"/>
        <v xml:space="preserve"> </v>
      </c>
      <c r="AE123" s="346" t="str">
        <f t="shared" si="50"/>
        <v xml:space="preserve"> </v>
      </c>
      <c r="AF123" s="346">
        <f t="shared" si="41"/>
        <v>0</v>
      </c>
      <c r="AG123" s="346">
        <f t="shared" si="51"/>
        <v>-4</v>
      </c>
      <c r="AH123" s="346" t="b">
        <f t="shared" si="52"/>
        <v>0</v>
      </c>
      <c r="AI123" s="142"/>
      <c r="AJ123" s="346">
        <f t="shared" si="53"/>
        <v>0</v>
      </c>
      <c r="AK123" s="346">
        <f t="shared" si="54"/>
        <v>-4</v>
      </c>
      <c r="AL123" s="346" t="b">
        <f t="shared" si="55"/>
        <v>0</v>
      </c>
      <c r="AM123" s="305" t="str">
        <f t="shared" si="46"/>
        <v xml:space="preserve"> </v>
      </c>
      <c r="AN123" s="306" t="str">
        <f t="shared" si="47"/>
        <v>N/A</v>
      </c>
      <c r="AO123" s="198"/>
      <c r="AP123" s="198"/>
      <c r="AQ123" s="198"/>
      <c r="BN123" s="44"/>
    </row>
    <row r="124" spans="1:66" ht="34.5" customHeight="1" x14ac:dyDescent="0.25">
      <c r="A124" s="46"/>
      <c r="B124" s="142"/>
      <c r="C124" s="996"/>
      <c r="D124" s="997"/>
      <c r="E124" s="303"/>
      <c r="F124" s="289"/>
      <c r="G124" s="346">
        <f t="shared" si="56"/>
        <v>0</v>
      </c>
      <c r="H124" s="142"/>
      <c r="I124" s="142"/>
      <c r="J124" s="142"/>
      <c r="K124" s="262"/>
      <c r="L124" s="463"/>
      <c r="M124" s="339"/>
      <c r="N124" s="422"/>
      <c r="O124" s="262"/>
      <c r="P124" s="142"/>
      <c r="Q124" s="289"/>
      <c r="R124" s="346">
        <f t="shared" si="42"/>
        <v>1900</v>
      </c>
      <c r="S124" s="421">
        <f t="shared" si="43"/>
        <v>0</v>
      </c>
      <c r="T124" s="142"/>
      <c r="U124" s="142"/>
      <c r="V124" s="346">
        <f t="shared" si="44"/>
        <v>0</v>
      </c>
      <c r="W124" s="142"/>
      <c r="X124" s="142"/>
      <c r="Y124" s="433"/>
      <c r="Z124" s="346" t="str">
        <f t="shared" si="45"/>
        <v>NO OBLIGATORIA</v>
      </c>
      <c r="AA124" s="346" t="str">
        <f t="shared" si="57"/>
        <v xml:space="preserve"> </v>
      </c>
      <c r="AB124" s="346" t="str">
        <f t="shared" si="58"/>
        <v xml:space="preserve"> </v>
      </c>
      <c r="AC124" s="346" t="str">
        <f t="shared" si="48"/>
        <v xml:space="preserve"> </v>
      </c>
      <c r="AD124" s="346" t="str">
        <f t="shared" si="49"/>
        <v xml:space="preserve"> </v>
      </c>
      <c r="AE124" s="346" t="str">
        <f t="shared" ref="AE124:AE125" si="59">+IF(OR(AA124="OK",AB124="OK",AC124="OK",AD124="OK"),"PAGO",IF(OR(Z124="INVALIDEZ",Z124="OBLIGATORIA"),"PAGO"," "))</f>
        <v xml:space="preserve"> </v>
      </c>
      <c r="AF124" s="346">
        <f t="shared" si="41"/>
        <v>0</v>
      </c>
      <c r="AG124" s="346">
        <f t="shared" ref="AG124:AG125" si="60">AF124-4</f>
        <v>-4</v>
      </c>
      <c r="AH124" s="346" t="b">
        <f t="shared" ref="AH124:AH125" si="61">IF(AG124&gt;=30,"30",IF(AG124&gt;=0,AG124))</f>
        <v>0</v>
      </c>
      <c r="AI124" s="142"/>
      <c r="AJ124" s="346">
        <f t="shared" ref="AJ124:AJ125" si="62">AI124/12</f>
        <v>0</v>
      </c>
      <c r="AK124" s="346">
        <f t="shared" ref="AK124:AK125" si="63">AJ124-4</f>
        <v>-4</v>
      </c>
      <c r="AL124" s="346" t="b">
        <f t="shared" ref="AL124:AL125" si="64">IF(AK124&gt;=30,"30",IF(AK124&gt;=0,AK124))</f>
        <v>0</v>
      </c>
      <c r="AM124" s="305" t="str">
        <f t="shared" si="46"/>
        <v xml:space="preserve"> </v>
      </c>
      <c r="AN124" s="306" t="str">
        <f t="shared" si="47"/>
        <v>N/A</v>
      </c>
      <c r="AO124" s="198"/>
      <c r="AP124" s="198"/>
      <c r="AQ124" s="198"/>
      <c r="BN124" s="44"/>
    </row>
    <row r="125" spans="1:66" ht="34.5" customHeight="1" x14ac:dyDescent="0.25">
      <c r="A125" s="46"/>
      <c r="B125" s="142"/>
      <c r="C125" s="996"/>
      <c r="D125" s="997"/>
      <c r="E125" s="303"/>
      <c r="F125" s="289"/>
      <c r="G125" s="346">
        <f t="shared" si="56"/>
        <v>0</v>
      </c>
      <c r="H125" s="142"/>
      <c r="I125" s="142"/>
      <c r="J125" s="142"/>
      <c r="K125" s="262"/>
      <c r="L125" s="463"/>
      <c r="M125" s="339"/>
      <c r="N125" s="422"/>
      <c r="O125" s="262"/>
      <c r="P125" s="142"/>
      <c r="Q125" s="289"/>
      <c r="R125" s="346">
        <f t="shared" si="42"/>
        <v>1900</v>
      </c>
      <c r="S125" s="421">
        <f t="shared" si="43"/>
        <v>0</v>
      </c>
      <c r="T125" s="142"/>
      <c r="U125" s="142"/>
      <c r="V125" s="346">
        <f t="shared" si="44"/>
        <v>0</v>
      </c>
      <c r="W125" s="142"/>
      <c r="X125" s="142"/>
      <c r="Y125" s="433"/>
      <c r="Z125" s="346" t="str">
        <f t="shared" si="45"/>
        <v>NO OBLIGATORIA</v>
      </c>
      <c r="AA125" s="346" t="str">
        <f t="shared" si="57"/>
        <v xml:space="preserve"> </v>
      </c>
      <c r="AB125" s="346" t="str">
        <f t="shared" si="58"/>
        <v xml:space="preserve"> </v>
      </c>
      <c r="AC125" s="346" t="str">
        <f t="shared" si="48"/>
        <v xml:space="preserve"> </v>
      </c>
      <c r="AD125" s="346" t="str">
        <f t="shared" si="49"/>
        <v xml:space="preserve"> </v>
      </c>
      <c r="AE125" s="346" t="str">
        <f t="shared" si="59"/>
        <v xml:space="preserve"> </v>
      </c>
      <c r="AF125" s="346">
        <f t="shared" si="41"/>
        <v>0</v>
      </c>
      <c r="AG125" s="346">
        <f t="shared" si="60"/>
        <v>-4</v>
      </c>
      <c r="AH125" s="346" t="b">
        <f t="shared" si="61"/>
        <v>0</v>
      </c>
      <c r="AI125" s="142"/>
      <c r="AJ125" s="346">
        <f t="shared" si="62"/>
        <v>0</v>
      </c>
      <c r="AK125" s="346">
        <f t="shared" si="63"/>
        <v>-4</v>
      </c>
      <c r="AL125" s="346" t="b">
        <f t="shared" si="64"/>
        <v>0</v>
      </c>
      <c r="AM125" s="305" t="str">
        <f t="shared" si="46"/>
        <v xml:space="preserve"> </v>
      </c>
      <c r="AN125" s="306" t="str">
        <f t="shared" si="47"/>
        <v>N/A</v>
      </c>
      <c r="AO125" s="198"/>
      <c r="AP125" s="198"/>
      <c r="AQ125" s="198"/>
      <c r="BN125" s="44"/>
    </row>
    <row r="126" spans="1:66" ht="34.5" hidden="1" customHeight="1" x14ac:dyDescent="0.25">
      <c r="A126" s="46"/>
      <c r="B126" s="142"/>
      <c r="C126" s="339"/>
      <c r="D126" s="571"/>
      <c r="E126" s="303"/>
      <c r="F126" s="654"/>
      <c r="G126" s="465"/>
      <c r="H126" s="142" t="s">
        <v>577</v>
      </c>
      <c r="I126" s="653">
        <f>COUNTIFS($I$12:$I$125,"Sustantivo",$P$12:$P$125,"=Renuncia Voluntaria con Compensación")</f>
        <v>0</v>
      </c>
      <c r="J126" s="142" t="s">
        <v>578</v>
      </c>
      <c r="K126" s="653">
        <f>COUNTIFS($I$12:$I$125,"Adjetivo",$P$12:$P$125,"=Renuncia Voluntaria con Compensación")</f>
        <v>0</v>
      </c>
      <c r="L126" s="289" t="s">
        <v>569</v>
      </c>
      <c r="M126" s="346">
        <f>COUNTIFS($I$12:$I$125,"Sustantivo",$P$12:$P$125,"=COMPENSACIÓN DE RETIRO POR JUBILACIÓN OBLIGATORIA 70 AÑOS")</f>
        <v>0</v>
      </c>
      <c r="N126" s="289" t="s">
        <v>570</v>
      </c>
      <c r="O126" s="346">
        <f>COUNTIFS($I$12:$I$125,"Adjetivo",$P$12:$P$125,"=COMPENSACIÓN DE RETIRO POR JUBILACIÓN OBLIGATORIA 70 AÑOS")</f>
        <v>0</v>
      </c>
      <c r="P126" s="289" t="s">
        <v>571</v>
      </c>
      <c r="Q126" s="653">
        <f>COUNTIFS($I$12:$I$125,"Sustantivo",$P$12:$P$125,"=COMPENSACIÓN DE RETIRO POR JUBILACIÓN POR INVALIDEZ")</f>
        <v>0</v>
      </c>
      <c r="R126" s="346"/>
      <c r="S126" s="289" t="s">
        <v>572</v>
      </c>
      <c r="T126" s="653">
        <f>COUNTIFS($I$12:$I$125,"Adjetivo",$P$12:$P$125,"=COMPENSACIÓN DE RETIRO POR JUBILACIÓN POR INVALIDEZ")</f>
        <v>0</v>
      </c>
      <c r="U126" s="289" t="s">
        <v>573</v>
      </c>
      <c r="V126" s="653">
        <f>COUNTIFS($I$12:$I$125,"Sustantivo",$P$12:$P$125,"=COMPENSACIÓN DE RETIRO POR JUBILACIÓN NO OBLIGATORIA")</f>
        <v>0</v>
      </c>
      <c r="W126" s="289" t="s">
        <v>574</v>
      </c>
      <c r="X126" s="653">
        <f>COUNTIFS($I$12:$I$125,"Adjetivo",$P$12:$P$125,"=COMPENSACIÓN DE RETIRO POR JUBILACIÓN NO OBLIGATORIA")</f>
        <v>0</v>
      </c>
      <c r="Y126" s="289" t="s">
        <v>575</v>
      </c>
      <c r="Z126" s="289"/>
      <c r="AA126" s="289"/>
      <c r="AB126" s="289"/>
      <c r="AC126" s="289"/>
      <c r="AD126" s="289"/>
      <c r="AE126" s="289"/>
      <c r="AF126" s="289"/>
      <c r="AG126" s="289"/>
      <c r="AH126" s="289"/>
      <c r="AI126" s="653">
        <f>COUNTIFS($I$12:$I$125,"Sustantivo",$P$12:$P$125,"=JUBILACIÓN ESPECIAL POR VEJEZ (DISCAPACIDAD)")</f>
        <v>0</v>
      </c>
      <c r="AJ126" s="289"/>
      <c r="AK126" s="289"/>
      <c r="AL126" s="289"/>
      <c r="AM126" s="289" t="s">
        <v>576</v>
      </c>
      <c r="AN126" s="653">
        <f>COUNTIFS($I$12:$I$125,"Adjetivo",$P$12:$P$125,"=JUBILACIÓN ESPECIAL POR VEJEZ (DISCAPACIDAD)")</f>
        <v>0</v>
      </c>
      <c r="AO126" s="289"/>
      <c r="AP126" s="289"/>
      <c r="AQ126" s="289"/>
      <c r="AR126" s="289"/>
      <c r="AS126" s="289"/>
      <c r="AT126" s="289"/>
      <c r="AU126" s="289"/>
      <c r="AV126" s="289"/>
      <c r="AW126" s="142">
        <f>COUNTIFS($I$12:$I$125,"Sustantivo",$P$12:$P$125,"=JUBILACIÓN ESPECIAL POR VEJEZ (DISCAPACIDAD)")</f>
        <v>0</v>
      </c>
      <c r="BN126" s="44"/>
    </row>
    <row r="127" spans="1:66" ht="16.5" customHeight="1" x14ac:dyDescent="0.25">
      <c r="A127" s="46"/>
      <c r="B127" s="1156" t="s">
        <v>383</v>
      </c>
      <c r="C127" s="1156"/>
      <c r="D127" s="1156"/>
      <c r="E127" s="1157">
        <v>354</v>
      </c>
      <c r="F127" s="127"/>
      <c r="G127" s="127"/>
      <c r="H127" s="127"/>
      <c r="I127" s="127"/>
      <c r="J127" s="127"/>
      <c r="K127" s="127"/>
      <c r="L127" s="127"/>
      <c r="M127" s="41"/>
      <c r="N127" s="41"/>
      <c r="O127" s="1169" t="s">
        <v>272</v>
      </c>
      <c r="P127" s="1169"/>
      <c r="Q127" s="1169"/>
      <c r="R127" s="1169"/>
      <c r="S127" s="1169"/>
      <c r="T127" s="1169"/>
      <c r="U127" s="1169"/>
      <c r="V127" s="1169"/>
      <c r="W127" s="1169"/>
      <c r="X127" s="1169"/>
      <c r="Y127" s="1169"/>
      <c r="Z127" s="1169"/>
      <c r="AA127" s="1169"/>
      <c r="AB127" s="1169"/>
      <c r="AC127" s="1169"/>
      <c r="AD127" s="1169"/>
      <c r="AE127" s="1169"/>
      <c r="AF127" s="1169"/>
      <c r="AG127" s="1169"/>
      <c r="AH127" s="1169"/>
      <c r="AI127" s="1169"/>
      <c r="AJ127" s="1169"/>
      <c r="AK127" s="1169"/>
      <c r="AL127" s="1169"/>
      <c r="AM127" s="1169"/>
      <c r="AN127" s="409">
        <f>M126+O126</f>
        <v>0</v>
      </c>
      <c r="AO127" s="288" t="s">
        <v>271</v>
      </c>
      <c r="AP127" s="285"/>
      <c r="AQ127" s="285"/>
      <c r="AR127" s="127"/>
      <c r="AS127" s="221"/>
      <c r="BN127" s="44"/>
    </row>
    <row r="128" spans="1:66" ht="15" customHeight="1" x14ac:dyDescent="0.25">
      <c r="A128" s="46"/>
      <c r="B128" s="1156"/>
      <c r="C128" s="1156"/>
      <c r="D128" s="1156"/>
      <c r="E128" s="1157"/>
      <c r="F128" s="127"/>
      <c r="G128" s="127"/>
      <c r="H128" s="127"/>
      <c r="I128" s="127"/>
      <c r="J128" s="127"/>
      <c r="K128" s="127"/>
      <c r="L128" s="127"/>
      <c r="M128" s="41"/>
      <c r="N128" s="41"/>
      <c r="O128" s="1169" t="s">
        <v>270</v>
      </c>
      <c r="P128" s="1169"/>
      <c r="Q128" s="1169"/>
      <c r="R128" s="1169"/>
      <c r="S128" s="1169"/>
      <c r="T128" s="1169"/>
      <c r="U128" s="1169"/>
      <c r="V128" s="1169"/>
      <c r="W128" s="1169"/>
      <c r="X128" s="1169"/>
      <c r="Y128" s="1169"/>
      <c r="Z128" s="1169"/>
      <c r="AA128" s="1169"/>
      <c r="AB128" s="1169"/>
      <c r="AC128" s="1169"/>
      <c r="AD128" s="1169"/>
      <c r="AE128" s="1169"/>
      <c r="AF128" s="1169"/>
      <c r="AG128" s="1169"/>
      <c r="AH128" s="1169"/>
      <c r="AI128" s="1169"/>
      <c r="AJ128" s="1169"/>
      <c r="AK128" s="1169"/>
      <c r="AL128" s="1169"/>
      <c r="AM128" s="1169"/>
      <c r="AN128" s="409">
        <f>Q126+T126</f>
        <v>0</v>
      </c>
      <c r="AO128" s="288" t="s">
        <v>269</v>
      </c>
      <c r="AP128" s="285"/>
      <c r="AQ128" s="285"/>
      <c r="AR128" s="127"/>
      <c r="AS128" s="221"/>
      <c r="BN128" s="44"/>
    </row>
    <row r="129" spans="1:66" ht="13.5" customHeight="1" x14ac:dyDescent="0.25">
      <c r="A129" s="46"/>
      <c r="C129" s="127"/>
      <c r="D129" s="127"/>
      <c r="E129" s="127"/>
      <c r="F129" s="127"/>
      <c r="G129" s="127"/>
      <c r="H129" s="127"/>
      <c r="I129" s="127"/>
      <c r="J129" s="127"/>
      <c r="K129" s="127"/>
      <c r="L129" s="127"/>
      <c r="M129" s="41"/>
      <c r="N129" s="41"/>
      <c r="O129" s="1169" t="s">
        <v>268</v>
      </c>
      <c r="P129" s="1169"/>
      <c r="Q129" s="1169"/>
      <c r="R129" s="1169"/>
      <c r="S129" s="1169"/>
      <c r="T129" s="1169"/>
      <c r="U129" s="1169"/>
      <c r="V129" s="1169"/>
      <c r="W129" s="1169"/>
      <c r="X129" s="1169"/>
      <c r="Y129" s="1169"/>
      <c r="Z129" s="1169"/>
      <c r="AA129" s="1169"/>
      <c r="AB129" s="1169"/>
      <c r="AC129" s="1169"/>
      <c r="AD129" s="1169"/>
      <c r="AE129" s="1169"/>
      <c r="AF129" s="1169"/>
      <c r="AG129" s="1169"/>
      <c r="AH129" s="1169"/>
      <c r="AI129" s="1169"/>
      <c r="AJ129" s="1169"/>
      <c r="AK129" s="1169"/>
      <c r="AL129" s="1169"/>
      <c r="AM129" s="1169"/>
      <c r="AN129" s="409">
        <f>V126+X126</f>
        <v>0</v>
      </c>
      <c r="AO129" s="288" t="s">
        <v>267</v>
      </c>
      <c r="AP129" s="285"/>
      <c r="AQ129" s="285"/>
      <c r="AR129" s="127"/>
      <c r="AS129" s="221"/>
      <c r="BN129" s="44"/>
    </row>
    <row r="130" spans="1:66" ht="13.5" customHeight="1" x14ac:dyDescent="0.25">
      <c r="A130" s="46"/>
      <c r="C130" s="127"/>
      <c r="D130" s="127"/>
      <c r="E130" s="127"/>
      <c r="F130" s="127"/>
      <c r="G130" s="127"/>
      <c r="H130" s="127"/>
      <c r="I130" s="127"/>
      <c r="J130" s="127"/>
      <c r="K130" s="127"/>
      <c r="L130" s="127"/>
      <c r="M130" s="41"/>
      <c r="N130" s="41"/>
      <c r="O130" s="1169" t="s">
        <v>266</v>
      </c>
      <c r="P130" s="1169"/>
      <c r="Q130" s="1169"/>
      <c r="R130" s="1169"/>
      <c r="S130" s="1169"/>
      <c r="T130" s="1169"/>
      <c r="U130" s="1169"/>
      <c r="V130" s="1169"/>
      <c r="W130" s="1169"/>
      <c r="X130" s="1169"/>
      <c r="Y130" s="1169"/>
      <c r="Z130" s="1169"/>
      <c r="AA130" s="1169"/>
      <c r="AB130" s="1169"/>
      <c r="AC130" s="1169"/>
      <c r="AD130" s="1169"/>
      <c r="AE130" s="1169"/>
      <c r="AF130" s="1169"/>
      <c r="AG130" s="1169"/>
      <c r="AH130" s="1169"/>
      <c r="AI130" s="1169"/>
      <c r="AJ130" s="1169"/>
      <c r="AK130" s="1169"/>
      <c r="AL130" s="1169"/>
      <c r="AM130" s="1169"/>
      <c r="AN130" s="409">
        <f>AI126+AN126</f>
        <v>0</v>
      </c>
      <c r="AO130" s="287" t="s">
        <v>265</v>
      </c>
      <c r="AP130" s="285"/>
      <c r="AQ130" s="285"/>
      <c r="AR130" s="127"/>
      <c r="AS130" s="221"/>
      <c r="BN130" s="44"/>
    </row>
    <row r="131" spans="1:66" ht="10.5" customHeight="1" x14ac:dyDescent="0.25">
      <c r="A131" s="46"/>
      <c r="C131" s="127"/>
      <c r="D131" s="127"/>
      <c r="E131" s="127"/>
      <c r="F131" s="127"/>
      <c r="G131" s="127"/>
      <c r="H131" s="127"/>
      <c r="I131" s="127"/>
      <c r="J131" s="127"/>
      <c r="K131" s="127"/>
      <c r="L131" s="127"/>
      <c r="M131" s="41"/>
      <c r="N131" s="41"/>
      <c r="O131" s="1169" t="s">
        <v>346</v>
      </c>
      <c r="P131" s="1169"/>
      <c r="Q131" s="1169"/>
      <c r="R131" s="1169"/>
      <c r="S131" s="1169"/>
      <c r="T131" s="1169"/>
      <c r="U131" s="1169"/>
      <c r="V131" s="1169"/>
      <c r="W131" s="1169"/>
      <c r="X131" s="1169"/>
      <c r="Y131" s="1169"/>
      <c r="Z131" s="1169"/>
      <c r="AA131" s="1169"/>
      <c r="AB131" s="1169"/>
      <c r="AC131" s="1169"/>
      <c r="AD131" s="1169"/>
      <c r="AE131" s="1169"/>
      <c r="AF131" s="1169"/>
      <c r="AG131" s="1169"/>
      <c r="AH131" s="1169"/>
      <c r="AI131" s="1169"/>
      <c r="AJ131" s="1169"/>
      <c r="AK131" s="1169"/>
      <c r="AL131" s="1169"/>
      <c r="AM131" s="1169"/>
      <c r="AN131" s="409">
        <f>I126+K126</f>
        <v>0</v>
      </c>
      <c r="AO131" s="287" t="s">
        <v>345</v>
      </c>
      <c r="AP131" s="285"/>
      <c r="AQ131" s="285"/>
      <c r="AR131" s="127"/>
      <c r="AS131" s="221"/>
      <c r="BN131" s="44"/>
    </row>
    <row r="132" spans="1:66" ht="15.75" customHeight="1" x14ac:dyDescent="0.25">
      <c r="A132" s="46"/>
      <c r="B132" s="284"/>
      <c r="C132" s="284"/>
      <c r="D132" s="284"/>
      <c r="E132" s="284"/>
      <c r="F132" s="284"/>
      <c r="G132" s="284"/>
      <c r="H132" s="284"/>
      <c r="I132" s="284"/>
      <c r="J132" s="284"/>
      <c r="K132" s="284"/>
      <c r="L132" s="284"/>
      <c r="M132" s="286"/>
      <c r="N132" s="286"/>
      <c r="O132" s="1167" t="s">
        <v>264</v>
      </c>
      <c r="P132" s="1168"/>
      <c r="Q132" s="1168"/>
      <c r="R132" s="1168"/>
      <c r="S132" s="1168"/>
      <c r="T132" s="1168"/>
      <c r="U132" s="1168"/>
      <c r="V132" s="1168"/>
      <c r="W132" s="1168"/>
      <c r="X132" s="1168"/>
      <c r="Y132" s="1168"/>
      <c r="Z132" s="1168"/>
      <c r="AA132" s="1168"/>
      <c r="AB132" s="1168"/>
      <c r="AC132" s="1168"/>
      <c r="AD132" s="1168"/>
      <c r="AE132" s="1168"/>
      <c r="AF132" s="1168"/>
      <c r="AG132" s="1168"/>
      <c r="AH132" s="1168"/>
      <c r="AI132" s="1168"/>
      <c r="AJ132" s="1168"/>
      <c r="AK132" s="1168"/>
      <c r="AL132" s="1168"/>
      <c r="AM132" s="1168"/>
      <c r="AN132" s="446">
        <f>SUM(AN127:AN131)</f>
        <v>0</v>
      </c>
      <c r="AO132" s="285"/>
      <c r="AP132" s="285"/>
      <c r="AQ132" s="285"/>
      <c r="AR132" s="127"/>
      <c r="BN132" s="44"/>
    </row>
    <row r="133" spans="1:66" ht="19.5" customHeight="1" x14ac:dyDescent="0.25">
      <c r="A133" s="46"/>
      <c r="B133" s="123"/>
      <c r="C133" s="123"/>
      <c r="D133" s="123"/>
      <c r="E133" s="123"/>
      <c r="G133" s="1158"/>
      <c r="H133" s="1158"/>
      <c r="I133" s="1158"/>
      <c r="J133" s="1158"/>
      <c r="K133" s="1158"/>
      <c r="L133" s="123"/>
      <c r="M133" s="123"/>
      <c r="N133" s="123"/>
      <c r="O133" s="123"/>
      <c r="P133" s="123"/>
      <c r="Q133" s="284"/>
      <c r="R133" s="123"/>
      <c r="S133" s="123"/>
      <c r="T133" s="284"/>
      <c r="U133" s="284"/>
      <c r="V133" s="284"/>
      <c r="W133" s="284"/>
      <c r="X133" s="284"/>
      <c r="Y133" s="284"/>
      <c r="Z133" s="284"/>
      <c r="AA133" s="284"/>
      <c r="AB133" s="284"/>
      <c r="AC133" s="284"/>
      <c r="AD133" s="284"/>
      <c r="AE133" s="284"/>
      <c r="AF133" s="284"/>
      <c r="AG133" s="284"/>
      <c r="AH133" s="284"/>
      <c r="AI133" s="284"/>
      <c r="AJ133" s="284"/>
      <c r="AK133" s="284"/>
      <c r="AL133" s="284"/>
      <c r="AM133" s="284"/>
      <c r="AN133" s="283"/>
      <c r="AO133" s="283"/>
      <c r="AP133" s="283"/>
      <c r="AQ133" s="283"/>
      <c r="BN133" s="44"/>
    </row>
    <row r="134" spans="1:66" ht="15" customHeight="1" x14ac:dyDescent="0.25">
      <c r="A134" s="46"/>
      <c r="B134" s="123"/>
      <c r="C134" s="123"/>
      <c r="D134" s="123"/>
      <c r="E134" s="123"/>
      <c r="G134" s="1159" t="s">
        <v>352</v>
      </c>
      <c r="H134" s="1159"/>
      <c r="I134" s="1159"/>
      <c r="J134" s="1159"/>
      <c r="K134" s="1159"/>
      <c r="L134" s="234"/>
      <c r="M134" s="234"/>
      <c r="N134" s="234"/>
      <c r="O134" s="345"/>
      <c r="P134" s="123"/>
      <c r="Q134" s="284"/>
      <c r="R134" s="123"/>
      <c r="S134" s="123"/>
      <c r="T134" s="284"/>
      <c r="U134" s="284"/>
      <c r="V134" s="284"/>
      <c r="W134" s="284"/>
      <c r="X134" s="284"/>
      <c r="Y134" s="284"/>
      <c r="Z134" s="284"/>
      <c r="AA134" s="284"/>
      <c r="AB134" s="284"/>
      <c r="AC134" s="284"/>
      <c r="AD134" s="284"/>
      <c r="AE134" s="284"/>
      <c r="AF134" s="284"/>
      <c r="AG134" s="284"/>
      <c r="AH134" s="284"/>
      <c r="AI134" s="284"/>
      <c r="AJ134" s="284"/>
      <c r="AK134" s="284"/>
      <c r="AL134" s="284"/>
      <c r="AM134" s="284"/>
      <c r="AN134" s="342"/>
      <c r="AO134" s="342"/>
      <c r="AP134" s="342"/>
      <c r="AQ134" s="342"/>
      <c r="BN134" s="44"/>
    </row>
    <row r="135" spans="1:66" ht="19.5" customHeight="1" thickBot="1" x14ac:dyDescent="0.3">
      <c r="A135" s="124"/>
      <c r="B135" s="246"/>
      <c r="C135" s="408"/>
      <c r="D135" s="408"/>
      <c r="E135" s="408"/>
      <c r="F135" s="408"/>
      <c r="G135" s="408"/>
      <c r="H135" s="408"/>
      <c r="I135" s="408"/>
      <c r="J135" s="408"/>
      <c r="K135" s="408"/>
      <c r="L135" s="408"/>
      <c r="M135" s="408"/>
      <c r="N135" s="408"/>
      <c r="O135" s="408"/>
      <c r="P135" s="408"/>
      <c r="Q135" s="408"/>
      <c r="R135" s="408"/>
      <c r="S135" s="408"/>
      <c r="T135" s="408"/>
      <c r="U135" s="408"/>
      <c r="V135" s="408"/>
      <c r="W135" s="408"/>
      <c r="X135" s="408"/>
      <c r="Y135" s="408"/>
      <c r="Z135" s="408"/>
      <c r="AA135" s="408"/>
      <c r="AB135" s="408"/>
      <c r="AC135" s="408"/>
      <c r="AD135" s="408"/>
      <c r="AE135" s="408"/>
      <c r="AF135" s="408"/>
      <c r="AG135" s="408"/>
      <c r="AH135" s="408"/>
      <c r="AI135" s="408"/>
      <c r="AJ135" s="408"/>
      <c r="AK135" s="408"/>
      <c r="AL135" s="408"/>
      <c r="AM135" s="408"/>
      <c r="AN135" s="414"/>
      <c r="AO135" s="414"/>
      <c r="AP135" s="414"/>
      <c r="AQ135" s="414"/>
      <c r="AR135" s="246"/>
      <c r="AS135" s="246"/>
      <c r="AT135" s="246"/>
      <c r="AU135" s="246"/>
      <c r="AV135" s="246"/>
      <c r="AW135" s="246"/>
      <c r="AX135" s="246"/>
      <c r="AY135" s="246"/>
      <c r="AZ135" s="246"/>
      <c r="BA135" s="246"/>
      <c r="BB135" s="246"/>
      <c r="BC135" s="246"/>
      <c r="BD135" s="246"/>
      <c r="BE135" s="246"/>
      <c r="BF135" s="246"/>
      <c r="BG135" s="246"/>
      <c r="BH135" s="246"/>
      <c r="BI135" s="246"/>
      <c r="BJ135" s="246"/>
      <c r="BK135" s="246"/>
      <c r="BL135" s="246"/>
      <c r="BM135" s="246"/>
      <c r="BN135" s="125"/>
    </row>
    <row r="136" spans="1:66" hidden="1" x14ac:dyDescent="0.25">
      <c r="AN136" s="283"/>
      <c r="AO136" s="283"/>
      <c r="AP136" s="283"/>
      <c r="AQ136" s="283"/>
    </row>
    <row r="137" spans="1:66" hidden="1" x14ac:dyDescent="0.25">
      <c r="AN137" s="283"/>
      <c r="AO137" s="283"/>
      <c r="AP137" s="283"/>
      <c r="AQ137" s="283"/>
    </row>
    <row r="138" spans="1:66" hidden="1" x14ac:dyDescent="0.25">
      <c r="AN138" s="283"/>
      <c r="AO138" s="283"/>
      <c r="AP138" s="283"/>
      <c r="AQ138" s="283"/>
    </row>
    <row r="139" spans="1:66" hidden="1" x14ac:dyDescent="0.25">
      <c r="AN139" s="283"/>
      <c r="AO139" s="283"/>
      <c r="AP139" s="283"/>
      <c r="AQ139" s="283"/>
    </row>
    <row r="140" spans="1:66" hidden="1" x14ac:dyDescent="0.25">
      <c r="AN140" s="283"/>
      <c r="AO140" s="283"/>
      <c r="AP140" s="283"/>
      <c r="AQ140" s="283"/>
    </row>
    <row r="141" spans="1:66" hidden="1" x14ac:dyDescent="0.25">
      <c r="AN141" s="283"/>
      <c r="AO141" s="283"/>
      <c r="AP141" s="283"/>
      <c r="AQ141" s="283"/>
    </row>
    <row r="142" spans="1:66" hidden="1" x14ac:dyDescent="0.25">
      <c r="AN142" s="283"/>
      <c r="AO142" s="283"/>
      <c r="AP142" s="283"/>
      <c r="AQ142" s="283"/>
    </row>
    <row r="143" spans="1:66" hidden="1" x14ac:dyDescent="0.25">
      <c r="AN143" s="283"/>
      <c r="AO143" s="283"/>
      <c r="AP143" s="283"/>
      <c r="AQ143" s="283"/>
    </row>
    <row r="144" spans="1:66" hidden="1" x14ac:dyDescent="0.25">
      <c r="AN144" s="283"/>
      <c r="AO144" s="283"/>
      <c r="AP144" s="283"/>
      <c r="AQ144" s="283"/>
    </row>
    <row r="145" spans="40:43" hidden="1" x14ac:dyDescent="0.25">
      <c r="AN145" s="283"/>
      <c r="AO145" s="283"/>
      <c r="AP145" s="283"/>
      <c r="AQ145" s="283"/>
    </row>
    <row r="146" spans="40:43" hidden="1" x14ac:dyDescent="0.25">
      <c r="AN146" s="283"/>
      <c r="AO146" s="283"/>
      <c r="AP146" s="283"/>
      <c r="AQ146" s="283"/>
    </row>
    <row r="147" spans="40:43" hidden="1" x14ac:dyDescent="0.25">
      <c r="AN147" s="283"/>
      <c r="AO147" s="283"/>
      <c r="AP147" s="283"/>
      <c r="AQ147" s="283"/>
    </row>
    <row r="148" spans="40:43" hidden="1" x14ac:dyDescent="0.25">
      <c r="AN148" s="283"/>
      <c r="AO148" s="283"/>
      <c r="AP148" s="283"/>
      <c r="AQ148" s="283"/>
    </row>
    <row r="149" spans="40:43" hidden="1" x14ac:dyDescent="0.25">
      <c r="AN149" s="283"/>
      <c r="AO149" s="283"/>
      <c r="AP149" s="283"/>
      <c r="AQ149" s="283"/>
    </row>
    <row r="150" spans="40:43" hidden="1" x14ac:dyDescent="0.25">
      <c r="AN150" s="283"/>
      <c r="AO150" s="283"/>
      <c r="AP150" s="283"/>
      <c r="AQ150" s="283"/>
    </row>
    <row r="151" spans="40:43" hidden="1" x14ac:dyDescent="0.25">
      <c r="AN151" s="283"/>
      <c r="AO151" s="283"/>
      <c r="AP151" s="283"/>
      <c r="AQ151" s="283"/>
    </row>
    <row r="152" spans="40:43" hidden="1" x14ac:dyDescent="0.25">
      <c r="AN152" s="283"/>
      <c r="AO152" s="283"/>
      <c r="AP152" s="283"/>
      <c r="AQ152" s="283"/>
    </row>
    <row r="153" spans="40:43" hidden="1" x14ac:dyDescent="0.25">
      <c r="AN153" s="283"/>
      <c r="AO153" s="283"/>
      <c r="AP153" s="283"/>
      <c r="AQ153" s="283"/>
    </row>
    <row r="154" spans="40:43" hidden="1" x14ac:dyDescent="0.25">
      <c r="AN154" s="283"/>
      <c r="AO154" s="283"/>
      <c r="AP154" s="283"/>
      <c r="AQ154" s="283"/>
    </row>
    <row r="155" spans="40:43" hidden="1" x14ac:dyDescent="0.25">
      <c r="AN155" s="283"/>
      <c r="AO155" s="283"/>
      <c r="AP155" s="283"/>
      <c r="AQ155" s="283"/>
    </row>
    <row r="156" spans="40:43" hidden="1" x14ac:dyDescent="0.25">
      <c r="AN156" s="283"/>
      <c r="AO156" s="283"/>
      <c r="AP156" s="283"/>
      <c r="AQ156" s="283"/>
    </row>
    <row r="157" spans="40:43" hidden="1" x14ac:dyDescent="0.25">
      <c r="AN157" s="283"/>
      <c r="AO157" s="283"/>
      <c r="AP157" s="283"/>
      <c r="AQ157" s="283"/>
    </row>
    <row r="158" spans="40:43" hidden="1" x14ac:dyDescent="0.25">
      <c r="AN158" s="283"/>
      <c r="AO158" s="283"/>
      <c r="AP158" s="283"/>
      <c r="AQ158" s="283"/>
    </row>
    <row r="159" spans="40:43" hidden="1" x14ac:dyDescent="0.25">
      <c r="AN159" s="283"/>
      <c r="AO159" s="283"/>
      <c r="AP159" s="283"/>
      <c r="AQ159" s="283"/>
    </row>
    <row r="160" spans="40:43" hidden="1" x14ac:dyDescent="0.25">
      <c r="AN160" s="283"/>
      <c r="AO160" s="283"/>
      <c r="AP160" s="283"/>
      <c r="AQ160" s="283"/>
    </row>
    <row r="161" spans="40:43" hidden="1" x14ac:dyDescent="0.25">
      <c r="AN161" s="283"/>
      <c r="AO161" s="283"/>
      <c r="AP161" s="283"/>
      <c r="AQ161" s="283"/>
    </row>
    <row r="162" spans="40:43" hidden="1" x14ac:dyDescent="0.25">
      <c r="AN162" s="283"/>
      <c r="AO162" s="283"/>
      <c r="AP162" s="283"/>
      <c r="AQ162" s="283"/>
    </row>
    <row r="163" spans="40:43" hidden="1" x14ac:dyDescent="0.25">
      <c r="AN163" s="283"/>
      <c r="AO163" s="283"/>
      <c r="AP163" s="283"/>
      <c r="AQ163" s="283"/>
    </row>
    <row r="164" spans="40:43" hidden="1" x14ac:dyDescent="0.25">
      <c r="AN164" s="283"/>
      <c r="AO164" s="283"/>
      <c r="AP164" s="283"/>
      <c r="AQ164" s="283"/>
    </row>
    <row r="165" spans="40:43" hidden="1" x14ac:dyDescent="0.25">
      <c r="AN165" s="283"/>
      <c r="AO165" s="283"/>
      <c r="AP165" s="283"/>
      <c r="AQ165" s="283"/>
    </row>
    <row r="166" spans="40:43" hidden="1" x14ac:dyDescent="0.25">
      <c r="AN166" s="283"/>
      <c r="AO166" s="283"/>
      <c r="AP166" s="283"/>
      <c r="AQ166" s="283"/>
    </row>
    <row r="167" spans="40:43" hidden="1" x14ac:dyDescent="0.25">
      <c r="AN167" s="283"/>
      <c r="AO167" s="283"/>
      <c r="AP167" s="283"/>
      <c r="AQ167" s="283"/>
    </row>
    <row r="168" spans="40:43" hidden="1" x14ac:dyDescent="0.25">
      <c r="AN168" s="283"/>
      <c r="AO168" s="283"/>
      <c r="AP168" s="283"/>
      <c r="AQ168" s="283"/>
    </row>
    <row r="169" spans="40:43" hidden="1" x14ac:dyDescent="0.25">
      <c r="AN169" s="283"/>
      <c r="AO169" s="283"/>
      <c r="AP169" s="283"/>
      <c r="AQ169" s="283"/>
    </row>
    <row r="170" spans="40:43" hidden="1" x14ac:dyDescent="0.25">
      <c r="AN170" s="283"/>
      <c r="AO170" s="283"/>
      <c r="AP170" s="283"/>
      <c r="AQ170" s="283"/>
    </row>
    <row r="171" spans="40:43" hidden="1" x14ac:dyDescent="0.25">
      <c r="AN171" s="283"/>
      <c r="AO171" s="283"/>
      <c r="AP171" s="283"/>
      <c r="AQ171" s="283"/>
    </row>
    <row r="172" spans="40:43" hidden="1" x14ac:dyDescent="0.25">
      <c r="AN172" s="283"/>
      <c r="AO172" s="283"/>
      <c r="AP172" s="283"/>
      <c r="AQ172" s="283"/>
    </row>
    <row r="173" spans="40:43" hidden="1" x14ac:dyDescent="0.25">
      <c r="AN173" s="283"/>
      <c r="AO173" s="283"/>
      <c r="AP173" s="283"/>
      <c r="AQ173" s="283"/>
    </row>
    <row r="174" spans="40:43" hidden="1" x14ac:dyDescent="0.25">
      <c r="AN174" s="283"/>
      <c r="AO174" s="283"/>
      <c r="AP174" s="283"/>
      <c r="AQ174" s="283"/>
    </row>
    <row r="175" spans="40:43" hidden="1" x14ac:dyDescent="0.25">
      <c r="AN175" s="283"/>
      <c r="AO175" s="283"/>
      <c r="AP175" s="283"/>
      <c r="AQ175" s="283"/>
    </row>
    <row r="176" spans="40:43" hidden="1" x14ac:dyDescent="0.25">
      <c r="AN176" s="283"/>
      <c r="AO176" s="283"/>
      <c r="AP176" s="283"/>
      <c r="AQ176" s="283"/>
    </row>
    <row r="177" spans="40:43" hidden="1" x14ac:dyDescent="0.25">
      <c r="AN177" s="283"/>
      <c r="AO177" s="283"/>
      <c r="AP177" s="283"/>
      <c r="AQ177" s="283"/>
    </row>
    <row r="178" spans="40:43" hidden="1" x14ac:dyDescent="0.25">
      <c r="AN178" s="283"/>
      <c r="AO178" s="283"/>
      <c r="AP178" s="283"/>
      <c r="AQ178" s="283"/>
    </row>
    <row r="179" spans="40:43" hidden="1" x14ac:dyDescent="0.25">
      <c r="AN179" s="283"/>
      <c r="AO179" s="283"/>
      <c r="AP179" s="283"/>
      <c r="AQ179" s="283"/>
    </row>
    <row r="180" spans="40:43" hidden="1" x14ac:dyDescent="0.25">
      <c r="AN180" s="283"/>
      <c r="AO180" s="283"/>
      <c r="AP180" s="283"/>
      <c r="AQ180" s="283"/>
    </row>
    <row r="181" spans="40:43" hidden="1" x14ac:dyDescent="0.25">
      <c r="AN181" s="283"/>
      <c r="AO181" s="283"/>
      <c r="AP181" s="283"/>
      <c r="AQ181" s="283"/>
    </row>
    <row r="182" spans="40:43" hidden="1" x14ac:dyDescent="0.25">
      <c r="AN182" s="283"/>
      <c r="AO182" s="283"/>
      <c r="AP182" s="283"/>
      <c r="AQ182" s="283"/>
    </row>
    <row r="183" spans="40:43" hidden="1" x14ac:dyDescent="0.25">
      <c r="AN183" s="283"/>
      <c r="AO183" s="283"/>
      <c r="AP183" s="283"/>
      <c r="AQ183" s="283"/>
    </row>
    <row r="184" spans="40:43" hidden="1" x14ac:dyDescent="0.25">
      <c r="AN184" s="283"/>
      <c r="AO184" s="283"/>
      <c r="AP184" s="283"/>
      <c r="AQ184" s="283"/>
    </row>
    <row r="185" spans="40:43" hidden="1" x14ac:dyDescent="0.25">
      <c r="AN185" s="283"/>
      <c r="AO185" s="283"/>
      <c r="AP185" s="283"/>
      <c r="AQ185" s="283"/>
    </row>
    <row r="186" spans="40:43" hidden="1" x14ac:dyDescent="0.25">
      <c r="AN186" s="283"/>
      <c r="AO186" s="283"/>
      <c r="AP186" s="283"/>
      <c r="AQ186" s="283"/>
    </row>
    <row r="187" spans="40:43" hidden="1" x14ac:dyDescent="0.25">
      <c r="AN187" s="283"/>
      <c r="AO187" s="283"/>
      <c r="AP187" s="283"/>
      <c r="AQ187" s="283"/>
    </row>
    <row r="188" spans="40:43" hidden="1" x14ac:dyDescent="0.25">
      <c r="AN188" s="283"/>
      <c r="AO188" s="283"/>
      <c r="AP188" s="283"/>
      <c r="AQ188" s="283"/>
    </row>
    <row r="189" spans="40:43" hidden="1" x14ac:dyDescent="0.25">
      <c r="AN189" s="283"/>
      <c r="AO189" s="283"/>
      <c r="AP189" s="283"/>
      <c r="AQ189" s="283"/>
    </row>
    <row r="210" spans="15:43" hidden="1" x14ac:dyDescent="0.25">
      <c r="O210" s="41"/>
      <c r="P210" s="41"/>
      <c r="Q210" s="243"/>
      <c r="R210" s="41"/>
      <c r="S210" s="41"/>
      <c r="T210" s="243"/>
      <c r="U210" s="243"/>
      <c r="V210" s="243"/>
      <c r="W210" s="243"/>
      <c r="X210" s="243"/>
      <c r="Y210" s="243"/>
      <c r="Z210" s="243"/>
      <c r="AA210" s="243"/>
      <c r="AB210" s="243"/>
      <c r="AC210" s="243"/>
      <c r="AD210" s="243"/>
      <c r="AE210" s="243"/>
      <c r="AF210" s="243"/>
      <c r="AG210" s="243"/>
      <c r="AH210" s="243"/>
      <c r="AI210" s="243"/>
      <c r="AJ210" s="243"/>
      <c r="AK210" s="243"/>
      <c r="AL210" s="243"/>
      <c r="AM210" s="243"/>
      <c r="AN210" s="282"/>
      <c r="AO210" s="282"/>
      <c r="AP210" s="282"/>
      <c r="AQ210" s="282"/>
    </row>
    <row r="211" spans="15:43" hidden="1" x14ac:dyDescent="0.25">
      <c r="O211" s="41"/>
      <c r="P211" s="41"/>
      <c r="Q211" s="243"/>
      <c r="R211" s="41"/>
      <c r="S211" s="41"/>
      <c r="T211" s="243"/>
      <c r="U211" s="243"/>
      <c r="V211" s="243"/>
      <c r="W211" s="243"/>
      <c r="X211" s="243"/>
      <c r="Y211" s="243"/>
      <c r="Z211" s="243"/>
      <c r="AA211" s="243"/>
      <c r="AB211" s="243"/>
      <c r="AC211" s="243"/>
      <c r="AD211" s="243"/>
      <c r="AE211" s="243"/>
      <c r="AF211" s="243"/>
      <c r="AG211" s="243"/>
      <c r="AH211" s="243"/>
      <c r="AI211" s="243"/>
      <c r="AJ211" s="243"/>
      <c r="AK211" s="243"/>
      <c r="AL211" s="243"/>
      <c r="AM211" s="243"/>
      <c r="AN211" s="282"/>
      <c r="AO211" s="282"/>
      <c r="AP211" s="282"/>
      <c r="AQ211" s="282"/>
    </row>
    <row r="212" spans="15:43" hidden="1" x14ac:dyDescent="0.25">
      <c r="O212" s="41"/>
      <c r="P212" s="41"/>
      <c r="Q212" s="243"/>
      <c r="R212" s="41"/>
      <c r="S212" s="41"/>
      <c r="T212" s="243"/>
      <c r="U212" s="243"/>
      <c r="V212" s="243"/>
      <c r="W212" s="243"/>
      <c r="X212" s="243"/>
      <c r="Y212" s="243"/>
      <c r="Z212" s="243"/>
      <c r="AA212" s="243"/>
      <c r="AB212" s="243"/>
      <c r="AC212" s="243"/>
      <c r="AD212" s="243"/>
      <c r="AE212" s="243"/>
      <c r="AF212" s="243"/>
      <c r="AG212" s="243"/>
      <c r="AH212" s="243"/>
      <c r="AI212" s="243"/>
      <c r="AJ212" s="243"/>
      <c r="AK212" s="243"/>
      <c r="AL212" s="243"/>
      <c r="AM212" s="243"/>
      <c r="AN212" s="282"/>
      <c r="AO212" s="282"/>
      <c r="AP212" s="282"/>
      <c r="AQ212" s="282"/>
    </row>
    <row r="213" spans="15:43" hidden="1" x14ac:dyDescent="0.25">
      <c r="O213" s="41"/>
      <c r="P213" s="41"/>
      <c r="Q213" s="243"/>
      <c r="R213" s="41"/>
      <c r="S213" s="41"/>
      <c r="T213" s="243"/>
      <c r="U213" s="243"/>
      <c r="V213" s="243"/>
      <c r="W213" s="243"/>
      <c r="X213" s="243"/>
      <c r="Y213" s="243"/>
      <c r="Z213" s="243"/>
      <c r="AA213" s="243"/>
      <c r="AB213" s="243"/>
      <c r="AC213" s="243"/>
      <c r="AD213" s="243"/>
      <c r="AE213" s="243"/>
      <c r="AF213" s="243"/>
      <c r="AG213" s="243"/>
      <c r="AH213" s="243"/>
      <c r="AI213" s="243"/>
      <c r="AJ213" s="243"/>
      <c r="AK213" s="243"/>
      <c r="AL213" s="243"/>
      <c r="AM213" s="243"/>
      <c r="AN213" s="282"/>
      <c r="AO213" s="282"/>
      <c r="AP213" s="282"/>
      <c r="AQ213" s="282"/>
    </row>
    <row r="214" spans="15:43" hidden="1" x14ac:dyDescent="0.25">
      <c r="O214" s="41"/>
      <c r="P214" s="41"/>
      <c r="Q214" s="243"/>
      <c r="R214" s="41"/>
      <c r="S214" s="41"/>
      <c r="T214" s="243"/>
      <c r="U214" s="243"/>
      <c r="V214" s="243"/>
      <c r="W214" s="243"/>
      <c r="X214" s="243"/>
      <c r="Y214" s="243"/>
      <c r="Z214" s="243"/>
      <c r="AA214" s="243"/>
      <c r="AB214" s="243"/>
      <c r="AC214" s="243"/>
      <c r="AD214" s="243"/>
      <c r="AE214" s="243"/>
      <c r="AF214" s="243"/>
      <c r="AG214" s="243"/>
      <c r="AH214" s="243"/>
      <c r="AI214" s="243"/>
      <c r="AJ214" s="243"/>
      <c r="AK214" s="243"/>
      <c r="AL214" s="243"/>
      <c r="AM214" s="243"/>
      <c r="AN214" s="282"/>
      <c r="AO214" s="282"/>
      <c r="AP214" s="282"/>
      <c r="AQ214" s="282"/>
    </row>
    <row r="215" spans="15:43" hidden="1" x14ac:dyDescent="0.25">
      <c r="O215" s="41"/>
      <c r="P215" s="41"/>
      <c r="Q215" s="243"/>
      <c r="R215" s="41"/>
      <c r="S215" s="41"/>
      <c r="T215" s="243"/>
      <c r="U215" s="243"/>
      <c r="V215" s="243"/>
      <c r="W215" s="243"/>
      <c r="X215" s="243"/>
      <c r="Y215" s="243"/>
      <c r="Z215" s="243"/>
      <c r="AA215" s="243"/>
      <c r="AB215" s="243"/>
      <c r="AC215" s="243"/>
      <c r="AD215" s="243"/>
      <c r="AE215" s="243"/>
      <c r="AF215" s="243"/>
      <c r="AG215" s="243"/>
      <c r="AH215" s="243"/>
      <c r="AI215" s="243"/>
      <c r="AJ215" s="243"/>
      <c r="AK215" s="243"/>
      <c r="AL215" s="243"/>
      <c r="AM215" s="243"/>
      <c r="AN215" s="282"/>
      <c r="AO215" s="282"/>
      <c r="AP215" s="282"/>
      <c r="AQ215" s="282"/>
    </row>
    <row r="216" spans="15:43" hidden="1" x14ac:dyDescent="0.25">
      <c r="O216" s="41"/>
      <c r="P216" s="41"/>
      <c r="Q216" s="243"/>
      <c r="R216" s="41"/>
      <c r="S216" s="41"/>
      <c r="T216" s="243"/>
      <c r="U216" s="243"/>
      <c r="V216" s="243"/>
      <c r="W216" s="243"/>
      <c r="X216" s="243"/>
      <c r="Y216" s="243"/>
      <c r="Z216" s="243"/>
      <c r="AA216" s="243"/>
      <c r="AB216" s="243"/>
      <c r="AC216" s="243"/>
      <c r="AD216" s="243"/>
      <c r="AE216" s="243"/>
      <c r="AF216" s="243"/>
      <c r="AG216" s="243"/>
      <c r="AH216" s="243"/>
      <c r="AI216" s="243"/>
      <c r="AJ216" s="243"/>
      <c r="AK216" s="243"/>
      <c r="AL216" s="243"/>
      <c r="AM216" s="243"/>
      <c r="AN216" s="282"/>
      <c r="AO216" s="282"/>
      <c r="AP216" s="282"/>
      <c r="AQ216" s="282"/>
    </row>
    <row r="225" x14ac:dyDescent="0.25"/>
    <row r="226" x14ac:dyDescent="0.25"/>
    <row r="227" x14ac:dyDescent="0.25"/>
    <row r="228" x14ac:dyDescent="0.25"/>
    <row r="229" x14ac:dyDescent="0.25"/>
    <row r="230" x14ac:dyDescent="0.25"/>
    <row r="231" x14ac:dyDescent="0.25"/>
    <row r="232" x14ac:dyDescent="0.25"/>
    <row r="233" x14ac:dyDescent="0.25"/>
  </sheetData>
  <sheetProtection algorithmName="SHA-512" hashValue="IR1vk/T8bTKnFxlYz+T8h02kbdvnNAP10cdK1AoltTCJfrW23L8wiTrv8d254/gRcbCskr1COFl3ZtuQNkWr7w==" saltValue="xHTLt5OUAgUxQwwT/W/7nA==" spinCount="100000" sheet="1" objects="1" scenarios="1"/>
  <protectedRanges>
    <protectedRange sqref="E5:AF5" name="Rango9"/>
    <protectedRange sqref="AI12:AI125 Y12:Y125" name="Rango7"/>
    <protectedRange sqref="M12:M125 H12:K126" name="Rango5"/>
    <protectedRange sqref="A7:C9 U7:AE9 AR9:BI9 AR7:BH8 AF8:AM9 N7:P8 AJ7:AL7 M9:T9 H9:J9" name="Rango2"/>
    <protectedRange sqref="E7:G7 L7:L8" name="Rango2_1"/>
    <protectedRange sqref="AN7:AQ9" name="Rango2_2"/>
    <protectedRange sqref="B12:F126" name="Rango4"/>
    <protectedRange sqref="O12:O125 Q12:U125 L126:AW126" name="Rango6"/>
    <protectedRange sqref="N12:N125" name="Rango8"/>
  </protectedRanges>
  <mergeCells count="149">
    <mergeCell ref="C77:D77"/>
    <mergeCell ref="C78:D78"/>
    <mergeCell ref="C79:D79"/>
    <mergeCell ref="C80:D80"/>
    <mergeCell ref="C81:D81"/>
    <mergeCell ref="C72:D72"/>
    <mergeCell ref="C73:D73"/>
    <mergeCell ref="C74:D74"/>
    <mergeCell ref="C75:D75"/>
    <mergeCell ref="C76:D76"/>
    <mergeCell ref="AM2:AN2"/>
    <mergeCell ref="AM3:AN3"/>
    <mergeCell ref="AM4:AN4"/>
    <mergeCell ref="AM5:AN5"/>
    <mergeCell ref="E10:S10"/>
    <mergeCell ref="B2:G5"/>
    <mergeCell ref="H5:Y5"/>
    <mergeCell ref="H4:Y4"/>
    <mergeCell ref="H2:Y3"/>
    <mergeCell ref="AI7:AN7"/>
    <mergeCell ref="X8:Y8"/>
    <mergeCell ref="X7:Y7"/>
    <mergeCell ref="B7:H7"/>
    <mergeCell ref="AN10:AN11"/>
    <mergeCell ref="J8:W8"/>
    <mergeCell ref="C67:D67"/>
    <mergeCell ref="C68:D68"/>
    <mergeCell ref="C69:D69"/>
    <mergeCell ref="C70:D70"/>
    <mergeCell ref="C71:D71"/>
    <mergeCell ref="C62:D62"/>
    <mergeCell ref="C63:D63"/>
    <mergeCell ref="C64:D64"/>
    <mergeCell ref="C65:D65"/>
    <mergeCell ref="C66:D66"/>
    <mergeCell ref="C58:D58"/>
    <mergeCell ref="C59:D59"/>
    <mergeCell ref="C60:D60"/>
    <mergeCell ref="C61:D61"/>
    <mergeCell ref="C52:D52"/>
    <mergeCell ref="C53:D53"/>
    <mergeCell ref="C54:D54"/>
    <mergeCell ref="C55:D55"/>
    <mergeCell ref="C56:D56"/>
    <mergeCell ref="C49:D49"/>
    <mergeCell ref="C50:D50"/>
    <mergeCell ref="C51:D51"/>
    <mergeCell ref="C42:D42"/>
    <mergeCell ref="C43:D43"/>
    <mergeCell ref="C44:D44"/>
    <mergeCell ref="C45:D45"/>
    <mergeCell ref="C46:D46"/>
    <mergeCell ref="C57:D57"/>
    <mergeCell ref="O132:AM132"/>
    <mergeCell ref="O129:AM129"/>
    <mergeCell ref="O130:AM130"/>
    <mergeCell ref="O131:AM131"/>
    <mergeCell ref="O128:AM128"/>
    <mergeCell ref="O127:AM127"/>
    <mergeCell ref="C27:D27"/>
    <mergeCell ref="C28:D28"/>
    <mergeCell ref="C29:D29"/>
    <mergeCell ref="C30:D30"/>
    <mergeCell ref="C31:D31"/>
    <mergeCell ref="C41:D41"/>
    <mergeCell ref="C92:D92"/>
    <mergeCell ref="C93:D93"/>
    <mergeCell ref="C95:D95"/>
    <mergeCell ref="C115:D115"/>
    <mergeCell ref="C116:D116"/>
    <mergeCell ref="C107:D107"/>
    <mergeCell ref="C108:D108"/>
    <mergeCell ref="C110:D110"/>
    <mergeCell ref="C109:D109"/>
    <mergeCell ref="C111:D111"/>
    <mergeCell ref="C102:D102"/>
    <mergeCell ref="C118:D118"/>
    <mergeCell ref="C113:D113"/>
    <mergeCell ref="C114:D114"/>
    <mergeCell ref="C121:D121"/>
    <mergeCell ref="C122:D122"/>
    <mergeCell ref="C123:D123"/>
    <mergeCell ref="C124:D124"/>
    <mergeCell ref="C117:D117"/>
    <mergeCell ref="C103:D103"/>
    <mergeCell ref="C22:D22"/>
    <mergeCell ref="C23:D23"/>
    <mergeCell ref="C24:D24"/>
    <mergeCell ref="C25:D25"/>
    <mergeCell ref="C26:D26"/>
    <mergeCell ref="C37:D37"/>
    <mergeCell ref="C38:D38"/>
    <mergeCell ref="C39:D39"/>
    <mergeCell ref="C40:D40"/>
    <mergeCell ref="C32:D32"/>
    <mergeCell ref="C33:D33"/>
    <mergeCell ref="C34:D34"/>
    <mergeCell ref="C35:D35"/>
    <mergeCell ref="C36:D36"/>
    <mergeCell ref="C47:D47"/>
    <mergeCell ref="C48:D48"/>
    <mergeCell ref="C83:D83"/>
    <mergeCell ref="T10:AF10"/>
    <mergeCell ref="AI10:AJ10"/>
    <mergeCell ref="AM10:AM11"/>
    <mergeCell ref="C125:D125"/>
    <mergeCell ref="C88:D88"/>
    <mergeCell ref="C84:D84"/>
    <mergeCell ref="C85:D85"/>
    <mergeCell ref="C87:D87"/>
    <mergeCell ref="C14:D14"/>
    <mergeCell ref="C15:D15"/>
    <mergeCell ref="C16:D16"/>
    <mergeCell ref="C119:D119"/>
    <mergeCell ref="C120:D120"/>
    <mergeCell ref="C99:D99"/>
    <mergeCell ref="C100:D100"/>
    <mergeCell ref="C96:D96"/>
    <mergeCell ref="C97:D97"/>
    <mergeCell ref="C98:D98"/>
    <mergeCell ref="C106:D106"/>
    <mergeCell ref="C105:D105"/>
    <mergeCell ref="C104:D104"/>
    <mergeCell ref="C101:D101"/>
    <mergeCell ref="C112:D112"/>
    <mergeCell ref="B127:D128"/>
    <mergeCell ref="E127:E128"/>
    <mergeCell ref="G133:K133"/>
    <mergeCell ref="G134:K134"/>
    <mergeCell ref="J7:W7"/>
    <mergeCell ref="B6:AM6"/>
    <mergeCell ref="C94:D94"/>
    <mergeCell ref="C91:D91"/>
    <mergeCell ref="C17:D17"/>
    <mergeCell ref="C18:D18"/>
    <mergeCell ref="C19:D19"/>
    <mergeCell ref="C20:D20"/>
    <mergeCell ref="C21:D21"/>
    <mergeCell ref="AF8:AN8"/>
    <mergeCell ref="A9:AN9"/>
    <mergeCell ref="B8:H8"/>
    <mergeCell ref="C86:D86"/>
    <mergeCell ref="B10:D10"/>
    <mergeCell ref="C13:D13"/>
    <mergeCell ref="C82:D82"/>
    <mergeCell ref="C89:D89"/>
    <mergeCell ref="C90:D90"/>
    <mergeCell ref="C11:D11"/>
    <mergeCell ref="C12:D12"/>
  </mergeCells>
  <dataValidations xWindow="1028" yWindow="588" count="7">
    <dataValidation type="list" allowBlank="1" showInputMessage="1" showErrorMessage="1" sqref="W12:W125" xr:uid="{00000000-0002-0000-0C00-000000000000}">
      <formula1>DIS</formula1>
    </dataValidation>
    <dataValidation type="list" allowBlank="1" showInputMessage="1" showErrorMessage="1" sqref="X12:X125" xr:uid="{00000000-0002-0000-0C00-000001000000}">
      <formula1>tipo</formula1>
    </dataValidation>
    <dataValidation type="textLength" operator="equal" allowBlank="1" showInputMessage="1" showErrorMessage="1" error="El número de cédula es incorrecto" prompt="Ingrese solo 10 números" sqref="E12:E126" xr:uid="{00000000-0002-0000-0C00-000002000000}">
      <formula1>10</formula1>
    </dataValidation>
    <dataValidation type="list" allowBlank="1" showInputMessage="1" showErrorMessage="1" sqref="Z5:AF5" xr:uid="{00000000-0002-0000-0C00-000003000000}">
      <formula1>#REF!</formula1>
    </dataValidation>
    <dataValidation type="list" allowBlank="1" showInputMessage="1" showErrorMessage="1" prompt="RECUERDE QUE LA RENUNCIA VOLUNTARIA CON COMPENSACIÓN NO ES APLICABLE PARA LOS SERVIDORES QUE CUMPLAN CON LOS REQUISITOS PARA LA JUBILACIÓN" sqref="P12:P125" xr:uid="{00000000-0002-0000-0C00-000004000000}">
      <formula1>MODALIDAD</formula1>
    </dataValidation>
    <dataValidation type="decimal" allowBlank="1" showInputMessage="1" showErrorMessage="1" sqref="Y12:Y125" xr:uid="{00000000-0002-0000-0C00-000005000000}">
      <formula1>0.3</formula1>
      <formula2>1</formula2>
    </dataValidation>
    <dataValidation type="list" allowBlank="1" showInputMessage="1" showErrorMessage="1" sqref="I12:I125" xr:uid="{00000000-0002-0000-0C00-000006000000}">
      <formula1>"Sustantivo,Adjetivo"</formula1>
    </dataValidation>
  </dataValidations>
  <pageMargins left="0.25" right="0.25" top="0.75" bottom="0.75" header="0.3" footer="0.3"/>
  <pageSetup paperSize="206" scale="37" orientation="landscape" r:id="rId1"/>
  <rowBreaks count="1" manualBreakCount="1">
    <brk id="112" max="16383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xWindow="1028" yWindow="588" count="2">
        <x14:dataValidation type="list" allowBlank="1" showInputMessage="1" showErrorMessage="1" xr:uid="{00000000-0002-0000-0C00-000007000000}">
          <x14:formula1>
            <xm:f>Datos!$H$2:$H$11</xm:f>
          </x14:formula1>
          <xm:sqref>AI7:AN7</xm:sqref>
        </x14:dataValidation>
        <x14:dataValidation type="list" allowBlank="1" showInputMessage="1" showErrorMessage="1" xr:uid="{00000000-0002-0000-0C00-000008000000}">
          <x14:formula1>
            <xm:f>Datos!$I$2:$I$7</xm:f>
          </x14:formula1>
          <xm:sqref>H5:I5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R119"/>
  <sheetViews>
    <sheetView showGridLines="0" view="pageBreakPreview" zoomScale="110" zoomScaleNormal="120" zoomScaleSheetLayoutView="110" workbookViewId="0">
      <selection activeCell="L12" sqref="L12:T12"/>
    </sheetView>
  </sheetViews>
  <sheetFormatPr baseColWidth="10" defaultColWidth="0" defaultRowHeight="0" customHeight="1" zeroHeight="1" x14ac:dyDescent="0.25"/>
  <cols>
    <col min="1" max="1" width="1" style="265" customWidth="1"/>
    <col min="2" max="2" width="7.28515625" style="265" customWidth="1"/>
    <col min="3" max="3" width="6.7109375" style="265" customWidth="1"/>
    <col min="4" max="4" width="7" style="265" customWidth="1"/>
    <col min="5" max="5" width="1" style="265" customWidth="1"/>
    <col min="6" max="6" width="9.7109375" style="265" customWidth="1"/>
    <col min="7" max="7" width="13" style="265" customWidth="1"/>
    <col min="8" max="8" width="10.42578125" style="265" customWidth="1"/>
    <col min="9" max="9" width="1" style="265" customWidth="1"/>
    <col min="10" max="10" width="4.28515625" style="265" customWidth="1"/>
    <col min="11" max="11" width="4.5703125" style="265" customWidth="1"/>
    <col min="12" max="12" width="7.42578125" style="265" customWidth="1"/>
    <col min="13" max="13" width="1.140625" style="265" customWidth="1"/>
    <col min="14" max="14" width="8.42578125" style="265" customWidth="1"/>
    <col min="15" max="15" width="7.28515625" style="265" customWidth="1"/>
    <col min="16" max="16" width="3.28515625" style="265" customWidth="1"/>
    <col min="17" max="17" width="3.7109375" style="265" customWidth="1"/>
    <col min="18" max="18" width="4.5703125" style="265" customWidth="1"/>
    <col min="19" max="19" width="4.7109375" style="265" customWidth="1"/>
    <col min="20" max="20" width="1" style="265" customWidth="1"/>
    <col min="21" max="21" width="7.85546875" style="265" customWidth="1"/>
    <col min="22" max="22" width="7.42578125" style="265" customWidth="1"/>
    <col min="23" max="23" width="1" style="265" customWidth="1"/>
    <col min="24" max="26" width="10.85546875" style="265" customWidth="1"/>
    <col min="27" max="27" width="8.28515625" style="265" hidden="1" customWidth="1"/>
    <col min="28" max="28" width="1.7109375" style="265" customWidth="1"/>
    <col min="29" max="16384" width="11.42578125" style="265" hidden="1"/>
  </cols>
  <sheetData>
    <row r="1" spans="1:44" s="4" customFormat="1" ht="5.25" customHeight="1" x14ac:dyDescent="0.25">
      <c r="A1" s="50"/>
      <c r="B1" s="48"/>
      <c r="C1" s="48"/>
      <c r="D1" s="48"/>
      <c r="E1" s="48"/>
      <c r="F1" s="48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8"/>
      <c r="W1" s="48"/>
      <c r="X1" s="48"/>
      <c r="Y1" s="48"/>
      <c r="Z1" s="48"/>
      <c r="AA1" s="48"/>
      <c r="AB1" s="47"/>
    </row>
    <row r="2" spans="1:44" s="4" customFormat="1" ht="16.5" customHeight="1" x14ac:dyDescent="0.25">
      <c r="A2" s="46"/>
      <c r="B2" s="1118"/>
      <c r="C2" s="1119"/>
      <c r="D2" s="1119"/>
      <c r="E2" s="1119"/>
      <c r="F2" s="1120"/>
      <c r="G2" s="1195" t="s">
        <v>601</v>
      </c>
      <c r="H2" s="1196"/>
      <c r="I2" s="1196"/>
      <c r="J2" s="1196"/>
      <c r="K2" s="1196"/>
      <c r="L2" s="1196"/>
      <c r="M2" s="1196"/>
      <c r="N2" s="1196"/>
      <c r="O2" s="1196"/>
      <c r="P2" s="1196"/>
      <c r="Q2" s="1196"/>
      <c r="R2" s="1196"/>
      <c r="S2" s="1196"/>
      <c r="T2" s="1196"/>
      <c r="U2" s="1196"/>
      <c r="V2" s="1197"/>
      <c r="W2" s="1218" t="s">
        <v>45</v>
      </c>
      <c r="X2" s="1219"/>
      <c r="Y2" s="1210">
        <f>Datos!K2</f>
        <v>45293</v>
      </c>
      <c r="Z2" s="1211"/>
      <c r="AA2" s="666"/>
      <c r="AB2" s="44"/>
    </row>
    <row r="3" spans="1:44" s="4" customFormat="1" ht="16.5" customHeight="1" x14ac:dyDescent="0.25">
      <c r="A3" s="46"/>
      <c r="B3" s="1121"/>
      <c r="C3" s="955"/>
      <c r="D3" s="955"/>
      <c r="E3" s="955"/>
      <c r="F3" s="1122"/>
      <c r="G3" s="1198"/>
      <c r="H3" s="1199"/>
      <c r="I3" s="1199"/>
      <c r="J3" s="1199"/>
      <c r="K3" s="1199"/>
      <c r="L3" s="1199"/>
      <c r="M3" s="1199"/>
      <c r="N3" s="1199"/>
      <c r="O3" s="1199"/>
      <c r="P3" s="1199"/>
      <c r="Q3" s="1199"/>
      <c r="R3" s="1199"/>
      <c r="S3" s="1199"/>
      <c r="T3" s="1199"/>
      <c r="U3" s="1199"/>
      <c r="V3" s="1200"/>
      <c r="W3" s="1218" t="s">
        <v>48</v>
      </c>
      <c r="X3" s="1219"/>
      <c r="Y3" s="1212" t="s">
        <v>379</v>
      </c>
      <c r="Z3" s="1213"/>
      <c r="AA3" s="666"/>
      <c r="AB3" s="44"/>
    </row>
    <row r="4" spans="1:44" s="4" customFormat="1" ht="16.5" customHeight="1" x14ac:dyDescent="0.25">
      <c r="A4" s="46"/>
      <c r="B4" s="1121"/>
      <c r="C4" s="955"/>
      <c r="D4" s="955"/>
      <c r="E4" s="955"/>
      <c r="F4" s="1122"/>
      <c r="G4" s="1201" t="s">
        <v>146</v>
      </c>
      <c r="H4" s="1202"/>
      <c r="I4" s="1202"/>
      <c r="J4" s="1202"/>
      <c r="K4" s="1202"/>
      <c r="L4" s="1202"/>
      <c r="M4" s="1202"/>
      <c r="N4" s="1202"/>
      <c r="O4" s="1202"/>
      <c r="P4" s="1202"/>
      <c r="Q4" s="1202"/>
      <c r="R4" s="1202"/>
      <c r="S4" s="1202"/>
      <c r="T4" s="1202"/>
      <c r="U4" s="1202"/>
      <c r="V4" s="1203"/>
      <c r="W4" s="1220" t="s">
        <v>46</v>
      </c>
      <c r="X4" s="1221"/>
      <c r="Y4" s="1214" t="s">
        <v>333</v>
      </c>
      <c r="Z4" s="1215"/>
      <c r="AA4" s="666"/>
      <c r="AB4" s="44"/>
    </row>
    <row r="5" spans="1:44" s="4" customFormat="1" ht="16.5" customHeight="1" x14ac:dyDescent="0.25">
      <c r="A5" s="46"/>
      <c r="B5" s="1123"/>
      <c r="C5" s="1083"/>
      <c r="D5" s="1083"/>
      <c r="E5" s="1083"/>
      <c r="F5" s="1124"/>
      <c r="G5" s="1204" t="s">
        <v>365</v>
      </c>
      <c r="H5" s="1205"/>
      <c r="I5" s="1205"/>
      <c r="J5" s="1205"/>
      <c r="K5" s="1205"/>
      <c r="L5" s="1205"/>
      <c r="M5" s="1205"/>
      <c r="N5" s="1205"/>
      <c r="O5" s="1205"/>
      <c r="P5" s="1205"/>
      <c r="Q5" s="1205"/>
      <c r="R5" s="1205"/>
      <c r="S5" s="1205"/>
      <c r="T5" s="1205"/>
      <c r="U5" s="1205"/>
      <c r="V5" s="1206"/>
      <c r="W5" s="1220" t="s">
        <v>62</v>
      </c>
      <c r="X5" s="1221"/>
      <c r="Y5" s="1216" t="str">
        <f>'ÍNDICE 00'!I16</f>
        <v>PRO-MDT-PTH-01 FOR 15 EXT</v>
      </c>
      <c r="Z5" s="1217"/>
      <c r="AA5" s="666"/>
      <c r="AB5" s="44"/>
    </row>
    <row r="6" spans="1:44" ht="6" customHeight="1" x14ac:dyDescent="0.25">
      <c r="A6" s="1207" t="s">
        <v>61</v>
      </c>
      <c r="B6" s="1208"/>
      <c r="C6" s="1208"/>
      <c r="D6" s="1208"/>
      <c r="E6" s="1208"/>
      <c r="F6" s="1208"/>
      <c r="G6" s="1208"/>
      <c r="H6" s="1208"/>
      <c r="I6" s="1208"/>
      <c r="J6" s="1208"/>
      <c r="K6" s="1208"/>
      <c r="L6" s="1208"/>
      <c r="M6" s="1208"/>
      <c r="N6" s="1208"/>
      <c r="O6" s="1208"/>
      <c r="P6" s="1208"/>
      <c r="Q6" s="1208"/>
      <c r="R6" s="1208"/>
      <c r="S6" s="1208"/>
      <c r="T6" s="1208"/>
      <c r="U6" s="1208"/>
      <c r="V6" s="1208"/>
      <c r="W6" s="1208"/>
      <c r="X6" s="1208"/>
      <c r="Y6" s="1208"/>
      <c r="Z6" s="1208"/>
      <c r="AA6" s="1208"/>
      <c r="AB6" s="1209"/>
    </row>
    <row r="7" spans="1:44" s="278" customFormat="1" ht="18" customHeight="1" x14ac:dyDescent="0.25">
      <c r="A7" s="279"/>
      <c r="B7" s="1224" t="s">
        <v>37</v>
      </c>
      <c r="C7" s="1225"/>
      <c r="D7" s="1225"/>
      <c r="E7" s="1225"/>
      <c r="F7" s="1225"/>
      <c r="G7" s="1160"/>
      <c r="H7" s="1160"/>
      <c r="I7" s="1160"/>
      <c r="J7" s="1160"/>
      <c r="K7" s="1160"/>
      <c r="L7" s="1160"/>
      <c r="M7" s="1160"/>
      <c r="N7" s="1160"/>
      <c r="O7" s="1160"/>
      <c r="P7" s="1160"/>
      <c r="Q7" s="1160"/>
      <c r="R7" s="1160"/>
      <c r="S7" s="1291" t="s">
        <v>59</v>
      </c>
      <c r="T7" s="1291"/>
      <c r="U7" s="1291"/>
      <c r="V7" s="1291"/>
      <c r="W7" s="1291"/>
      <c r="X7" s="811"/>
      <c r="Y7" s="811"/>
      <c r="Z7" s="812"/>
      <c r="AA7" s="666"/>
      <c r="AB7" s="108"/>
      <c r="AC7" s="45"/>
      <c r="AD7" s="41"/>
      <c r="AE7" s="56"/>
      <c r="AF7" s="41"/>
      <c r="AG7" s="45"/>
      <c r="AH7" s="41"/>
      <c r="AI7" s="56"/>
      <c r="AJ7" s="41"/>
      <c r="AK7" s="45"/>
      <c r="AL7" s="41"/>
      <c r="AM7" s="56"/>
      <c r="AN7" s="41"/>
      <c r="AO7" s="45"/>
      <c r="AP7" s="41"/>
      <c r="AQ7" s="56"/>
      <c r="AR7" s="41"/>
    </row>
    <row r="8" spans="1:44" s="278" customFormat="1" ht="18.75" customHeight="1" x14ac:dyDescent="0.25">
      <c r="A8" s="279"/>
      <c r="B8" s="1222" t="s">
        <v>140</v>
      </c>
      <c r="C8" s="1223"/>
      <c r="D8" s="1223"/>
      <c r="E8" s="1223"/>
      <c r="F8" s="1223"/>
      <c r="G8" s="810"/>
      <c r="H8" s="810"/>
      <c r="I8" s="810"/>
      <c r="J8" s="810"/>
      <c r="K8" s="810"/>
      <c r="L8" s="810"/>
      <c r="M8" s="810"/>
      <c r="N8" s="810"/>
      <c r="O8" s="810"/>
      <c r="P8" s="810"/>
      <c r="Q8" s="810"/>
      <c r="R8" s="810"/>
      <c r="S8" s="1292" t="s">
        <v>79</v>
      </c>
      <c r="T8" s="1292"/>
      <c r="U8" s="1292"/>
      <c r="V8" s="1292"/>
      <c r="W8" s="1292"/>
      <c r="X8" s="814"/>
      <c r="Y8" s="814"/>
      <c r="Z8" s="815"/>
      <c r="AA8" s="666"/>
      <c r="AB8" s="109"/>
      <c r="AC8" s="45"/>
      <c r="AD8" s="41"/>
      <c r="AE8" s="56"/>
      <c r="AF8" s="41"/>
      <c r="AG8" s="45"/>
      <c r="AH8" s="41"/>
      <c r="AI8" s="56"/>
      <c r="AJ8" s="41"/>
      <c r="AK8" s="45"/>
      <c r="AL8" s="41"/>
      <c r="AM8" s="56"/>
      <c r="AN8" s="41"/>
      <c r="AO8" s="45"/>
      <c r="AP8" s="41"/>
      <c r="AQ8" s="56"/>
    </row>
    <row r="9" spans="1:44" s="278" customFormat="1" ht="6" customHeight="1" x14ac:dyDescent="0.25">
      <c r="A9" s="279"/>
      <c r="B9" s="666"/>
      <c r="C9" s="666"/>
      <c r="D9" s="666"/>
      <c r="E9" s="666"/>
      <c r="F9" s="666"/>
      <c r="G9" s="666"/>
      <c r="H9" s="666"/>
      <c r="I9" s="666"/>
      <c r="J9" s="666"/>
      <c r="K9" s="666"/>
      <c r="L9" s="666"/>
      <c r="M9" s="666"/>
      <c r="N9" s="666"/>
      <c r="O9" s="666"/>
      <c r="P9" s="666"/>
      <c r="Q9" s="666"/>
      <c r="R9" s="666"/>
      <c r="S9" s="666"/>
      <c r="T9" s="666"/>
      <c r="U9" s="666"/>
      <c r="V9" s="666"/>
      <c r="W9" s="666"/>
      <c r="X9" s="666"/>
      <c r="Y9" s="666"/>
      <c r="Z9" s="666"/>
      <c r="AA9" s="666"/>
      <c r="AB9" s="667"/>
      <c r="AC9" s="45"/>
      <c r="AD9" s="41"/>
      <c r="AE9" s="56"/>
      <c r="AF9" s="41"/>
      <c r="AG9" s="45"/>
      <c r="AH9" s="41"/>
      <c r="AI9" s="56"/>
      <c r="AJ9" s="41"/>
      <c r="AK9" s="45"/>
      <c r="AL9" s="41"/>
      <c r="AM9" s="56"/>
      <c r="AN9" s="41"/>
      <c r="AO9" s="45"/>
      <c r="AP9" s="41"/>
      <c r="AQ9" s="56"/>
    </row>
    <row r="10" spans="1:44" ht="19.5" customHeight="1" x14ac:dyDescent="0.25">
      <c r="A10" s="274"/>
      <c r="B10" s="1227" t="s">
        <v>353</v>
      </c>
      <c r="C10" s="1227"/>
      <c r="D10" s="1227"/>
      <c r="E10" s="1227"/>
      <c r="F10" s="1227"/>
      <c r="G10" s="1227"/>
      <c r="H10" s="1227"/>
      <c r="I10" s="1227"/>
      <c r="J10" s="1227"/>
      <c r="K10" s="1227"/>
      <c r="L10" s="1227"/>
      <c r="M10" s="1227"/>
      <c r="N10" s="1227"/>
      <c r="O10" s="1227"/>
      <c r="P10" s="1227"/>
      <c r="Q10" s="1227"/>
      <c r="R10" s="1227"/>
      <c r="S10" s="1227"/>
      <c r="T10" s="1227"/>
      <c r="U10" s="1227"/>
      <c r="V10" s="1227"/>
      <c r="W10" s="1227"/>
      <c r="X10" s="1227"/>
      <c r="Y10" s="1227"/>
      <c r="Z10" s="1227"/>
      <c r="AA10" s="273"/>
      <c r="AB10" s="269"/>
    </row>
    <row r="11" spans="1:44" s="658" customFormat="1" ht="3.75" customHeight="1" x14ac:dyDescent="0.25">
      <c r="A11" s="273"/>
      <c r="B11" s="284"/>
      <c r="C11" s="284"/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4"/>
      <c r="W11" s="284"/>
      <c r="X11" s="284"/>
      <c r="Y11" s="284"/>
      <c r="Z11" s="284"/>
      <c r="AA11" s="273"/>
      <c r="AB11" s="273"/>
    </row>
    <row r="12" spans="1:44" ht="19.5" customHeight="1" x14ac:dyDescent="0.25">
      <c r="A12" s="272"/>
      <c r="B12" s="1226" t="s">
        <v>57</v>
      </c>
      <c r="C12" s="1226"/>
      <c r="D12" s="1226"/>
      <c r="E12" s="664"/>
      <c r="F12" s="1228" t="s">
        <v>56</v>
      </c>
      <c r="G12" s="1228"/>
      <c r="H12" s="1228"/>
      <c r="I12" s="1228"/>
      <c r="J12" s="1228"/>
      <c r="K12" s="1228"/>
      <c r="L12" s="1228" t="s">
        <v>55</v>
      </c>
      <c r="M12" s="1228"/>
      <c r="N12" s="1228"/>
      <c r="O12" s="1228"/>
      <c r="P12" s="1228"/>
      <c r="Q12" s="1228"/>
      <c r="R12" s="1228"/>
      <c r="S12" s="1228"/>
      <c r="T12" s="1228"/>
      <c r="U12" s="1228" t="s">
        <v>53</v>
      </c>
      <c r="V12" s="1228"/>
      <c r="W12" s="1228"/>
      <c r="X12" s="1228"/>
      <c r="Y12" s="1228"/>
      <c r="Z12" s="1228"/>
      <c r="AA12" s="273"/>
      <c r="AB12" s="277"/>
    </row>
    <row r="13" spans="1:44" ht="14.25" customHeight="1" x14ac:dyDescent="0.25">
      <c r="A13" s="274"/>
      <c r="B13" s="1232" t="str">
        <f>+'MATR-05'!$U$183</f>
        <v>Gobernante</v>
      </c>
      <c r="C13" s="1232"/>
      <c r="D13" s="1232"/>
      <c r="E13" s="664"/>
      <c r="F13" s="1180">
        <f>+'MATR-05'!$Y$183</f>
        <v>0</v>
      </c>
      <c r="G13" s="1181"/>
      <c r="H13" s="1181"/>
      <c r="I13" s="1181"/>
      <c r="J13" s="1181"/>
      <c r="K13" s="1182"/>
      <c r="L13" s="1183">
        <f>+'MATR-05'!$AC$183</f>
        <v>0</v>
      </c>
      <c r="M13" s="1184"/>
      <c r="N13" s="1184"/>
      <c r="O13" s="1184"/>
      <c r="P13" s="1184"/>
      <c r="Q13" s="1184"/>
      <c r="R13" s="1184"/>
      <c r="S13" s="1184"/>
      <c r="T13" s="1185"/>
      <c r="U13" s="1186">
        <f>+IF((L13-F13)&lt;0,(L13-F13)*-1,(L13-F13))</f>
        <v>0</v>
      </c>
      <c r="V13" s="1186"/>
      <c r="W13" s="1186"/>
      <c r="X13" s="1176" t="str">
        <f>+IF((L13-F13)=0," ",IF((L13-F13)&lt;-1,"Servidores excedentes",IF((L13-F13)=1,"Servidor requerido",IF((L13-F13)=-1,"Servidor excedente",IF((L13-F13)&gt;1,"Servidores requeridos","")))))</f>
        <v xml:space="preserve"> </v>
      </c>
      <c r="Y13" s="1176"/>
      <c r="Z13" s="1176"/>
      <c r="AA13" s="273"/>
      <c r="AB13" s="269"/>
    </row>
    <row r="14" spans="1:44" ht="14.25" customHeight="1" x14ac:dyDescent="0.25">
      <c r="A14" s="274"/>
      <c r="B14" s="1232" t="str">
        <f>+'MATR-05'!$U$184</f>
        <v>Sustantivo</v>
      </c>
      <c r="C14" s="1232"/>
      <c r="D14" s="1232"/>
      <c r="E14" s="664"/>
      <c r="F14" s="1180">
        <f>+'MATR-05'!$Y$184</f>
        <v>0</v>
      </c>
      <c r="G14" s="1181"/>
      <c r="H14" s="1181"/>
      <c r="I14" s="1181"/>
      <c r="J14" s="1181"/>
      <c r="K14" s="1182"/>
      <c r="L14" s="1183">
        <f>+'MATR-05'!$AC$184</f>
        <v>0</v>
      </c>
      <c r="M14" s="1184"/>
      <c r="N14" s="1184"/>
      <c r="O14" s="1184"/>
      <c r="P14" s="1184"/>
      <c r="Q14" s="1184"/>
      <c r="R14" s="1184"/>
      <c r="S14" s="1184"/>
      <c r="T14" s="1185"/>
      <c r="U14" s="1186">
        <f>+IF((L14-F14)&lt;0,(L14-F14)*-1,(L14-F14))</f>
        <v>0</v>
      </c>
      <c r="V14" s="1186"/>
      <c r="W14" s="1186"/>
      <c r="X14" s="1176" t="str">
        <f>+IF((L14-F14)=0," ",IF((L14-F14)&lt;-1,"Servidores excedentes",IF((L14-F14)=1,"Servidor requerido",IF((L14-F14)=-1,"Servidor excedente",IF((L14-F14)&gt;1,"Servidores requeridos","")))))</f>
        <v xml:space="preserve"> </v>
      </c>
      <c r="Y14" s="1176"/>
      <c r="Z14" s="1176"/>
      <c r="AA14" s="273"/>
      <c r="AB14" s="269"/>
    </row>
    <row r="15" spans="1:44" ht="14.25" customHeight="1" x14ac:dyDescent="0.25">
      <c r="A15" s="274"/>
      <c r="B15" s="1232" t="str">
        <f>+'MATR-05'!$U$185</f>
        <v>Adjetivo</v>
      </c>
      <c r="C15" s="1232"/>
      <c r="D15" s="1232"/>
      <c r="E15" s="664"/>
      <c r="F15" s="1180">
        <f>+'MATR-05'!$Y$185</f>
        <v>0</v>
      </c>
      <c r="G15" s="1181"/>
      <c r="H15" s="1181"/>
      <c r="I15" s="1181"/>
      <c r="J15" s="1181"/>
      <c r="K15" s="1182"/>
      <c r="L15" s="1183">
        <f>+'MATR-05'!$AC$185</f>
        <v>0</v>
      </c>
      <c r="M15" s="1184"/>
      <c r="N15" s="1184"/>
      <c r="O15" s="1184"/>
      <c r="P15" s="1184"/>
      <c r="Q15" s="1184"/>
      <c r="R15" s="1184"/>
      <c r="S15" s="1184"/>
      <c r="T15" s="1185"/>
      <c r="U15" s="1186">
        <f>+IF((L15-F15)&lt;0,(L15-F15)*-1,(L15-F15))</f>
        <v>0</v>
      </c>
      <c r="V15" s="1186"/>
      <c r="W15" s="1186"/>
      <c r="X15" s="1176" t="str">
        <f>+IF((L15-F15)=0," ",IF((L15-F15)&lt;-1,"Servidores excedentes",IF((L15-F15)=1,"Servidor requerido",IF((L15-F15)=-1,"Servidor excedente",IF((L15-F15)&gt;1,"Servidores requeridos","")))))</f>
        <v xml:space="preserve"> </v>
      </c>
      <c r="Y15" s="1176"/>
      <c r="Z15" s="1176"/>
      <c r="AA15" s="273"/>
      <c r="AB15" s="269"/>
    </row>
    <row r="16" spans="1:44" ht="14.25" customHeight="1" x14ac:dyDescent="0.25">
      <c r="A16" s="274"/>
      <c r="B16" s="1228" t="s">
        <v>54</v>
      </c>
      <c r="C16" s="1228"/>
      <c r="D16" s="1228"/>
      <c r="E16" s="665"/>
      <c r="F16" s="1233">
        <f>SUM(F13:K15)</f>
        <v>0</v>
      </c>
      <c r="G16" s="1234"/>
      <c r="H16" s="1234"/>
      <c r="I16" s="1234"/>
      <c r="J16" s="1234"/>
      <c r="K16" s="1235"/>
      <c r="L16" s="1233">
        <f>SUM(L13:T15)</f>
        <v>0</v>
      </c>
      <c r="M16" s="1234"/>
      <c r="N16" s="1234"/>
      <c r="O16" s="1234"/>
      <c r="P16" s="1234"/>
      <c r="Q16" s="1234"/>
      <c r="R16" s="1234"/>
      <c r="S16" s="1234"/>
      <c r="T16" s="1235"/>
      <c r="U16" s="1226">
        <f>+IF((L16-F16)&lt;0,(L16-F16)*-1,(L16-F16))</f>
        <v>0</v>
      </c>
      <c r="V16" s="1226"/>
      <c r="W16" s="1226"/>
      <c r="X16" s="1226" t="str">
        <f>+IF((L16-F16)=0," ",IF((L16-F16)&lt;-1,"Servidores excedentes",IF((L16-F16)=1,"Servidor requerido",IF((L16-F16)=-1,"Servidor excedente",IF((L16-F16)&gt;1,"Servidores requeridos","")))))</f>
        <v xml:space="preserve"> </v>
      </c>
      <c r="Y16" s="1226"/>
      <c r="Z16" s="1226"/>
      <c r="AA16" s="273"/>
      <c r="AB16" s="269"/>
    </row>
    <row r="17" spans="1:28" ht="6" customHeight="1" x14ac:dyDescent="0.25">
      <c r="A17" s="274"/>
      <c r="B17" s="273"/>
      <c r="C17" s="273"/>
      <c r="D17" s="273"/>
      <c r="E17" s="273"/>
      <c r="F17" s="273"/>
      <c r="G17" s="273"/>
      <c r="H17" s="273"/>
      <c r="I17" s="273"/>
      <c r="J17" s="273"/>
      <c r="K17" s="273"/>
      <c r="L17" s="273"/>
      <c r="M17" s="273"/>
      <c r="N17" s="273"/>
      <c r="O17" s="273"/>
      <c r="P17" s="273"/>
      <c r="Q17" s="273"/>
      <c r="R17" s="273"/>
      <c r="S17" s="273"/>
      <c r="T17" s="273"/>
      <c r="U17" s="273"/>
      <c r="V17" s="273"/>
      <c r="W17" s="273"/>
      <c r="X17" s="273"/>
      <c r="Y17" s="273"/>
      <c r="Z17" s="273"/>
      <c r="AA17" s="273"/>
      <c r="AB17" s="269"/>
    </row>
    <row r="18" spans="1:28" ht="19.5" customHeight="1" x14ac:dyDescent="0.25">
      <c r="A18" s="274"/>
      <c r="B18" s="1227" t="s">
        <v>452</v>
      </c>
      <c r="C18" s="1227"/>
      <c r="D18" s="1227"/>
      <c r="E18" s="1227"/>
      <c r="F18" s="1227"/>
      <c r="G18" s="1227"/>
      <c r="H18" s="1227"/>
      <c r="I18" s="1227"/>
      <c r="J18" s="1227"/>
      <c r="K18" s="1227"/>
      <c r="L18" s="1227"/>
      <c r="M18" s="1227"/>
      <c r="N18" s="1227"/>
      <c r="O18" s="1227"/>
      <c r="P18" s="1227"/>
      <c r="Q18" s="1227"/>
      <c r="R18" s="1227"/>
      <c r="S18" s="1227"/>
      <c r="T18" s="1227"/>
      <c r="U18" s="1227"/>
      <c r="V18" s="1227"/>
      <c r="W18" s="1227"/>
      <c r="X18" s="1227"/>
      <c r="Y18" s="1227"/>
      <c r="Z18" s="1227"/>
      <c r="AB18" s="269"/>
    </row>
    <row r="19" spans="1:28" s="658" customFormat="1" ht="3.75" customHeight="1" x14ac:dyDescent="0.25">
      <c r="A19" s="273"/>
      <c r="B19" s="284"/>
      <c r="C19" s="284"/>
      <c r="D19" s="284"/>
      <c r="E19" s="284"/>
      <c r="F19" s="284"/>
      <c r="G19" s="284"/>
      <c r="H19" s="284"/>
      <c r="I19" s="284"/>
      <c r="J19" s="284"/>
      <c r="K19" s="284"/>
      <c r="L19" s="284"/>
      <c r="M19" s="284"/>
      <c r="N19" s="284"/>
      <c r="O19" s="284"/>
      <c r="P19" s="284"/>
      <c r="Q19" s="284"/>
      <c r="R19" s="284"/>
      <c r="S19" s="284"/>
      <c r="T19" s="284"/>
      <c r="U19" s="284"/>
      <c r="V19" s="284"/>
      <c r="W19" s="284"/>
      <c r="X19" s="284"/>
      <c r="Y19" s="284"/>
      <c r="Z19" s="284"/>
      <c r="AA19" s="265"/>
      <c r="AB19" s="273"/>
    </row>
    <row r="20" spans="1:28" ht="11.25" customHeight="1" x14ac:dyDescent="0.25">
      <c r="A20" s="274"/>
      <c r="B20" s="1231" t="s">
        <v>57</v>
      </c>
      <c r="C20" s="1231"/>
      <c r="D20" s="1231"/>
      <c r="E20" s="284"/>
      <c r="F20" s="1250" t="s">
        <v>56</v>
      </c>
      <c r="G20" s="1250"/>
      <c r="H20" s="1250"/>
      <c r="I20" s="1250"/>
      <c r="J20" s="1250"/>
      <c r="K20" s="1250"/>
      <c r="L20" s="1250"/>
      <c r="M20" s="196"/>
      <c r="N20" s="1250" t="s">
        <v>55</v>
      </c>
      <c r="O20" s="1250"/>
      <c r="P20" s="1250"/>
      <c r="Q20" s="1250"/>
      <c r="R20" s="1250"/>
      <c r="S20" s="1250"/>
      <c r="T20" s="1250"/>
      <c r="U20" s="1250"/>
      <c r="V20" s="1250"/>
      <c r="Y20" s="678"/>
      <c r="AB20" s="269"/>
    </row>
    <row r="21" spans="1:28" ht="16.5" customHeight="1" x14ac:dyDescent="0.25">
      <c r="A21" s="274"/>
      <c r="B21" s="1231"/>
      <c r="C21" s="1231"/>
      <c r="D21" s="1231"/>
      <c r="E21" s="284"/>
      <c r="F21" s="1229" t="s">
        <v>455</v>
      </c>
      <c r="G21" s="1230"/>
      <c r="H21" s="662" t="s">
        <v>456</v>
      </c>
      <c r="J21" s="1249" t="s">
        <v>583</v>
      </c>
      <c r="K21" s="1249"/>
      <c r="L21" s="1249"/>
      <c r="M21" s="196"/>
      <c r="N21" s="675" t="s">
        <v>595</v>
      </c>
      <c r="O21" s="1229" t="s">
        <v>455</v>
      </c>
      <c r="P21" s="1284"/>
      <c r="Q21" s="1230"/>
      <c r="R21" s="1229" t="s">
        <v>456</v>
      </c>
      <c r="S21" s="1230"/>
      <c r="U21" s="1249" t="s">
        <v>583</v>
      </c>
      <c r="V21" s="1249"/>
      <c r="W21" s="196"/>
      <c r="X21" s="675" t="s">
        <v>594</v>
      </c>
      <c r="Y21" s="1239" t="s">
        <v>531</v>
      </c>
      <c r="Z21" s="1240"/>
    </row>
    <row r="22" spans="1:28" ht="18.75" customHeight="1" x14ac:dyDescent="0.25">
      <c r="A22" s="274"/>
      <c r="B22" s="1232" t="str">
        <f>+'MATR-05'!$U$183</f>
        <v>Gobernante</v>
      </c>
      <c r="C22" s="1232"/>
      <c r="D22" s="1232"/>
      <c r="E22" s="284"/>
      <c r="F22" s="604">
        <f>PEA!E7</f>
        <v>0</v>
      </c>
      <c r="G22" s="1271">
        <f>F22+F23</f>
        <v>0</v>
      </c>
      <c r="H22" s="1264" t="str">
        <f>PEA!I11</f>
        <v/>
      </c>
      <c r="J22" s="1251" t="s">
        <v>582</v>
      </c>
      <c r="K22" s="1251"/>
      <c r="L22" s="1251" t="s">
        <v>584</v>
      </c>
      <c r="N22" s="346">
        <f>'DIAG-03'!AR14</f>
        <v>0</v>
      </c>
      <c r="O22" s="346">
        <f>'OPTI-15'!F22+N22</f>
        <v>0</v>
      </c>
      <c r="P22" s="1280">
        <f>O22+O23</f>
        <v>0</v>
      </c>
      <c r="Q22" s="1281"/>
      <c r="R22" s="1285" t="str">
        <f>PEA!M11</f>
        <v/>
      </c>
      <c r="S22" s="1286"/>
      <c r="U22" s="1251" t="s">
        <v>582</v>
      </c>
      <c r="V22" s="1251" t="s">
        <v>584</v>
      </c>
      <c r="X22" s="1252" t="s">
        <v>538</v>
      </c>
      <c r="Y22" s="1273"/>
      <c r="Z22" s="1274"/>
    </row>
    <row r="23" spans="1:28" ht="18.75" customHeight="1" x14ac:dyDescent="0.25">
      <c r="A23" s="274"/>
      <c r="B23" s="1232" t="str">
        <f>+'MATR-05'!$U$184</f>
        <v>Sustantivo</v>
      </c>
      <c r="C23" s="1232"/>
      <c r="D23" s="1232"/>
      <c r="E23" s="284"/>
      <c r="F23" s="604">
        <f>PEA!E9</f>
        <v>0</v>
      </c>
      <c r="G23" s="1272"/>
      <c r="H23" s="1265"/>
      <c r="J23" s="1251"/>
      <c r="K23" s="1251"/>
      <c r="L23" s="1251"/>
      <c r="N23" s="346">
        <f>'DIAG-03'!AR16</f>
        <v>0</v>
      </c>
      <c r="O23" s="643">
        <f>'OPTI-15'!F23+'OPTI-15'!F33+'OPTI-15'!G33-'OPTI-15'!O33+'OPTI-15'!N34-'OPTI-15'!R33-'OPTI-15'!P33+'OPTI-15'!T33-'OPTI-15'!V33-'OPTI-15'!X33+'OPTI-15'!Y33+N23</f>
        <v>0</v>
      </c>
      <c r="P23" s="1282"/>
      <c r="Q23" s="1283"/>
      <c r="R23" s="1287"/>
      <c r="S23" s="1288"/>
      <c r="U23" s="1251"/>
      <c r="V23" s="1251"/>
      <c r="X23" s="1252"/>
      <c r="Y23" s="1239" t="s">
        <v>532</v>
      </c>
      <c r="Z23" s="1240"/>
    </row>
    <row r="24" spans="1:28" ht="18.75" customHeight="1" x14ac:dyDescent="0.25">
      <c r="A24" s="274"/>
      <c r="B24" s="1232" t="str">
        <f>+'MATR-05'!$U$185</f>
        <v>Adjetivo</v>
      </c>
      <c r="C24" s="1232"/>
      <c r="D24" s="1232"/>
      <c r="E24" s="284"/>
      <c r="F24" s="1180">
        <f>PEA!E11</f>
        <v>0</v>
      </c>
      <c r="G24" s="1182"/>
      <c r="H24" s="641" t="str">
        <f>PEA!I12</f>
        <v/>
      </c>
      <c r="J24" s="1279" t="str">
        <f>PEA!J17</f>
        <v>0</v>
      </c>
      <c r="K24" s="1279"/>
      <c r="L24" s="644" t="str">
        <f>IF(ISNUMBER(PEA!I17),PEA!I17,"0")</f>
        <v>0</v>
      </c>
      <c r="N24" s="640" t="s">
        <v>538</v>
      </c>
      <c r="O24" s="1190">
        <f>'OPTI-15'!F24-'OPTI-15'!F33-'OPTI-15'!G33-'OPTI-15'!H34-'OPTI-15'!K34-'OPTI-15'!L34+'OPTI-15'!O33-'OPTI-15'!N34-'OPTI-15'!R34-'OPTI-15'!P34+'OPTI-15'!T34-'OPTI-15'!V34-'OPTI-15'!X34+'OPTI-15'!Y34</f>
        <v>0</v>
      </c>
      <c r="P24" s="1190"/>
      <c r="Q24" s="1190"/>
      <c r="R24" s="1289" t="str">
        <f>PEA!M12</f>
        <v/>
      </c>
      <c r="S24" s="1290"/>
      <c r="U24" s="668" t="str">
        <f>PEA!N17</f>
        <v>0</v>
      </c>
      <c r="V24" s="644" t="str">
        <f>IF(ISNUMBER(PEA!M17),PEA!M17,"0")</f>
        <v>0</v>
      </c>
      <c r="X24" s="1252"/>
      <c r="Y24" s="1275"/>
      <c r="Z24" s="1276"/>
    </row>
    <row r="25" spans="1:28" ht="18.75" customHeight="1" x14ac:dyDescent="0.25">
      <c r="A25" s="274"/>
      <c r="B25" s="1228" t="s">
        <v>427</v>
      </c>
      <c r="C25" s="1228"/>
      <c r="D25" s="1228"/>
      <c r="E25" s="284"/>
      <c r="F25" s="1243">
        <f>G22+F24</f>
        <v>0</v>
      </c>
      <c r="G25" s="1245"/>
      <c r="H25" s="492">
        <f>SUM(H22:H24)</f>
        <v>0</v>
      </c>
      <c r="N25" s="676">
        <f>N22+N23</f>
        <v>0</v>
      </c>
      <c r="O25" s="1233">
        <f>SUM(P22+O24)</f>
        <v>0</v>
      </c>
      <c r="P25" s="1234"/>
      <c r="Q25" s="1235"/>
      <c r="R25" s="1277">
        <f>SUM(R22:S24)</f>
        <v>0</v>
      </c>
      <c r="S25" s="1278"/>
      <c r="X25" s="677"/>
      <c r="Y25" s="679"/>
    </row>
    <row r="26" spans="1:28" s="658" customFormat="1" ht="5.25" customHeight="1" x14ac:dyDescent="0.25">
      <c r="A26" s="273"/>
      <c r="B26" s="634"/>
      <c r="C26" s="634"/>
      <c r="D26" s="634"/>
      <c r="E26" s="634"/>
      <c r="F26" s="634"/>
      <c r="G26" s="634"/>
      <c r="H26" s="655"/>
      <c r="I26" s="636"/>
      <c r="J26" s="636"/>
      <c r="K26" s="636"/>
      <c r="L26" s="265"/>
      <c r="M26" s="636"/>
      <c r="N26" s="636"/>
      <c r="O26" s="636"/>
      <c r="P26" s="636"/>
      <c r="Q26" s="636"/>
      <c r="R26" s="636"/>
      <c r="S26" s="636"/>
      <c r="T26" s="636"/>
      <c r="U26" s="636"/>
      <c r="V26" s="636"/>
      <c r="W26" s="636"/>
      <c r="X26" s="655"/>
      <c r="Y26" s="656"/>
      <c r="Z26" s="657"/>
      <c r="AA26" s="657"/>
    </row>
    <row r="27" spans="1:28" ht="11.25" customHeight="1" x14ac:dyDescent="0.25">
      <c r="A27" s="274"/>
      <c r="C27" s="611"/>
      <c r="F27" s="1246" t="s">
        <v>581</v>
      </c>
      <c r="G27" s="1247"/>
      <c r="H27" s="1247"/>
      <c r="I27" s="1247"/>
      <c r="J27" s="1247"/>
      <c r="K27" s="1247"/>
      <c r="L27" s="1248"/>
      <c r="N27" s="1266" t="s">
        <v>557</v>
      </c>
      <c r="O27" s="1266"/>
      <c r="P27" s="1266"/>
      <c r="Q27" s="1266"/>
      <c r="R27" s="1266"/>
      <c r="S27" s="1266"/>
      <c r="T27" s="1266"/>
      <c r="U27" s="1266"/>
      <c r="V27" s="1266"/>
      <c r="W27" s="1266"/>
      <c r="X27" s="1266"/>
      <c r="Y27" s="1266"/>
      <c r="Z27" s="1266"/>
      <c r="AA27" s="608"/>
      <c r="AB27" s="269"/>
    </row>
    <row r="28" spans="1:28" ht="15.75" customHeight="1" x14ac:dyDescent="0.25">
      <c r="A28" s="274"/>
      <c r="B28" s="1250" t="s">
        <v>57</v>
      </c>
      <c r="C28" s="1250"/>
      <c r="D28" s="1250"/>
      <c r="F28" s="1174" t="s">
        <v>503</v>
      </c>
      <c r="G28" s="1174" t="s">
        <v>537</v>
      </c>
      <c r="H28" s="1228" t="s">
        <v>454</v>
      </c>
      <c r="I28" s="1228"/>
      <c r="J28" s="1267" t="s">
        <v>453</v>
      </c>
      <c r="K28" s="1268"/>
      <c r="L28" s="1172"/>
      <c r="N28" s="1228" t="s">
        <v>534</v>
      </c>
      <c r="O28" s="1228"/>
      <c r="P28" s="1267" t="s">
        <v>536</v>
      </c>
      <c r="Q28" s="1268"/>
      <c r="R28" s="1268"/>
      <c r="S28" s="1172"/>
      <c r="T28" s="1228" t="s">
        <v>560</v>
      </c>
      <c r="U28" s="1228"/>
      <c r="V28" s="1228" t="s">
        <v>542</v>
      </c>
      <c r="W28" s="1228"/>
      <c r="X28" s="1174" t="s">
        <v>559</v>
      </c>
      <c r="Y28" s="1174" t="s">
        <v>658</v>
      </c>
      <c r="Z28" s="1172" t="s">
        <v>561</v>
      </c>
      <c r="AB28" s="269"/>
    </row>
    <row r="29" spans="1:28" ht="16.5" customHeight="1" x14ac:dyDescent="0.25">
      <c r="A29" s="274"/>
      <c r="B29" s="1250"/>
      <c r="C29" s="1250"/>
      <c r="D29" s="1250"/>
      <c r="F29" s="1175"/>
      <c r="G29" s="1175"/>
      <c r="H29" s="1228"/>
      <c r="I29" s="1228"/>
      <c r="J29" s="1269"/>
      <c r="K29" s="1270"/>
      <c r="L29" s="1173"/>
      <c r="N29" s="1228"/>
      <c r="O29" s="1228"/>
      <c r="P29" s="1269"/>
      <c r="Q29" s="1270"/>
      <c r="R29" s="1270"/>
      <c r="S29" s="1173"/>
      <c r="T29" s="1228"/>
      <c r="U29" s="1228"/>
      <c r="V29" s="1228"/>
      <c r="W29" s="1228"/>
      <c r="X29" s="1175"/>
      <c r="Y29" s="1175"/>
      <c r="Z29" s="1173"/>
      <c r="AB29" s="269"/>
    </row>
    <row r="30" spans="1:28" ht="18.75" customHeight="1" x14ac:dyDescent="0.25">
      <c r="A30" s="274"/>
      <c r="B30" s="1232" t="s">
        <v>63</v>
      </c>
      <c r="C30" s="1232"/>
      <c r="D30" s="1232"/>
      <c r="F30" s="640" t="s">
        <v>538</v>
      </c>
      <c r="G30" s="640" t="s">
        <v>538</v>
      </c>
      <c r="H30" s="1253" t="s">
        <v>538</v>
      </c>
      <c r="I30" s="1253"/>
      <c r="J30" s="1293" t="s">
        <v>538</v>
      </c>
      <c r="K30" s="1294"/>
      <c r="L30" s="661" t="s">
        <v>538</v>
      </c>
      <c r="N30" s="1253" t="s">
        <v>538</v>
      </c>
      <c r="O30" s="1253"/>
      <c r="P30" s="1293" t="s">
        <v>538</v>
      </c>
      <c r="Q30" s="1298"/>
      <c r="R30" s="1298"/>
      <c r="S30" s="1294"/>
      <c r="T30" s="1253" t="s">
        <v>538</v>
      </c>
      <c r="U30" s="1253"/>
      <c r="V30" s="1253" t="s">
        <v>538</v>
      </c>
      <c r="W30" s="1253"/>
      <c r="X30" s="640" t="s">
        <v>538</v>
      </c>
      <c r="Y30" s="661" t="s">
        <v>538</v>
      </c>
      <c r="Z30" s="661" t="s">
        <v>538</v>
      </c>
      <c r="AB30" s="269"/>
    </row>
    <row r="31" spans="1:28" s="630" customFormat="1" ht="2.25" customHeight="1" x14ac:dyDescent="0.25">
      <c r="A31" s="629"/>
      <c r="B31" s="663"/>
      <c r="N31" s="659"/>
      <c r="O31" s="632"/>
      <c r="P31" s="632"/>
      <c r="Q31" s="632"/>
      <c r="R31" s="660"/>
      <c r="S31" s="660"/>
      <c r="U31" s="633"/>
      <c r="V31" s="633"/>
      <c r="X31" s="633"/>
      <c r="Y31" s="633"/>
      <c r="Z31" s="633"/>
      <c r="AB31" s="631"/>
    </row>
    <row r="32" spans="1:28" ht="6.75" customHeight="1" x14ac:dyDescent="0.25">
      <c r="A32" s="274"/>
      <c r="B32" s="465"/>
      <c r="J32" s="645" t="s">
        <v>587</v>
      </c>
      <c r="K32" s="645" t="s">
        <v>589</v>
      </c>
      <c r="L32" s="645" t="s">
        <v>591</v>
      </c>
      <c r="N32" s="346" t="s">
        <v>143</v>
      </c>
      <c r="O32" s="346" t="s">
        <v>144</v>
      </c>
      <c r="P32" s="1180" t="s">
        <v>143</v>
      </c>
      <c r="Q32" s="1182"/>
      <c r="R32" s="1232" t="s">
        <v>144</v>
      </c>
      <c r="S32" s="1232"/>
      <c r="U32" s="635"/>
      <c r="V32" s="635"/>
      <c r="X32" s="635"/>
      <c r="Y32" s="635"/>
      <c r="Z32" s="635"/>
      <c r="AB32" s="269"/>
    </row>
    <row r="33" spans="1:28" ht="18.75" customHeight="1" x14ac:dyDescent="0.25">
      <c r="A33" s="274"/>
      <c r="B33" s="1232" t="s">
        <v>143</v>
      </c>
      <c r="C33" s="1232"/>
      <c r="D33" s="1232"/>
      <c r="F33" s="643">
        <f>'TRPA-07'!P154</f>
        <v>0</v>
      </c>
      <c r="G33" s="671"/>
      <c r="H33" s="1253" t="s">
        <v>538</v>
      </c>
      <c r="I33" s="1253"/>
      <c r="J33" s="1293" t="s">
        <v>538</v>
      </c>
      <c r="K33" s="1294"/>
      <c r="L33" s="640" t="s">
        <v>538</v>
      </c>
      <c r="N33" s="643">
        <f>'TRPA-07'!F152</f>
        <v>0</v>
      </c>
      <c r="O33" s="643">
        <f>'TRPA-07'!J152</f>
        <v>0</v>
      </c>
      <c r="P33" s="1183">
        <f>'TRPA-07'!F151</f>
        <v>0</v>
      </c>
      <c r="Q33" s="1185"/>
      <c r="R33" s="1183">
        <f>'TRPA-07'!J151</f>
        <v>0</v>
      </c>
      <c r="S33" s="1185"/>
      <c r="T33" s="1190">
        <f>'CONT-10'!$T$514+'CONT-10'!$T$513</f>
        <v>0</v>
      </c>
      <c r="U33" s="1190"/>
      <c r="V33" s="1190">
        <f>'CONT-10'!$H$514+'CONT-10'!$H$513</f>
        <v>0</v>
      </c>
      <c r="W33" s="1190"/>
      <c r="X33" s="643">
        <f>'SUPR-12'!J151</f>
        <v>0</v>
      </c>
      <c r="Y33" s="643">
        <f>+'CREA-13'!E512</f>
        <v>0</v>
      </c>
      <c r="Z33" s="643">
        <f>'DESV-14'!I126+'DESV-14'!M126+'DESV-14'!Q126+'DESV-14'!V126+'DESV-14'!AI126</f>
        <v>0</v>
      </c>
      <c r="AB33" s="269"/>
    </row>
    <row r="34" spans="1:28" ht="18.75" customHeight="1" x14ac:dyDescent="0.25">
      <c r="A34" s="274"/>
      <c r="B34" s="1232" t="s">
        <v>144</v>
      </c>
      <c r="C34" s="1232"/>
      <c r="D34" s="1232"/>
      <c r="F34" s="640" t="s">
        <v>538</v>
      </c>
      <c r="G34" s="640" t="s">
        <v>538</v>
      </c>
      <c r="H34" s="1190">
        <f>'CONT-10'!T518+'CONT-10'!U518</f>
        <v>0</v>
      </c>
      <c r="I34" s="1190"/>
      <c r="J34" s="643">
        <f>'TRPA-07'!P156</f>
        <v>0</v>
      </c>
      <c r="K34" s="643">
        <f>COUNTIF('REG. SERV-17'!AD14:AD32,"TRASPASO A OTRA INSTITUCIÓN")</f>
        <v>0</v>
      </c>
      <c r="L34" s="643">
        <f>COUNTIF('REG. SERV-17'!AD14:AD32,"SUPRESIÓN PEA")</f>
        <v>0</v>
      </c>
      <c r="N34" s="643">
        <f>'TRPA-07'!H152</f>
        <v>0</v>
      </c>
      <c r="O34" s="643">
        <f>'TRPA-07'!L152</f>
        <v>0</v>
      </c>
      <c r="P34" s="1183">
        <f>'TRPA-07'!H151</f>
        <v>0</v>
      </c>
      <c r="Q34" s="1185"/>
      <c r="R34" s="1183">
        <f>'TRPA-07'!L151</f>
        <v>0</v>
      </c>
      <c r="S34" s="1185"/>
      <c r="T34" s="1190">
        <f>'CONT-10'!$N$514+'CONT-10'!$N$513</f>
        <v>0</v>
      </c>
      <c r="U34" s="1190"/>
      <c r="V34" s="1190">
        <f>'CONT-10'!$J$514+'CONT-10'!$J$513</f>
        <v>0</v>
      </c>
      <c r="W34" s="1190"/>
      <c r="X34" s="643">
        <f>'SUPR-12'!L151</f>
        <v>0</v>
      </c>
      <c r="Y34" s="643">
        <f>+'CREA-13'!G512</f>
        <v>0</v>
      </c>
      <c r="Z34" s="643">
        <f>'DESV-14'!K126+'DESV-14'!O126+'DESV-14'!T126+'DESV-14'!X126+'DESV-14'!AN126</f>
        <v>0</v>
      </c>
      <c r="AB34" s="269"/>
    </row>
    <row r="35" spans="1:28" ht="15" customHeight="1" x14ac:dyDescent="0.25">
      <c r="A35" s="274"/>
      <c r="B35" s="1238" t="s">
        <v>585</v>
      </c>
      <c r="C35" s="1238"/>
      <c r="D35" s="1238"/>
      <c r="F35" s="642">
        <f>SUM(F33)</f>
        <v>0</v>
      </c>
      <c r="G35" s="642">
        <f>SUM(G33)</f>
        <v>0</v>
      </c>
      <c r="H35" s="1194">
        <f>SUM(H34)</f>
        <v>0</v>
      </c>
      <c r="I35" s="1194"/>
      <c r="J35" s="642">
        <f>SUM(J34)</f>
        <v>0</v>
      </c>
      <c r="K35" s="642">
        <f>SUM(K34)</f>
        <v>0</v>
      </c>
      <c r="L35" s="642">
        <f>SUM(L34)</f>
        <v>0</v>
      </c>
      <c r="N35" s="1194">
        <f>SUM(N33:O34)</f>
        <v>0</v>
      </c>
      <c r="O35" s="1194"/>
      <c r="P35" s="1295">
        <f>SUM(P33:S34)</f>
        <v>0</v>
      </c>
      <c r="Q35" s="1296"/>
      <c r="R35" s="1296"/>
      <c r="S35" s="1297"/>
      <c r="T35" s="1194">
        <f>SUM(T33:U34)</f>
        <v>0</v>
      </c>
      <c r="U35" s="1194"/>
      <c r="V35" s="1194">
        <f>SUM(V33:W34)</f>
        <v>0</v>
      </c>
      <c r="W35" s="1194"/>
      <c r="X35" s="642">
        <f>SUM(X33:X34)</f>
        <v>0</v>
      </c>
      <c r="Y35" s="642">
        <f>SUM(Y33:Y34)</f>
        <v>0</v>
      </c>
      <c r="Z35" s="642">
        <f>SUM(Z33:Z34)</f>
        <v>0</v>
      </c>
      <c r="AB35" s="269"/>
    </row>
    <row r="36" spans="1:28" ht="6" customHeight="1" x14ac:dyDescent="0.25">
      <c r="A36" s="274"/>
      <c r="B36" s="465"/>
      <c r="C36" s="465"/>
      <c r="D36" s="465"/>
      <c r="E36" s="465"/>
      <c r="F36" s="465"/>
      <c r="G36" s="465"/>
      <c r="H36" s="465"/>
      <c r="I36" s="465"/>
      <c r="J36" s="465"/>
      <c r="K36" s="465"/>
      <c r="V36" s="465"/>
      <c r="W36" s="465"/>
      <c r="X36" s="465"/>
      <c r="Y36" s="465"/>
      <c r="Z36" s="465"/>
      <c r="AA36" s="465"/>
      <c r="AB36" s="269"/>
    </row>
    <row r="37" spans="1:28" s="276" customFormat="1" ht="19.5" customHeight="1" x14ac:dyDescent="0.25">
      <c r="A37" s="274"/>
      <c r="B37" s="1227" t="s">
        <v>95</v>
      </c>
      <c r="C37" s="1227"/>
      <c r="D37" s="1227"/>
      <c r="E37" s="1227"/>
      <c r="F37" s="1227"/>
      <c r="G37" s="1227"/>
      <c r="H37" s="1227"/>
      <c r="I37" s="1227"/>
      <c r="J37" s="1227"/>
      <c r="K37" s="1227"/>
      <c r="L37" s="1227"/>
      <c r="M37" s="1227"/>
      <c r="N37" s="1227"/>
      <c r="O37" s="1227"/>
      <c r="P37" s="1227"/>
      <c r="Q37" s="1227"/>
      <c r="R37" s="1227"/>
      <c r="S37" s="1227"/>
      <c r="T37" s="1227"/>
      <c r="U37" s="1227"/>
      <c r="V37" s="1227"/>
      <c r="W37" s="1227"/>
      <c r="X37" s="1227"/>
      <c r="Y37" s="1227"/>
      <c r="Z37" s="1227"/>
      <c r="AA37" s="465"/>
      <c r="AB37" s="269"/>
    </row>
    <row r="38" spans="1:28" s="276" customFormat="1" ht="19.5" customHeight="1" x14ac:dyDescent="0.25">
      <c r="A38" s="274"/>
      <c r="B38" s="1233" t="s">
        <v>12</v>
      </c>
      <c r="C38" s="1234"/>
      <c r="D38" s="1234"/>
      <c r="E38" s="1235"/>
      <c r="F38" s="1243" t="s">
        <v>56</v>
      </c>
      <c r="G38" s="1244"/>
      <c r="H38" s="1244"/>
      <c r="I38" s="1244"/>
      <c r="J38" s="1244"/>
      <c r="K38" s="1245"/>
      <c r="L38" s="1243" t="s">
        <v>55</v>
      </c>
      <c r="M38" s="1244"/>
      <c r="N38" s="1244"/>
      <c r="O38" s="1244"/>
      <c r="P38" s="1244"/>
      <c r="Q38" s="1244"/>
      <c r="R38" s="1244"/>
      <c r="S38" s="1244"/>
      <c r="T38" s="1245"/>
      <c r="U38" s="1228" t="s">
        <v>53</v>
      </c>
      <c r="V38" s="1228"/>
      <c r="W38" s="1228"/>
      <c r="X38" s="1228"/>
      <c r="Y38" s="1228"/>
      <c r="Z38" s="1228"/>
      <c r="AA38" s="465"/>
      <c r="AB38" s="269"/>
    </row>
    <row r="39" spans="1:28" s="276" customFormat="1" ht="18.75" customHeight="1" x14ac:dyDescent="0.25">
      <c r="A39" s="274"/>
      <c r="B39" s="1177" t="str">
        <f>'MATR-05'!B183</f>
        <v>Nivel Jerárquico Superior</v>
      </c>
      <c r="C39" s="1178"/>
      <c r="D39" s="1178"/>
      <c r="E39" s="1179"/>
      <c r="F39" s="1180">
        <f>+'MATR-05'!$E$183</f>
        <v>0</v>
      </c>
      <c r="G39" s="1181"/>
      <c r="H39" s="1181"/>
      <c r="I39" s="1181"/>
      <c r="J39" s="1181"/>
      <c r="K39" s="1182"/>
      <c r="L39" s="1183">
        <f>+'MATR-05'!$I$183</f>
        <v>0</v>
      </c>
      <c r="M39" s="1184"/>
      <c r="N39" s="1184"/>
      <c r="O39" s="1184"/>
      <c r="P39" s="1184"/>
      <c r="Q39" s="1184"/>
      <c r="R39" s="1184"/>
      <c r="S39" s="1184"/>
      <c r="T39" s="1185"/>
      <c r="U39" s="1236">
        <f t="shared" ref="U39:U49" si="0">+IF((L39-F39)&lt;0,(L39-F39)*-1,(L39-F39))</f>
        <v>0</v>
      </c>
      <c r="V39" s="1236"/>
      <c r="W39" s="1236"/>
      <c r="X39" s="1176" t="str">
        <f t="shared" ref="X39:X49" si="1">+IF((L39-F39)=0," ",IF((L39-F39)&lt;-1,"Servidores excedentes",IF((L39-F39)=1,"Servidor requerido",IF((L39-F39)=-1,"Servidor excedente",IF((L39-F39)&gt;1,"Servidores requeridos","")))))</f>
        <v xml:space="preserve"> </v>
      </c>
      <c r="Y39" s="1176"/>
      <c r="Z39" s="1176"/>
      <c r="AA39" s="465"/>
      <c r="AB39" s="269"/>
    </row>
    <row r="40" spans="1:28" s="276" customFormat="1" ht="18.75" customHeight="1" x14ac:dyDescent="0.25">
      <c r="A40" s="274"/>
      <c r="B40" s="1177" t="str">
        <f>'MATR-05'!B184</f>
        <v>Ejecución y coordinación de procesos</v>
      </c>
      <c r="C40" s="1178"/>
      <c r="D40" s="1178"/>
      <c r="E40" s="1179"/>
      <c r="F40" s="1180">
        <f>+'MATR-05'!$E$184</f>
        <v>0</v>
      </c>
      <c r="G40" s="1181"/>
      <c r="H40" s="1181"/>
      <c r="I40" s="1181"/>
      <c r="J40" s="1181"/>
      <c r="K40" s="1182"/>
      <c r="L40" s="1183">
        <f>+'MATR-05'!$I$184</f>
        <v>0</v>
      </c>
      <c r="M40" s="1184"/>
      <c r="N40" s="1184"/>
      <c r="O40" s="1184"/>
      <c r="P40" s="1184"/>
      <c r="Q40" s="1184"/>
      <c r="R40" s="1184"/>
      <c r="S40" s="1184"/>
      <c r="T40" s="1185"/>
      <c r="U40" s="1186">
        <f t="shared" si="0"/>
        <v>0</v>
      </c>
      <c r="V40" s="1186"/>
      <c r="W40" s="1186"/>
      <c r="X40" s="1176" t="str">
        <f t="shared" si="1"/>
        <v xml:space="preserve"> </v>
      </c>
      <c r="Y40" s="1176"/>
      <c r="Z40" s="1176"/>
      <c r="AA40" s="465"/>
      <c r="AB40" s="269"/>
    </row>
    <row r="41" spans="1:28" s="276" customFormat="1" ht="18.75" customHeight="1" x14ac:dyDescent="0.25">
      <c r="A41" s="274"/>
      <c r="B41" s="1177" t="str">
        <f>'MATR-05'!B185</f>
        <v>Ejecución y coordinación de procesos (Investigadores Científicos)</v>
      </c>
      <c r="C41" s="1178"/>
      <c r="D41" s="1178"/>
      <c r="E41" s="1179"/>
      <c r="F41" s="1180">
        <f>+'MATR-05'!$E$185</f>
        <v>0</v>
      </c>
      <c r="G41" s="1181"/>
      <c r="H41" s="1181"/>
      <c r="I41" s="1181"/>
      <c r="J41" s="1181"/>
      <c r="K41" s="1182"/>
      <c r="L41" s="1183">
        <f>+'MATR-05'!$I$185</f>
        <v>0</v>
      </c>
      <c r="M41" s="1184"/>
      <c r="N41" s="1184"/>
      <c r="O41" s="1184"/>
      <c r="P41" s="1184"/>
      <c r="Q41" s="1184"/>
      <c r="R41" s="1184"/>
      <c r="S41" s="1184"/>
      <c r="T41" s="1185"/>
      <c r="U41" s="1186">
        <f t="shared" ref="U41" si="2">+IF((L41-F41)&lt;0,(L41-F41)*-1,(L41-F41))</f>
        <v>0</v>
      </c>
      <c r="V41" s="1186"/>
      <c r="W41" s="1186"/>
      <c r="X41" s="1176" t="str">
        <f t="shared" ref="X41" si="3">+IF((L41-F41)=0," ",IF((L41-F41)&lt;-1,"Servidores excedentes",IF((L41-F41)=1,"Servidor requerido",IF((L41-F41)=-1,"Servidor excedente",IF((L41-F41)&gt;1,"Servidores requeridos","")))))</f>
        <v xml:space="preserve"> </v>
      </c>
      <c r="Y41" s="1176"/>
      <c r="Z41" s="1176"/>
      <c r="AA41" s="465"/>
      <c r="AB41" s="269"/>
    </row>
    <row r="42" spans="1:28" s="276" customFormat="1" ht="18.75" customHeight="1" x14ac:dyDescent="0.25">
      <c r="A42" s="274"/>
      <c r="B42" s="1177" t="str">
        <f>'MATR-05'!B186</f>
        <v>Ejecución y supervisión de procesos</v>
      </c>
      <c r="C42" s="1178"/>
      <c r="D42" s="1178"/>
      <c r="E42" s="1179"/>
      <c r="F42" s="1180">
        <f>+'MATR-05'!$E$186</f>
        <v>0</v>
      </c>
      <c r="G42" s="1181"/>
      <c r="H42" s="1181"/>
      <c r="I42" s="1181"/>
      <c r="J42" s="1181"/>
      <c r="K42" s="1182"/>
      <c r="L42" s="1183">
        <f>+'MATR-05'!$I$186</f>
        <v>0</v>
      </c>
      <c r="M42" s="1184"/>
      <c r="N42" s="1184"/>
      <c r="O42" s="1184"/>
      <c r="P42" s="1184"/>
      <c r="Q42" s="1184"/>
      <c r="R42" s="1184"/>
      <c r="S42" s="1184"/>
      <c r="T42" s="1185"/>
      <c r="U42" s="1186">
        <f t="shared" si="0"/>
        <v>0</v>
      </c>
      <c r="V42" s="1186"/>
      <c r="W42" s="1186"/>
      <c r="X42" s="1176" t="str">
        <f t="shared" si="1"/>
        <v xml:space="preserve"> </v>
      </c>
      <c r="Y42" s="1176"/>
      <c r="Z42" s="1176"/>
      <c r="AA42" s="465"/>
      <c r="AB42" s="269"/>
    </row>
    <row r="43" spans="1:28" s="276" customFormat="1" ht="18.75" customHeight="1" x14ac:dyDescent="0.25">
      <c r="A43" s="274"/>
      <c r="B43" s="1177" t="str">
        <f>'MATR-05'!B187</f>
        <v>Ejecución y supervisión de procesos (Investigadores Científicos)</v>
      </c>
      <c r="C43" s="1178"/>
      <c r="D43" s="1178"/>
      <c r="E43" s="1179"/>
      <c r="F43" s="1180">
        <f>+'MATR-05'!$E$187</f>
        <v>0</v>
      </c>
      <c r="G43" s="1181"/>
      <c r="H43" s="1181"/>
      <c r="I43" s="1181"/>
      <c r="J43" s="1181"/>
      <c r="K43" s="1182"/>
      <c r="L43" s="1183">
        <f>+'MATR-05'!$I$187</f>
        <v>0</v>
      </c>
      <c r="M43" s="1184"/>
      <c r="N43" s="1184"/>
      <c r="O43" s="1184"/>
      <c r="P43" s="1184"/>
      <c r="Q43" s="1184"/>
      <c r="R43" s="1184"/>
      <c r="S43" s="1184"/>
      <c r="T43" s="1185"/>
      <c r="U43" s="1186">
        <f t="shared" ref="U43" si="4">+IF((L43-F43)&lt;0,(L43-F43)*-1,(L43-F43))</f>
        <v>0</v>
      </c>
      <c r="V43" s="1186"/>
      <c r="W43" s="1186"/>
      <c r="X43" s="1176" t="str">
        <f t="shared" ref="X43" si="5">+IF((L43-F43)=0," ",IF((L43-F43)&lt;-1,"Servidores excedentes",IF((L43-F43)=1,"Servidor requerido",IF((L43-F43)=-1,"Servidor excedente",IF((L43-F43)&gt;1,"Servidores requeridos","")))))</f>
        <v xml:space="preserve"> </v>
      </c>
      <c r="Y43" s="1176"/>
      <c r="Z43" s="1176"/>
      <c r="AA43" s="465"/>
      <c r="AB43" s="269"/>
    </row>
    <row r="44" spans="1:28" s="276" customFormat="1" ht="18.75" customHeight="1" x14ac:dyDescent="0.25">
      <c r="A44" s="274"/>
      <c r="B44" s="1177" t="str">
        <f>'MATR-05'!B188</f>
        <v xml:space="preserve">Ejecución de procesos  </v>
      </c>
      <c r="C44" s="1178"/>
      <c r="D44" s="1178"/>
      <c r="E44" s="1179"/>
      <c r="F44" s="1180">
        <f>+'MATR-05'!$E$188</f>
        <v>0</v>
      </c>
      <c r="G44" s="1181"/>
      <c r="H44" s="1181"/>
      <c r="I44" s="1181"/>
      <c r="J44" s="1181"/>
      <c r="K44" s="1182"/>
      <c r="L44" s="1183">
        <f>+'MATR-05'!$I$188</f>
        <v>0</v>
      </c>
      <c r="M44" s="1184"/>
      <c r="N44" s="1184"/>
      <c r="O44" s="1184"/>
      <c r="P44" s="1184"/>
      <c r="Q44" s="1184"/>
      <c r="R44" s="1184"/>
      <c r="S44" s="1184"/>
      <c r="T44" s="1185"/>
      <c r="U44" s="1186">
        <f t="shared" si="0"/>
        <v>0</v>
      </c>
      <c r="V44" s="1186"/>
      <c r="W44" s="1186"/>
      <c r="X44" s="1176" t="str">
        <f t="shared" si="1"/>
        <v xml:space="preserve"> </v>
      </c>
      <c r="Y44" s="1176"/>
      <c r="Z44" s="1176"/>
      <c r="AA44" s="465"/>
      <c r="AB44" s="269"/>
    </row>
    <row r="45" spans="1:28" s="276" customFormat="1" ht="18.75" customHeight="1" x14ac:dyDescent="0.25">
      <c r="A45" s="274"/>
      <c r="B45" s="1177" t="str">
        <f>'MATR-05'!B189</f>
        <v>Ejecución de procesos 
 (Investigadores Científicos)</v>
      </c>
      <c r="C45" s="1178"/>
      <c r="D45" s="1178"/>
      <c r="E45" s="1179"/>
      <c r="F45" s="1180">
        <f>+'MATR-05'!$E$189</f>
        <v>0</v>
      </c>
      <c r="G45" s="1181"/>
      <c r="H45" s="1181"/>
      <c r="I45" s="1181"/>
      <c r="J45" s="1181"/>
      <c r="K45" s="1182"/>
      <c r="L45" s="1183">
        <f>+'MATR-05'!$I$189</f>
        <v>0</v>
      </c>
      <c r="M45" s="1184"/>
      <c r="N45" s="1184"/>
      <c r="O45" s="1184"/>
      <c r="P45" s="1184"/>
      <c r="Q45" s="1184"/>
      <c r="R45" s="1184"/>
      <c r="S45" s="1184"/>
      <c r="T45" s="1185"/>
      <c r="U45" s="1186">
        <f t="shared" ref="U45" si="6">+IF((L45-F45)&lt;0,(L45-F45)*-1,(L45-F45))</f>
        <v>0</v>
      </c>
      <c r="V45" s="1186"/>
      <c r="W45" s="1186"/>
      <c r="X45" s="1176" t="str">
        <f t="shared" ref="X45" si="7">+IF((L45-F45)=0," ",IF((L45-F45)&lt;-1,"Servidores excedentes",IF((L45-F45)=1,"Servidor requerido",IF((L45-F45)=-1,"Servidor excedente",IF((L45-F45)&gt;1,"Servidores requeridos","")))))</f>
        <v xml:space="preserve"> </v>
      </c>
      <c r="Y45" s="1176"/>
      <c r="Z45" s="1176"/>
      <c r="AA45" s="465"/>
      <c r="AB45" s="269"/>
    </row>
    <row r="46" spans="1:28" s="276" customFormat="1" ht="18.75" customHeight="1" x14ac:dyDescent="0.25">
      <c r="A46" s="274"/>
      <c r="B46" s="1177" t="str">
        <f>'MATR-05'!B190</f>
        <v>Ejecución de procesos de apoyo</v>
      </c>
      <c r="C46" s="1178"/>
      <c r="D46" s="1178"/>
      <c r="E46" s="1179"/>
      <c r="F46" s="1180">
        <f>+'MATR-05'!$E$190</f>
        <v>0</v>
      </c>
      <c r="G46" s="1181"/>
      <c r="H46" s="1181"/>
      <c r="I46" s="1181"/>
      <c r="J46" s="1181"/>
      <c r="K46" s="1182"/>
      <c r="L46" s="1183">
        <f>+'MATR-05'!$I$190</f>
        <v>0</v>
      </c>
      <c r="M46" s="1184"/>
      <c r="N46" s="1184"/>
      <c r="O46" s="1184"/>
      <c r="P46" s="1184"/>
      <c r="Q46" s="1184"/>
      <c r="R46" s="1184"/>
      <c r="S46" s="1184"/>
      <c r="T46" s="1185"/>
      <c r="U46" s="1186">
        <f t="shared" si="0"/>
        <v>0</v>
      </c>
      <c r="V46" s="1186"/>
      <c r="W46" s="1186"/>
      <c r="X46" s="1176" t="str">
        <f t="shared" si="1"/>
        <v xml:space="preserve"> </v>
      </c>
      <c r="Y46" s="1176"/>
      <c r="Z46" s="1176"/>
      <c r="AA46" s="465"/>
      <c r="AB46" s="269"/>
    </row>
    <row r="47" spans="1:28" s="276" customFormat="1" ht="18.75" customHeight="1" x14ac:dyDescent="0.25">
      <c r="A47" s="274"/>
      <c r="B47" s="1177" t="str">
        <f>'MATR-05'!B192</f>
        <v>Técnico</v>
      </c>
      <c r="C47" s="1178"/>
      <c r="D47" s="1178"/>
      <c r="E47" s="1179"/>
      <c r="F47" s="1180">
        <f>+'MATR-05'!$E$192</f>
        <v>0</v>
      </c>
      <c r="G47" s="1181"/>
      <c r="H47" s="1181"/>
      <c r="I47" s="1181"/>
      <c r="J47" s="1181"/>
      <c r="K47" s="1182"/>
      <c r="L47" s="1183">
        <f>+'MATR-05'!$I$192</f>
        <v>0</v>
      </c>
      <c r="M47" s="1184"/>
      <c r="N47" s="1184"/>
      <c r="O47" s="1184"/>
      <c r="P47" s="1184"/>
      <c r="Q47" s="1184"/>
      <c r="R47" s="1184"/>
      <c r="S47" s="1184"/>
      <c r="T47" s="1185"/>
      <c r="U47" s="1186">
        <f t="shared" si="0"/>
        <v>0</v>
      </c>
      <c r="V47" s="1186"/>
      <c r="W47" s="1186"/>
      <c r="X47" s="1176" t="str">
        <f t="shared" si="1"/>
        <v xml:space="preserve"> </v>
      </c>
      <c r="Y47" s="1176"/>
      <c r="Z47" s="1176"/>
      <c r="AA47" s="465"/>
      <c r="AB47" s="269"/>
    </row>
    <row r="48" spans="1:28" s="276" customFormat="1" ht="18.75" customHeight="1" x14ac:dyDescent="0.25">
      <c r="A48" s="274"/>
      <c r="B48" s="1177" t="str">
        <f>'MATR-05'!B193</f>
        <v>Administrativo</v>
      </c>
      <c r="C48" s="1178"/>
      <c r="D48" s="1178"/>
      <c r="E48" s="1179"/>
      <c r="F48" s="1180">
        <f>+'MATR-05'!$E$193</f>
        <v>0</v>
      </c>
      <c r="G48" s="1181"/>
      <c r="H48" s="1181"/>
      <c r="I48" s="1181"/>
      <c r="J48" s="1181"/>
      <c r="K48" s="1182"/>
      <c r="L48" s="1183">
        <f>+'MATR-05'!$I$193</f>
        <v>0</v>
      </c>
      <c r="M48" s="1184"/>
      <c r="N48" s="1184"/>
      <c r="O48" s="1184"/>
      <c r="P48" s="1184"/>
      <c r="Q48" s="1184"/>
      <c r="R48" s="1184"/>
      <c r="S48" s="1184"/>
      <c r="T48" s="1185"/>
      <c r="U48" s="1186">
        <f t="shared" si="0"/>
        <v>0</v>
      </c>
      <c r="V48" s="1186"/>
      <c r="W48" s="1186"/>
      <c r="X48" s="1176" t="str">
        <f t="shared" si="1"/>
        <v xml:space="preserve"> </v>
      </c>
      <c r="Y48" s="1176"/>
      <c r="Z48" s="1176"/>
      <c r="AA48" s="465"/>
      <c r="AB48" s="269"/>
    </row>
    <row r="49" spans="1:30" s="276" customFormat="1" ht="18.75" customHeight="1" x14ac:dyDescent="0.25">
      <c r="A49" s="274"/>
      <c r="B49" s="1177" t="str">
        <f>'MATR-05'!B194</f>
        <v>Servicios</v>
      </c>
      <c r="C49" s="1178"/>
      <c r="D49" s="1178"/>
      <c r="E49" s="1179"/>
      <c r="F49" s="1180">
        <f>+'MATR-05'!$E$194</f>
        <v>0</v>
      </c>
      <c r="G49" s="1181"/>
      <c r="H49" s="1181"/>
      <c r="I49" s="1181"/>
      <c r="J49" s="1181"/>
      <c r="K49" s="1182"/>
      <c r="L49" s="1183">
        <f>+'MATR-05'!$I$194</f>
        <v>0</v>
      </c>
      <c r="M49" s="1184"/>
      <c r="N49" s="1184"/>
      <c r="O49" s="1184"/>
      <c r="P49" s="1184"/>
      <c r="Q49" s="1184"/>
      <c r="R49" s="1184"/>
      <c r="S49" s="1184"/>
      <c r="T49" s="1185"/>
      <c r="U49" s="1186">
        <f t="shared" si="0"/>
        <v>0</v>
      </c>
      <c r="V49" s="1186"/>
      <c r="W49" s="1186"/>
      <c r="X49" s="1176" t="str">
        <f t="shared" si="1"/>
        <v xml:space="preserve"> </v>
      </c>
      <c r="Y49" s="1176"/>
      <c r="Z49" s="1176"/>
      <c r="AA49" s="465"/>
      <c r="AB49" s="269"/>
    </row>
    <row r="50" spans="1:30" s="276" customFormat="1" ht="15" customHeight="1" x14ac:dyDescent="0.25">
      <c r="A50" s="274"/>
      <c r="B50" s="1243" t="s">
        <v>58</v>
      </c>
      <c r="C50" s="1244"/>
      <c r="D50" s="1244"/>
      <c r="E50" s="1245"/>
      <c r="F50" s="1243">
        <f>SUM(F39:K49)</f>
        <v>0</v>
      </c>
      <c r="G50" s="1244"/>
      <c r="H50" s="1244"/>
      <c r="I50" s="1244"/>
      <c r="J50" s="1244"/>
      <c r="K50" s="1245"/>
      <c r="L50" s="1233">
        <f>SUM(L39:T49)</f>
        <v>0</v>
      </c>
      <c r="M50" s="1234"/>
      <c r="N50" s="1234"/>
      <c r="O50" s="1234"/>
      <c r="P50" s="1234"/>
      <c r="Q50" s="1234"/>
      <c r="R50" s="1234"/>
      <c r="S50" s="1234"/>
      <c r="T50" s="1235"/>
      <c r="U50" s="1226">
        <f>+IF((L50-F50)&lt;0,(L50-F50)*-1,(L50-F50))</f>
        <v>0</v>
      </c>
      <c r="V50" s="1226"/>
      <c r="W50" s="1226"/>
      <c r="X50" s="1226" t="str">
        <f>+IF((L50-F50)=0," ",IF((L50-F50)&lt;-1,"Servidores excedentes",IF((L50-F50)=1,"Servidor requerido",IF((L50-F50)=-1,"Servidor excedente",IF((L50-F50)&gt;1,"Servidores requeridos","")))))</f>
        <v xml:space="preserve"> </v>
      </c>
      <c r="Y50" s="1226"/>
      <c r="Z50" s="1226"/>
      <c r="AA50" s="465"/>
      <c r="AB50" s="269"/>
    </row>
    <row r="51" spans="1:30" ht="6" customHeight="1" x14ac:dyDescent="0.25">
      <c r="A51" s="274"/>
      <c r="B51" s="273"/>
      <c r="C51" s="273"/>
      <c r="D51" s="273"/>
      <c r="E51" s="273"/>
      <c r="F51" s="273"/>
      <c r="G51" s="273"/>
      <c r="H51" s="273"/>
      <c r="I51" s="273"/>
      <c r="J51" s="273"/>
      <c r="K51" s="273"/>
      <c r="L51" s="273"/>
      <c r="M51" s="273"/>
      <c r="N51" s="273"/>
      <c r="O51" s="273"/>
      <c r="P51" s="273"/>
      <c r="Q51" s="273"/>
      <c r="R51" s="273"/>
      <c r="S51" s="273"/>
      <c r="T51" s="273"/>
      <c r="U51" s="273"/>
      <c r="V51" s="273"/>
      <c r="W51" s="273"/>
      <c r="X51" s="273"/>
      <c r="Y51" s="273"/>
      <c r="Z51" s="273"/>
      <c r="AA51" s="273"/>
      <c r="AB51" s="269"/>
    </row>
    <row r="52" spans="1:30" ht="18" customHeight="1" x14ac:dyDescent="0.25">
      <c r="A52" s="274"/>
      <c r="B52" s="1242" t="s">
        <v>354</v>
      </c>
      <c r="C52" s="1242"/>
      <c r="D52" s="1242"/>
      <c r="E52" s="1242"/>
      <c r="F52" s="1242"/>
      <c r="G52" s="1242"/>
      <c r="H52" s="1242"/>
      <c r="I52" s="1242"/>
      <c r="J52" s="1242"/>
      <c r="K52" s="1242"/>
      <c r="L52" s="1242"/>
      <c r="M52" s="1242"/>
      <c r="N52" s="1242"/>
      <c r="O52" s="1242"/>
      <c r="P52" s="1242"/>
      <c r="Q52" s="1242"/>
      <c r="R52" s="1242"/>
      <c r="S52" s="1242"/>
      <c r="T52" s="1242"/>
      <c r="U52" s="1242"/>
      <c r="V52" s="1242"/>
      <c r="W52" s="1242"/>
      <c r="X52" s="1242"/>
      <c r="Y52" s="1242"/>
      <c r="Z52" s="1242"/>
      <c r="AA52" s="465"/>
      <c r="AB52" s="269"/>
    </row>
    <row r="53" spans="1:30" ht="22.5" customHeight="1" x14ac:dyDescent="0.25">
      <c r="A53" s="274"/>
      <c r="B53" s="1233" t="s">
        <v>129</v>
      </c>
      <c r="C53" s="1234"/>
      <c r="D53" s="1234"/>
      <c r="E53" s="1234"/>
      <c r="F53" s="1234"/>
      <c r="G53" s="1234"/>
      <c r="H53" s="1234"/>
      <c r="I53" s="1234"/>
      <c r="J53" s="1234"/>
      <c r="K53" s="1234"/>
      <c r="L53" s="1234"/>
      <c r="M53" s="1234"/>
      <c r="N53" s="1234"/>
      <c r="O53" s="1234"/>
      <c r="P53" s="1234"/>
      <c r="Q53" s="1234"/>
      <c r="R53" s="1234"/>
      <c r="S53" s="1234"/>
      <c r="T53" s="1234"/>
      <c r="U53" s="1234"/>
      <c r="V53" s="1235"/>
      <c r="W53" s="1228" t="s">
        <v>109</v>
      </c>
      <c r="X53" s="1228"/>
      <c r="Y53" s="1228"/>
      <c r="Z53" s="1228"/>
      <c r="AA53" s="465"/>
      <c r="AB53" s="269"/>
    </row>
    <row r="54" spans="1:30" ht="18.75" hidden="1" customHeight="1" x14ac:dyDescent="0.25">
      <c r="A54" s="274"/>
      <c r="B54" s="1241" t="s">
        <v>121</v>
      </c>
      <c r="C54" s="1241"/>
      <c r="D54" s="1241"/>
      <c r="E54" s="1241"/>
      <c r="F54" s="1241"/>
      <c r="G54" s="1241"/>
      <c r="H54" s="1241"/>
      <c r="I54" s="1241"/>
      <c r="J54" s="1241"/>
      <c r="K54" s="1241"/>
      <c r="L54" s="1241"/>
      <c r="M54" s="1241"/>
      <c r="N54" s="1241"/>
      <c r="O54" s="1241"/>
      <c r="P54" s="1241"/>
      <c r="Q54" s="1241"/>
      <c r="R54" s="1241"/>
      <c r="S54" s="1241"/>
      <c r="T54" s="1241"/>
      <c r="U54" s="1241"/>
      <c r="V54" s="1241"/>
      <c r="W54" s="624"/>
      <c r="X54" s="1194">
        <v>0</v>
      </c>
      <c r="Y54" s="1194"/>
      <c r="Z54" s="1238"/>
      <c r="AA54" s="1238"/>
      <c r="AB54" s="269"/>
      <c r="AC54" s="1237"/>
      <c r="AD54" s="1237"/>
    </row>
    <row r="55" spans="1:30" ht="18.75" customHeight="1" x14ac:dyDescent="0.25">
      <c r="A55" s="274"/>
      <c r="B55" s="1191" t="s">
        <v>495</v>
      </c>
      <c r="C55" s="1192"/>
      <c r="D55" s="1192"/>
      <c r="E55" s="1192"/>
      <c r="F55" s="1192"/>
      <c r="G55" s="1192"/>
      <c r="H55" s="1192"/>
      <c r="I55" s="1192"/>
      <c r="J55" s="1192"/>
      <c r="K55" s="1192"/>
      <c r="L55" s="1192"/>
      <c r="M55" s="1192"/>
      <c r="N55" s="1192"/>
      <c r="O55" s="1192"/>
      <c r="P55" s="1192"/>
      <c r="Q55" s="1192"/>
      <c r="R55" s="1192"/>
      <c r="S55" s="1192"/>
      <c r="T55" s="1192"/>
      <c r="U55" s="1192"/>
      <c r="V55" s="1193"/>
      <c r="W55" s="1194">
        <f>+'TRPA-07'!$P$153</f>
        <v>0</v>
      </c>
      <c r="X55" s="1194"/>
      <c r="Y55" s="1194"/>
      <c r="Z55" s="1194"/>
      <c r="AA55" s="465"/>
      <c r="AB55" s="269"/>
      <c r="AC55" s="1237"/>
      <c r="AD55" s="1237"/>
    </row>
    <row r="56" spans="1:30" ht="18.75" customHeight="1" x14ac:dyDescent="0.25">
      <c r="A56" s="274"/>
      <c r="B56" s="1191" t="s">
        <v>496</v>
      </c>
      <c r="C56" s="1192"/>
      <c r="D56" s="1192"/>
      <c r="E56" s="1192"/>
      <c r="F56" s="1192"/>
      <c r="G56" s="1192"/>
      <c r="H56" s="1192"/>
      <c r="I56" s="1192"/>
      <c r="J56" s="1192"/>
      <c r="K56" s="1192"/>
      <c r="L56" s="1192"/>
      <c r="M56" s="1192"/>
      <c r="N56" s="1192"/>
      <c r="O56" s="1192"/>
      <c r="P56" s="1192"/>
      <c r="Q56" s="1192"/>
      <c r="R56" s="1192"/>
      <c r="S56" s="1192"/>
      <c r="T56" s="1192"/>
      <c r="U56" s="1192"/>
      <c r="V56" s="1193"/>
      <c r="W56" s="1194">
        <f>+'TRPA-07'!$P$154</f>
        <v>0</v>
      </c>
      <c r="X56" s="1194"/>
      <c r="Y56" s="1194"/>
      <c r="Z56" s="1194"/>
      <c r="AA56" s="465"/>
      <c r="AB56" s="269"/>
      <c r="AC56" s="475"/>
      <c r="AD56" s="475"/>
    </row>
    <row r="57" spans="1:30" ht="18.75" customHeight="1" x14ac:dyDescent="0.25">
      <c r="A57" s="274"/>
      <c r="B57" s="1191" t="s">
        <v>497</v>
      </c>
      <c r="C57" s="1192"/>
      <c r="D57" s="1192"/>
      <c r="E57" s="1192"/>
      <c r="F57" s="1192"/>
      <c r="G57" s="1192"/>
      <c r="H57" s="1192"/>
      <c r="I57" s="1192"/>
      <c r="J57" s="1192"/>
      <c r="K57" s="1192"/>
      <c r="L57" s="1192"/>
      <c r="M57" s="1192"/>
      <c r="N57" s="1192"/>
      <c r="O57" s="1192"/>
      <c r="P57" s="1192"/>
      <c r="Q57" s="1192"/>
      <c r="R57" s="1192"/>
      <c r="S57" s="1192"/>
      <c r="T57" s="1192"/>
      <c r="U57" s="1192"/>
      <c r="V57" s="1193"/>
      <c r="W57" s="1194">
        <f>+'TRPA-07'!$P$155</f>
        <v>0</v>
      </c>
      <c r="X57" s="1194"/>
      <c r="Y57" s="1194"/>
      <c r="Z57" s="1194"/>
      <c r="AA57" s="465"/>
      <c r="AB57" s="269"/>
      <c r="AC57" s="475"/>
      <c r="AD57" s="475"/>
    </row>
    <row r="58" spans="1:30" ht="18.75" hidden="1" customHeight="1" x14ac:dyDescent="0.25">
      <c r="A58" s="274"/>
      <c r="B58" s="1191" t="s">
        <v>130</v>
      </c>
      <c r="C58" s="1192"/>
      <c r="D58" s="1192"/>
      <c r="E58" s="1192"/>
      <c r="F58" s="1192"/>
      <c r="G58" s="1192"/>
      <c r="H58" s="1192"/>
      <c r="I58" s="1192"/>
      <c r="J58" s="1192"/>
      <c r="K58" s="1192"/>
      <c r="L58" s="1192"/>
      <c r="M58" s="1192"/>
      <c r="N58" s="1192"/>
      <c r="O58" s="1192"/>
      <c r="P58" s="1192"/>
      <c r="Q58" s="1192"/>
      <c r="R58" s="1192"/>
      <c r="S58" s="1192"/>
      <c r="T58" s="1192"/>
      <c r="U58" s="1192"/>
      <c r="V58" s="1193"/>
      <c r="W58" s="1194"/>
      <c r="X58" s="1194"/>
      <c r="Y58" s="1194"/>
      <c r="Z58" s="1194"/>
      <c r="AA58" s="465"/>
      <c r="AB58" s="269"/>
      <c r="AC58" s="1237"/>
      <c r="AD58" s="1237"/>
    </row>
    <row r="59" spans="1:30" ht="18.75" customHeight="1" x14ac:dyDescent="0.25">
      <c r="A59" s="274"/>
      <c r="B59" s="1191" t="s">
        <v>498</v>
      </c>
      <c r="C59" s="1192"/>
      <c r="D59" s="1192"/>
      <c r="E59" s="1192"/>
      <c r="F59" s="1192"/>
      <c r="G59" s="1192"/>
      <c r="H59" s="1192"/>
      <c r="I59" s="1192"/>
      <c r="J59" s="1192"/>
      <c r="K59" s="1192"/>
      <c r="L59" s="1192"/>
      <c r="M59" s="1192"/>
      <c r="N59" s="1192"/>
      <c r="O59" s="1192"/>
      <c r="P59" s="1192"/>
      <c r="Q59" s="1192"/>
      <c r="R59" s="1192"/>
      <c r="S59" s="1192"/>
      <c r="T59" s="1192"/>
      <c r="U59" s="1192"/>
      <c r="V59" s="1193"/>
      <c r="W59" s="1194">
        <f>+'TRPA-07'!$P$156</f>
        <v>0</v>
      </c>
      <c r="X59" s="1194"/>
      <c r="Y59" s="1194"/>
      <c r="Z59" s="1194"/>
      <c r="AA59" s="465"/>
      <c r="AB59" s="269"/>
      <c r="AC59" s="493"/>
      <c r="AD59" s="493"/>
    </row>
    <row r="60" spans="1:30" ht="18.75" customHeight="1" x14ac:dyDescent="0.25">
      <c r="A60" s="274"/>
      <c r="B60" s="1191" t="s">
        <v>122</v>
      </c>
      <c r="C60" s="1192"/>
      <c r="D60" s="1192"/>
      <c r="E60" s="1192"/>
      <c r="F60" s="1192"/>
      <c r="G60" s="1192"/>
      <c r="H60" s="1192"/>
      <c r="I60" s="1192"/>
      <c r="J60" s="1192"/>
      <c r="K60" s="1192"/>
      <c r="L60" s="1192"/>
      <c r="M60" s="1192"/>
      <c r="N60" s="1192"/>
      <c r="O60" s="1192"/>
      <c r="P60" s="1192"/>
      <c r="Q60" s="1192"/>
      <c r="R60" s="1192"/>
      <c r="S60" s="1192"/>
      <c r="T60" s="1192"/>
      <c r="U60" s="1192"/>
      <c r="V60" s="1193"/>
      <c r="W60" s="1194">
        <f>SUM(W61:Z68)</f>
        <v>0</v>
      </c>
      <c r="X60" s="1194"/>
      <c r="Y60" s="1194"/>
      <c r="Z60" s="1194"/>
      <c r="AA60" s="465"/>
      <c r="AB60" s="269"/>
      <c r="AC60" s="275"/>
    </row>
    <row r="61" spans="1:30" ht="18.75" customHeight="1" x14ac:dyDescent="0.25">
      <c r="A61" s="274"/>
      <c r="B61" s="1187" t="s">
        <v>588</v>
      </c>
      <c r="C61" s="1188"/>
      <c r="D61" s="1188"/>
      <c r="E61" s="1188"/>
      <c r="F61" s="1188"/>
      <c r="G61" s="1188"/>
      <c r="H61" s="1188"/>
      <c r="I61" s="1188"/>
      <c r="J61" s="1188"/>
      <c r="K61" s="1188"/>
      <c r="L61" s="1188"/>
      <c r="M61" s="1188"/>
      <c r="N61" s="1188"/>
      <c r="O61" s="1188"/>
      <c r="P61" s="1188"/>
      <c r="Q61" s="1188"/>
      <c r="R61" s="1188"/>
      <c r="S61" s="1188"/>
      <c r="T61" s="1188"/>
      <c r="U61" s="1188"/>
      <c r="V61" s="1189"/>
      <c r="W61" s="1190">
        <f>'CONT-10'!$T$515</f>
        <v>0</v>
      </c>
      <c r="X61" s="1190"/>
      <c r="Y61" s="1190"/>
      <c r="Z61" s="1190"/>
      <c r="AA61" s="465"/>
      <c r="AB61" s="269"/>
    </row>
    <row r="62" spans="1:30" ht="18.75" customHeight="1" x14ac:dyDescent="0.25">
      <c r="A62" s="274"/>
      <c r="B62" s="1187" t="s">
        <v>644</v>
      </c>
      <c r="C62" s="1188"/>
      <c r="D62" s="1188"/>
      <c r="E62" s="1188"/>
      <c r="F62" s="1188"/>
      <c r="G62" s="1188"/>
      <c r="H62" s="1188"/>
      <c r="I62" s="1188"/>
      <c r="J62" s="1188"/>
      <c r="K62" s="1188"/>
      <c r="L62" s="1188"/>
      <c r="M62" s="1188"/>
      <c r="N62" s="1188"/>
      <c r="O62" s="1188"/>
      <c r="P62" s="1188"/>
      <c r="Q62" s="1188"/>
      <c r="R62" s="1188"/>
      <c r="S62" s="1188"/>
      <c r="T62" s="1188"/>
      <c r="U62" s="1188"/>
      <c r="V62" s="1189"/>
      <c r="W62" s="1190">
        <f>'CONT-10'!$U$515</f>
        <v>0</v>
      </c>
      <c r="X62" s="1190"/>
      <c r="Y62" s="1190"/>
      <c r="Z62" s="1190"/>
      <c r="AA62" s="465"/>
      <c r="AB62" s="269"/>
    </row>
    <row r="63" spans="1:30" ht="18.75" customHeight="1" x14ac:dyDescent="0.25">
      <c r="A63" s="274"/>
      <c r="B63" s="1187" t="s">
        <v>319</v>
      </c>
      <c r="C63" s="1188"/>
      <c r="D63" s="1188"/>
      <c r="E63" s="1188"/>
      <c r="F63" s="1188"/>
      <c r="G63" s="1188"/>
      <c r="H63" s="1188"/>
      <c r="I63" s="1188"/>
      <c r="J63" s="1188"/>
      <c r="K63" s="1188"/>
      <c r="L63" s="1188"/>
      <c r="M63" s="1188"/>
      <c r="N63" s="1188"/>
      <c r="O63" s="1188"/>
      <c r="P63" s="1188"/>
      <c r="Q63" s="1188"/>
      <c r="R63" s="1188"/>
      <c r="S63" s="1188"/>
      <c r="T63" s="1188"/>
      <c r="U63" s="1188"/>
      <c r="V63" s="1189"/>
      <c r="W63" s="1190">
        <f>'CONT-10'!$T$516</f>
        <v>0</v>
      </c>
      <c r="X63" s="1190"/>
      <c r="Y63" s="1190"/>
      <c r="Z63" s="1190"/>
      <c r="AA63" s="465"/>
      <c r="AB63" s="269"/>
    </row>
    <row r="64" spans="1:30" ht="18.75" customHeight="1" x14ac:dyDescent="0.25">
      <c r="A64" s="274"/>
      <c r="B64" s="1187" t="s">
        <v>645</v>
      </c>
      <c r="C64" s="1188"/>
      <c r="D64" s="1188"/>
      <c r="E64" s="1188"/>
      <c r="F64" s="1188"/>
      <c r="G64" s="1188"/>
      <c r="H64" s="1188"/>
      <c r="I64" s="1188"/>
      <c r="J64" s="1188"/>
      <c r="K64" s="1188"/>
      <c r="L64" s="1188"/>
      <c r="M64" s="1188"/>
      <c r="N64" s="1188"/>
      <c r="O64" s="1188"/>
      <c r="P64" s="1188"/>
      <c r="Q64" s="1188"/>
      <c r="R64" s="1188"/>
      <c r="S64" s="1188"/>
      <c r="T64" s="1188"/>
      <c r="U64" s="1188"/>
      <c r="V64" s="1189"/>
      <c r="W64" s="1190">
        <f>'CONT-10'!$U$516</f>
        <v>0</v>
      </c>
      <c r="X64" s="1190"/>
      <c r="Y64" s="1190"/>
      <c r="Z64" s="1190"/>
      <c r="AA64" s="465"/>
      <c r="AB64" s="269"/>
    </row>
    <row r="65" spans="1:28" ht="18.75" customHeight="1" x14ac:dyDescent="0.25">
      <c r="A65" s="274"/>
      <c r="B65" s="1187" t="s">
        <v>459</v>
      </c>
      <c r="C65" s="1188"/>
      <c r="D65" s="1188"/>
      <c r="E65" s="1188"/>
      <c r="F65" s="1188"/>
      <c r="G65" s="1188"/>
      <c r="H65" s="1188"/>
      <c r="I65" s="1188"/>
      <c r="J65" s="1188"/>
      <c r="K65" s="1188"/>
      <c r="L65" s="1188"/>
      <c r="M65" s="1188"/>
      <c r="N65" s="1188"/>
      <c r="O65" s="1188"/>
      <c r="P65" s="1188"/>
      <c r="Q65" s="1188"/>
      <c r="R65" s="1188"/>
      <c r="S65" s="1188"/>
      <c r="T65" s="1188"/>
      <c r="U65" s="1188"/>
      <c r="V65" s="1189"/>
      <c r="W65" s="1190">
        <f>'CONT-10'!$T$517</f>
        <v>0</v>
      </c>
      <c r="X65" s="1190"/>
      <c r="Y65" s="1190"/>
      <c r="Z65" s="1190"/>
      <c r="AA65" s="465"/>
      <c r="AB65" s="269"/>
    </row>
    <row r="66" spans="1:28" ht="18.75" customHeight="1" x14ac:dyDescent="0.25">
      <c r="A66" s="274"/>
      <c r="B66" s="1187" t="s">
        <v>646</v>
      </c>
      <c r="C66" s="1188"/>
      <c r="D66" s="1188"/>
      <c r="E66" s="1188"/>
      <c r="F66" s="1188"/>
      <c r="G66" s="1188"/>
      <c r="H66" s="1188"/>
      <c r="I66" s="1188"/>
      <c r="J66" s="1188"/>
      <c r="K66" s="1188"/>
      <c r="L66" s="1188"/>
      <c r="M66" s="1188"/>
      <c r="N66" s="1188"/>
      <c r="O66" s="1188"/>
      <c r="P66" s="1188"/>
      <c r="Q66" s="1188"/>
      <c r="R66" s="1188"/>
      <c r="S66" s="1188"/>
      <c r="T66" s="1188"/>
      <c r="U66" s="1188"/>
      <c r="V66" s="1189"/>
      <c r="W66" s="1190">
        <f>'CONT-10'!$U$517</f>
        <v>0</v>
      </c>
      <c r="X66" s="1190"/>
      <c r="Y66" s="1190"/>
      <c r="Z66" s="1190"/>
      <c r="AA66" s="465"/>
      <c r="AB66" s="269"/>
    </row>
    <row r="67" spans="1:28" ht="18.75" customHeight="1" x14ac:dyDescent="0.25">
      <c r="A67" s="274"/>
      <c r="B67" s="1187" t="s">
        <v>460</v>
      </c>
      <c r="C67" s="1188"/>
      <c r="D67" s="1188"/>
      <c r="E67" s="1188"/>
      <c r="F67" s="1188"/>
      <c r="G67" s="1188"/>
      <c r="H67" s="1188"/>
      <c r="I67" s="1188"/>
      <c r="J67" s="1188"/>
      <c r="K67" s="1188"/>
      <c r="L67" s="1188"/>
      <c r="M67" s="1188"/>
      <c r="N67" s="1188"/>
      <c r="O67" s="1188"/>
      <c r="P67" s="1188"/>
      <c r="Q67" s="1188"/>
      <c r="R67" s="1188"/>
      <c r="S67" s="1188"/>
      <c r="T67" s="1188"/>
      <c r="U67" s="1188"/>
      <c r="V67" s="1189"/>
      <c r="W67" s="1190">
        <f>'CONT-10'!$T$518</f>
        <v>0</v>
      </c>
      <c r="X67" s="1190"/>
      <c r="Y67" s="1190"/>
      <c r="Z67" s="1190"/>
      <c r="AA67" s="465"/>
      <c r="AB67" s="269"/>
    </row>
    <row r="68" spans="1:28" ht="18.75" customHeight="1" x14ac:dyDescent="0.25">
      <c r="A68" s="274"/>
      <c r="B68" s="1187" t="s">
        <v>647</v>
      </c>
      <c r="C68" s="1188"/>
      <c r="D68" s="1188"/>
      <c r="E68" s="1188"/>
      <c r="F68" s="1188"/>
      <c r="G68" s="1188"/>
      <c r="H68" s="1188"/>
      <c r="I68" s="1188"/>
      <c r="J68" s="1188"/>
      <c r="K68" s="1188"/>
      <c r="L68" s="1188"/>
      <c r="M68" s="1188"/>
      <c r="N68" s="1188"/>
      <c r="O68" s="1188"/>
      <c r="P68" s="1188"/>
      <c r="Q68" s="1188"/>
      <c r="R68" s="1188"/>
      <c r="S68" s="1188"/>
      <c r="T68" s="1188"/>
      <c r="U68" s="1188"/>
      <c r="V68" s="1189"/>
      <c r="W68" s="1190">
        <f>'CONT-10'!$U$518</f>
        <v>0</v>
      </c>
      <c r="X68" s="1190"/>
      <c r="Y68" s="1190"/>
      <c r="Z68" s="1190"/>
      <c r="AA68" s="465"/>
      <c r="AB68" s="269"/>
    </row>
    <row r="69" spans="1:28" ht="18.75" customHeight="1" x14ac:dyDescent="0.25">
      <c r="A69" s="274"/>
      <c r="B69" s="1191" t="s">
        <v>360</v>
      </c>
      <c r="C69" s="1192"/>
      <c r="D69" s="1192"/>
      <c r="E69" s="1192"/>
      <c r="F69" s="1192"/>
      <c r="G69" s="1192"/>
      <c r="H69" s="1192"/>
      <c r="I69" s="1192"/>
      <c r="J69" s="1192"/>
      <c r="K69" s="1192"/>
      <c r="L69" s="1192"/>
      <c r="M69" s="1192"/>
      <c r="N69" s="1192"/>
      <c r="O69" s="1192"/>
      <c r="P69" s="1192"/>
      <c r="Q69" s="1192"/>
      <c r="R69" s="1192"/>
      <c r="S69" s="1192"/>
      <c r="T69" s="1192"/>
      <c r="U69" s="1192"/>
      <c r="V69" s="1193"/>
      <c r="W69" s="1194">
        <f>SUM(W70:Z74)</f>
        <v>0</v>
      </c>
      <c r="X69" s="1194"/>
      <c r="Y69" s="1194"/>
      <c r="Z69" s="1194"/>
      <c r="AA69" s="465"/>
      <c r="AB69" s="269"/>
    </row>
    <row r="70" spans="1:28" ht="18.75" customHeight="1" x14ac:dyDescent="0.25">
      <c r="A70" s="274"/>
      <c r="B70" s="1187" t="s">
        <v>362</v>
      </c>
      <c r="C70" s="1188"/>
      <c r="D70" s="1188"/>
      <c r="E70" s="1188"/>
      <c r="F70" s="1188"/>
      <c r="G70" s="1188"/>
      <c r="H70" s="1188"/>
      <c r="I70" s="1188"/>
      <c r="J70" s="1188"/>
      <c r="K70" s="1188"/>
      <c r="L70" s="1188"/>
      <c r="M70" s="1188"/>
      <c r="N70" s="1188"/>
      <c r="O70" s="1188"/>
      <c r="P70" s="1188"/>
      <c r="Q70" s="1188"/>
      <c r="R70" s="1188"/>
      <c r="S70" s="1188"/>
      <c r="T70" s="1188"/>
      <c r="U70" s="1188"/>
      <c r="V70" s="1189"/>
      <c r="W70" s="1190">
        <f>+'REVCLA-11'!$R$352</f>
        <v>0</v>
      </c>
      <c r="X70" s="1190"/>
      <c r="Y70" s="1190"/>
      <c r="Z70" s="1190"/>
      <c r="AA70" s="465"/>
      <c r="AB70" s="269"/>
    </row>
    <row r="71" spans="1:28" ht="18.75" customHeight="1" x14ac:dyDescent="0.25">
      <c r="A71" s="274"/>
      <c r="B71" s="1187" t="s">
        <v>220</v>
      </c>
      <c r="C71" s="1188"/>
      <c r="D71" s="1188"/>
      <c r="E71" s="1188"/>
      <c r="F71" s="1188"/>
      <c r="G71" s="1188"/>
      <c r="H71" s="1188"/>
      <c r="I71" s="1188"/>
      <c r="J71" s="1188"/>
      <c r="K71" s="1188"/>
      <c r="L71" s="1188"/>
      <c r="M71" s="1188"/>
      <c r="N71" s="1188"/>
      <c r="O71" s="1188"/>
      <c r="P71" s="1188"/>
      <c r="Q71" s="1188"/>
      <c r="R71" s="1188"/>
      <c r="S71" s="1188"/>
      <c r="T71" s="1188"/>
      <c r="U71" s="1188"/>
      <c r="V71" s="1189"/>
      <c r="W71" s="1190">
        <f>+'REVCLA-11'!$R$353</f>
        <v>0</v>
      </c>
      <c r="X71" s="1190"/>
      <c r="Y71" s="1190"/>
      <c r="Z71" s="1190"/>
      <c r="AA71" s="465"/>
      <c r="AB71" s="269"/>
    </row>
    <row r="72" spans="1:28" ht="18.75" customHeight="1" x14ac:dyDescent="0.25">
      <c r="A72" s="274"/>
      <c r="B72" s="1187" t="s">
        <v>258</v>
      </c>
      <c r="C72" s="1188"/>
      <c r="D72" s="1188"/>
      <c r="E72" s="1188"/>
      <c r="F72" s="1188"/>
      <c r="G72" s="1188"/>
      <c r="H72" s="1188"/>
      <c r="I72" s="1188"/>
      <c r="J72" s="1188"/>
      <c r="K72" s="1188"/>
      <c r="L72" s="1188"/>
      <c r="M72" s="1188"/>
      <c r="N72" s="1188"/>
      <c r="O72" s="1188"/>
      <c r="P72" s="1188"/>
      <c r="Q72" s="1188"/>
      <c r="R72" s="1188"/>
      <c r="S72" s="1188"/>
      <c r="T72" s="1188"/>
      <c r="U72" s="1188"/>
      <c r="V72" s="1189"/>
      <c r="W72" s="1190">
        <f>+'REVCLA-11'!$R$354</f>
        <v>0</v>
      </c>
      <c r="X72" s="1190"/>
      <c r="Y72" s="1190"/>
      <c r="Z72" s="1190"/>
      <c r="AA72" s="465"/>
      <c r="AB72" s="269"/>
    </row>
    <row r="73" spans="1:28" ht="18.75" customHeight="1" x14ac:dyDescent="0.25">
      <c r="A73" s="274"/>
      <c r="B73" s="1187" t="s">
        <v>257</v>
      </c>
      <c r="C73" s="1188"/>
      <c r="D73" s="1188"/>
      <c r="E73" s="1188"/>
      <c r="F73" s="1188"/>
      <c r="G73" s="1188"/>
      <c r="H73" s="1188"/>
      <c r="I73" s="1188"/>
      <c r="J73" s="1188"/>
      <c r="K73" s="1188"/>
      <c r="L73" s="1188"/>
      <c r="M73" s="1188"/>
      <c r="N73" s="1188"/>
      <c r="O73" s="1188"/>
      <c r="P73" s="1188"/>
      <c r="Q73" s="1188"/>
      <c r="R73" s="1188"/>
      <c r="S73" s="1188"/>
      <c r="T73" s="1188"/>
      <c r="U73" s="1188"/>
      <c r="V73" s="1189"/>
      <c r="W73" s="1190">
        <f>+'REVCLA-11'!$R$355</f>
        <v>0</v>
      </c>
      <c r="X73" s="1190"/>
      <c r="Y73" s="1190"/>
      <c r="Z73" s="1190"/>
      <c r="AA73" s="465"/>
      <c r="AB73" s="269"/>
    </row>
    <row r="74" spans="1:28" ht="18.75" customHeight="1" x14ac:dyDescent="0.25">
      <c r="A74" s="274"/>
      <c r="B74" s="1187" t="s">
        <v>648</v>
      </c>
      <c r="C74" s="1188"/>
      <c r="D74" s="1188"/>
      <c r="E74" s="1188"/>
      <c r="F74" s="1188"/>
      <c r="G74" s="1188"/>
      <c r="H74" s="1188"/>
      <c r="I74" s="1188"/>
      <c r="J74" s="1188"/>
      <c r="K74" s="1188"/>
      <c r="L74" s="1188"/>
      <c r="M74" s="1188"/>
      <c r="N74" s="1188"/>
      <c r="O74" s="1188"/>
      <c r="P74" s="1188"/>
      <c r="Q74" s="1188"/>
      <c r="R74" s="1188"/>
      <c r="S74" s="1188"/>
      <c r="T74" s="1188"/>
      <c r="U74" s="1188"/>
      <c r="V74" s="1189"/>
      <c r="W74" s="1190">
        <f>+'REVCLA-11'!$R$356</f>
        <v>0</v>
      </c>
      <c r="X74" s="1190"/>
      <c r="Y74" s="1190"/>
      <c r="Z74" s="1190"/>
      <c r="AA74" s="465"/>
      <c r="AB74" s="269"/>
    </row>
    <row r="75" spans="1:28" ht="18.75" customHeight="1" x14ac:dyDescent="0.25">
      <c r="A75" s="274"/>
      <c r="B75" s="1191" t="s">
        <v>649</v>
      </c>
      <c r="C75" s="1192"/>
      <c r="D75" s="1192"/>
      <c r="E75" s="1192"/>
      <c r="F75" s="1192"/>
      <c r="G75" s="1192"/>
      <c r="H75" s="1192"/>
      <c r="I75" s="1192"/>
      <c r="J75" s="1192"/>
      <c r="K75" s="1192"/>
      <c r="L75" s="1192"/>
      <c r="M75" s="1192"/>
      <c r="N75" s="1192"/>
      <c r="O75" s="1192"/>
      <c r="P75" s="1192"/>
      <c r="Q75" s="1192"/>
      <c r="R75" s="1192"/>
      <c r="S75" s="1192"/>
      <c r="T75" s="1192"/>
      <c r="U75" s="1192"/>
      <c r="V75" s="1193"/>
      <c r="W75" s="1194">
        <f>W76</f>
        <v>0</v>
      </c>
      <c r="X75" s="1194"/>
      <c r="Y75" s="1194"/>
      <c r="Z75" s="1194"/>
      <c r="AA75" s="465"/>
      <c r="AB75" s="269"/>
    </row>
    <row r="76" spans="1:28" ht="18.75" customHeight="1" x14ac:dyDescent="0.25">
      <c r="A76" s="274"/>
      <c r="B76" s="1187" t="s">
        <v>650</v>
      </c>
      <c r="C76" s="1188"/>
      <c r="D76" s="1188"/>
      <c r="E76" s="1188"/>
      <c r="F76" s="1188"/>
      <c r="G76" s="1188"/>
      <c r="H76" s="1188"/>
      <c r="I76" s="1188"/>
      <c r="J76" s="1188"/>
      <c r="K76" s="1188"/>
      <c r="L76" s="1188"/>
      <c r="M76" s="1188"/>
      <c r="N76" s="1188"/>
      <c r="O76" s="1188"/>
      <c r="P76" s="1188"/>
      <c r="Q76" s="1188"/>
      <c r="R76" s="1188"/>
      <c r="S76" s="1188"/>
      <c r="T76" s="1188"/>
      <c r="U76" s="1188"/>
      <c r="V76" s="1189"/>
      <c r="W76" s="1190">
        <f>'RECA-11.1'!V64</f>
        <v>0</v>
      </c>
      <c r="X76" s="1190"/>
      <c r="Y76" s="1190"/>
      <c r="Z76" s="1190"/>
      <c r="AA76" s="465"/>
      <c r="AB76" s="269"/>
    </row>
    <row r="77" spans="1:28" ht="18.75" customHeight="1" x14ac:dyDescent="0.25">
      <c r="A77" s="274"/>
      <c r="B77" s="1191" t="s">
        <v>123</v>
      </c>
      <c r="C77" s="1192"/>
      <c r="D77" s="1192"/>
      <c r="E77" s="1192"/>
      <c r="F77" s="1192"/>
      <c r="G77" s="1192"/>
      <c r="H77" s="1192"/>
      <c r="I77" s="1192"/>
      <c r="J77" s="1192"/>
      <c r="K77" s="1192"/>
      <c r="L77" s="1192"/>
      <c r="M77" s="1192"/>
      <c r="N77" s="1192"/>
      <c r="O77" s="1192"/>
      <c r="P77" s="1192"/>
      <c r="Q77" s="1192"/>
      <c r="R77" s="1192"/>
      <c r="S77" s="1192"/>
      <c r="T77" s="1192"/>
      <c r="U77" s="1192"/>
      <c r="V77" s="1193"/>
      <c r="W77" s="1194">
        <f>SUM(W78:Z79)</f>
        <v>0</v>
      </c>
      <c r="X77" s="1194"/>
      <c r="Y77" s="1194"/>
      <c r="Z77" s="1194"/>
      <c r="AA77" s="465"/>
      <c r="AB77" s="269"/>
    </row>
    <row r="78" spans="1:28" ht="18.75" customHeight="1" x14ac:dyDescent="0.25">
      <c r="A78" s="274"/>
      <c r="B78" s="1187" t="s">
        <v>227</v>
      </c>
      <c r="C78" s="1188"/>
      <c r="D78" s="1188"/>
      <c r="E78" s="1188"/>
      <c r="F78" s="1188"/>
      <c r="G78" s="1188"/>
      <c r="H78" s="1188"/>
      <c r="I78" s="1188"/>
      <c r="J78" s="1188"/>
      <c r="K78" s="1188"/>
      <c r="L78" s="1188"/>
      <c r="M78" s="1188"/>
      <c r="N78" s="1188"/>
      <c r="O78" s="1188"/>
      <c r="P78" s="1188"/>
      <c r="Q78" s="1188"/>
      <c r="R78" s="1188"/>
      <c r="S78" s="1188"/>
      <c r="T78" s="1188"/>
      <c r="U78" s="1188"/>
      <c r="V78" s="1189"/>
      <c r="W78" s="1190">
        <f>+'HABP-9'!$K$350</f>
        <v>0</v>
      </c>
      <c r="X78" s="1190"/>
      <c r="Y78" s="1190"/>
      <c r="Z78" s="1190"/>
      <c r="AA78" s="465"/>
      <c r="AB78" s="269"/>
    </row>
    <row r="79" spans="1:28" ht="18.75" customHeight="1" x14ac:dyDescent="0.25">
      <c r="A79" s="274"/>
      <c r="B79" s="1187" t="s">
        <v>228</v>
      </c>
      <c r="C79" s="1188"/>
      <c r="D79" s="1188"/>
      <c r="E79" s="1188"/>
      <c r="F79" s="1188"/>
      <c r="G79" s="1188"/>
      <c r="H79" s="1188"/>
      <c r="I79" s="1188"/>
      <c r="J79" s="1188"/>
      <c r="K79" s="1188"/>
      <c r="L79" s="1188"/>
      <c r="M79" s="1188"/>
      <c r="N79" s="1188"/>
      <c r="O79" s="1188"/>
      <c r="P79" s="1188"/>
      <c r="Q79" s="1188"/>
      <c r="R79" s="1188"/>
      <c r="S79" s="1188"/>
      <c r="T79" s="1188"/>
      <c r="U79" s="1188"/>
      <c r="V79" s="1189"/>
      <c r="W79" s="1190">
        <f>+'HABP-9'!$K$351</f>
        <v>0</v>
      </c>
      <c r="X79" s="1190"/>
      <c r="Y79" s="1190"/>
      <c r="Z79" s="1190"/>
      <c r="AA79" s="465"/>
      <c r="AB79" s="269"/>
    </row>
    <row r="80" spans="1:28" ht="18.75" customHeight="1" x14ac:dyDescent="0.25">
      <c r="A80" s="274"/>
      <c r="B80" s="1191" t="s">
        <v>124</v>
      </c>
      <c r="C80" s="1192"/>
      <c r="D80" s="1192"/>
      <c r="E80" s="1192"/>
      <c r="F80" s="1192"/>
      <c r="G80" s="1192"/>
      <c r="H80" s="1192"/>
      <c r="I80" s="1192"/>
      <c r="J80" s="1192"/>
      <c r="K80" s="1192"/>
      <c r="L80" s="1192"/>
      <c r="M80" s="1192"/>
      <c r="N80" s="1192"/>
      <c r="O80" s="1192"/>
      <c r="P80" s="1192"/>
      <c r="Q80" s="1192"/>
      <c r="R80" s="1192"/>
      <c r="S80" s="1192"/>
      <c r="T80" s="1192"/>
      <c r="U80" s="1192"/>
      <c r="V80" s="1193"/>
      <c r="W80" s="1194">
        <f>SUM(W81:Z86)</f>
        <v>0</v>
      </c>
      <c r="X80" s="1194"/>
      <c r="Y80" s="1194"/>
      <c r="Z80" s="1194"/>
      <c r="AA80" s="465"/>
      <c r="AB80" s="269"/>
    </row>
    <row r="81" spans="1:28" ht="18.75" customHeight="1" x14ac:dyDescent="0.25">
      <c r="A81" s="274"/>
      <c r="B81" s="1187" t="s">
        <v>579</v>
      </c>
      <c r="C81" s="1188"/>
      <c r="D81" s="1188"/>
      <c r="E81" s="1188"/>
      <c r="F81" s="1188"/>
      <c r="G81" s="1188"/>
      <c r="H81" s="1188"/>
      <c r="I81" s="1188"/>
      <c r="J81" s="1188"/>
      <c r="K81" s="1188"/>
      <c r="L81" s="1188"/>
      <c r="M81" s="1188"/>
      <c r="N81" s="1188"/>
      <c r="O81" s="1188"/>
      <c r="P81" s="1188"/>
      <c r="Q81" s="1188"/>
      <c r="R81" s="1188"/>
      <c r="S81" s="1188"/>
      <c r="T81" s="1188"/>
      <c r="U81" s="1188"/>
      <c r="V81" s="1189"/>
      <c r="W81" s="1190">
        <f>+'CREA-13'!$O$513</f>
        <v>0</v>
      </c>
      <c r="X81" s="1190"/>
      <c r="Y81" s="1190"/>
      <c r="Z81" s="1190"/>
      <c r="AA81" s="465"/>
      <c r="AB81" s="269"/>
    </row>
    <row r="82" spans="1:28" ht="18.75" customHeight="1" x14ac:dyDescent="0.25">
      <c r="A82" s="274"/>
      <c r="B82" s="1187" t="s">
        <v>651</v>
      </c>
      <c r="C82" s="1188"/>
      <c r="D82" s="1188"/>
      <c r="E82" s="1188"/>
      <c r="F82" s="1188"/>
      <c r="G82" s="1188"/>
      <c r="H82" s="1188"/>
      <c r="I82" s="1188"/>
      <c r="J82" s="1188"/>
      <c r="K82" s="1188"/>
      <c r="L82" s="1188"/>
      <c r="M82" s="1188"/>
      <c r="N82" s="1188"/>
      <c r="O82" s="1188"/>
      <c r="P82" s="1188"/>
      <c r="Q82" s="1188"/>
      <c r="R82" s="1188"/>
      <c r="S82" s="1188"/>
      <c r="T82" s="1188"/>
      <c r="U82" s="1188"/>
      <c r="V82" s="1189"/>
      <c r="W82" s="1190">
        <f>+'CREA-13'!$P$513</f>
        <v>0</v>
      </c>
      <c r="X82" s="1190"/>
      <c r="Y82" s="1190"/>
      <c r="Z82" s="1190"/>
      <c r="AA82" s="465"/>
      <c r="AB82" s="269"/>
    </row>
    <row r="83" spans="1:28" ht="18.75" customHeight="1" x14ac:dyDescent="0.25">
      <c r="A83" s="274"/>
      <c r="B83" s="1187" t="s">
        <v>580</v>
      </c>
      <c r="C83" s="1188"/>
      <c r="D83" s="1188"/>
      <c r="E83" s="1188"/>
      <c r="F83" s="1188"/>
      <c r="G83" s="1188"/>
      <c r="H83" s="1188"/>
      <c r="I83" s="1188"/>
      <c r="J83" s="1188"/>
      <c r="K83" s="1188"/>
      <c r="L83" s="1188"/>
      <c r="M83" s="1188"/>
      <c r="N83" s="1188"/>
      <c r="O83" s="1188"/>
      <c r="P83" s="1188"/>
      <c r="Q83" s="1188"/>
      <c r="R83" s="1188"/>
      <c r="S83" s="1188"/>
      <c r="T83" s="1188"/>
      <c r="U83" s="1188"/>
      <c r="V83" s="1189"/>
      <c r="W83" s="1190">
        <f>+'CREA-13'!$O$514</f>
        <v>0</v>
      </c>
      <c r="X83" s="1190"/>
      <c r="Y83" s="1190"/>
      <c r="Z83" s="1190"/>
      <c r="AA83" s="465"/>
      <c r="AB83" s="269"/>
    </row>
    <row r="84" spans="1:28" ht="18.75" customHeight="1" x14ac:dyDescent="0.25">
      <c r="A84" s="274"/>
      <c r="B84" s="1187" t="s">
        <v>652</v>
      </c>
      <c r="C84" s="1188"/>
      <c r="D84" s="1188"/>
      <c r="E84" s="1188"/>
      <c r="F84" s="1188"/>
      <c r="G84" s="1188"/>
      <c r="H84" s="1188"/>
      <c r="I84" s="1188"/>
      <c r="J84" s="1188"/>
      <c r="K84" s="1188"/>
      <c r="L84" s="1188"/>
      <c r="M84" s="1188"/>
      <c r="N84" s="1188"/>
      <c r="O84" s="1188"/>
      <c r="P84" s="1188"/>
      <c r="Q84" s="1188"/>
      <c r="R84" s="1188"/>
      <c r="S84" s="1188"/>
      <c r="T84" s="1188"/>
      <c r="U84" s="1188"/>
      <c r="V84" s="1189"/>
      <c r="W84" s="1190">
        <f>+'CREA-13'!$P$514</f>
        <v>0</v>
      </c>
      <c r="X84" s="1190"/>
      <c r="Y84" s="1190"/>
      <c r="Z84" s="1190"/>
      <c r="AA84" s="465"/>
      <c r="AB84" s="269"/>
    </row>
    <row r="85" spans="1:28" ht="18.75" customHeight="1" x14ac:dyDescent="0.25">
      <c r="A85" s="274"/>
      <c r="B85" s="1187" t="s">
        <v>313</v>
      </c>
      <c r="C85" s="1188"/>
      <c r="D85" s="1188"/>
      <c r="E85" s="1188"/>
      <c r="F85" s="1188"/>
      <c r="G85" s="1188"/>
      <c r="H85" s="1188"/>
      <c r="I85" s="1188"/>
      <c r="J85" s="1188"/>
      <c r="K85" s="1188"/>
      <c r="L85" s="1188"/>
      <c r="M85" s="1188"/>
      <c r="N85" s="1188"/>
      <c r="O85" s="1188"/>
      <c r="P85" s="1188"/>
      <c r="Q85" s="1188"/>
      <c r="R85" s="1188"/>
      <c r="S85" s="1188"/>
      <c r="T85" s="1188"/>
      <c r="U85" s="1188"/>
      <c r="V85" s="1189"/>
      <c r="W85" s="1190">
        <f>+'CREA-13'!$O$515</f>
        <v>0</v>
      </c>
      <c r="X85" s="1190"/>
      <c r="Y85" s="1190"/>
      <c r="Z85" s="1190"/>
      <c r="AA85" s="465"/>
      <c r="AB85" s="269"/>
    </row>
    <row r="86" spans="1:28" ht="18.75" customHeight="1" x14ac:dyDescent="0.25">
      <c r="A86" s="274"/>
      <c r="B86" s="1187" t="s">
        <v>653</v>
      </c>
      <c r="C86" s="1188"/>
      <c r="D86" s="1188"/>
      <c r="E86" s="1188"/>
      <c r="F86" s="1188"/>
      <c r="G86" s="1188"/>
      <c r="H86" s="1188"/>
      <c r="I86" s="1188"/>
      <c r="J86" s="1188"/>
      <c r="K86" s="1188"/>
      <c r="L86" s="1188"/>
      <c r="M86" s="1188"/>
      <c r="N86" s="1188"/>
      <c r="O86" s="1188"/>
      <c r="P86" s="1188"/>
      <c r="Q86" s="1188"/>
      <c r="R86" s="1188"/>
      <c r="S86" s="1188"/>
      <c r="T86" s="1188"/>
      <c r="U86" s="1188"/>
      <c r="V86" s="1189"/>
      <c r="W86" s="1190">
        <f>+'CREA-13'!$P$515</f>
        <v>0</v>
      </c>
      <c r="X86" s="1190"/>
      <c r="Y86" s="1190"/>
      <c r="Z86" s="1190"/>
      <c r="AA86" s="465"/>
      <c r="AB86" s="269"/>
    </row>
    <row r="87" spans="1:28" ht="18.75" customHeight="1" x14ac:dyDescent="0.25">
      <c r="A87" s="274"/>
      <c r="B87" s="1191" t="s">
        <v>125</v>
      </c>
      <c r="C87" s="1192"/>
      <c r="D87" s="1192"/>
      <c r="E87" s="1192"/>
      <c r="F87" s="1192"/>
      <c r="G87" s="1192"/>
      <c r="H87" s="1192"/>
      <c r="I87" s="1192"/>
      <c r="J87" s="1192"/>
      <c r="K87" s="1192"/>
      <c r="L87" s="1192"/>
      <c r="M87" s="1192"/>
      <c r="N87" s="1192"/>
      <c r="O87" s="1192"/>
      <c r="P87" s="1192"/>
      <c r="Q87" s="1192"/>
      <c r="R87" s="1192"/>
      <c r="S87" s="1192"/>
      <c r="T87" s="1192"/>
      <c r="U87" s="1192"/>
      <c r="V87" s="1193"/>
      <c r="W87" s="1194">
        <f>SUM(W88:Z89)</f>
        <v>0</v>
      </c>
      <c r="X87" s="1194"/>
      <c r="Y87" s="1194"/>
      <c r="Z87" s="1194"/>
      <c r="AA87" s="465"/>
      <c r="AB87" s="269"/>
    </row>
    <row r="88" spans="1:28" ht="18.75" customHeight="1" x14ac:dyDescent="0.25">
      <c r="A88" s="274"/>
      <c r="B88" s="1187" t="s">
        <v>506</v>
      </c>
      <c r="C88" s="1188"/>
      <c r="D88" s="1188"/>
      <c r="E88" s="1188"/>
      <c r="F88" s="1188"/>
      <c r="G88" s="1188"/>
      <c r="H88" s="1188"/>
      <c r="I88" s="1188"/>
      <c r="J88" s="1188"/>
      <c r="K88" s="1188"/>
      <c r="L88" s="1188"/>
      <c r="M88" s="1188"/>
      <c r="N88" s="1188"/>
      <c r="O88" s="1188"/>
      <c r="P88" s="1188"/>
      <c r="Q88" s="1188"/>
      <c r="R88" s="1188"/>
      <c r="S88" s="1188"/>
      <c r="T88" s="1188"/>
      <c r="U88" s="1188"/>
      <c r="V88" s="1189"/>
      <c r="W88" s="1190">
        <f>'SUPR-12'!S152</f>
        <v>0</v>
      </c>
      <c r="X88" s="1190"/>
      <c r="Y88" s="1190"/>
      <c r="Z88" s="1190"/>
      <c r="AA88" s="465"/>
      <c r="AB88" s="269"/>
    </row>
    <row r="89" spans="1:28" ht="18.75" hidden="1" customHeight="1" x14ac:dyDescent="0.25">
      <c r="A89" s="274"/>
      <c r="B89" s="1191" t="s">
        <v>507</v>
      </c>
      <c r="C89" s="1192"/>
      <c r="D89" s="1192"/>
      <c r="E89" s="1192"/>
      <c r="F89" s="1192"/>
      <c r="G89" s="1192"/>
      <c r="H89" s="1192"/>
      <c r="I89" s="1192"/>
      <c r="J89" s="1192"/>
      <c r="K89" s="1192"/>
      <c r="L89" s="1192"/>
      <c r="M89" s="1192"/>
      <c r="N89" s="1192"/>
      <c r="O89" s="1192"/>
      <c r="P89" s="1192"/>
      <c r="Q89" s="1192"/>
      <c r="R89" s="1192"/>
      <c r="S89" s="1192"/>
      <c r="T89" s="1192"/>
      <c r="U89" s="1192"/>
      <c r="V89" s="1193"/>
      <c r="W89" s="1194">
        <f>'SUPR-12'!S153</f>
        <v>0</v>
      </c>
      <c r="X89" s="1194"/>
      <c r="Y89" s="1194"/>
      <c r="Z89" s="1194"/>
      <c r="AA89" s="465"/>
      <c r="AB89" s="269"/>
    </row>
    <row r="90" spans="1:28" ht="18.75" customHeight="1" x14ac:dyDescent="0.25">
      <c r="A90" s="274"/>
      <c r="B90" s="1191" t="s">
        <v>126</v>
      </c>
      <c r="C90" s="1192"/>
      <c r="D90" s="1192"/>
      <c r="E90" s="1192"/>
      <c r="F90" s="1192"/>
      <c r="G90" s="1192"/>
      <c r="H90" s="1192"/>
      <c r="I90" s="1192"/>
      <c r="J90" s="1192"/>
      <c r="K90" s="1192"/>
      <c r="L90" s="1192"/>
      <c r="M90" s="1192"/>
      <c r="N90" s="1192"/>
      <c r="O90" s="1192"/>
      <c r="P90" s="1192"/>
      <c r="Q90" s="1192"/>
      <c r="R90" s="1192"/>
      <c r="S90" s="1192"/>
      <c r="T90" s="1192"/>
      <c r="U90" s="1192"/>
      <c r="V90" s="1193"/>
      <c r="W90" s="1194">
        <f>+SUM(W91:Z95)</f>
        <v>0</v>
      </c>
      <c r="X90" s="1194"/>
      <c r="Y90" s="1194"/>
      <c r="Z90" s="1194"/>
      <c r="AA90" s="465"/>
      <c r="AB90" s="269"/>
    </row>
    <row r="91" spans="1:28" ht="18.75" customHeight="1" x14ac:dyDescent="0.25">
      <c r="A91" s="274"/>
      <c r="B91" s="1187" t="s">
        <v>256</v>
      </c>
      <c r="C91" s="1188"/>
      <c r="D91" s="1188"/>
      <c r="E91" s="1188"/>
      <c r="F91" s="1188"/>
      <c r="G91" s="1188"/>
      <c r="H91" s="1188"/>
      <c r="I91" s="1188"/>
      <c r="J91" s="1188"/>
      <c r="K91" s="1188"/>
      <c r="L91" s="1188"/>
      <c r="M91" s="1188"/>
      <c r="N91" s="1188"/>
      <c r="O91" s="1188"/>
      <c r="P91" s="1188"/>
      <c r="Q91" s="1188"/>
      <c r="R91" s="1188"/>
      <c r="S91" s="1188"/>
      <c r="T91" s="1188"/>
      <c r="U91" s="1188"/>
      <c r="V91" s="1189"/>
      <c r="W91" s="1190">
        <f>'DESV-14'!AN127</f>
        <v>0</v>
      </c>
      <c r="X91" s="1190"/>
      <c r="Y91" s="1190"/>
      <c r="Z91" s="1190"/>
      <c r="AA91" s="465"/>
      <c r="AB91" s="269"/>
    </row>
    <row r="92" spans="1:28" ht="18.75" customHeight="1" x14ac:dyDescent="0.25">
      <c r="A92" s="274"/>
      <c r="B92" s="1187" t="s">
        <v>375</v>
      </c>
      <c r="C92" s="1188"/>
      <c r="D92" s="1188"/>
      <c r="E92" s="1188"/>
      <c r="F92" s="1188"/>
      <c r="G92" s="1188"/>
      <c r="H92" s="1188"/>
      <c r="I92" s="1188"/>
      <c r="J92" s="1188"/>
      <c r="K92" s="1188"/>
      <c r="L92" s="1188"/>
      <c r="M92" s="1188"/>
      <c r="N92" s="1188"/>
      <c r="O92" s="1188"/>
      <c r="P92" s="1188"/>
      <c r="Q92" s="1188"/>
      <c r="R92" s="1188"/>
      <c r="S92" s="1188"/>
      <c r="T92" s="1188"/>
      <c r="U92" s="1188"/>
      <c r="V92" s="1189"/>
      <c r="W92" s="1190">
        <f>'DESV-14'!AN128</f>
        <v>0</v>
      </c>
      <c r="X92" s="1190"/>
      <c r="Y92" s="1190"/>
      <c r="Z92" s="1190"/>
      <c r="AA92" s="465"/>
      <c r="AB92" s="269"/>
    </row>
    <row r="93" spans="1:28" ht="18.75" customHeight="1" x14ac:dyDescent="0.25">
      <c r="A93" s="274"/>
      <c r="B93" s="1187" t="s">
        <v>373</v>
      </c>
      <c r="C93" s="1188"/>
      <c r="D93" s="1188"/>
      <c r="E93" s="1188"/>
      <c r="F93" s="1188"/>
      <c r="G93" s="1188"/>
      <c r="H93" s="1188"/>
      <c r="I93" s="1188"/>
      <c r="J93" s="1188"/>
      <c r="K93" s="1188"/>
      <c r="L93" s="1188"/>
      <c r="M93" s="1188"/>
      <c r="N93" s="1188"/>
      <c r="O93" s="1188"/>
      <c r="P93" s="1188"/>
      <c r="Q93" s="1188"/>
      <c r="R93" s="1188"/>
      <c r="S93" s="1188"/>
      <c r="T93" s="1188"/>
      <c r="U93" s="1188"/>
      <c r="V93" s="1189"/>
      <c r="W93" s="1190">
        <f>'DESV-14'!AN129</f>
        <v>0</v>
      </c>
      <c r="X93" s="1190"/>
      <c r="Y93" s="1190"/>
      <c r="Z93" s="1190"/>
      <c r="AA93" s="465"/>
      <c r="AB93" s="269"/>
    </row>
    <row r="94" spans="1:28" ht="18.75" customHeight="1" x14ac:dyDescent="0.25">
      <c r="A94" s="274"/>
      <c r="B94" s="1187" t="s">
        <v>361</v>
      </c>
      <c r="C94" s="1188"/>
      <c r="D94" s="1188"/>
      <c r="E94" s="1188"/>
      <c r="F94" s="1188"/>
      <c r="G94" s="1188"/>
      <c r="H94" s="1188"/>
      <c r="I94" s="1188"/>
      <c r="J94" s="1188"/>
      <c r="K94" s="1188"/>
      <c r="L94" s="1188"/>
      <c r="M94" s="1188"/>
      <c r="N94" s="1188"/>
      <c r="O94" s="1188"/>
      <c r="P94" s="1188"/>
      <c r="Q94" s="1188"/>
      <c r="R94" s="1188"/>
      <c r="S94" s="1188"/>
      <c r="T94" s="1188"/>
      <c r="U94" s="1188"/>
      <c r="V94" s="1189"/>
      <c r="W94" s="1190">
        <f>'DESV-14'!AN130</f>
        <v>0</v>
      </c>
      <c r="X94" s="1190"/>
      <c r="Y94" s="1190"/>
      <c r="Z94" s="1190"/>
      <c r="AA94" s="465"/>
      <c r="AB94" s="269"/>
    </row>
    <row r="95" spans="1:28" ht="18.75" customHeight="1" x14ac:dyDescent="0.25">
      <c r="A95" s="274"/>
      <c r="B95" s="1187" t="s">
        <v>374</v>
      </c>
      <c r="C95" s="1188"/>
      <c r="D95" s="1188"/>
      <c r="E95" s="1188"/>
      <c r="F95" s="1188"/>
      <c r="G95" s="1188"/>
      <c r="H95" s="1188"/>
      <c r="I95" s="1188"/>
      <c r="J95" s="1188"/>
      <c r="K95" s="1188"/>
      <c r="L95" s="1188"/>
      <c r="M95" s="1188"/>
      <c r="N95" s="1188"/>
      <c r="O95" s="1188"/>
      <c r="P95" s="1188"/>
      <c r="Q95" s="1188"/>
      <c r="R95" s="1188"/>
      <c r="S95" s="1188"/>
      <c r="T95" s="1188"/>
      <c r="U95" s="1188"/>
      <c r="V95" s="1189"/>
      <c r="W95" s="1190">
        <f>'DESV-14'!AN131</f>
        <v>0</v>
      </c>
      <c r="X95" s="1190"/>
      <c r="Y95" s="1190"/>
      <c r="Z95" s="1190"/>
      <c r="AA95" s="465"/>
      <c r="AB95" s="269"/>
    </row>
    <row r="96" spans="1:28" ht="18.75" customHeight="1" x14ac:dyDescent="0.25">
      <c r="A96" s="272"/>
      <c r="B96" s="1243" t="s">
        <v>112</v>
      </c>
      <c r="C96" s="1244"/>
      <c r="D96" s="1244"/>
      <c r="E96" s="1244"/>
      <c r="F96" s="1244"/>
      <c r="G96" s="1244"/>
      <c r="H96" s="1244"/>
      <c r="I96" s="1244"/>
      <c r="J96" s="1244"/>
      <c r="K96" s="1244"/>
      <c r="L96" s="1244"/>
      <c r="M96" s="1244"/>
      <c r="N96" s="1244"/>
      <c r="O96" s="1244"/>
      <c r="P96" s="1244"/>
      <c r="Q96" s="1244"/>
      <c r="R96" s="1244"/>
      <c r="S96" s="1244"/>
      <c r="T96" s="1244"/>
      <c r="U96" s="1244"/>
      <c r="V96" s="1245"/>
      <c r="W96" s="1226">
        <f>+SUM(W90,W87,W80,W77,W69,W60,W59,W57,W56,W55,W75)</f>
        <v>0</v>
      </c>
      <c r="X96" s="1226"/>
      <c r="Y96" s="1226"/>
      <c r="Z96" s="1226"/>
      <c r="AA96" s="465"/>
      <c r="AB96" s="269"/>
    </row>
    <row r="97" spans="1:28" ht="21.75" customHeight="1" x14ac:dyDescent="0.25">
      <c r="A97" s="274"/>
      <c r="B97" s="273"/>
      <c r="C97" s="273"/>
      <c r="D97" s="273"/>
      <c r="E97" s="273"/>
      <c r="F97" s="273"/>
      <c r="G97" s="273"/>
      <c r="H97" s="273"/>
      <c r="I97" s="273"/>
      <c r="J97" s="273"/>
      <c r="K97" s="273"/>
      <c r="L97" s="273"/>
      <c r="M97" s="273"/>
      <c r="N97" s="273"/>
      <c r="O97" s="273"/>
      <c r="P97" s="273"/>
      <c r="Q97" s="273"/>
      <c r="R97" s="273"/>
      <c r="S97" s="273"/>
      <c r="T97" s="273"/>
      <c r="U97" s="273"/>
      <c r="V97" s="273"/>
      <c r="W97" s="273"/>
      <c r="X97" s="273"/>
      <c r="Y97" s="273"/>
      <c r="Z97" s="273"/>
      <c r="AA97" s="1255"/>
      <c r="AB97" s="1256"/>
    </row>
    <row r="98" spans="1:28" ht="11.1" customHeight="1" x14ac:dyDescent="0.25">
      <c r="A98" s="272"/>
      <c r="B98" s="1257"/>
      <c r="C98" s="1257"/>
      <c r="D98" s="1257"/>
      <c r="E98" s="1257"/>
      <c r="F98" s="1257"/>
      <c r="G98" s="271"/>
      <c r="H98" s="270"/>
      <c r="I98" s="270"/>
      <c r="J98" s="270"/>
      <c r="K98" s="270"/>
      <c r="L98" s="270"/>
      <c r="M98" s="270"/>
      <c r="N98" s="1255"/>
      <c r="O98" s="1255"/>
      <c r="P98" s="1255"/>
      <c r="Q98" s="1255"/>
      <c r="R98" s="1255"/>
      <c r="S98" s="1255"/>
      <c r="T98" s="1255"/>
      <c r="U98" s="1255"/>
      <c r="V98" s="1255"/>
      <c r="W98" s="1255"/>
      <c r="X98" s="1255"/>
      <c r="Y98" s="1255"/>
      <c r="Z98" s="1255"/>
      <c r="AA98" s="270"/>
      <c r="AB98" s="269"/>
    </row>
    <row r="99" spans="1:28" ht="20.100000000000001" customHeight="1" x14ac:dyDescent="0.25">
      <c r="A99" s="268"/>
      <c r="C99" s="455"/>
      <c r="D99" s="1258"/>
      <c r="E99" s="1258"/>
      <c r="F99" s="1258"/>
      <c r="G99" s="1258"/>
      <c r="H99" s="1258"/>
      <c r="I99" s="627"/>
      <c r="J99" s="627"/>
      <c r="K99" s="627"/>
      <c r="M99" s="455"/>
      <c r="N99" s="455"/>
      <c r="O99" s="1258"/>
      <c r="P99" s="1258"/>
      <c r="Q99" s="1258"/>
      <c r="R99" s="1258"/>
      <c r="S99" s="1258"/>
      <c r="T99" s="1258"/>
      <c r="U99" s="1258"/>
      <c r="V99" s="1258"/>
      <c r="W99" s="627"/>
      <c r="X99" s="627"/>
      <c r="Y99" s="627"/>
      <c r="Z99" s="455"/>
      <c r="AA99" s="455"/>
      <c r="AB99" s="267"/>
    </row>
    <row r="100" spans="1:28" ht="9" customHeight="1" x14ac:dyDescent="0.25">
      <c r="A100" s="392"/>
      <c r="C100" s="415"/>
      <c r="D100" s="1259" t="s">
        <v>52</v>
      </c>
      <c r="E100" s="1259"/>
      <c r="F100" s="1259"/>
      <c r="G100" s="1259"/>
      <c r="H100" s="1259"/>
      <c r="I100" s="628"/>
      <c r="J100" s="628"/>
      <c r="K100" s="628"/>
      <c r="M100" s="415"/>
      <c r="N100" s="415"/>
      <c r="O100" s="1259" t="s">
        <v>52</v>
      </c>
      <c r="P100" s="1259"/>
      <c r="Q100" s="1259"/>
      <c r="R100" s="1259"/>
      <c r="S100" s="1259"/>
      <c r="T100" s="1259"/>
      <c r="U100" s="1259"/>
      <c r="V100" s="1259"/>
      <c r="W100" s="415"/>
      <c r="X100" s="415"/>
      <c r="Y100" s="415"/>
      <c r="Z100" s="415"/>
      <c r="AA100" s="415"/>
      <c r="AB100" s="267"/>
    </row>
    <row r="101" spans="1:28" ht="10.5" customHeight="1" x14ac:dyDescent="0.25">
      <c r="A101" s="391"/>
      <c r="D101" s="1260" t="s">
        <v>355</v>
      </c>
      <c r="E101" s="1260"/>
      <c r="F101" s="1260"/>
      <c r="G101" s="1260"/>
      <c r="H101" s="1260"/>
      <c r="I101" s="625"/>
      <c r="J101" s="625"/>
      <c r="K101" s="625"/>
      <c r="O101" s="1261" t="s">
        <v>356</v>
      </c>
      <c r="P101" s="1261"/>
      <c r="Q101" s="1261"/>
      <c r="R101" s="1261"/>
      <c r="S101" s="1261"/>
      <c r="T101" s="1261"/>
      <c r="U101" s="1261"/>
      <c r="V101" s="1261"/>
      <c r="W101" s="416"/>
      <c r="X101" s="416"/>
      <c r="Y101" s="416"/>
      <c r="Z101" s="416"/>
      <c r="AA101" s="416"/>
      <c r="AB101" s="267"/>
    </row>
    <row r="102" spans="1:28" ht="13.5" customHeight="1" x14ac:dyDescent="0.25">
      <c r="A102" s="390"/>
      <c r="C102" s="419" t="s">
        <v>159</v>
      </c>
      <c r="D102" s="1254"/>
      <c r="E102" s="1254"/>
      <c r="F102" s="1254"/>
      <c r="G102" s="1254"/>
      <c r="H102" s="1254"/>
      <c r="I102" s="623"/>
      <c r="J102" s="623"/>
      <c r="K102" s="623"/>
      <c r="M102" s="1262" t="s">
        <v>159</v>
      </c>
      <c r="N102" s="1262"/>
      <c r="O102" s="1263"/>
      <c r="P102" s="1263"/>
      <c r="Q102" s="1263"/>
      <c r="R102" s="1263"/>
      <c r="S102" s="1263"/>
      <c r="T102" s="1263"/>
      <c r="U102" s="1263"/>
      <c r="V102" s="1263"/>
      <c r="W102" s="1263"/>
      <c r="X102" s="419"/>
      <c r="Y102" s="419"/>
      <c r="Z102" s="419"/>
      <c r="AA102" s="417"/>
      <c r="AB102" s="267"/>
    </row>
    <row r="103" spans="1:28" ht="5.25" customHeight="1" thickBot="1" x14ac:dyDescent="0.3">
      <c r="A103" s="389"/>
      <c r="B103" s="420"/>
      <c r="C103" s="420"/>
      <c r="D103" s="420"/>
      <c r="E103" s="420"/>
      <c r="F103" s="420"/>
      <c r="G103" s="420"/>
      <c r="H103" s="420"/>
      <c r="I103" s="420"/>
      <c r="J103" s="420"/>
      <c r="K103" s="420"/>
      <c r="L103" s="420"/>
      <c r="M103" s="420"/>
      <c r="N103" s="420"/>
      <c r="O103" s="420"/>
      <c r="P103" s="420"/>
      <c r="Q103" s="420"/>
      <c r="R103" s="420"/>
      <c r="S103" s="420"/>
      <c r="T103" s="420"/>
      <c r="U103" s="420"/>
      <c r="V103" s="420"/>
      <c r="W103" s="420"/>
      <c r="X103" s="420"/>
      <c r="Y103" s="420"/>
      <c r="Z103" s="420"/>
      <c r="AA103" s="418"/>
      <c r="AB103" s="266"/>
    </row>
    <row r="104" spans="1:28" ht="10.5" hidden="1" customHeight="1" x14ac:dyDescent="0.25"/>
    <row r="105" spans="1:28" ht="15" x14ac:dyDescent="0.25"/>
    <row r="106" spans="1:28" ht="15" x14ac:dyDescent="0.25"/>
    <row r="107" spans="1:28" ht="15" x14ac:dyDescent="0.25"/>
    <row r="108" spans="1:28" ht="15" x14ac:dyDescent="0.25"/>
    <row r="109" spans="1:28" ht="15" x14ac:dyDescent="0.25"/>
    <row r="110" spans="1:28" ht="15" x14ac:dyDescent="0.25"/>
    <row r="111" spans="1:28" ht="15" x14ac:dyDescent="0.25"/>
    <row r="112" spans="1:28" ht="15" x14ac:dyDescent="0.25"/>
    <row r="113" ht="15" x14ac:dyDescent="0.25"/>
    <row r="114" ht="15" x14ac:dyDescent="0.25"/>
    <row r="115" ht="15" x14ac:dyDescent="0.25"/>
    <row r="116" ht="15" x14ac:dyDescent="0.25"/>
    <row r="117" ht="15" x14ac:dyDescent="0.25"/>
    <row r="118" ht="15" x14ac:dyDescent="0.25"/>
    <row r="119" ht="15" x14ac:dyDescent="0.25"/>
  </sheetData>
  <sheetProtection algorithmName="SHA-512" hashValue="z0Mz3iuphTLw8OIMyW99KLVOrguchPMjmFP4JBIQNTkHiLIE3aVRhi0X9C7pbkrZQrwH6UDJgDcxhVMG2dC2Ug==" saltValue="oU2prsRXjyLkfnEIjoGRaw==" spinCount="100000" sheet="1" deleteColumns="0" deleteRows="0"/>
  <protectedRanges>
    <protectedRange sqref="A7:B9 H7:K7 D7:F7 Z8:Z9 L8:N9 O9:Y9 AA7:AL9 AA2:AA5 R7:U8" name="Rango2"/>
  </protectedRanges>
  <mergeCells count="290">
    <mergeCell ref="S7:W7"/>
    <mergeCell ref="S8:W8"/>
    <mergeCell ref="B38:E38"/>
    <mergeCell ref="F38:K38"/>
    <mergeCell ref="L38:T38"/>
    <mergeCell ref="U38:Z38"/>
    <mergeCell ref="B37:Z37"/>
    <mergeCell ref="V30:W30"/>
    <mergeCell ref="X28:X29"/>
    <mergeCell ref="V33:W33"/>
    <mergeCell ref="V34:W34"/>
    <mergeCell ref="V35:W35"/>
    <mergeCell ref="B30:D30"/>
    <mergeCell ref="B33:D33"/>
    <mergeCell ref="J30:K30"/>
    <mergeCell ref="J33:K33"/>
    <mergeCell ref="B34:D34"/>
    <mergeCell ref="B28:D29"/>
    <mergeCell ref="P34:Q34"/>
    <mergeCell ref="R34:S34"/>
    <mergeCell ref="P35:S35"/>
    <mergeCell ref="P28:S29"/>
    <mergeCell ref="P30:S30"/>
    <mergeCell ref="P32:Q32"/>
    <mergeCell ref="U14:W14"/>
    <mergeCell ref="U15:W15"/>
    <mergeCell ref="U16:W16"/>
    <mergeCell ref="J22:K23"/>
    <mergeCell ref="J24:K24"/>
    <mergeCell ref="P22:Q23"/>
    <mergeCell ref="O24:Q24"/>
    <mergeCell ref="O21:Q21"/>
    <mergeCell ref="O25:Q25"/>
    <mergeCell ref="R21:S21"/>
    <mergeCell ref="R22:S23"/>
    <mergeCell ref="R24:S24"/>
    <mergeCell ref="J21:L21"/>
    <mergeCell ref="H33:I33"/>
    <mergeCell ref="T30:U30"/>
    <mergeCell ref="T33:U33"/>
    <mergeCell ref="H22:H23"/>
    <mergeCell ref="N27:Z27"/>
    <mergeCell ref="H35:I35"/>
    <mergeCell ref="B35:D35"/>
    <mergeCell ref="N35:O35"/>
    <mergeCell ref="N28:O29"/>
    <mergeCell ref="N30:O30"/>
    <mergeCell ref="J28:L29"/>
    <mergeCell ref="R32:S32"/>
    <mergeCell ref="P33:Q33"/>
    <mergeCell ref="R33:S33"/>
    <mergeCell ref="T34:U34"/>
    <mergeCell ref="T35:U35"/>
    <mergeCell ref="B22:D22"/>
    <mergeCell ref="G22:G23"/>
    <mergeCell ref="Y23:Z23"/>
    <mergeCell ref="Y22:Z22"/>
    <mergeCell ref="Y24:Z24"/>
    <mergeCell ref="R25:S25"/>
    <mergeCell ref="U22:U23"/>
    <mergeCell ref="V22:V23"/>
    <mergeCell ref="H30:I30"/>
    <mergeCell ref="D102:H102"/>
    <mergeCell ref="AA97:AB97"/>
    <mergeCell ref="B98:F98"/>
    <mergeCell ref="N98:Z98"/>
    <mergeCell ref="W95:Z95"/>
    <mergeCell ref="B90:V90"/>
    <mergeCell ref="B91:V91"/>
    <mergeCell ref="B92:V92"/>
    <mergeCell ref="B93:V93"/>
    <mergeCell ref="B94:V94"/>
    <mergeCell ref="D99:H99"/>
    <mergeCell ref="D100:H100"/>
    <mergeCell ref="D101:H101"/>
    <mergeCell ref="W92:Z92"/>
    <mergeCell ref="W93:Z93"/>
    <mergeCell ref="W94:Z94"/>
    <mergeCell ref="B95:V95"/>
    <mergeCell ref="B96:V96"/>
    <mergeCell ref="O100:V100"/>
    <mergeCell ref="O101:V101"/>
    <mergeCell ref="O99:V99"/>
    <mergeCell ref="M102:N102"/>
    <mergeCell ref="O102:W102"/>
    <mergeCell ref="W96:Z96"/>
    <mergeCell ref="W89:Z89"/>
    <mergeCell ref="B88:V88"/>
    <mergeCell ref="B89:V89"/>
    <mergeCell ref="W90:Z90"/>
    <mergeCell ref="W91:Z91"/>
    <mergeCell ref="H34:I34"/>
    <mergeCell ref="B18:Z18"/>
    <mergeCell ref="H28:I29"/>
    <mergeCell ref="F27:L27"/>
    <mergeCell ref="V28:W29"/>
    <mergeCell ref="U21:V21"/>
    <mergeCell ref="F20:L20"/>
    <mergeCell ref="N20:V20"/>
    <mergeCell ref="L22:L23"/>
    <mergeCell ref="X22:X24"/>
    <mergeCell ref="G28:G29"/>
    <mergeCell ref="F28:F29"/>
    <mergeCell ref="B23:D23"/>
    <mergeCell ref="B24:D24"/>
    <mergeCell ref="F24:G24"/>
    <mergeCell ref="B25:D25"/>
    <mergeCell ref="F25:G25"/>
    <mergeCell ref="T28:U29"/>
    <mergeCell ref="Y21:Z21"/>
    <mergeCell ref="B87:V87"/>
    <mergeCell ref="W78:Z78"/>
    <mergeCell ref="W79:Z79"/>
    <mergeCell ref="W80:Z80"/>
    <mergeCell ref="W81:Z81"/>
    <mergeCell ref="W83:Z83"/>
    <mergeCell ref="W85:Z85"/>
    <mergeCell ref="W87:Z87"/>
    <mergeCell ref="B54:V54"/>
    <mergeCell ref="W53:Z53"/>
    <mergeCell ref="B52:Z52"/>
    <mergeCell ref="B53:V53"/>
    <mergeCell ref="B50:E50"/>
    <mergeCell ref="B48:E48"/>
    <mergeCell ref="F48:K48"/>
    <mergeCell ref="U48:W48"/>
    <mergeCell ref="L48:T48"/>
    <mergeCell ref="X48:Z48"/>
    <mergeCell ref="B49:E49"/>
    <mergeCell ref="F49:K49"/>
    <mergeCell ref="F50:K50"/>
    <mergeCell ref="U49:W49"/>
    <mergeCell ref="U50:W50"/>
    <mergeCell ref="W88:Z88"/>
    <mergeCell ref="AC55:AD55"/>
    <mergeCell ref="W67:Z67"/>
    <mergeCell ref="W69:Z69"/>
    <mergeCell ref="W70:Z70"/>
    <mergeCell ref="W71:Z71"/>
    <mergeCell ref="W72:Z72"/>
    <mergeCell ref="W73:Z73"/>
    <mergeCell ref="W77:Z77"/>
    <mergeCell ref="W65:Z65"/>
    <mergeCell ref="AC54:AD54"/>
    <mergeCell ref="W55:Z55"/>
    <mergeCell ref="W56:Z56"/>
    <mergeCell ref="W57:Z57"/>
    <mergeCell ref="W58:Z58"/>
    <mergeCell ref="W59:Z59"/>
    <mergeCell ref="W60:Z60"/>
    <mergeCell ref="W61:Z61"/>
    <mergeCell ref="W63:Z63"/>
    <mergeCell ref="AC58:AD58"/>
    <mergeCell ref="X54:AA54"/>
    <mergeCell ref="L49:T49"/>
    <mergeCell ref="L50:T50"/>
    <mergeCell ref="X49:Z49"/>
    <mergeCell ref="X50:Z50"/>
    <mergeCell ref="B46:E46"/>
    <mergeCell ref="B47:E47"/>
    <mergeCell ref="F46:K46"/>
    <mergeCell ref="F47:K47"/>
    <mergeCell ref="U46:W46"/>
    <mergeCell ref="U47:W47"/>
    <mergeCell ref="L46:T46"/>
    <mergeCell ref="L47:T47"/>
    <mergeCell ref="X46:Z46"/>
    <mergeCell ref="X47:Z47"/>
    <mergeCell ref="B40:E40"/>
    <mergeCell ref="F39:K39"/>
    <mergeCell ref="F40:K40"/>
    <mergeCell ref="U39:W39"/>
    <mergeCell ref="U40:W40"/>
    <mergeCell ref="L39:T39"/>
    <mergeCell ref="L40:T40"/>
    <mergeCell ref="X39:Z39"/>
    <mergeCell ref="X40:Z40"/>
    <mergeCell ref="B12:D12"/>
    <mergeCell ref="B10:Z10"/>
    <mergeCell ref="F12:K12"/>
    <mergeCell ref="L12:T12"/>
    <mergeCell ref="U12:Z12"/>
    <mergeCell ref="F21:G21"/>
    <mergeCell ref="B20:D21"/>
    <mergeCell ref="B13:D13"/>
    <mergeCell ref="B16:D16"/>
    <mergeCell ref="B14:D14"/>
    <mergeCell ref="B15:D15"/>
    <mergeCell ref="F13:K13"/>
    <mergeCell ref="F14:K14"/>
    <mergeCell ref="F15:K15"/>
    <mergeCell ref="F16:K16"/>
    <mergeCell ref="L13:T13"/>
    <mergeCell ref="L14:T14"/>
    <mergeCell ref="L15:T15"/>
    <mergeCell ref="L16:T16"/>
    <mergeCell ref="X13:Z13"/>
    <mergeCell ref="X14:Z14"/>
    <mergeCell ref="X15:Z15"/>
    <mergeCell ref="X16:Z16"/>
    <mergeCell ref="U13:W13"/>
    <mergeCell ref="B55:V55"/>
    <mergeCell ref="B56:V56"/>
    <mergeCell ref="B57:V57"/>
    <mergeCell ref="B58:V58"/>
    <mergeCell ref="B59:V59"/>
    <mergeCell ref="B60:V60"/>
    <mergeCell ref="B61:V61"/>
    <mergeCell ref="B63:V63"/>
    <mergeCell ref="B65:V65"/>
    <mergeCell ref="B67:V67"/>
    <mergeCell ref="B69:V69"/>
    <mergeCell ref="B70:V70"/>
    <mergeCell ref="B71:V71"/>
    <mergeCell ref="B72:V72"/>
    <mergeCell ref="B73:V73"/>
    <mergeCell ref="X7:Z7"/>
    <mergeCell ref="X8:Z8"/>
    <mergeCell ref="B8:F8"/>
    <mergeCell ref="B7:F7"/>
    <mergeCell ref="G7:R7"/>
    <mergeCell ref="G8:R8"/>
    <mergeCell ref="B62:V62"/>
    <mergeCell ref="B64:V64"/>
    <mergeCell ref="B66:V66"/>
    <mergeCell ref="B68:V68"/>
    <mergeCell ref="W62:Z62"/>
    <mergeCell ref="W64:Z64"/>
    <mergeCell ref="W66:Z66"/>
    <mergeCell ref="W68:Z68"/>
    <mergeCell ref="U41:W41"/>
    <mergeCell ref="U43:W43"/>
    <mergeCell ref="U45:W45"/>
    <mergeCell ref="X41:Z41"/>
    <mergeCell ref="B2:F5"/>
    <mergeCell ref="G2:V3"/>
    <mergeCell ref="G4:V4"/>
    <mergeCell ref="G5:V5"/>
    <mergeCell ref="A6:AB6"/>
    <mergeCell ref="Y2:Z2"/>
    <mergeCell ref="Y3:Z3"/>
    <mergeCell ref="Y4:Z4"/>
    <mergeCell ref="Y5:Z5"/>
    <mergeCell ref="W2:X2"/>
    <mergeCell ref="W3:X3"/>
    <mergeCell ref="W4:X4"/>
    <mergeCell ref="W5:X5"/>
    <mergeCell ref="B74:V74"/>
    <mergeCell ref="W74:Z74"/>
    <mergeCell ref="B75:V75"/>
    <mergeCell ref="B76:V76"/>
    <mergeCell ref="W75:Z75"/>
    <mergeCell ref="W76:Z76"/>
    <mergeCell ref="B82:V82"/>
    <mergeCell ref="B84:V84"/>
    <mergeCell ref="B86:V86"/>
    <mergeCell ref="W82:Z82"/>
    <mergeCell ref="W84:Z84"/>
    <mergeCell ref="W86:Z86"/>
    <mergeCell ref="B77:V77"/>
    <mergeCell ref="B78:V78"/>
    <mergeCell ref="B79:V79"/>
    <mergeCell ref="B80:V80"/>
    <mergeCell ref="B81:V81"/>
    <mergeCell ref="B83:V83"/>
    <mergeCell ref="B85:V85"/>
    <mergeCell ref="Z28:Z29"/>
    <mergeCell ref="Y28:Y29"/>
    <mergeCell ref="X43:Z43"/>
    <mergeCell ref="X45:Z45"/>
    <mergeCell ref="B41:E41"/>
    <mergeCell ref="B43:E43"/>
    <mergeCell ref="B45:E45"/>
    <mergeCell ref="F41:K41"/>
    <mergeCell ref="F43:K43"/>
    <mergeCell ref="F45:K45"/>
    <mergeCell ref="L41:T41"/>
    <mergeCell ref="L43:T43"/>
    <mergeCell ref="L45:T45"/>
    <mergeCell ref="B42:E42"/>
    <mergeCell ref="B44:E44"/>
    <mergeCell ref="F42:K42"/>
    <mergeCell ref="F44:K44"/>
    <mergeCell ref="U42:W42"/>
    <mergeCell ref="U44:W44"/>
    <mergeCell ref="L42:T42"/>
    <mergeCell ref="L44:T44"/>
    <mergeCell ref="X42:Z42"/>
    <mergeCell ref="X44:Z44"/>
    <mergeCell ref="B39:E39"/>
  </mergeCells>
  <conditionalFormatting sqref="B54:B55">
    <cfRule type="colorScale" priority="44">
      <colorScale>
        <cfvo type="min"/>
        <cfvo type="percentile" val="50"/>
        <cfvo type="max"/>
        <color rgb="FFF8696B"/>
        <color rgb="FFFCFCFF"/>
        <color rgb="FF5A8AC6"/>
      </colorScale>
    </cfRule>
    <cfRule type="dataBar" priority="45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{D40F9EED-FE71-46DA-9425-05FDBACB0EAB}</x14:id>
        </ext>
      </extLst>
    </cfRule>
  </conditionalFormatting>
  <conditionalFormatting sqref="B55:B95">
    <cfRule type="colorScale" priority="10">
      <colorScale>
        <cfvo type="min"/>
        <cfvo type="percentile" val="50"/>
        <cfvo type="max"/>
        <color rgb="FFF8696B"/>
        <color rgb="FFFCFCFF"/>
        <color rgb="FF5A8AC6"/>
      </colorScale>
    </cfRule>
    <cfRule type="dataBar" priority="11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{D257E8B2-0DCD-4930-88D0-1F1330591476}</x14:id>
        </ext>
      </extLst>
    </cfRule>
  </conditionalFormatting>
  <conditionalFormatting sqref="B13:D15">
    <cfRule type="colorScale" priority="174">
      <colorScale>
        <cfvo type="min"/>
        <cfvo type="percentile" val="50"/>
        <cfvo type="max"/>
        <color rgb="FFF8696B"/>
        <color rgb="FFFCFCFF"/>
        <color rgb="FF5A8AC6"/>
      </colorScale>
    </cfRule>
    <cfRule type="dataBar" priority="175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{712D55D3-AEC3-4904-A386-0067558A9937}</x14:id>
        </ext>
      </extLst>
    </cfRule>
  </conditionalFormatting>
  <conditionalFormatting sqref="B22:D24">
    <cfRule type="colorScale" priority="176">
      <colorScale>
        <cfvo type="min"/>
        <cfvo type="percentile" val="50"/>
        <cfvo type="max"/>
        <color rgb="FFF8696B"/>
        <color rgb="FFFCFCFF"/>
        <color rgb="FF5A8AC6"/>
      </colorScale>
    </cfRule>
    <cfRule type="dataBar" priority="177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{7816FBF2-0109-4639-8F45-28E5EE8BF145}</x14:id>
        </ext>
      </extLst>
    </cfRule>
  </conditionalFormatting>
  <conditionalFormatting sqref="N25">
    <cfRule type="expression" dxfId="12" priority="7">
      <formula>AND($X$22="INCLUSIÓN DE OTRO RÉGIMEN LABORAL",$N$25=0)</formula>
    </cfRule>
  </conditionalFormatting>
  <conditionalFormatting sqref="X22">
    <cfRule type="expression" dxfId="9" priority="8">
      <formula>AND(N25&gt;=1,OR(X22="EXCEPCIÓN PEA",X22="NO APLICA",X22=""))</formula>
    </cfRule>
  </conditionalFormatting>
  <conditionalFormatting sqref="Y22:Z22">
    <cfRule type="expression" dxfId="8" priority="2">
      <formula>ISNUMBER(Y22)</formula>
    </cfRule>
    <cfRule type="expression" dxfId="7" priority="6">
      <formula>OR(X22="EXCEPCIÓN PEA",X22="INCLUSIÓN DE OTRO RÉGIMEN LABORAL")</formula>
    </cfRule>
  </conditionalFormatting>
  <conditionalFormatting sqref="Y24:Z24">
    <cfRule type="expression" dxfId="6" priority="1">
      <formula>ISTEXT(Y24)</formula>
    </cfRule>
    <cfRule type="expression" dxfId="5" priority="5">
      <formula>OR(X22="EXCEPCIÓN PEA",X22="INCLUSIÓN DE OTRO RÉGIMEN LABORAL")</formula>
    </cfRule>
  </conditionalFormatting>
  <dataValidations count="8">
    <dataValidation allowBlank="1" showInputMessage="1" showErrorMessage="1" promptTitle="Art. 9 letra c)" prompt="Se efectivizará cuando se efectúe el traspaso interinstitucional " sqref="J28" xr:uid="{00000000-0002-0000-0D00-000000000000}"/>
    <dataValidation allowBlank="1" showInputMessage="1" showErrorMessage="1" promptTitle="Art. 9 literal b)" prompt="b.1. Movimientos de personal para nombramiento permanente" sqref="F28" xr:uid="{00000000-0002-0000-0D00-000001000000}"/>
    <dataValidation allowBlank="1" showInputMessage="1" showErrorMessage="1" promptTitle="Art. 9 literal b)" prompt="b.3. Terminación de contratos de servicios ocasionales" sqref="H28" xr:uid="{00000000-0002-0000-0D00-000002000000}"/>
    <dataValidation allowBlank="1" showInputMessage="1" showErrorMessage="1" promptTitle="Art. 9 literal b)" prompt="b.2. Nombramientos provisionales reubicados en procesos sustantivos" sqref="G28" xr:uid="{00000000-0002-0000-0D00-000003000000}"/>
    <dataValidation allowBlank="1" showInputMessage="1" showErrorMessage="1" prompt="Para el nuevo cálculo de la PEA no se tomara en cuenta el registro de servidores" sqref="N20" xr:uid="{00000000-0002-0000-0D00-000004000000}"/>
    <dataValidation type="list" allowBlank="1" showInputMessage="1" showErrorMessage="1" sqref="Y26" xr:uid="{00000000-0002-0000-0D00-000005000000}">
      <formula1>"SI,NO"</formula1>
    </dataValidation>
    <dataValidation type="list" allowBlank="1" showInputMessage="1" showErrorMessage="1" sqref="X22:X24" xr:uid="{00000000-0002-0000-0D00-000006000000}">
      <formula1>"EXCEPCIÓN PEA,INCLUSIÓN DE OTRO RÉGIMEN LABORAL,NO APLICA"</formula1>
    </dataValidation>
    <dataValidation allowBlank="1" showInputMessage="1" showErrorMessage="1" promptTitle="A.I. MDT-MEF-2024-001" prompt="Artículo 8" sqref="X21" xr:uid="{00000000-0002-0000-0D00-000007000000}"/>
  </dataValidations>
  <printOptions gridLines="1"/>
  <pageMargins left="0.59055118110236227" right="0.23622047244094491" top="0.74803149606299213" bottom="0.74803149606299213" header="0.31496062992125984" footer="0.31496062992125984"/>
  <pageSetup paperSize="9" scale="46" fitToWidth="0" fitToHeight="0" orientation="portrait" horizontalDpi="4294967294" verticalDpi="4294967294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40F9EED-FE71-46DA-9425-05FDBACB0EAB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B54:B55</xm:sqref>
        </x14:conditionalFormatting>
        <x14:conditionalFormatting xmlns:xm="http://schemas.microsoft.com/office/excel/2006/main">
          <x14:cfRule type="dataBar" id="{D257E8B2-0DCD-4930-88D0-1F1330591476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B55:B95</xm:sqref>
        </x14:conditionalFormatting>
        <x14:conditionalFormatting xmlns:xm="http://schemas.microsoft.com/office/excel/2006/main">
          <x14:cfRule type="dataBar" id="{712D55D3-AEC3-4904-A386-0067558A9937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B13:D15</xm:sqref>
        </x14:conditionalFormatting>
        <x14:conditionalFormatting xmlns:xm="http://schemas.microsoft.com/office/excel/2006/main">
          <x14:cfRule type="dataBar" id="{7816FBF2-0109-4639-8F45-28E5EE8BF145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B22:D24</xm:sqref>
        </x14:conditionalFormatting>
        <x14:conditionalFormatting xmlns:xm="http://schemas.microsoft.com/office/excel/2006/main">
          <x14:cfRule type="cellIs" priority="14" operator="notEqual" id="{4DB9AA7A-D496-46B5-B41C-81F2F5A68EE6}">
            <xm:f>'REG. SERV-17'!$Z$33</xm:f>
            <x14:dxf>
              <fill>
                <patternFill>
                  <bgColor rgb="FFFF0000"/>
                </patternFill>
              </fill>
            </x14:dxf>
          </x14:cfRule>
          <xm:sqref>J34</xm:sqref>
        </x14:conditionalFormatting>
        <x14:conditionalFormatting xmlns:xm="http://schemas.microsoft.com/office/excel/2006/main">
          <x14:cfRule type="expression" priority="13" id="{647E0063-3F16-47C0-AF47-1F2960D88D3F}">
            <xm:f>$N$35&lt;&gt;'TRPA-07'!$P$153:$Q$153</xm:f>
            <x14:dxf>
              <fill>
                <patternFill>
                  <bgColor rgb="FFFF0000"/>
                </patternFill>
              </fill>
            </x14:dxf>
          </x14:cfRule>
          <xm:sqref>N35</xm:sqref>
        </x14:conditionalFormatting>
        <x14:conditionalFormatting xmlns:xm="http://schemas.microsoft.com/office/excel/2006/main">
          <x14:cfRule type="expression" priority="12" id="{0F719497-03CB-46B3-A45C-A355A8D708BD}">
            <xm:f>$P$35&lt;&gt;'TRPA-07'!$P$155:$Q$155</xm:f>
            <x14:dxf>
              <fill>
                <patternFill>
                  <bgColor rgb="FFFF0000"/>
                </patternFill>
              </fill>
            </x14:dxf>
          </x14:cfRule>
          <xm:sqref>P35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D00-000008000000}">
          <x14:formula1>
            <xm:f>Datos!$H$2:$H$11</xm:f>
          </x14:formula1>
          <xm:sqref>X7</xm:sqref>
        </x14:dataValidation>
        <x14:dataValidation type="list" allowBlank="1" showInputMessage="1" showErrorMessage="1" xr:uid="{00000000-0002-0000-0D00-000009000000}">
          <x14:formula1>
            <xm:f>Datos!$I$2:$I$9</xm:f>
          </x14:formula1>
          <xm:sqref>G5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C73"/>
  <sheetViews>
    <sheetView showGridLines="0" view="pageBreakPreview" zoomScale="140" zoomScaleNormal="120" zoomScaleSheetLayoutView="140" zoomScalePageLayoutView="140" workbookViewId="0">
      <selection activeCell="K5" sqref="K5:U5"/>
    </sheetView>
  </sheetViews>
  <sheetFormatPr baseColWidth="10" defaultColWidth="0" defaultRowHeight="0" customHeight="1" zeroHeight="1" x14ac:dyDescent="0.25"/>
  <cols>
    <col min="1" max="1" width="1.140625" style="40" customWidth="1"/>
    <col min="2" max="3" width="4" style="40" customWidth="1"/>
    <col min="4" max="4" width="3.5703125" style="40" customWidth="1"/>
    <col min="5" max="5" width="4" style="40" customWidth="1"/>
    <col min="6" max="13" width="5.140625" style="498" customWidth="1"/>
    <col min="14" max="15" width="5.140625" style="40" customWidth="1"/>
    <col min="16" max="16" width="5" style="40" customWidth="1"/>
    <col min="17" max="24" width="5.140625" style="40" customWidth="1"/>
    <col min="25" max="25" width="5.42578125" style="40" customWidth="1"/>
    <col min="26" max="26" width="9.85546875" style="110" customWidth="1"/>
    <col min="27" max="27" width="1.42578125" style="110" customWidth="1"/>
    <col min="28" max="28" width="6.7109375" style="110" hidden="1" customWidth="1"/>
    <col min="29" max="29" width="3.85546875" style="110" hidden="1" customWidth="1"/>
    <col min="30" max="30" width="6.7109375" style="110" hidden="1" customWidth="1"/>
    <col min="31" max="31" width="6.5703125" style="110" hidden="1" customWidth="1"/>
    <col min="32" max="35" width="6.140625" style="110" hidden="1" customWidth="1"/>
    <col min="36" max="36" width="4.28515625" style="110" hidden="1" customWidth="1"/>
    <col min="37" max="44" width="6.140625" style="110" hidden="1" customWidth="1"/>
    <col min="45" max="45" width="0.7109375" style="110" hidden="1" customWidth="1"/>
    <col min="46" max="52" width="6.140625" style="110" hidden="1" customWidth="1"/>
    <col min="53" max="53" width="12.28515625" style="110" hidden="1" customWidth="1"/>
    <col min="54" max="54" width="1.140625" style="110" hidden="1" customWidth="1"/>
    <col min="55" max="61" width="6.140625" style="110" hidden="1" customWidth="1"/>
    <col min="62" max="62" width="12.28515625" style="110" hidden="1" customWidth="1"/>
    <col min="63" max="63" width="1.85546875" style="110" hidden="1" customWidth="1"/>
    <col min="64" max="64" width="6.42578125" style="110" hidden="1" customWidth="1"/>
    <col min="65" max="65" width="8.140625" style="110" hidden="1" customWidth="1"/>
    <col min="66" max="66" width="6.42578125" style="110" hidden="1" customWidth="1"/>
    <col min="67" max="67" width="5.7109375" style="110" hidden="1" customWidth="1"/>
    <col min="68" max="69" width="6.42578125" style="110" hidden="1" customWidth="1"/>
    <col min="70" max="70" width="6.140625" style="110" hidden="1" customWidth="1"/>
    <col min="71" max="71" width="6.42578125" style="110" hidden="1" customWidth="1"/>
    <col min="72" max="72" width="5.85546875" style="110" hidden="1" customWidth="1"/>
    <col min="73" max="75" width="11.42578125" style="278" hidden="1" customWidth="1"/>
    <col min="76" max="77" width="0" style="278" hidden="1" customWidth="1"/>
    <col min="78" max="185" width="0" style="40" hidden="1" customWidth="1"/>
    <col min="186" max="16384" width="11.42578125" style="40" hidden="1"/>
  </cols>
  <sheetData>
    <row r="1" spans="1:185" s="41" customFormat="1" ht="5.25" customHeight="1" x14ac:dyDescent="0.25">
      <c r="A1" s="50"/>
      <c r="B1" s="48"/>
      <c r="C1" s="48"/>
      <c r="D1" s="48"/>
      <c r="E1" s="48"/>
      <c r="F1" s="48"/>
      <c r="G1" s="49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  <c r="AU1" s="48"/>
      <c r="AV1" s="48"/>
      <c r="AW1" s="48"/>
      <c r="AX1" s="48"/>
      <c r="AY1" s="48"/>
      <c r="AZ1" s="48"/>
      <c r="BA1" s="48"/>
      <c r="BB1" s="48"/>
      <c r="BC1" s="48"/>
      <c r="BD1" s="48"/>
      <c r="BE1" s="48"/>
      <c r="BF1" s="48"/>
      <c r="BG1" s="48"/>
      <c r="BH1" s="48"/>
      <c r="BI1" s="48"/>
      <c r="BJ1" s="48"/>
      <c r="BK1" s="48"/>
      <c r="BL1" s="48"/>
      <c r="BM1" s="48"/>
      <c r="BN1" s="48"/>
      <c r="BO1" s="48"/>
      <c r="BP1" s="48"/>
      <c r="BQ1" s="48"/>
      <c r="BR1" s="48"/>
      <c r="BS1" s="48"/>
      <c r="BT1" s="48"/>
    </row>
    <row r="2" spans="1:185" s="41" customFormat="1" ht="11.25" customHeight="1" x14ac:dyDescent="0.25">
      <c r="A2" s="46"/>
      <c r="B2" s="1043"/>
      <c r="C2" s="1043"/>
      <c r="D2" s="1043"/>
      <c r="E2" s="1043"/>
      <c r="F2" s="1043"/>
      <c r="G2" s="1043"/>
      <c r="H2" s="1043"/>
      <c r="I2" s="1043"/>
      <c r="J2" s="1043"/>
      <c r="K2" s="1372" t="s">
        <v>601</v>
      </c>
      <c r="L2" s="1372"/>
      <c r="M2" s="1372"/>
      <c r="N2" s="1372"/>
      <c r="O2" s="1372"/>
      <c r="P2" s="1372"/>
      <c r="Q2" s="1372"/>
      <c r="R2" s="1372"/>
      <c r="S2" s="1372"/>
      <c r="T2" s="1372"/>
      <c r="U2" s="1372"/>
      <c r="V2" s="1381" t="s">
        <v>45</v>
      </c>
      <c r="W2" s="1381"/>
      <c r="X2" s="1382">
        <f>Datos!K2</f>
        <v>45293</v>
      </c>
      <c r="Y2" s="1382"/>
      <c r="Z2" s="1382"/>
      <c r="AA2" s="552"/>
      <c r="AB2" s="552"/>
      <c r="AC2" s="552"/>
      <c r="AD2" s="552"/>
      <c r="AE2" s="552"/>
      <c r="AF2" s="552"/>
      <c r="AG2" s="552"/>
      <c r="AH2" s="552"/>
      <c r="AI2" s="552"/>
      <c r="AJ2" s="552"/>
      <c r="AK2" s="552"/>
      <c r="AL2" s="552"/>
      <c r="AM2" s="552"/>
      <c r="AN2" s="552"/>
      <c r="AO2" s="552"/>
      <c r="AP2" s="552"/>
      <c r="AQ2" s="552"/>
      <c r="AR2" s="552"/>
      <c r="AS2" s="552"/>
      <c r="AT2" s="552"/>
      <c r="AU2" s="552"/>
      <c r="AV2" s="552"/>
      <c r="AW2" s="552"/>
      <c r="AX2" s="552"/>
      <c r="AY2" s="552"/>
      <c r="AZ2" s="552"/>
      <c r="BA2" s="552"/>
      <c r="BB2" s="552"/>
      <c r="BC2" s="552"/>
      <c r="BD2" s="552"/>
      <c r="BE2" s="552"/>
      <c r="BF2" s="552"/>
      <c r="BG2" s="552"/>
      <c r="BH2" s="552"/>
      <c r="BI2" s="552"/>
      <c r="BJ2" s="552"/>
      <c r="BK2" s="552"/>
      <c r="BL2" s="552"/>
      <c r="BM2" s="552"/>
      <c r="BN2" s="552"/>
      <c r="BO2" s="552"/>
      <c r="BP2" s="552"/>
      <c r="BQ2" s="552"/>
      <c r="BR2" s="552"/>
      <c r="BS2" s="552"/>
      <c r="BT2" s="551"/>
    </row>
    <row r="3" spans="1:185" s="41" customFormat="1" ht="13.5" customHeight="1" x14ac:dyDescent="0.25">
      <c r="A3" s="46"/>
      <c r="B3" s="1043"/>
      <c r="C3" s="1043"/>
      <c r="D3" s="1043"/>
      <c r="E3" s="1043"/>
      <c r="F3" s="1043"/>
      <c r="G3" s="1043"/>
      <c r="H3" s="1043"/>
      <c r="I3" s="1043"/>
      <c r="J3" s="1043"/>
      <c r="K3" s="1372"/>
      <c r="L3" s="1372"/>
      <c r="M3" s="1372"/>
      <c r="N3" s="1372"/>
      <c r="O3" s="1372"/>
      <c r="P3" s="1372"/>
      <c r="Q3" s="1372"/>
      <c r="R3" s="1372"/>
      <c r="S3" s="1372"/>
      <c r="T3" s="1372"/>
      <c r="U3" s="1372"/>
      <c r="V3" s="1381" t="s">
        <v>43</v>
      </c>
      <c r="W3" s="1381"/>
      <c r="X3" s="1380" t="s">
        <v>379</v>
      </c>
      <c r="Y3" s="1380"/>
      <c r="Z3" s="1380"/>
      <c r="AA3" s="550"/>
      <c r="AB3" s="550"/>
      <c r="AC3" s="550"/>
      <c r="AD3" s="550"/>
      <c r="AE3" s="550"/>
      <c r="AF3" s="550"/>
      <c r="AG3" s="550"/>
      <c r="AH3" s="550"/>
      <c r="AI3" s="550"/>
      <c r="AJ3" s="550"/>
      <c r="AK3" s="550"/>
      <c r="AL3" s="550"/>
      <c r="AM3" s="550"/>
      <c r="AN3" s="550"/>
      <c r="AO3" s="550"/>
      <c r="AP3" s="550"/>
      <c r="AQ3" s="550"/>
      <c r="AR3" s="550"/>
      <c r="AS3" s="550"/>
      <c r="AT3" s="550"/>
      <c r="AU3" s="550"/>
      <c r="AV3" s="550"/>
      <c r="AW3" s="550"/>
      <c r="AX3" s="550"/>
      <c r="AY3" s="550"/>
      <c r="AZ3" s="550"/>
      <c r="BA3" s="550"/>
      <c r="BB3" s="550"/>
      <c r="BC3" s="550"/>
      <c r="BD3" s="550"/>
      <c r="BE3" s="550"/>
      <c r="BF3" s="550"/>
      <c r="BG3" s="550"/>
      <c r="BH3" s="550"/>
      <c r="BI3" s="550"/>
      <c r="BJ3" s="550"/>
      <c r="BK3" s="550"/>
      <c r="BL3" s="550"/>
      <c r="BM3" s="550"/>
      <c r="BN3" s="550"/>
      <c r="BO3" s="550"/>
      <c r="BP3" s="550"/>
      <c r="BQ3" s="550"/>
      <c r="BR3" s="550"/>
      <c r="BS3" s="550"/>
      <c r="BT3" s="549"/>
    </row>
    <row r="4" spans="1:185" s="41" customFormat="1" ht="16.5" customHeight="1" x14ac:dyDescent="0.25">
      <c r="A4" s="46"/>
      <c r="B4" s="1043"/>
      <c r="C4" s="1043"/>
      <c r="D4" s="1043"/>
      <c r="E4" s="1043"/>
      <c r="F4" s="1043"/>
      <c r="G4" s="1043"/>
      <c r="H4" s="1043"/>
      <c r="I4" s="1043"/>
      <c r="J4" s="1043"/>
      <c r="K4" s="1373" t="str">
        <f>'ÍNDICE 00'!C17</f>
        <v>INFORME DE PLAN CONSOLIDADO DE LA PLANIFICACIÓN DEL TALENTO HUMANO</v>
      </c>
      <c r="L4" s="1373"/>
      <c r="M4" s="1373"/>
      <c r="N4" s="1373"/>
      <c r="O4" s="1373"/>
      <c r="P4" s="1373"/>
      <c r="Q4" s="1373"/>
      <c r="R4" s="1373"/>
      <c r="S4" s="1373"/>
      <c r="T4" s="1373"/>
      <c r="U4" s="1373"/>
      <c r="V4" s="1381" t="s">
        <v>46</v>
      </c>
      <c r="W4" s="1381"/>
      <c r="X4" s="1383" t="s">
        <v>333</v>
      </c>
      <c r="Y4" s="1383"/>
      <c r="Z4" s="1383"/>
      <c r="AA4" s="550"/>
      <c r="AB4" s="550"/>
      <c r="AC4" s="550"/>
      <c r="AD4" s="550"/>
      <c r="AE4" s="550"/>
      <c r="AF4" s="550"/>
      <c r="AG4" s="550"/>
      <c r="AH4" s="550"/>
      <c r="AI4" s="550"/>
      <c r="AJ4" s="550"/>
      <c r="AK4" s="550"/>
      <c r="AL4" s="550"/>
      <c r="AM4" s="550"/>
      <c r="AN4" s="550"/>
      <c r="AO4" s="550"/>
      <c r="AP4" s="550"/>
      <c r="AQ4" s="550"/>
      <c r="AR4" s="550"/>
      <c r="AS4" s="550"/>
      <c r="AT4" s="550"/>
      <c r="AU4" s="550"/>
      <c r="AV4" s="550"/>
      <c r="AW4" s="550"/>
      <c r="AX4" s="550"/>
      <c r="AY4" s="550"/>
      <c r="AZ4" s="550"/>
      <c r="BA4" s="550"/>
      <c r="BB4" s="550"/>
      <c r="BC4" s="550"/>
      <c r="BD4" s="550"/>
      <c r="BE4" s="550"/>
      <c r="BF4" s="550"/>
      <c r="BG4" s="550"/>
      <c r="BH4" s="550"/>
      <c r="BI4" s="550"/>
      <c r="BJ4" s="550"/>
      <c r="BK4" s="550"/>
      <c r="BL4" s="550"/>
      <c r="BM4" s="550"/>
      <c r="BN4" s="550"/>
      <c r="BO4" s="550"/>
      <c r="BP4" s="550"/>
      <c r="BQ4" s="550"/>
      <c r="BR4" s="550"/>
      <c r="BS4" s="550"/>
      <c r="BT4" s="549"/>
    </row>
    <row r="5" spans="1:185" s="41" customFormat="1" ht="12.75" customHeight="1" x14ac:dyDescent="0.25">
      <c r="A5" s="46"/>
      <c r="B5" s="1043"/>
      <c r="C5" s="1043"/>
      <c r="D5" s="1043"/>
      <c r="E5" s="1043"/>
      <c r="F5" s="1043"/>
      <c r="G5" s="1043"/>
      <c r="H5" s="1043"/>
      <c r="I5" s="1043"/>
      <c r="J5" s="1043"/>
      <c r="K5" s="808" t="s">
        <v>365</v>
      </c>
      <c r="L5" s="808"/>
      <c r="M5" s="808"/>
      <c r="N5" s="808"/>
      <c r="O5" s="808"/>
      <c r="P5" s="808"/>
      <c r="Q5" s="808"/>
      <c r="R5" s="808"/>
      <c r="S5" s="808"/>
      <c r="T5" s="808"/>
      <c r="U5" s="808"/>
      <c r="V5" s="1381" t="s">
        <v>62</v>
      </c>
      <c r="W5" s="1381"/>
      <c r="X5" s="1376" t="str">
        <f>'ÍNDICE 00'!I18</f>
        <v>PRO-MDT-PTH-01 FOR 17 EXT</v>
      </c>
      <c r="Y5" s="1376"/>
      <c r="Z5" s="1376"/>
      <c r="AA5" s="548"/>
      <c r="AB5" s="548"/>
      <c r="AC5" s="548"/>
      <c r="AD5" s="548"/>
      <c r="AE5" s="548"/>
      <c r="AF5" s="548"/>
      <c r="AG5" s="548"/>
      <c r="AH5" s="548"/>
      <c r="AI5" s="548"/>
      <c r="AJ5" s="548"/>
      <c r="AK5" s="548"/>
      <c r="AL5" s="548"/>
      <c r="AM5" s="548"/>
      <c r="AN5" s="548"/>
      <c r="AO5" s="548"/>
      <c r="AP5" s="548"/>
      <c r="AQ5" s="548"/>
      <c r="AR5" s="548"/>
      <c r="AS5" s="548"/>
      <c r="AT5" s="548"/>
      <c r="AU5" s="548"/>
      <c r="AV5" s="548"/>
      <c r="AW5" s="548"/>
      <c r="AX5" s="548"/>
      <c r="AY5" s="548"/>
      <c r="AZ5" s="548"/>
      <c r="BA5" s="548"/>
      <c r="BB5" s="548"/>
      <c r="BC5" s="548"/>
      <c r="BD5" s="548"/>
      <c r="BE5" s="548"/>
      <c r="BF5" s="548"/>
      <c r="BG5" s="548"/>
      <c r="BH5" s="548"/>
      <c r="BI5" s="548"/>
      <c r="BJ5" s="548"/>
      <c r="BK5" s="548"/>
      <c r="BL5" s="548"/>
      <c r="BM5" s="548"/>
      <c r="BN5" s="548"/>
      <c r="BO5" s="548"/>
      <c r="BP5" s="548"/>
      <c r="BQ5" s="548"/>
      <c r="BR5" s="548"/>
      <c r="BS5" s="548"/>
      <c r="BT5" s="547"/>
    </row>
    <row r="6" spans="1:185" ht="5.25" customHeight="1" x14ac:dyDescent="0.25">
      <c r="A6" s="93" t="s">
        <v>61</v>
      </c>
      <c r="B6" s="53"/>
      <c r="C6" s="53"/>
      <c r="D6" s="53"/>
      <c r="E6" s="53"/>
      <c r="F6" s="53"/>
      <c r="G6" s="53"/>
      <c r="H6" s="53"/>
      <c r="I6" s="53"/>
      <c r="J6" s="110"/>
      <c r="K6" s="110"/>
      <c r="L6" s="110"/>
      <c r="M6" s="110"/>
      <c r="N6" s="110"/>
      <c r="O6" s="110"/>
      <c r="P6" s="110"/>
      <c r="Q6" s="110"/>
      <c r="R6" s="110"/>
      <c r="S6" s="110"/>
      <c r="T6" s="110"/>
      <c r="U6" s="110"/>
      <c r="V6" s="110"/>
      <c r="W6" s="110"/>
      <c r="X6" s="110"/>
      <c r="Y6" s="110"/>
      <c r="BU6" s="504"/>
      <c r="BV6" s="504"/>
      <c r="BW6" s="504"/>
      <c r="BX6" s="504"/>
      <c r="BY6" s="504"/>
      <c r="FX6" s="278"/>
      <c r="FY6" s="278"/>
      <c r="FZ6" s="278"/>
      <c r="GA6" s="278"/>
      <c r="GB6" s="278"/>
    </row>
    <row r="7" spans="1:185" ht="14.25" customHeight="1" x14ac:dyDescent="0.25">
      <c r="A7" s="3"/>
      <c r="B7" s="1366" t="s">
        <v>37</v>
      </c>
      <c r="C7" s="1367"/>
      <c r="D7" s="1367"/>
      <c r="E7" s="1367"/>
      <c r="F7" s="1367"/>
      <c r="G7" s="1367"/>
      <c r="H7" s="1367"/>
      <c r="I7" s="811"/>
      <c r="J7" s="811"/>
      <c r="K7" s="811"/>
      <c r="L7" s="811"/>
      <c r="M7" s="811"/>
      <c r="N7" s="811"/>
      <c r="O7" s="811"/>
      <c r="P7" s="811"/>
      <c r="Q7" s="811"/>
      <c r="R7" s="811"/>
      <c r="S7" s="811"/>
      <c r="T7" s="811"/>
      <c r="U7" s="811"/>
      <c r="V7" s="811"/>
      <c r="W7" s="811"/>
      <c r="X7" s="811"/>
      <c r="Y7" s="811"/>
      <c r="Z7" s="812"/>
      <c r="AA7" s="294"/>
      <c r="AB7" s="294"/>
      <c r="AC7" s="294"/>
      <c r="AD7" s="294"/>
      <c r="AE7" s="294"/>
      <c r="AF7" s="294"/>
      <c r="AG7" s="294"/>
      <c r="AH7" s="294"/>
      <c r="AI7" s="294"/>
      <c r="AJ7" s="294"/>
      <c r="AK7" s="294"/>
      <c r="AL7" s="294"/>
      <c r="AM7" s="294"/>
      <c r="AN7" s="294"/>
      <c r="AO7" s="294"/>
      <c r="AP7" s="294"/>
      <c r="AQ7" s="294"/>
      <c r="AR7" s="294"/>
      <c r="AS7" s="294"/>
      <c r="AT7" s="294"/>
      <c r="AU7" s="294"/>
      <c r="AV7" s="294"/>
      <c r="AW7" s="294"/>
      <c r="AX7" s="294"/>
      <c r="AY7" s="294"/>
      <c r="AZ7" s="294"/>
      <c r="BA7" s="294"/>
      <c r="BB7" s="294"/>
      <c r="BC7" s="294"/>
      <c r="BD7" s="294"/>
      <c r="BE7" s="294"/>
      <c r="BF7" s="294"/>
      <c r="BG7" s="294"/>
      <c r="BH7" s="294"/>
      <c r="BI7" s="294"/>
      <c r="BJ7" s="294"/>
      <c r="BK7" s="294"/>
      <c r="BL7" s="294"/>
      <c r="BM7" s="294"/>
      <c r="BN7" s="294"/>
      <c r="BO7" s="294"/>
      <c r="BP7" s="294"/>
      <c r="BQ7" s="294"/>
      <c r="BR7" s="294"/>
      <c r="BS7" s="294"/>
      <c r="BT7" s="186"/>
      <c r="BU7" s="45"/>
      <c r="BV7" s="41"/>
      <c r="BW7" s="56"/>
      <c r="BX7" s="41"/>
      <c r="BY7" s="504"/>
      <c r="FX7" s="278"/>
      <c r="FY7" s="278"/>
      <c r="FZ7" s="278"/>
      <c r="GA7" s="278"/>
      <c r="GB7" s="278"/>
    </row>
    <row r="8" spans="1:185" ht="14.25" customHeight="1" x14ac:dyDescent="0.25">
      <c r="A8" s="3"/>
      <c r="B8" s="1364" t="s">
        <v>60</v>
      </c>
      <c r="C8" s="1365"/>
      <c r="D8" s="1365"/>
      <c r="E8" s="1365"/>
      <c r="F8" s="1365"/>
      <c r="G8" s="1365"/>
      <c r="H8" s="1365"/>
      <c r="I8" s="1021"/>
      <c r="J8" s="1021"/>
      <c r="K8" s="1021"/>
      <c r="L8" s="1021"/>
      <c r="M8" s="1021"/>
      <c r="N8" s="1021"/>
      <c r="O8" s="1021"/>
      <c r="P8" s="1021"/>
      <c r="Q8" s="1021"/>
      <c r="R8" s="1365" t="s">
        <v>79</v>
      </c>
      <c r="S8" s="1365"/>
      <c r="T8" s="1365"/>
      <c r="U8" s="1374"/>
      <c r="V8" s="1374"/>
      <c r="W8" s="1374"/>
      <c r="X8" s="1374"/>
      <c r="Y8" s="1374"/>
      <c r="Z8" s="1375"/>
      <c r="AA8" s="546"/>
      <c r="AB8" s="546"/>
      <c r="AC8" s="546"/>
      <c r="AD8" s="546"/>
      <c r="AE8" s="546"/>
      <c r="AF8" s="546"/>
      <c r="AG8" s="546"/>
      <c r="AH8" s="546"/>
      <c r="AI8" s="546"/>
      <c r="AJ8" s="546"/>
      <c r="AK8" s="546"/>
      <c r="AL8" s="546"/>
      <c r="AM8" s="546"/>
      <c r="AN8" s="546"/>
      <c r="AO8" s="546"/>
      <c r="AP8" s="546"/>
      <c r="AQ8" s="546"/>
      <c r="AR8" s="546"/>
      <c r="AS8" s="546"/>
      <c r="AT8" s="546"/>
      <c r="AU8" s="546"/>
      <c r="AV8" s="546"/>
      <c r="AW8" s="546"/>
      <c r="AX8" s="546"/>
      <c r="AY8" s="546"/>
      <c r="AZ8" s="546"/>
      <c r="BA8" s="546"/>
      <c r="BB8" s="546"/>
      <c r="BC8" s="546"/>
      <c r="BD8" s="546"/>
      <c r="BE8" s="546"/>
      <c r="BF8" s="546"/>
      <c r="BG8" s="546"/>
      <c r="BH8" s="546"/>
      <c r="BI8" s="546"/>
      <c r="BJ8" s="546"/>
      <c r="BK8" s="546"/>
      <c r="BL8" s="546"/>
      <c r="BM8" s="546"/>
      <c r="BN8" s="546"/>
      <c r="BO8" s="546"/>
      <c r="BP8" s="546"/>
      <c r="BQ8" s="546"/>
      <c r="BR8" s="546"/>
      <c r="BS8" s="546"/>
      <c r="BT8" s="545"/>
      <c r="BU8" s="45"/>
      <c r="BV8" s="41"/>
      <c r="BW8" s="56"/>
      <c r="BX8" s="504"/>
      <c r="BY8" s="504"/>
      <c r="FX8" s="278"/>
      <c r="FY8" s="278"/>
      <c r="FZ8" s="278"/>
      <c r="GA8" s="278"/>
      <c r="GB8" s="278"/>
    </row>
    <row r="9" spans="1:185" s="110" customFormat="1" ht="6" customHeight="1" x14ac:dyDescent="0.25">
      <c r="A9" s="3"/>
      <c r="B9" s="111"/>
      <c r="C9" s="111"/>
      <c r="D9" s="111"/>
      <c r="E9" s="111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  <c r="Q9" s="90"/>
      <c r="R9" s="91"/>
      <c r="S9" s="91"/>
      <c r="T9" s="90"/>
      <c r="U9" s="90"/>
      <c r="V9" s="90"/>
      <c r="W9" s="90"/>
      <c r="X9" s="90"/>
      <c r="Y9" s="90"/>
      <c r="Z9" s="90"/>
      <c r="AA9" s="90"/>
      <c r="AB9" s="90"/>
      <c r="AC9" s="90"/>
      <c r="AD9" s="90"/>
      <c r="AE9" s="90"/>
      <c r="AF9" s="90"/>
      <c r="AG9" s="90"/>
      <c r="AH9" s="90"/>
      <c r="AI9" s="90"/>
      <c r="AJ9" s="90"/>
      <c r="AK9" s="90"/>
      <c r="AL9" s="90"/>
      <c r="AM9" s="90"/>
      <c r="AN9" s="90"/>
      <c r="AO9" s="90"/>
      <c r="AP9" s="90"/>
      <c r="AQ9" s="90"/>
      <c r="AR9" s="90"/>
      <c r="AS9" s="90"/>
      <c r="AT9" s="90"/>
      <c r="AU9" s="90"/>
      <c r="AV9" s="90"/>
      <c r="AW9" s="90"/>
      <c r="AX9" s="90"/>
      <c r="AY9" s="90"/>
      <c r="AZ9" s="90"/>
      <c r="BA9" s="90"/>
      <c r="BB9" s="90"/>
      <c r="BC9" s="90"/>
      <c r="BD9" s="90"/>
      <c r="BE9" s="90"/>
      <c r="BF9" s="90"/>
      <c r="BG9" s="90"/>
      <c r="BH9" s="90"/>
      <c r="BI9" s="90"/>
      <c r="BJ9" s="90"/>
      <c r="BK9" s="90"/>
      <c r="BL9" s="90"/>
      <c r="BM9" s="90"/>
      <c r="BN9" s="90"/>
      <c r="BO9" s="90"/>
      <c r="BP9" s="90"/>
      <c r="BQ9" s="90"/>
      <c r="BR9" s="90"/>
      <c r="BS9" s="90"/>
      <c r="BT9" s="113"/>
      <c r="BU9" s="504"/>
      <c r="BV9" s="504"/>
      <c r="BW9" s="504"/>
      <c r="BX9" s="504"/>
      <c r="BY9" s="504"/>
      <c r="FX9" s="504"/>
      <c r="FY9" s="504"/>
      <c r="FZ9" s="504"/>
      <c r="GA9" s="504"/>
      <c r="GB9" s="504"/>
    </row>
    <row r="10" spans="1:185" s="523" customFormat="1" ht="20.100000000000001" customHeight="1" x14ac:dyDescent="0.25">
      <c r="A10" s="1"/>
      <c r="B10" s="1328" t="s">
        <v>357</v>
      </c>
      <c r="C10" s="1329"/>
      <c r="D10" s="1329"/>
      <c r="E10" s="1329"/>
      <c r="F10" s="1329"/>
      <c r="G10" s="1329"/>
      <c r="H10" s="1329"/>
      <c r="I10" s="1329"/>
      <c r="J10" s="1329"/>
      <c r="K10" s="1329"/>
      <c r="L10" s="1329"/>
      <c r="M10" s="1329"/>
      <c r="N10" s="1329"/>
      <c r="O10" s="1329"/>
      <c r="P10" s="1329"/>
      <c r="Q10" s="1329"/>
      <c r="R10" s="1329"/>
      <c r="S10" s="1329"/>
      <c r="T10" s="1329"/>
      <c r="U10" s="1329"/>
      <c r="V10" s="1329"/>
      <c r="W10" s="1329"/>
      <c r="X10" s="1329"/>
      <c r="Y10" s="1329"/>
      <c r="Z10" s="1330"/>
      <c r="AA10" s="381"/>
      <c r="AB10" s="381"/>
      <c r="AC10" s="381"/>
      <c r="AD10" s="381"/>
      <c r="AE10" s="381"/>
      <c r="AF10" s="381"/>
      <c r="AG10" s="381"/>
      <c r="AH10" s="381"/>
      <c r="AI10" s="381"/>
      <c r="AJ10" s="381"/>
      <c r="AK10" s="381"/>
      <c r="AL10" s="381"/>
      <c r="AM10" s="381"/>
      <c r="AN10" s="381"/>
      <c r="AO10" s="381"/>
      <c r="AP10" s="381"/>
      <c r="AQ10" s="381"/>
      <c r="AR10" s="381"/>
      <c r="AS10" s="381"/>
      <c r="AT10" s="381"/>
      <c r="AU10" s="381"/>
      <c r="AV10" s="381"/>
      <c r="AW10" s="381"/>
      <c r="AX10" s="381"/>
      <c r="AY10" s="381"/>
      <c r="AZ10" s="381"/>
      <c r="BA10" s="381"/>
      <c r="BB10" s="381"/>
      <c r="BC10" s="381"/>
      <c r="BD10" s="381"/>
      <c r="BE10" s="381"/>
      <c r="BF10" s="381"/>
      <c r="BG10" s="381"/>
      <c r="BH10" s="381"/>
      <c r="BI10" s="381"/>
      <c r="BJ10" s="381"/>
      <c r="BK10" s="381"/>
      <c r="BL10" s="381"/>
      <c r="BM10" s="381"/>
      <c r="BN10" s="381"/>
      <c r="BO10" s="381"/>
      <c r="BP10" s="381"/>
      <c r="BQ10" s="381"/>
      <c r="BR10" s="381"/>
      <c r="BS10" s="381"/>
      <c r="BT10" s="525"/>
      <c r="BU10" s="524"/>
      <c r="BV10" s="524"/>
      <c r="BW10" s="524"/>
      <c r="BX10" s="524"/>
      <c r="BY10" s="524"/>
      <c r="FX10" s="524"/>
      <c r="FY10" s="524"/>
      <c r="FZ10" s="524"/>
      <c r="GA10" s="524"/>
      <c r="GB10" s="524"/>
    </row>
    <row r="11" spans="1:185" s="523" customFormat="1" ht="17.100000000000001" customHeight="1" x14ac:dyDescent="0.25">
      <c r="A11" s="1"/>
      <c r="B11" s="1387" t="s">
        <v>57</v>
      </c>
      <c r="C11" s="1388"/>
      <c r="D11" s="1388"/>
      <c r="E11" s="1388"/>
      <c r="F11" s="1389"/>
      <c r="G11" s="1337" t="s">
        <v>142</v>
      </c>
      <c r="H11" s="1338"/>
      <c r="I11" s="1338"/>
      <c r="J11" s="1339"/>
      <c r="K11" s="1337" t="s">
        <v>141</v>
      </c>
      <c r="L11" s="1338"/>
      <c r="M11" s="1338"/>
      <c r="N11" s="1339"/>
      <c r="O11" s="1337" t="s">
        <v>150</v>
      </c>
      <c r="P11" s="1338"/>
      <c r="Q11" s="1338"/>
      <c r="R11" s="1339"/>
      <c r="S11" s="1344" t="s">
        <v>151</v>
      </c>
      <c r="T11" s="1344"/>
      <c r="U11" s="1344"/>
      <c r="V11" s="1344"/>
      <c r="W11" s="1318" t="s">
        <v>106</v>
      </c>
      <c r="X11" s="1318"/>
      <c r="Y11" s="1318"/>
      <c r="Z11" s="1318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525"/>
      <c r="BY11" s="524"/>
      <c r="BZ11" s="524"/>
      <c r="GB11" s="524"/>
      <c r="GC11" s="524"/>
    </row>
    <row r="12" spans="1:185" s="523" customFormat="1" ht="17.100000000000001" customHeight="1" x14ac:dyDescent="0.25">
      <c r="A12" s="1"/>
      <c r="B12" s="1390"/>
      <c r="C12" s="1391"/>
      <c r="D12" s="1391"/>
      <c r="E12" s="1391"/>
      <c r="F12" s="1392"/>
      <c r="G12" s="92" t="s">
        <v>56</v>
      </c>
      <c r="H12" s="479" t="s">
        <v>55</v>
      </c>
      <c r="I12" s="1342" t="s">
        <v>53</v>
      </c>
      <c r="J12" s="1343"/>
      <c r="K12" s="479" t="s">
        <v>56</v>
      </c>
      <c r="L12" s="479" t="s">
        <v>55</v>
      </c>
      <c r="M12" s="1340" t="s">
        <v>53</v>
      </c>
      <c r="N12" s="1340"/>
      <c r="O12" s="479" t="s">
        <v>56</v>
      </c>
      <c r="P12" s="479" t="s">
        <v>55</v>
      </c>
      <c r="Q12" s="1340" t="s">
        <v>53</v>
      </c>
      <c r="R12" s="1340"/>
      <c r="S12" s="479" t="s">
        <v>56</v>
      </c>
      <c r="T12" s="479" t="s">
        <v>55</v>
      </c>
      <c r="U12" s="1340" t="s">
        <v>53</v>
      </c>
      <c r="V12" s="1340"/>
      <c r="W12" s="479" t="s">
        <v>56</v>
      </c>
      <c r="X12" s="479" t="s">
        <v>55</v>
      </c>
      <c r="Y12" s="1356" t="s">
        <v>102</v>
      </c>
      <c r="Z12" s="1356"/>
      <c r="AA12" s="522"/>
      <c r="AB12" s="522"/>
      <c r="AC12" s="522"/>
      <c r="AD12" s="522"/>
      <c r="AE12" s="522"/>
      <c r="AF12" s="522"/>
      <c r="AG12" s="522"/>
      <c r="AH12" s="522"/>
      <c r="AI12" s="522"/>
      <c r="AJ12" s="522"/>
      <c r="AK12" s="522"/>
      <c r="AL12" s="522"/>
      <c r="AM12" s="522"/>
      <c r="AN12" s="522"/>
      <c r="AO12" s="522"/>
      <c r="AP12" s="522"/>
      <c r="AQ12" s="522"/>
      <c r="AR12" s="522"/>
      <c r="AS12" s="522"/>
      <c r="AT12" s="522"/>
      <c r="AU12" s="522"/>
      <c r="AV12" s="522"/>
      <c r="AW12" s="522"/>
      <c r="AX12" s="522"/>
      <c r="AY12" s="522"/>
      <c r="AZ12" s="522"/>
      <c r="BA12" s="522"/>
      <c r="BB12" s="522"/>
      <c r="BC12" s="522"/>
      <c r="BD12" s="522"/>
      <c r="BE12" s="522"/>
      <c r="BF12" s="522"/>
      <c r="BG12" s="522"/>
      <c r="BH12" s="522"/>
      <c r="BI12" s="522"/>
      <c r="BJ12" s="522"/>
      <c r="BK12" s="522"/>
      <c r="BL12" s="522"/>
      <c r="BM12" s="522"/>
      <c r="BN12" s="522"/>
      <c r="BO12" s="522"/>
      <c r="BP12" s="522"/>
      <c r="BQ12" s="522"/>
      <c r="BR12" s="522"/>
      <c r="BS12" s="522"/>
      <c r="BT12" s="522"/>
      <c r="BU12" s="525"/>
      <c r="BY12" s="524"/>
      <c r="BZ12" s="524"/>
      <c r="GB12" s="524"/>
      <c r="GC12" s="524"/>
    </row>
    <row r="13" spans="1:185" s="523" customFormat="1" ht="18" customHeight="1" x14ac:dyDescent="0.25">
      <c r="A13" s="1"/>
      <c r="B13" s="1308" t="s">
        <v>63</v>
      </c>
      <c r="C13" s="1309"/>
      <c r="D13" s="1309"/>
      <c r="E13" s="1309"/>
      <c r="F13" s="1310"/>
      <c r="G13" s="476"/>
      <c r="H13" s="514"/>
      <c r="I13" s="491" t="str">
        <f>IF((H13-G13)=0," ",IF((H13-G13)&lt;0,(H13-G13)*-1,(H13-G13)))</f>
        <v xml:space="preserve"> </v>
      </c>
      <c r="J13" s="428" t="str">
        <f>IF((H13-G13)=0," ",IF((H13-G13)&lt;-1,"Servidores excedentes",IF((H13-G13)=1,"Servidor requerido",IF((H13-G13)=-1,"Servidor excedente",IF((H13-G13)&gt;1,"Servidores requeridos","")))))</f>
        <v xml:space="preserve"> </v>
      </c>
      <c r="K13" s="150"/>
      <c r="L13" s="150"/>
      <c r="M13" s="491" t="str">
        <f>IF((L13-K13)=0," ",IF((L13-K13)&lt;0,(L13-K13)*-1,(L13-K13)))</f>
        <v xml:space="preserve"> </v>
      </c>
      <c r="N13" s="428" t="str">
        <f>IF((L13-K13)=0," ",IF((L13-K13)&lt;-1,"Servidores excedentes",IF((L13-K13)=1,"Servidor requerido",IF((L13-K13)=-1,"Servidor excedente",IF((L13-K13)&gt;1,"Servidores requeridos","")))))</f>
        <v xml:space="preserve"> </v>
      </c>
      <c r="O13" s="150"/>
      <c r="P13" s="150"/>
      <c r="Q13" s="491" t="str">
        <f>IF((P13-O13)=0," ",IF((P13-O13)&lt;0,(P13-O13)*-1,(P13-O13)))</f>
        <v xml:space="preserve"> </v>
      </c>
      <c r="R13" s="428" t="str">
        <f>IF((P13-O13)=0," ",IF((P13-O13)&lt;-1,"Servidores excedentes",IF((P13-O13)=1,"Servidor requerido",IF((P13-O13)=-1,"Servidor excedente",IF((P13-O13)&gt;1,"Servidores requeridos","")))))</f>
        <v xml:space="preserve"> </v>
      </c>
      <c r="S13" s="150"/>
      <c r="T13" s="150"/>
      <c r="U13" s="491" t="str">
        <f>IF((T13-S13)=0," ",IF((T13-S13)&lt;0,(T13-S13)*-1,(T13-S13)))</f>
        <v xml:space="preserve"> </v>
      </c>
      <c r="V13" s="428" t="str">
        <f>IF((T13-S13)=0," ",IF((T13-S13)&lt;-1,"Servidores excedentes",IF((T13-S13)=1,"Servidor requerido",IF((T13-S13)=-1,"Servidor excedente",IF((T13-S13)&gt;1,"Servidores requeridos","")))))</f>
        <v xml:space="preserve"> </v>
      </c>
      <c r="W13" s="429" t="str">
        <f t="shared" ref="W13:X15" si="0">IF((G13+K13+O13+S13)=0," ",(G13+K13+O13+S13))</f>
        <v xml:space="preserve"> </v>
      </c>
      <c r="X13" s="97" t="str">
        <f t="shared" si="0"/>
        <v xml:space="preserve"> </v>
      </c>
      <c r="Y13" s="491" t="str">
        <f>IF(((H13+L13+P13+T13)-(G13+K13+O13+S13))&lt;0,((H13+L13+P13+T13)-(G13+K13+O13+S13))*-1,IF(((H13+L13+P13+T13)-(G13+K13+O13+S13))=0," ",((H13+L13+P13+T13)-(G13+K13+O13+S13))))</f>
        <v xml:space="preserve"> </v>
      </c>
      <c r="Z13" s="428" t="str">
        <f>IF(((H13+L13+P13+T13)-(G13+K13+O13+S13))=0," ",IF(((H13+L13+P13+T13)-(G13+K13+O13+S13))&lt;-1,"Servidores excedentes",IF(((H13+L13+P13+T13)-(G13+K13+O13+S13))=1,"Servidor requerido",IF(((H13+L13+P13+T13)-(G13+K13+O13+S13))=-1,"Servidor excedente",IF(((H13+L13+P13+T13)-(G13+K13+O13+S13))&gt;1,"Servidores requeridos","")))))</f>
        <v xml:space="preserve"> </v>
      </c>
      <c r="AA13" s="177"/>
      <c r="AB13" s="177"/>
      <c r="AC13" s="177"/>
      <c r="AD13" s="177"/>
      <c r="AE13" s="177"/>
      <c r="AF13" s="177"/>
      <c r="AG13" s="177"/>
      <c r="AH13" s="177"/>
      <c r="AI13" s="177"/>
      <c r="AJ13" s="177"/>
      <c r="AK13" s="177"/>
      <c r="AL13" s="177"/>
      <c r="AM13" s="177"/>
      <c r="AN13" s="177"/>
      <c r="AO13" s="177"/>
      <c r="AP13" s="177"/>
      <c r="AQ13" s="177"/>
      <c r="AR13" s="177"/>
      <c r="AS13" s="177"/>
      <c r="AT13" s="177"/>
      <c r="AU13" s="177"/>
      <c r="AV13" s="177"/>
      <c r="AW13" s="177"/>
      <c r="AX13" s="177"/>
      <c r="AY13" s="177"/>
      <c r="AZ13" s="177"/>
      <c r="BA13" s="177"/>
      <c r="BB13" s="177"/>
      <c r="BC13" s="177"/>
      <c r="BD13" s="177"/>
      <c r="BE13" s="177"/>
      <c r="BF13" s="177"/>
      <c r="BG13" s="177"/>
      <c r="BH13" s="177"/>
      <c r="BI13" s="177"/>
      <c r="BJ13" s="177"/>
      <c r="BK13" s="177"/>
      <c r="BL13" s="177"/>
      <c r="BM13" s="177"/>
      <c r="BN13" s="177"/>
      <c r="BO13" s="177"/>
      <c r="BP13" s="177"/>
      <c r="BQ13" s="177"/>
      <c r="BR13" s="177"/>
      <c r="BS13" s="177"/>
      <c r="BT13" s="177"/>
      <c r="BU13" s="525"/>
      <c r="BY13" s="524"/>
      <c r="BZ13" s="524"/>
      <c r="GB13" s="524"/>
      <c r="GC13" s="524"/>
    </row>
    <row r="14" spans="1:185" s="523" customFormat="1" ht="18" customHeight="1" x14ac:dyDescent="0.25">
      <c r="A14" s="1"/>
      <c r="B14" s="1308" t="s">
        <v>143</v>
      </c>
      <c r="C14" s="1309"/>
      <c r="D14" s="1309"/>
      <c r="E14" s="1309"/>
      <c r="F14" s="1310"/>
      <c r="G14" s="476"/>
      <c r="H14" s="514"/>
      <c r="I14" s="491" t="str">
        <f>IF((H14-G14)=0," ",IF((H14-G14)&lt;0,(H14-G14)*-1,(H14-G14)))</f>
        <v xml:space="preserve"> </v>
      </c>
      <c r="J14" s="428" t="str">
        <f>IF((H14-G14)=0," ",IF((H14-G14)&lt;-1,"Servidores excedentes",IF((H14-G14)=1,"Servidor requerido",IF((H14-G14)=-1,"Servidor excedente",IF((H14-G14)&gt;1,"Servidores requeridos","")))))</f>
        <v xml:space="preserve"> </v>
      </c>
      <c r="K14" s="150"/>
      <c r="L14" s="150"/>
      <c r="M14" s="491" t="str">
        <f>IF((L14-K14)=0," ",IF((L14-K14)&lt;0,(L14-K14)*-1,(L14-K14)))</f>
        <v xml:space="preserve"> </v>
      </c>
      <c r="N14" s="428" t="str">
        <f>IF((L14-K14)=0," ",IF((L14-K14)&lt;-1,"Servidores excedentes",IF((L14-K14)=1,"Servidor requerido",IF((L14-K14)=-1,"Servidor excedente",IF((L14-K14)&gt;1,"Servidores requeridos","")))))</f>
        <v xml:space="preserve"> </v>
      </c>
      <c r="O14" s="150"/>
      <c r="P14" s="150"/>
      <c r="Q14" s="491" t="str">
        <f>IF((P14-O14)=0," ",IF((P14-O14)&lt;0,(P14-O14)*-1,(P14-O14)))</f>
        <v xml:space="preserve"> </v>
      </c>
      <c r="R14" s="428" t="str">
        <f>IF((P14-O14)=0," ",IF((P14-O14)&lt;-1,"Servidores excedentes",IF((P14-O14)=1,"Servidor requerido",IF((P14-O14)=-1,"Servidor excedente",IF((P14-O14)&gt;1,"Servidores requeridos","")))))</f>
        <v xml:space="preserve"> </v>
      </c>
      <c r="S14" s="150"/>
      <c r="T14" s="150"/>
      <c r="U14" s="491" t="str">
        <f>IF((T14-S14)=0," ",IF((T14-S14)&lt;0,(T14-S14)*-1,(T14-S14)))</f>
        <v xml:space="preserve"> </v>
      </c>
      <c r="V14" s="428" t="str">
        <f>IF((T14-S14)=0," ",IF((T14-S14)&lt;-1,"Servidores excedentes",IF((T14-S14)=1,"Servidor requerido",IF((T14-S14)=-1,"Servidor excedente",IF((T14-S14)&gt;1,"Servidores requeridos","")))))</f>
        <v xml:space="preserve"> </v>
      </c>
      <c r="W14" s="429" t="str">
        <f t="shared" si="0"/>
        <v xml:space="preserve"> </v>
      </c>
      <c r="X14" s="97" t="str">
        <f t="shared" si="0"/>
        <v xml:space="preserve"> </v>
      </c>
      <c r="Y14" s="491" t="str">
        <f>IF(((H14+L14+P14+T14)-(G14+K14+O14+S14))&lt;0,((H14+L14+P14+T14)-(G14+K14+O14+S14))*-1,IF(((H14+L14+P14+T14)-(G14+K14+O14+S14))=0," ",((H14+L14+P14+T14)-(G14+K14+O14+S14))))</f>
        <v xml:space="preserve"> </v>
      </c>
      <c r="Z14" s="428" t="str">
        <f>IF(((H14+L14+P14+T14)-(G14+K14+O14+S14))=0," ",IF(((H14+L14+P14+T14)-(G14+K14+O14+S14))&lt;-1,"Servidores excedentes",IF(((H14+L14+P14+T14)-(G14+K14+O14+S14))=1,"Servidor requerido",IF(((H14+L14+P14+T14)-(G14+K14+O14+S14))=-1,"Servidor excedente",IF(((H14+L14+P14+T14)-(G14+K14+O14+S14))&gt;1,"Servidores requeridos","")))))</f>
        <v xml:space="preserve"> </v>
      </c>
      <c r="AA14" s="177"/>
      <c r="AB14" s="177"/>
      <c r="AC14" s="177"/>
      <c r="AD14" s="177"/>
      <c r="AE14" s="177"/>
      <c r="AF14" s="177"/>
      <c r="AG14" s="177"/>
      <c r="AH14" s="177"/>
      <c r="AI14" s="177"/>
      <c r="AJ14" s="177"/>
      <c r="AK14" s="177"/>
      <c r="AL14" s="177"/>
      <c r="AM14" s="177"/>
      <c r="AN14" s="177"/>
      <c r="AO14" s="177"/>
      <c r="AP14" s="177"/>
      <c r="AQ14" s="177"/>
      <c r="AR14" s="177"/>
      <c r="AS14" s="177"/>
      <c r="AT14" s="177"/>
      <c r="AU14" s="177"/>
      <c r="AV14" s="177"/>
      <c r="AW14" s="177"/>
      <c r="AX14" s="177"/>
      <c r="AY14" s="177"/>
      <c r="AZ14" s="177"/>
      <c r="BA14" s="177"/>
      <c r="BB14" s="177"/>
      <c r="BC14" s="177"/>
      <c r="BD14" s="177"/>
      <c r="BE14" s="177"/>
      <c r="BF14" s="177"/>
      <c r="BG14" s="177"/>
      <c r="BH14" s="177"/>
      <c r="BI14" s="177"/>
      <c r="BJ14" s="177"/>
      <c r="BK14" s="177"/>
      <c r="BL14" s="177"/>
      <c r="BM14" s="177"/>
      <c r="BN14" s="177"/>
      <c r="BO14" s="177"/>
      <c r="BP14" s="177"/>
      <c r="BQ14" s="177"/>
      <c r="BR14" s="177"/>
      <c r="BS14" s="177"/>
      <c r="BT14" s="177"/>
      <c r="BU14" s="525"/>
      <c r="BY14" s="524"/>
      <c r="BZ14" s="524"/>
      <c r="GB14" s="524"/>
      <c r="GC14" s="524"/>
    </row>
    <row r="15" spans="1:185" s="523" customFormat="1" ht="18" customHeight="1" x14ac:dyDescent="0.25">
      <c r="A15" s="1"/>
      <c r="B15" s="1308" t="s">
        <v>144</v>
      </c>
      <c r="C15" s="1309"/>
      <c r="D15" s="1309"/>
      <c r="E15" s="1309"/>
      <c r="F15" s="1310"/>
      <c r="G15" s="476"/>
      <c r="H15" s="514"/>
      <c r="I15" s="491" t="str">
        <f>IF((H15-G15)=0," ",IF((H15-G15)&lt;0,(H15-G15)*-1,(H15-G15)))</f>
        <v xml:space="preserve"> </v>
      </c>
      <c r="J15" s="428" t="str">
        <f>IF((H15-G15)=0," ",IF((H15-G15)&lt;-1,"Servidores excedentes",IF((H15-G15)=1,"Servidor requerido",IF((H15-G15)=-1,"Servidor excedente",IF((H15-G15)&gt;1,"Servidores requeridos","")))))</f>
        <v xml:space="preserve"> </v>
      </c>
      <c r="K15" s="150"/>
      <c r="L15" s="150"/>
      <c r="M15" s="491" t="str">
        <f>IF((L15-K15)=0," ",IF((L15-K15)&lt;0,(L15-K15)*-1,(L15-K15)))</f>
        <v xml:space="preserve"> </v>
      </c>
      <c r="N15" s="428" t="str">
        <f>IF((L15-K15)=0," ",IF((L15-K15)&lt;-1,"Servidores excedentes",IF((L15-K15)=1,"Servidor requerido",IF((L15-K15)=-1,"Servidor excedente",IF((L15-K15)&gt;1,"Servidores requeridos","")))))</f>
        <v xml:space="preserve"> </v>
      </c>
      <c r="O15" s="150"/>
      <c r="P15" s="150"/>
      <c r="Q15" s="491" t="str">
        <f>IF((P15-O15)=0," ",IF((P15-O15)&lt;0,(P15-O15)*-1,(P15-O15)))</f>
        <v xml:space="preserve"> </v>
      </c>
      <c r="R15" s="428" t="str">
        <f>IF((P15-O15)=0," ",IF((P15-O15)&lt;-1,"Servidores excedentes",IF((P15-O15)=1,"Servidor requerido",IF((P15-O15)=-1,"Servidor excedente",IF((P15-O15)&gt;1,"Servidores requeridos","")))))</f>
        <v xml:space="preserve"> </v>
      </c>
      <c r="S15" s="150"/>
      <c r="T15" s="150"/>
      <c r="U15" s="491" t="str">
        <f>IF((T15-S15)=0," ",IF((T15-S15)&lt;0,(T15-S15)*-1,(T15-S15)))</f>
        <v xml:space="preserve"> </v>
      </c>
      <c r="V15" s="428" t="str">
        <f>IF((T15-S15)=0," ",IF((T15-S15)&lt;-1,"Servidores excedentes",IF((T15-S15)=1,"Servidor requerido",IF((T15-S15)=-1,"Servidor excedente",IF((T15-S15)&gt;1,"Servidores requeridos","")))))</f>
        <v xml:space="preserve"> </v>
      </c>
      <c r="W15" s="429" t="str">
        <f t="shared" si="0"/>
        <v xml:space="preserve"> </v>
      </c>
      <c r="X15" s="97" t="str">
        <f t="shared" si="0"/>
        <v xml:space="preserve"> </v>
      </c>
      <c r="Y15" s="491" t="str">
        <f>IF(((H15+L15+P15+T15)-(G15+K15+O15+S15))&lt;0,((H15+L15+P15+T15)-(G15+K15+O15+S15))*-1,IF(((H15+L15+P15+T15)-(G15+K15+O15+S15))=0," ",((H15+L15+P15+T15)-(G15+K15+O15+S15))))</f>
        <v xml:space="preserve"> </v>
      </c>
      <c r="Z15" s="428" t="str">
        <f>IF(((H15+L15+P15+T15)-(G15+K15+O15+S15))=0," ",IF(((H15+L15+P15+T15)-(G15+K15+O15+S15))&lt;-1,"Servidores excedentes",IF(((H15+L15+P15+T15)-(G15+K15+O15+S15))=1,"Servidor requerido",IF(((H15+L15+P15+T15)-(G15+K15+O15+S15))=-1,"Servidor excedente",IF(((H15+L15+P15+T15)-(G15+K15+O15+S15))&gt;1,"Servidores requeridos","")))))</f>
        <v xml:space="preserve"> </v>
      </c>
      <c r="AA15" s="177"/>
      <c r="AB15" s="177"/>
      <c r="AC15" s="177"/>
      <c r="AD15" s="177"/>
      <c r="AE15" s="177"/>
      <c r="AF15" s="177"/>
      <c r="AG15" s="177"/>
      <c r="AH15" s="177"/>
      <c r="AI15" s="177"/>
      <c r="AJ15" s="177"/>
      <c r="AK15" s="177"/>
      <c r="AL15" s="177"/>
      <c r="AM15" s="177"/>
      <c r="AN15" s="177"/>
      <c r="AO15" s="177"/>
      <c r="AP15" s="177"/>
      <c r="AQ15" s="177"/>
      <c r="AR15" s="177"/>
      <c r="AS15" s="177"/>
      <c r="AT15" s="177"/>
      <c r="AU15" s="177"/>
      <c r="AV15" s="177"/>
      <c r="AW15" s="177"/>
      <c r="AX15" s="177"/>
      <c r="AY15" s="177"/>
      <c r="AZ15" s="177"/>
      <c r="BA15" s="177"/>
      <c r="BB15" s="177"/>
      <c r="BC15" s="177"/>
      <c r="BD15" s="177"/>
      <c r="BE15" s="177"/>
      <c r="BF15" s="177"/>
      <c r="BG15" s="177"/>
      <c r="BH15" s="177"/>
      <c r="BI15" s="177"/>
      <c r="BJ15" s="177"/>
      <c r="BK15" s="177"/>
      <c r="BL15" s="177"/>
      <c r="BM15" s="177"/>
      <c r="BN15" s="177"/>
      <c r="BO15" s="177"/>
      <c r="BP15" s="177"/>
      <c r="BQ15" s="177"/>
      <c r="BR15" s="177"/>
      <c r="BS15" s="177"/>
      <c r="BT15" s="177"/>
      <c r="BU15" s="525"/>
      <c r="BY15" s="524"/>
      <c r="BZ15" s="524"/>
      <c r="GB15" s="524"/>
      <c r="GC15" s="524"/>
    </row>
    <row r="16" spans="1:185" ht="17.100000000000001" customHeight="1" x14ac:dyDescent="0.25">
      <c r="A16" s="1"/>
      <c r="B16" s="1229" t="s">
        <v>114</v>
      </c>
      <c r="C16" s="1284"/>
      <c r="D16" s="1284"/>
      <c r="E16" s="1284"/>
      <c r="F16" s="1230"/>
      <c r="G16" s="447">
        <f>SUM(G13:G15)</f>
        <v>0</v>
      </c>
      <c r="H16" s="448">
        <f>SUM(H13:H15)</f>
        <v>0</v>
      </c>
      <c r="I16" s="430" t="str">
        <f>IF((H16-G16)=0," ",IF((H16-G16)&lt;0,(H16-G16)*-1,(H16-G16)))</f>
        <v xml:space="preserve"> </v>
      </c>
      <c r="J16" s="431" t="str">
        <f>IF((H16-G16)=0," ",IF((H16-G16)&lt;-1,"Servidores excedentes",IF((H16-G16)=1,"Servidor requerido",IF((H16-G16)=-1,"Servidor excedente",IF((H16-G16)&gt;1,"Servidores requeridos","")))))</f>
        <v xml:space="preserve"> </v>
      </c>
      <c r="K16" s="447">
        <f>SUM(K13:K15)</f>
        <v>0</v>
      </c>
      <c r="L16" s="448">
        <f>SUM(L13:L15)</f>
        <v>0</v>
      </c>
      <c r="M16" s="430" t="str">
        <f>IF((L16-K16)=0," ",IF((L16-K16)&lt;0,(L16-K16)*-1,(L16-K16)))</f>
        <v xml:space="preserve"> </v>
      </c>
      <c r="N16" s="431" t="str">
        <f>IF((L16-K16)=0," ",IF((L16-K16)&lt;-1,"Servidores excedentes",IF((L16-K16)=1,"Servidor requerido",IF((L16-K16)=-1,"Servidor excedente",IF((L16-K16)&gt;1,"Servidores requeridos","")))))</f>
        <v xml:space="preserve"> </v>
      </c>
      <c r="O16" s="447">
        <f>SUM(O13:O15)</f>
        <v>0</v>
      </c>
      <c r="P16" s="448">
        <f>SUM(P13:P15)</f>
        <v>0</v>
      </c>
      <c r="Q16" s="430" t="str">
        <f>IF((P16-O16)=0," ",IF((P16-O16)&lt;0,(P16-O16)*-1,(P16-O16)))</f>
        <v xml:space="preserve"> </v>
      </c>
      <c r="R16" s="431" t="str">
        <f>IF((P16-O16)=0," ",IF((P16-O16)&lt;-1,"Servidores excedentes",IF((P16-O16)=1,"Servidor requerido",IF((P16-O16)=-1,"Servidor excedente",IF((P16-O16)&gt;1,"Servidores requeridos","")))))</f>
        <v xml:space="preserve"> </v>
      </c>
      <c r="S16" s="447">
        <f>SUM(S13:S15)</f>
        <v>0</v>
      </c>
      <c r="T16" s="448">
        <f>SUM(T13:T15)</f>
        <v>0</v>
      </c>
      <c r="U16" s="430" t="str">
        <f>IF((T16-S16)=0," ",IF((T16-S16)&lt;0,(T16-S16)*-1,(T16-S16)))</f>
        <v xml:space="preserve"> </v>
      </c>
      <c r="V16" s="431" t="str">
        <f>IF((T16-S16)=0," ",IF((T16-S16)&lt;-1,"Servidores excedentes",IF((T16-S16)=1,"Servidor requerido",IF((T16-S16)=-1,"Servidor excedente",IF((T16-S16)&gt;1,"Servidores requeridos","")))))</f>
        <v xml:space="preserve"> </v>
      </c>
      <c r="W16" s="447">
        <f>SUM(W13:W15)</f>
        <v>0</v>
      </c>
      <c r="X16" s="449">
        <f>SUM(X13:X15)</f>
        <v>0</v>
      </c>
      <c r="Y16" s="430" t="str">
        <f>IF(((H16+L16+P16+T16)-(G16+K16+O16+S16))&lt;0,((H16+L16+P16+T16)-(G16+K16+O16+S16))*-1,IF(((H16+L16+P16+T16)-(G16+K16+O16+S16))=0," ",((H16+L16+P16+T16)-(G16+K16+O16+S16))))</f>
        <v xml:space="preserve"> </v>
      </c>
      <c r="Z16" s="431" t="str">
        <f>IF(((H16+L16+P16+T16)-(G16+K16+O16+S16))=0," ",IF(((H16+L16+P16+T16)-(G16+K16+O16+S16))&lt;-1,"Servidores excedentes",IF(((H16+L16+P16+T16)-(G16+K16+O16+S16))=1,"Servidor requerido",IF(((H16+L16+P16+T16)-(G16+K16+O16+S16))=-1,"Servidor excedente",IF(((H16+L16+P16+T16)-(G16+K16+O16+S16))&gt;1,"Servidores requeridos","")))))</f>
        <v xml:space="preserve"> </v>
      </c>
      <c r="AA16" s="177"/>
      <c r="AB16" s="177"/>
      <c r="AC16" s="544">
        <f>AC18+AC19</f>
        <v>0</v>
      </c>
      <c r="AD16" s="177"/>
      <c r="AE16" s="177"/>
      <c r="AF16" s="177"/>
      <c r="AG16" s="177"/>
      <c r="AH16" s="544">
        <f>AG18+AG19</f>
        <v>0</v>
      </c>
      <c r="AI16" s="177"/>
      <c r="AJ16" s="177"/>
      <c r="AK16" s="177"/>
      <c r="AL16" s="544">
        <f>AL18+AL19</f>
        <v>0</v>
      </c>
      <c r="AM16" s="177"/>
      <c r="AN16" s="177"/>
      <c r="AO16" s="177"/>
      <c r="AP16" s="177"/>
      <c r="AQ16" s="544">
        <f>AP18+AP19</f>
        <v>0</v>
      </c>
      <c r="AR16" s="177"/>
      <c r="AS16" s="177"/>
      <c r="AT16" s="177"/>
      <c r="AU16" s="544">
        <f>AU18+AU19</f>
        <v>0</v>
      </c>
      <c r="AV16" s="177"/>
      <c r="AW16" s="177"/>
      <c r="AX16" s="177"/>
      <c r="AY16" s="177"/>
      <c r="AZ16" s="544">
        <f>AY18+AY19</f>
        <v>0</v>
      </c>
      <c r="BA16" s="177"/>
      <c r="BB16" s="177"/>
      <c r="BC16" s="177"/>
      <c r="BD16" s="544">
        <f>BD18+BD19</f>
        <v>0</v>
      </c>
      <c r="BE16" s="177"/>
      <c r="BF16" s="177"/>
      <c r="BG16" s="177"/>
      <c r="BH16" s="177"/>
      <c r="BI16" s="544">
        <f>BH18+BH19</f>
        <v>0</v>
      </c>
      <c r="BJ16" s="177"/>
      <c r="BK16" s="177"/>
      <c r="BL16" s="177"/>
      <c r="BM16" s="544">
        <f>BM18+BM19</f>
        <v>0</v>
      </c>
      <c r="BN16" s="177"/>
      <c r="BO16" s="177"/>
      <c r="BP16" s="177"/>
      <c r="BQ16" s="177"/>
      <c r="BR16" s="544">
        <f>BQ18+BQ19</f>
        <v>0</v>
      </c>
      <c r="BS16" s="177"/>
      <c r="BT16" s="177"/>
      <c r="BU16" s="113"/>
      <c r="BY16" s="504"/>
      <c r="BZ16" s="504"/>
      <c r="GB16" s="278"/>
      <c r="GC16" s="278"/>
    </row>
    <row r="17" spans="1:185" ht="17.100000000000001" customHeight="1" x14ac:dyDescent="0.25">
      <c r="A17" s="1"/>
      <c r="B17" s="1328" t="s">
        <v>493</v>
      </c>
      <c r="C17" s="1329"/>
      <c r="D17" s="1329"/>
      <c r="E17" s="1329"/>
      <c r="F17" s="1329"/>
      <c r="G17" s="1329"/>
      <c r="H17" s="1329"/>
      <c r="I17" s="1329"/>
      <c r="J17" s="1329"/>
      <c r="K17" s="1329"/>
      <c r="L17" s="1329"/>
      <c r="M17" s="1329"/>
      <c r="N17" s="1329"/>
      <c r="O17" s="1329"/>
      <c r="P17" s="1329"/>
      <c r="Q17" s="1329"/>
      <c r="R17" s="1329"/>
      <c r="S17" s="1329"/>
      <c r="T17" s="1329"/>
      <c r="U17" s="1329"/>
      <c r="V17" s="1329"/>
      <c r="W17" s="1329"/>
      <c r="X17" s="1329"/>
      <c r="Y17" s="1329"/>
      <c r="Z17" s="1330"/>
      <c r="AA17" s="381"/>
      <c r="AB17" s="1379" t="str">
        <f>F18</f>
        <v>CENTRAL O SU EQUIVALENTE</v>
      </c>
      <c r="AC17" s="1379"/>
      <c r="AD17" s="1379"/>
      <c r="AE17" s="1379"/>
      <c r="AF17" s="1379"/>
      <c r="AG17" s="1379"/>
      <c r="AH17" s="1379"/>
      <c r="AI17" s="1379"/>
      <c r="AJ17" s="7"/>
      <c r="AK17" s="1379" t="str">
        <f>J18</f>
        <v>ZONAL O SU EQUIVALENTE</v>
      </c>
      <c r="AL17" s="1379"/>
      <c r="AM17" s="1379"/>
      <c r="AN17" s="1379"/>
      <c r="AO17" s="1379"/>
      <c r="AP17" s="1379"/>
      <c r="AQ17" s="1379"/>
      <c r="AR17" s="1379"/>
      <c r="AS17" s="7"/>
      <c r="AT17" s="1379" t="str">
        <f>N18</f>
        <v>DISTRITAL O SU EQUIVALENTE</v>
      </c>
      <c r="AU17" s="1379"/>
      <c r="AV17" s="1379"/>
      <c r="AW17" s="1379"/>
      <c r="AX17" s="1379"/>
      <c r="AY17" s="1379"/>
      <c r="AZ17" s="1379"/>
      <c r="BA17" s="1379"/>
      <c r="BB17" s="7"/>
      <c r="BC17" s="1379" t="str">
        <f>R18</f>
        <v>CIRCUITAL O SU EQUIVALENTE</v>
      </c>
      <c r="BD17" s="1379"/>
      <c r="BE17" s="1379"/>
      <c r="BF17" s="1379"/>
      <c r="BG17" s="1379"/>
      <c r="BH17" s="1379"/>
      <c r="BI17" s="1379"/>
      <c r="BJ17" s="1379"/>
      <c r="BK17" s="7"/>
      <c r="BL17" s="1379" t="str">
        <f>V18</f>
        <v>TOTAL INSTITUCIONAL PEA</v>
      </c>
      <c r="BM17" s="1379"/>
      <c r="BN17" s="1379"/>
      <c r="BO17" s="1379"/>
      <c r="BP17" s="1379"/>
      <c r="BQ17" s="1379"/>
      <c r="BR17" s="1379"/>
      <c r="BS17" s="1379"/>
      <c r="BT17" s="113"/>
      <c r="BX17" s="504"/>
      <c r="BY17" s="504"/>
      <c r="GA17" s="278"/>
      <c r="GB17" s="278"/>
    </row>
    <row r="18" spans="1:185" ht="17.100000000000001" customHeight="1" x14ac:dyDescent="0.25">
      <c r="A18" s="1"/>
      <c r="B18" s="1336" t="s">
        <v>57</v>
      </c>
      <c r="C18" s="1336"/>
      <c r="D18" s="1336"/>
      <c r="E18" s="1336"/>
      <c r="F18" s="1337" t="s">
        <v>142</v>
      </c>
      <c r="G18" s="1338"/>
      <c r="H18" s="1338"/>
      <c r="I18" s="1338"/>
      <c r="J18" s="1337" t="s">
        <v>141</v>
      </c>
      <c r="K18" s="1338"/>
      <c r="L18" s="1338"/>
      <c r="M18" s="1339"/>
      <c r="N18" s="1337" t="s">
        <v>150</v>
      </c>
      <c r="O18" s="1338"/>
      <c r="P18" s="1338"/>
      <c r="Q18" s="1339"/>
      <c r="R18" s="1344" t="s">
        <v>151</v>
      </c>
      <c r="S18" s="1344"/>
      <c r="T18" s="1344"/>
      <c r="U18" s="1344"/>
      <c r="V18" s="1318" t="s">
        <v>492</v>
      </c>
      <c r="W18" s="1318"/>
      <c r="X18" s="1318"/>
      <c r="Y18" s="1353"/>
      <c r="Z18" s="1350" t="s">
        <v>491</v>
      </c>
      <c r="AA18" s="7"/>
      <c r="AB18" s="541" t="s">
        <v>490</v>
      </c>
      <c r="AC18" s="517">
        <f>F20</f>
        <v>0</v>
      </c>
      <c r="AD18" s="98" t="s">
        <v>57</v>
      </c>
      <c r="AE18" s="543" t="s">
        <v>421</v>
      </c>
      <c r="AF18" s="542" t="s">
        <v>422</v>
      </c>
      <c r="AG18" s="1385">
        <f>H20</f>
        <v>0</v>
      </c>
      <c r="AH18" s="543" t="s">
        <v>421</v>
      </c>
      <c r="AI18" s="542" t="s">
        <v>422</v>
      </c>
      <c r="AJ18" s="15"/>
      <c r="AK18" s="541" t="s">
        <v>490</v>
      </c>
      <c r="AL18" s="517">
        <f>J20</f>
        <v>0</v>
      </c>
      <c r="AM18" s="98" t="s">
        <v>57</v>
      </c>
      <c r="AN18" s="543" t="s">
        <v>421</v>
      </c>
      <c r="AO18" s="542" t="s">
        <v>422</v>
      </c>
      <c r="AP18" s="1385">
        <f>L20</f>
        <v>0</v>
      </c>
      <c r="AQ18" s="543" t="s">
        <v>421</v>
      </c>
      <c r="AR18" s="542" t="s">
        <v>422</v>
      </c>
      <c r="AS18" s="15"/>
      <c r="AT18" s="541" t="s">
        <v>490</v>
      </c>
      <c r="AU18" s="517">
        <f>N20</f>
        <v>0</v>
      </c>
      <c r="AV18" s="98" t="s">
        <v>57</v>
      </c>
      <c r="AW18" s="543" t="s">
        <v>421</v>
      </c>
      <c r="AX18" s="542" t="s">
        <v>422</v>
      </c>
      <c r="AY18" s="1385">
        <f>P20</f>
        <v>0</v>
      </c>
      <c r="AZ18" s="543" t="s">
        <v>421</v>
      </c>
      <c r="BA18" s="542" t="s">
        <v>422</v>
      </c>
      <c r="BB18" s="15"/>
      <c r="BC18" s="541" t="s">
        <v>490</v>
      </c>
      <c r="BD18" s="517">
        <f>R20</f>
        <v>0</v>
      </c>
      <c r="BE18" s="98" t="s">
        <v>57</v>
      </c>
      <c r="BF18" s="543" t="s">
        <v>421</v>
      </c>
      <c r="BG18" s="542" t="s">
        <v>422</v>
      </c>
      <c r="BH18" s="1385">
        <f>T20</f>
        <v>0</v>
      </c>
      <c r="BI18" s="543" t="s">
        <v>421</v>
      </c>
      <c r="BJ18" s="542" t="s">
        <v>422</v>
      </c>
      <c r="BK18" s="15"/>
      <c r="BL18" s="541" t="s">
        <v>490</v>
      </c>
      <c r="BM18" s="517">
        <f>V20</f>
        <v>0</v>
      </c>
      <c r="BN18" s="98" t="s">
        <v>57</v>
      </c>
      <c r="BO18" s="543" t="s">
        <v>421</v>
      </c>
      <c r="BP18" s="542" t="s">
        <v>422</v>
      </c>
      <c r="BQ18" s="1385">
        <f>X20</f>
        <v>0</v>
      </c>
      <c r="BR18" s="543" t="s">
        <v>421</v>
      </c>
      <c r="BS18" s="542" t="s">
        <v>422</v>
      </c>
      <c r="BT18" s="113"/>
      <c r="BX18" s="504"/>
      <c r="BY18" s="504"/>
      <c r="GA18" s="278"/>
      <c r="GB18" s="278"/>
    </row>
    <row r="19" spans="1:185" ht="22.5" customHeight="1" x14ac:dyDescent="0.25">
      <c r="A19" s="1"/>
      <c r="B19" s="1336"/>
      <c r="C19" s="1336"/>
      <c r="D19" s="1336"/>
      <c r="E19" s="1336"/>
      <c r="F19" s="596" t="s">
        <v>77</v>
      </c>
      <c r="G19" s="596" t="s">
        <v>489</v>
      </c>
      <c r="H19" s="596" t="s">
        <v>55</v>
      </c>
      <c r="I19" s="596" t="s">
        <v>488</v>
      </c>
      <c r="J19" s="596" t="s">
        <v>77</v>
      </c>
      <c r="K19" s="596" t="s">
        <v>489</v>
      </c>
      <c r="L19" s="596" t="s">
        <v>55</v>
      </c>
      <c r="M19" s="596" t="s">
        <v>488</v>
      </c>
      <c r="N19" s="596" t="s">
        <v>77</v>
      </c>
      <c r="O19" s="596" t="s">
        <v>489</v>
      </c>
      <c r="P19" s="596" t="s">
        <v>55</v>
      </c>
      <c r="Q19" s="596" t="s">
        <v>488</v>
      </c>
      <c r="R19" s="596" t="s">
        <v>77</v>
      </c>
      <c r="S19" s="596" t="s">
        <v>489</v>
      </c>
      <c r="T19" s="596" t="s">
        <v>55</v>
      </c>
      <c r="U19" s="596" t="s">
        <v>488</v>
      </c>
      <c r="V19" s="596" t="s">
        <v>487</v>
      </c>
      <c r="W19" s="596" t="s">
        <v>486</v>
      </c>
      <c r="X19" s="596" t="s">
        <v>485</v>
      </c>
      <c r="Y19" s="596" t="s">
        <v>484</v>
      </c>
      <c r="Z19" s="1350"/>
      <c r="AA19" s="7"/>
      <c r="AB19" s="541" t="s">
        <v>483</v>
      </c>
      <c r="AC19" s="517">
        <f>F21</f>
        <v>0</v>
      </c>
      <c r="AD19" s="98" t="s">
        <v>423</v>
      </c>
      <c r="AE19" s="540">
        <v>0.7</v>
      </c>
      <c r="AF19" s="517">
        <f>ROUND(AE19*AC21/100%,0)</f>
        <v>0</v>
      </c>
      <c r="AG19" s="1386"/>
      <c r="AH19" s="540">
        <v>0.7</v>
      </c>
      <c r="AI19" s="517">
        <f>ROUND(AH19*AG21/100%,0)</f>
        <v>0</v>
      </c>
      <c r="AJ19" s="8"/>
      <c r="AK19" s="541" t="s">
        <v>483</v>
      </c>
      <c r="AL19" s="517">
        <f>J21</f>
        <v>0</v>
      </c>
      <c r="AM19" s="98" t="s">
        <v>423</v>
      </c>
      <c r="AN19" s="540">
        <v>0.7</v>
      </c>
      <c r="AO19" s="517">
        <f>ROUND(AN19*AL21/100%,0)</f>
        <v>0</v>
      </c>
      <c r="AP19" s="1386"/>
      <c r="AQ19" s="540">
        <v>0.7</v>
      </c>
      <c r="AR19" s="517">
        <f>ROUND(AQ19*AP21/100%,0)</f>
        <v>0</v>
      </c>
      <c r="AS19" s="8"/>
      <c r="AT19" s="541" t="s">
        <v>483</v>
      </c>
      <c r="AU19" s="517">
        <f>N21</f>
        <v>0</v>
      </c>
      <c r="AV19" s="98" t="s">
        <v>423</v>
      </c>
      <c r="AW19" s="540">
        <v>0.7</v>
      </c>
      <c r="AX19" s="517">
        <f>ROUND(AW19*AU21/100%,0)</f>
        <v>0</v>
      </c>
      <c r="AY19" s="1386"/>
      <c r="AZ19" s="540">
        <v>0.7</v>
      </c>
      <c r="BA19" s="517">
        <f>ROUND(AZ19*AY21/100%,0)</f>
        <v>0</v>
      </c>
      <c r="BB19" s="8"/>
      <c r="BC19" s="541" t="s">
        <v>483</v>
      </c>
      <c r="BD19" s="517">
        <f>R21</f>
        <v>0</v>
      </c>
      <c r="BE19" s="98" t="s">
        <v>423</v>
      </c>
      <c r="BF19" s="540">
        <v>0.7</v>
      </c>
      <c r="BG19" s="517">
        <f>ROUND(BF19*BD21/100%,0)</f>
        <v>0</v>
      </c>
      <c r="BH19" s="1386"/>
      <c r="BI19" s="540">
        <v>0.7</v>
      </c>
      <c r="BJ19" s="517">
        <f>ROUND(BI19*BH21/100%,0)</f>
        <v>0</v>
      </c>
      <c r="BK19" s="8"/>
      <c r="BL19" s="541" t="s">
        <v>483</v>
      </c>
      <c r="BM19" s="517">
        <f>V21</f>
        <v>0</v>
      </c>
      <c r="BN19" s="98" t="s">
        <v>423</v>
      </c>
      <c r="BO19" s="540">
        <v>0.7</v>
      </c>
      <c r="BP19" s="517">
        <f>ROUND(BO19*BM21/100%,0)</f>
        <v>0</v>
      </c>
      <c r="BQ19" s="1386"/>
      <c r="BR19" s="540">
        <v>0.7</v>
      </c>
      <c r="BS19" s="517">
        <f>ROUND(BR19*BQ21/100%,0)</f>
        <v>0</v>
      </c>
      <c r="BT19" s="113"/>
      <c r="BX19" s="504"/>
      <c r="BY19" s="504"/>
      <c r="GA19" s="278"/>
      <c r="GB19" s="278"/>
    </row>
    <row r="20" spans="1:185" ht="17.100000000000001" customHeight="1" x14ac:dyDescent="0.25">
      <c r="A20" s="1"/>
      <c r="B20" s="1316" t="s">
        <v>63</v>
      </c>
      <c r="C20" s="1316"/>
      <c r="D20" s="1316"/>
      <c r="E20" s="1316"/>
      <c r="F20" s="477"/>
      <c r="G20" s="1354" t="str">
        <f>AE24</f>
        <v/>
      </c>
      <c r="H20" s="1334"/>
      <c r="I20" s="1354" t="str">
        <f>AH24</f>
        <v/>
      </c>
      <c r="J20" s="477"/>
      <c r="K20" s="1354" t="str">
        <f>AN24</f>
        <v/>
      </c>
      <c r="L20" s="1334"/>
      <c r="M20" s="1354" t="str">
        <f>AQ24</f>
        <v/>
      </c>
      <c r="N20" s="477"/>
      <c r="O20" s="1354" t="str">
        <f>AW24</f>
        <v/>
      </c>
      <c r="P20" s="1334"/>
      <c r="Q20" s="1354" t="str">
        <f>AZ24</f>
        <v/>
      </c>
      <c r="R20" s="477"/>
      <c r="S20" s="1354" t="str">
        <f>BF24</f>
        <v/>
      </c>
      <c r="T20" s="1334"/>
      <c r="U20" s="1354" t="str">
        <f>BI24</f>
        <v/>
      </c>
      <c r="V20" s="537">
        <f>F20+J20+N20+R20</f>
        <v>0</v>
      </c>
      <c r="W20" s="1377" t="str">
        <f>BO24</f>
        <v/>
      </c>
      <c r="X20" s="1370">
        <f>H20+L20+P20+T20</f>
        <v>0</v>
      </c>
      <c r="Y20" s="1349" t="str">
        <f>BR24</f>
        <v/>
      </c>
      <c r="Z20" s="1368" t="str">
        <f>IF(ISNUMBER(Y20),IF('OPTI-15'!X22="EXCEPCIÓN PEA","INSTITUCIÓN EXCEPCIONADA",IF(Y20&gt;=70%,"SI CUMPLE","NO CUMPLE")),"")</f>
        <v/>
      </c>
      <c r="AA20" s="534"/>
      <c r="AB20" s="541" t="s">
        <v>482</v>
      </c>
      <c r="AC20" s="517">
        <f>F22</f>
        <v>0</v>
      </c>
      <c r="AD20" s="98" t="s">
        <v>144</v>
      </c>
      <c r="AE20" s="540">
        <v>0.3</v>
      </c>
      <c r="AF20" s="517">
        <f>AC21-AF19</f>
        <v>0</v>
      </c>
      <c r="AG20" s="517">
        <f>H22</f>
        <v>0</v>
      </c>
      <c r="AH20" s="540">
        <v>0.3</v>
      </c>
      <c r="AI20" s="517">
        <f>AG21-AI19</f>
        <v>0</v>
      </c>
      <c r="AJ20" s="8"/>
      <c r="AK20" s="541" t="s">
        <v>482</v>
      </c>
      <c r="AL20" s="517">
        <f>J22</f>
        <v>0</v>
      </c>
      <c r="AM20" s="98" t="s">
        <v>144</v>
      </c>
      <c r="AN20" s="540">
        <v>0.3</v>
      </c>
      <c r="AO20" s="517">
        <f>AL21-AO19</f>
        <v>0</v>
      </c>
      <c r="AP20" s="517">
        <f>L22</f>
        <v>0</v>
      </c>
      <c r="AQ20" s="540">
        <v>0.3</v>
      </c>
      <c r="AR20" s="517">
        <f>AP21-AR19</f>
        <v>0</v>
      </c>
      <c r="AS20" s="8"/>
      <c r="AT20" s="541" t="s">
        <v>482</v>
      </c>
      <c r="AU20" s="517">
        <f>N22</f>
        <v>0</v>
      </c>
      <c r="AV20" s="98" t="s">
        <v>144</v>
      </c>
      <c r="AW20" s="540">
        <v>0.3</v>
      </c>
      <c r="AX20" s="517">
        <f>AU21-AX19</f>
        <v>0</v>
      </c>
      <c r="AY20" s="517">
        <f>P22</f>
        <v>0</v>
      </c>
      <c r="AZ20" s="540">
        <v>0.3</v>
      </c>
      <c r="BA20" s="517">
        <f>AY21-BA19</f>
        <v>0</v>
      </c>
      <c r="BB20" s="8"/>
      <c r="BC20" s="541" t="s">
        <v>482</v>
      </c>
      <c r="BD20" s="517">
        <f>R22</f>
        <v>0</v>
      </c>
      <c r="BE20" s="98" t="s">
        <v>144</v>
      </c>
      <c r="BF20" s="540">
        <v>0.3</v>
      </c>
      <c r="BG20" s="517">
        <f>BD21-BG19</f>
        <v>0</v>
      </c>
      <c r="BH20" s="517">
        <f>T22</f>
        <v>0</v>
      </c>
      <c r="BI20" s="540">
        <v>0.3</v>
      </c>
      <c r="BJ20" s="517">
        <f>BH21-BJ19</f>
        <v>0</v>
      </c>
      <c r="BK20" s="8"/>
      <c r="BL20" s="541" t="s">
        <v>482</v>
      </c>
      <c r="BM20" s="517">
        <f>V22</f>
        <v>0</v>
      </c>
      <c r="BN20" s="98" t="s">
        <v>144</v>
      </c>
      <c r="BO20" s="540">
        <v>0.3</v>
      </c>
      <c r="BP20" s="517">
        <f>BM21-BP19</f>
        <v>0</v>
      </c>
      <c r="BQ20" s="517">
        <f>X22</f>
        <v>0</v>
      </c>
      <c r="BR20" s="540">
        <v>0.3</v>
      </c>
      <c r="BS20" s="517">
        <f>BQ21-BS19</f>
        <v>0</v>
      </c>
      <c r="BT20" s="113"/>
      <c r="BX20" s="504"/>
      <c r="BY20" s="504"/>
      <c r="GA20" s="278"/>
      <c r="GB20" s="278"/>
    </row>
    <row r="21" spans="1:185" ht="17.100000000000001" customHeight="1" x14ac:dyDescent="0.25">
      <c r="A21" s="1"/>
      <c r="B21" s="1316" t="s">
        <v>143</v>
      </c>
      <c r="C21" s="1316"/>
      <c r="D21" s="1316"/>
      <c r="E21" s="1316"/>
      <c r="F21" s="477"/>
      <c r="G21" s="1355"/>
      <c r="H21" s="1335"/>
      <c r="I21" s="1355"/>
      <c r="J21" s="477"/>
      <c r="K21" s="1355"/>
      <c r="L21" s="1335"/>
      <c r="M21" s="1355"/>
      <c r="N21" s="477"/>
      <c r="O21" s="1355"/>
      <c r="P21" s="1335"/>
      <c r="Q21" s="1355"/>
      <c r="R21" s="477"/>
      <c r="S21" s="1355"/>
      <c r="T21" s="1335"/>
      <c r="U21" s="1355"/>
      <c r="V21" s="537">
        <f>F21+J21+N21+R21</f>
        <v>0</v>
      </c>
      <c r="W21" s="1378"/>
      <c r="X21" s="1371"/>
      <c r="Y21" s="1349"/>
      <c r="Z21" s="1369"/>
      <c r="AA21" s="534"/>
      <c r="AB21" s="534"/>
      <c r="AC21" s="539">
        <f>SUM(AC18:AC20)</f>
        <v>0</v>
      </c>
      <c r="AD21" s="1379" t="s">
        <v>425</v>
      </c>
      <c r="AE21" s="1379"/>
      <c r="AF21" s="515">
        <f>SUM(AF19:AF20)</f>
        <v>0</v>
      </c>
      <c r="AG21" s="515">
        <f>SUM(AG18:AG20)</f>
        <v>0</v>
      </c>
      <c r="AH21" s="516"/>
      <c r="AI21" s="515">
        <f>SUM(AI19:AI20)</f>
        <v>0</v>
      </c>
      <c r="AJ21" s="516"/>
      <c r="AK21" s="534"/>
      <c r="AL21" s="539">
        <f>SUM(AL18:AL20)</f>
        <v>0</v>
      </c>
      <c r="AM21" s="1379" t="s">
        <v>425</v>
      </c>
      <c r="AN21" s="1379"/>
      <c r="AO21" s="515">
        <f>SUM(AO19:AO20)</f>
        <v>0</v>
      </c>
      <c r="AP21" s="515">
        <f>SUM(AP18:AP20)</f>
        <v>0</v>
      </c>
      <c r="AQ21" s="516"/>
      <c r="AR21" s="515">
        <f>SUM(AR19:AR20)</f>
        <v>0</v>
      </c>
      <c r="AS21" s="516"/>
      <c r="AT21" s="534"/>
      <c r="AU21" s="539">
        <f>SUM(AU18:AU20)</f>
        <v>0</v>
      </c>
      <c r="AV21" s="1379" t="s">
        <v>425</v>
      </c>
      <c r="AW21" s="1379"/>
      <c r="AX21" s="515">
        <f>SUM(AX19:AX20)</f>
        <v>0</v>
      </c>
      <c r="AY21" s="515">
        <f>SUM(AY18:AY20)</f>
        <v>0</v>
      </c>
      <c r="AZ21" s="516"/>
      <c r="BA21" s="515">
        <f>SUM(BA19:BA20)</f>
        <v>0</v>
      </c>
      <c r="BB21" s="516"/>
      <c r="BC21" s="534"/>
      <c r="BD21" s="539">
        <f>SUM(BD18:BD20)</f>
        <v>0</v>
      </c>
      <c r="BE21" s="1379" t="s">
        <v>425</v>
      </c>
      <c r="BF21" s="1379"/>
      <c r="BG21" s="515">
        <f>SUM(BG19:BG20)</f>
        <v>0</v>
      </c>
      <c r="BH21" s="515">
        <f>SUM(BH18:BH20)</f>
        <v>0</v>
      </c>
      <c r="BI21" s="516"/>
      <c r="BJ21" s="515">
        <f>SUM(BJ19:BJ20)</f>
        <v>0</v>
      </c>
      <c r="BK21" s="516"/>
      <c r="BL21" s="534"/>
      <c r="BM21" s="539">
        <f>SUM(BM18:BM20)</f>
        <v>0</v>
      </c>
      <c r="BN21" s="1379" t="s">
        <v>425</v>
      </c>
      <c r="BO21" s="1379"/>
      <c r="BP21" s="515">
        <f>SUM(BP19:BP20)</f>
        <v>0</v>
      </c>
      <c r="BQ21" s="515">
        <f>SUM(BQ18:BQ20)</f>
        <v>0</v>
      </c>
      <c r="BR21" s="516"/>
      <c r="BS21" s="515">
        <f>SUM(BS19:BS20)</f>
        <v>0</v>
      </c>
      <c r="BT21" s="113"/>
      <c r="BX21" s="504"/>
      <c r="BY21" s="504"/>
      <c r="GA21" s="278"/>
      <c r="GB21" s="278"/>
    </row>
    <row r="22" spans="1:185" ht="17.100000000000001" customHeight="1" x14ac:dyDescent="0.25">
      <c r="A22" s="1"/>
      <c r="B22" s="1316" t="s">
        <v>144</v>
      </c>
      <c r="C22" s="1316"/>
      <c r="D22" s="1316"/>
      <c r="E22" s="1316"/>
      <c r="F22" s="476"/>
      <c r="G22" s="538" t="str">
        <f>AE25</f>
        <v/>
      </c>
      <c r="H22" s="514"/>
      <c r="I22" s="538" t="str">
        <f>AH25</f>
        <v/>
      </c>
      <c r="J22" s="476"/>
      <c r="K22" s="538" t="str">
        <f>AN25</f>
        <v/>
      </c>
      <c r="L22" s="514"/>
      <c r="M22" s="538" t="str">
        <f>AQ25</f>
        <v/>
      </c>
      <c r="N22" s="476"/>
      <c r="O22" s="538" t="str">
        <f>AW25</f>
        <v/>
      </c>
      <c r="P22" s="514"/>
      <c r="Q22" s="538" t="str">
        <f>+AZ25</f>
        <v/>
      </c>
      <c r="R22" s="476"/>
      <c r="S22" s="538" t="str">
        <f>BF25</f>
        <v/>
      </c>
      <c r="T22" s="514"/>
      <c r="U22" s="538" t="str">
        <f>BI25</f>
        <v/>
      </c>
      <c r="V22" s="537">
        <f>F22+J22+N22+R22</f>
        <v>0</v>
      </c>
      <c r="W22" s="536" t="str">
        <f>BO25</f>
        <v/>
      </c>
      <c r="X22" s="535">
        <f>H22+L22+P22+T22</f>
        <v>0</v>
      </c>
      <c r="Y22" s="597" t="str">
        <f>BR25</f>
        <v/>
      </c>
      <c r="Z22" s="595" t="str">
        <f>IF(ISNUMBER(Y22),IF('OPTI-15'!X22="EXCEPCIÓN PEA","INSTITUCIÓN EXCEPCIONADA",IF(Y22&lt;=30%,"SI CUMPLE","NO CUMPLE")),"")</f>
        <v/>
      </c>
      <c r="AA22" s="534"/>
      <c r="AB22" s="534"/>
      <c r="AC22" s="534"/>
      <c r="AD22" s="1379" t="s">
        <v>427</v>
      </c>
      <c r="AE22" s="1379"/>
      <c r="AF22" s="1379"/>
      <c r="AG22" s="1379" t="s">
        <v>427</v>
      </c>
      <c r="AH22" s="1379"/>
      <c r="AI22" s="1379"/>
      <c r="AJ22" s="7"/>
      <c r="AK22" s="534"/>
      <c r="AL22" s="534"/>
      <c r="AM22" s="1379" t="s">
        <v>427</v>
      </c>
      <c r="AN22" s="1379"/>
      <c r="AO22" s="1379"/>
      <c r="AP22" s="1379" t="s">
        <v>427</v>
      </c>
      <c r="AQ22" s="1379"/>
      <c r="AR22" s="1379"/>
      <c r="AS22" s="7"/>
      <c r="AT22" s="534"/>
      <c r="AU22" s="534"/>
      <c r="AV22" s="1379" t="s">
        <v>427</v>
      </c>
      <c r="AW22" s="1379"/>
      <c r="AX22" s="1379"/>
      <c r="AY22" s="1379" t="s">
        <v>427</v>
      </c>
      <c r="AZ22" s="1379"/>
      <c r="BA22" s="1379"/>
      <c r="BB22" s="7"/>
      <c r="BC22" s="534"/>
      <c r="BD22" s="534"/>
      <c r="BE22" s="1379" t="s">
        <v>427</v>
      </c>
      <c r="BF22" s="1379"/>
      <c r="BG22" s="1379"/>
      <c r="BH22" s="1379" t="s">
        <v>427</v>
      </c>
      <c r="BI22" s="1379"/>
      <c r="BJ22" s="1379"/>
      <c r="BK22" s="7"/>
      <c r="BL22" s="534"/>
      <c r="BM22" s="534"/>
      <c r="BN22" s="1379" t="s">
        <v>427</v>
      </c>
      <c r="BO22" s="1379"/>
      <c r="BP22" s="1379"/>
      <c r="BQ22" s="1379" t="s">
        <v>427</v>
      </c>
      <c r="BR22" s="1379"/>
      <c r="BS22" s="1379"/>
      <c r="BT22" s="113"/>
      <c r="BX22" s="504"/>
      <c r="BY22" s="504"/>
      <c r="GA22" s="278"/>
      <c r="GB22" s="278"/>
    </row>
    <row r="23" spans="1:185" ht="17.100000000000001" customHeight="1" x14ac:dyDescent="0.25">
      <c r="A23" s="1"/>
      <c r="B23" s="1249" t="s">
        <v>427</v>
      </c>
      <c r="C23" s="1249"/>
      <c r="D23" s="1249"/>
      <c r="E23" s="1249"/>
      <c r="F23" s="447">
        <f t="shared" ref="F23:U23" si="1">SUM(F20:F22)</f>
        <v>0</v>
      </c>
      <c r="G23" s="533">
        <f t="shared" si="1"/>
        <v>0</v>
      </c>
      <c r="H23" s="448">
        <f t="shared" si="1"/>
        <v>0</v>
      </c>
      <c r="I23" s="533">
        <f t="shared" si="1"/>
        <v>0</v>
      </c>
      <c r="J23" s="447">
        <f t="shared" si="1"/>
        <v>0</v>
      </c>
      <c r="K23" s="533">
        <f t="shared" si="1"/>
        <v>0</v>
      </c>
      <c r="L23" s="448">
        <f t="shared" si="1"/>
        <v>0</v>
      </c>
      <c r="M23" s="533">
        <f t="shared" si="1"/>
        <v>0</v>
      </c>
      <c r="N23" s="447">
        <f t="shared" si="1"/>
        <v>0</v>
      </c>
      <c r="O23" s="533">
        <f t="shared" si="1"/>
        <v>0</v>
      </c>
      <c r="P23" s="448">
        <f t="shared" si="1"/>
        <v>0</v>
      </c>
      <c r="Q23" s="533">
        <f t="shared" si="1"/>
        <v>0</v>
      </c>
      <c r="R23" s="447">
        <f t="shared" si="1"/>
        <v>0</v>
      </c>
      <c r="S23" s="533">
        <f t="shared" si="1"/>
        <v>0</v>
      </c>
      <c r="T23" s="448">
        <f t="shared" si="1"/>
        <v>0</v>
      </c>
      <c r="U23" s="533">
        <f t="shared" si="1"/>
        <v>0</v>
      </c>
      <c r="V23" s="447">
        <f>IF(ISNUMBER(BP26),SUM(V20:V22),"")</f>
        <v>0</v>
      </c>
      <c r="W23" s="532" t="str">
        <f>IF(ISNUMBER(BO26),SUM(W20:W22),"")</f>
        <v/>
      </c>
      <c r="X23" s="531">
        <f>IF(ISNUMBER(BS26),SUM(X20:X22),"")</f>
        <v>0</v>
      </c>
      <c r="Y23" s="530" t="str">
        <f>IF(ISNUMBER(BR26),SUM(Y20:Y22),"")</f>
        <v/>
      </c>
      <c r="Z23" s="1393" t="str">
        <f>IF(ISNUMBER(Y23),IF(AND(Z20="SI CUMPLE",Z22="SI CUMPLE"),"SI CUMPLE",IF(Z20="INSTITUCIÓN EXCEPCIONADA","INSTITUCIÓN EXCEPCIONADA","NO CUMPLE")),"")</f>
        <v/>
      </c>
      <c r="AA23" s="529"/>
      <c r="AB23" s="529"/>
      <c r="AC23" s="529"/>
      <c r="AD23" s="98" t="s">
        <v>57</v>
      </c>
      <c r="AE23" s="520" t="s">
        <v>421</v>
      </c>
      <c r="AF23" s="520" t="s">
        <v>422</v>
      </c>
      <c r="AG23" s="521"/>
      <c r="AH23" s="520" t="s">
        <v>421</v>
      </c>
      <c r="AI23" s="520" t="s">
        <v>422</v>
      </c>
      <c r="AJ23" s="521"/>
      <c r="AK23" s="529"/>
      <c r="AL23" s="529"/>
      <c r="AM23" s="98" t="s">
        <v>57</v>
      </c>
      <c r="AN23" s="520" t="s">
        <v>421</v>
      </c>
      <c r="AO23" s="520" t="s">
        <v>422</v>
      </c>
      <c r="AP23" s="521"/>
      <c r="AQ23" s="520" t="s">
        <v>421</v>
      </c>
      <c r="AR23" s="520" t="s">
        <v>422</v>
      </c>
      <c r="AS23" s="521"/>
      <c r="AT23" s="529"/>
      <c r="AU23" s="529"/>
      <c r="AV23" s="98" t="s">
        <v>57</v>
      </c>
      <c r="AW23" s="520" t="s">
        <v>421</v>
      </c>
      <c r="AX23" s="520" t="s">
        <v>422</v>
      </c>
      <c r="AY23" s="521"/>
      <c r="AZ23" s="520" t="s">
        <v>421</v>
      </c>
      <c r="BA23" s="520" t="s">
        <v>422</v>
      </c>
      <c r="BB23" s="521"/>
      <c r="BC23" s="529"/>
      <c r="BD23" s="529"/>
      <c r="BE23" s="98" t="s">
        <v>57</v>
      </c>
      <c r="BF23" s="520" t="s">
        <v>421</v>
      </c>
      <c r="BG23" s="520" t="s">
        <v>422</v>
      </c>
      <c r="BH23" s="521"/>
      <c r="BI23" s="520" t="s">
        <v>421</v>
      </c>
      <c r="BJ23" s="520" t="s">
        <v>422</v>
      </c>
      <c r="BK23" s="521"/>
      <c r="BL23" s="529"/>
      <c r="BM23" s="529"/>
      <c r="BN23" s="98" t="s">
        <v>57</v>
      </c>
      <c r="BO23" s="520" t="s">
        <v>421</v>
      </c>
      <c r="BP23" s="520" t="s">
        <v>422</v>
      </c>
      <c r="BQ23" s="521"/>
      <c r="BR23" s="520" t="s">
        <v>421</v>
      </c>
      <c r="BS23" s="520" t="s">
        <v>422</v>
      </c>
      <c r="BT23" s="113"/>
      <c r="BX23" s="504"/>
      <c r="BY23" s="504"/>
      <c r="GA23" s="278"/>
      <c r="GB23" s="278"/>
    </row>
    <row r="24" spans="1:185" ht="17.100000000000001" customHeight="1" x14ac:dyDescent="0.25">
      <c r="A24" s="1"/>
      <c r="B24" s="1229" t="s">
        <v>457</v>
      </c>
      <c r="C24" s="1284"/>
      <c r="D24" s="1284"/>
      <c r="E24" s="1230"/>
      <c r="F24" s="1351" t="str">
        <f>AG30</f>
        <v/>
      </c>
      <c r="G24" s="1352"/>
      <c r="H24" s="1351" t="str">
        <f>AJ30</f>
        <v/>
      </c>
      <c r="I24" s="1357"/>
      <c r="J24" s="1351" t="str">
        <f>AP30</f>
        <v/>
      </c>
      <c r="K24" s="1352"/>
      <c r="L24" s="1351" t="str">
        <f>AS30</f>
        <v/>
      </c>
      <c r="M24" s="1357"/>
      <c r="N24" s="1351" t="str">
        <f>AY30</f>
        <v/>
      </c>
      <c r="O24" s="1352"/>
      <c r="P24" s="1351" t="str">
        <f>BB30</f>
        <v/>
      </c>
      <c r="Q24" s="1357"/>
      <c r="R24" s="1351" t="str">
        <f>BH30</f>
        <v/>
      </c>
      <c r="S24" s="1352"/>
      <c r="T24" s="1351" t="str">
        <f>BK30</f>
        <v/>
      </c>
      <c r="U24" s="1357"/>
      <c r="V24" s="1351" t="str">
        <f>BQ30</f>
        <v/>
      </c>
      <c r="W24" s="1352"/>
      <c r="X24" s="1351" t="str">
        <f>BT30</f>
        <v/>
      </c>
      <c r="Y24" s="1357"/>
      <c r="Z24" s="1394"/>
      <c r="AA24" s="529"/>
      <c r="AB24" s="529"/>
      <c r="AC24" s="529"/>
      <c r="AD24" s="98" t="s">
        <v>423</v>
      </c>
      <c r="AE24" s="518" t="str">
        <f>IF(AF24=0,"",IF(AF24=AF19,AE19,(AC16/AC21)))</f>
        <v/>
      </c>
      <c r="AF24" s="517">
        <f>AC18+AC19</f>
        <v>0</v>
      </c>
      <c r="AG24" s="8"/>
      <c r="AH24" s="518" t="str">
        <f>IF(AI24=0,"",IF(AI24=AI19,AH19,(AH16/AG21)))</f>
        <v/>
      </c>
      <c r="AI24" s="517">
        <f>AG18+AG19</f>
        <v>0</v>
      </c>
      <c r="AJ24" s="521"/>
      <c r="AK24" s="529"/>
      <c r="AL24" s="529"/>
      <c r="AM24" s="98" t="s">
        <v>423</v>
      </c>
      <c r="AN24" s="518" t="str">
        <f>IF(AO24=0,"",IF(AO24=AO19,AN19,(AL16/AL21)))</f>
        <v/>
      </c>
      <c r="AO24" s="517">
        <f>AL18+AL19</f>
        <v>0</v>
      </c>
      <c r="AP24" s="8"/>
      <c r="AQ24" s="518" t="str">
        <f>IF(AR24=0,"",IF(AR24=AR19,AQ19,(AQ16/AP21)))</f>
        <v/>
      </c>
      <c r="AR24" s="517">
        <f>AP18+AP19</f>
        <v>0</v>
      </c>
      <c r="AS24" s="521"/>
      <c r="AT24" s="529"/>
      <c r="AU24" s="529"/>
      <c r="AV24" s="98" t="s">
        <v>423</v>
      </c>
      <c r="AW24" s="518" t="str">
        <f>IF(AX24=0,"",IF(AX24=AX19,AW19,(AU16/AU21)))</f>
        <v/>
      </c>
      <c r="AX24" s="517">
        <f>AU18+AU19</f>
        <v>0</v>
      </c>
      <c r="AY24" s="8"/>
      <c r="AZ24" s="518" t="str">
        <f>IF(BA24=0,"",IF(BA24=BA19,AZ19,(AZ16/AY21)))</f>
        <v/>
      </c>
      <c r="BA24" s="517">
        <f>AY18+AY19</f>
        <v>0</v>
      </c>
      <c r="BB24" s="521"/>
      <c r="BC24" s="529"/>
      <c r="BD24" s="529"/>
      <c r="BE24" s="98" t="s">
        <v>423</v>
      </c>
      <c r="BF24" s="518" t="str">
        <f>IF(BG24=0,"",IF(BG24=BG19,BF19,(BD16/BD21)))</f>
        <v/>
      </c>
      <c r="BG24" s="517">
        <f>BD18+BD19</f>
        <v>0</v>
      </c>
      <c r="BH24" s="8"/>
      <c r="BI24" s="518" t="str">
        <f>IF(BJ24=0,"",IF(BJ24=BJ19,BI19,(BI16/BH21)))</f>
        <v/>
      </c>
      <c r="BJ24" s="517">
        <f>BH18+BH19</f>
        <v>0</v>
      </c>
      <c r="BK24" s="8"/>
      <c r="BL24" s="529"/>
      <c r="BM24" s="529"/>
      <c r="BN24" s="98" t="s">
        <v>423</v>
      </c>
      <c r="BO24" s="518" t="str">
        <f>IF(BP24=0,"",IF(BP24=BP19,BO19,(BM16/BM21)))</f>
        <v/>
      </c>
      <c r="BP24" s="517">
        <f>BM18+BM19</f>
        <v>0</v>
      </c>
      <c r="BQ24" s="8"/>
      <c r="BR24" s="518" t="str">
        <f>IF(BS24=0,"",IF(BS24=BS19,BR19,(BR16/BQ21)))</f>
        <v/>
      </c>
      <c r="BS24" s="517">
        <f>BQ18+BQ19</f>
        <v>0</v>
      </c>
      <c r="BT24" s="113"/>
      <c r="BX24" s="504"/>
      <c r="BY24" s="504"/>
      <c r="GA24" s="278"/>
      <c r="GB24" s="278"/>
    </row>
    <row r="25" spans="1:185" ht="17.100000000000001" customHeight="1" x14ac:dyDescent="0.25">
      <c r="A25" s="1"/>
      <c r="B25" s="1229" t="s">
        <v>458</v>
      </c>
      <c r="C25" s="1284"/>
      <c r="D25" s="1284"/>
      <c r="E25" s="1230"/>
      <c r="F25" s="1345" t="str">
        <f>IF(ISNUMBER(AF30),AF30,"")</f>
        <v/>
      </c>
      <c r="G25" s="1352"/>
      <c r="H25" s="1345" t="str">
        <f>IF(ISNUMBER(AI30),AI30,"")</f>
        <v/>
      </c>
      <c r="I25" s="1346"/>
      <c r="J25" s="1345" t="str">
        <f>IF(ISNUMBER(AO30),AO30,"")</f>
        <v/>
      </c>
      <c r="K25" s="1352"/>
      <c r="L25" s="1345" t="str">
        <f>IF(ISNUMBER(AR30),AR30,"")</f>
        <v/>
      </c>
      <c r="M25" s="1346"/>
      <c r="N25" s="1345" t="str">
        <f>IF(ISNUMBER(AX30),AX30,"")</f>
        <v/>
      </c>
      <c r="O25" s="1352"/>
      <c r="P25" s="1345" t="str">
        <f>IF(ISNUMBER(BA30),BA30,"")</f>
        <v/>
      </c>
      <c r="Q25" s="1346"/>
      <c r="R25" s="1345" t="str">
        <f>IF(ISNUMBER(BG30),BG30,"")</f>
        <v/>
      </c>
      <c r="S25" s="1352"/>
      <c r="T25" s="1345" t="str">
        <f>IF(ISNUMBER(BJ30),BJ30,"")</f>
        <v/>
      </c>
      <c r="U25" s="1346"/>
      <c r="V25" s="1345" t="str">
        <f>IF(ISNUMBER(BP30),BP30,"")</f>
        <v/>
      </c>
      <c r="W25" s="1352"/>
      <c r="X25" s="1345" t="str">
        <f>IF(ISNUMBER(BS30),BS30,"")</f>
        <v/>
      </c>
      <c r="Y25" s="1346"/>
      <c r="Z25" s="1395"/>
      <c r="AA25" s="529"/>
      <c r="AB25" s="529"/>
      <c r="AC25" s="529"/>
      <c r="AD25" s="98" t="s">
        <v>144</v>
      </c>
      <c r="AE25" s="518" t="str">
        <f>IF(AF25=0,"",IF(AF25=AF20,AE20,(AC20/AC21)))</f>
        <v/>
      </c>
      <c r="AF25" s="517">
        <f>AC20</f>
        <v>0</v>
      </c>
      <c r="AG25" s="8"/>
      <c r="AH25" s="518" t="str">
        <f>IF(AI25=0,"",IF(AI25=AI20,AH20,(AG20/AG21)))</f>
        <v/>
      </c>
      <c r="AI25" s="517">
        <f>AG20</f>
        <v>0</v>
      </c>
      <c r="AJ25" s="521"/>
      <c r="AK25" s="529"/>
      <c r="AL25" s="529"/>
      <c r="AM25" s="98" t="s">
        <v>144</v>
      </c>
      <c r="AN25" s="518" t="str">
        <f>IF(AO25=0,"",IF(AO25=AO20,AN20,(AL20/AL21)))</f>
        <v/>
      </c>
      <c r="AO25" s="517">
        <f>AL20</f>
        <v>0</v>
      </c>
      <c r="AP25" s="8"/>
      <c r="AQ25" s="518" t="str">
        <f>IF(AR25=0,"",IF(AR25=AR20,AQ20,(AP20/AP21)))</f>
        <v/>
      </c>
      <c r="AR25" s="517">
        <f>AP20</f>
        <v>0</v>
      </c>
      <c r="AS25" s="521"/>
      <c r="AT25" s="529"/>
      <c r="AU25" s="529"/>
      <c r="AV25" s="98" t="s">
        <v>144</v>
      </c>
      <c r="AW25" s="518" t="str">
        <f>IF(AX25=0,"",IF(AX25=AX20,AW20,(AU20/AU21)))</f>
        <v/>
      </c>
      <c r="AX25" s="517">
        <f>AU20</f>
        <v>0</v>
      </c>
      <c r="AY25" s="8"/>
      <c r="AZ25" s="518" t="str">
        <f>IF(BA25=0,"",IF(BA25=BA20,AZ20,(AY20/AY21)))</f>
        <v/>
      </c>
      <c r="BA25" s="517">
        <f>AY20</f>
        <v>0</v>
      </c>
      <c r="BB25" s="521"/>
      <c r="BC25" s="529"/>
      <c r="BD25" s="529"/>
      <c r="BE25" s="98" t="s">
        <v>144</v>
      </c>
      <c r="BF25" s="518" t="str">
        <f>IF(BG25=0,"",IF(BG25=BG20,BF20,(BD20/BD21)))</f>
        <v/>
      </c>
      <c r="BG25" s="517">
        <f>BD20</f>
        <v>0</v>
      </c>
      <c r="BH25" s="8"/>
      <c r="BI25" s="518" t="str">
        <f>IF(BJ25=0,"",IF(BJ25=BJ20,BI20,(BH20/BH21)))</f>
        <v/>
      </c>
      <c r="BJ25" s="517">
        <f>BH20</f>
        <v>0</v>
      </c>
      <c r="BK25" s="8"/>
      <c r="BL25" s="529"/>
      <c r="BM25" s="529"/>
      <c r="BN25" s="98" t="s">
        <v>144</v>
      </c>
      <c r="BO25" s="518" t="str">
        <f>IF(BP25=0,"",IF(BP25=BP20,BO20,(BM20/BM21)))</f>
        <v/>
      </c>
      <c r="BP25" s="517">
        <f>BM20</f>
        <v>0</v>
      </c>
      <c r="BQ25" s="8"/>
      <c r="BR25" s="518" t="str">
        <f>IF(BS25=0,"",IF(BS25=BS20,BR20,(BQ20/BQ21)))</f>
        <v/>
      </c>
      <c r="BS25" s="517">
        <f>BQ20</f>
        <v>0</v>
      </c>
      <c r="BT25" s="113"/>
      <c r="BX25" s="504"/>
      <c r="BY25" s="504"/>
      <c r="GA25" s="278"/>
      <c r="GB25" s="278"/>
    </row>
    <row r="26" spans="1:185" ht="20.100000000000001" customHeight="1" x14ac:dyDescent="0.25">
      <c r="A26" s="1"/>
      <c r="B26" s="1328" t="s">
        <v>358</v>
      </c>
      <c r="C26" s="1329"/>
      <c r="D26" s="1329"/>
      <c r="E26" s="1329"/>
      <c r="F26" s="1329"/>
      <c r="G26" s="1329"/>
      <c r="H26" s="1329"/>
      <c r="I26" s="1329"/>
      <c r="J26" s="1329"/>
      <c r="K26" s="1329"/>
      <c r="L26" s="1329"/>
      <c r="M26" s="1329"/>
      <c r="N26" s="1329"/>
      <c r="O26" s="1329"/>
      <c r="P26" s="1329"/>
      <c r="Q26" s="1329"/>
      <c r="R26" s="1329"/>
      <c r="S26" s="1329"/>
      <c r="T26" s="1329"/>
      <c r="U26" s="1329"/>
      <c r="V26" s="1329"/>
      <c r="W26" s="1329"/>
      <c r="X26" s="1329"/>
      <c r="Y26" s="1329"/>
      <c r="Z26" s="1330"/>
      <c r="AA26" s="381"/>
      <c r="AB26" s="381"/>
      <c r="AC26" s="381"/>
      <c r="AD26" s="528" t="s">
        <v>430</v>
      </c>
      <c r="AE26" s="527" t="str">
        <f>IF(ISNUMBER(AE24),AE24+AE25,"")</f>
        <v/>
      </c>
      <c r="AF26" s="515">
        <f>SUM(AF24:AF25)</f>
        <v>0</v>
      </c>
      <c r="AG26" s="516"/>
      <c r="AH26" s="527" t="str">
        <f>IF(ISNUMBER(AH24),AH24+AH25,"")</f>
        <v/>
      </c>
      <c r="AI26" s="515">
        <f>SUM(AI24:AI25)</f>
        <v>0</v>
      </c>
      <c r="AJ26" s="8"/>
      <c r="AK26" s="381"/>
      <c r="AL26" s="381"/>
      <c r="AM26" s="528" t="s">
        <v>430</v>
      </c>
      <c r="AN26" s="527" t="str">
        <f>IF(ISNUMBER(AN24),(AN24+AN25),"")</f>
        <v/>
      </c>
      <c r="AO26" s="515">
        <f>SUM(AO24:AO25)</f>
        <v>0</v>
      </c>
      <c r="AP26" s="516"/>
      <c r="AQ26" s="527" t="str">
        <f>IF(ISNUMBER(AQ24),AQ24+AQ25,"")</f>
        <v/>
      </c>
      <c r="AR26" s="515">
        <f>SUM(AR24:AR25)</f>
        <v>0</v>
      </c>
      <c r="AS26" s="8"/>
      <c r="AT26" s="381"/>
      <c r="AU26" s="381"/>
      <c r="AV26" s="528" t="s">
        <v>430</v>
      </c>
      <c r="AW26" s="527" t="str">
        <f>IF(ISNUMBER(AW24),AW24+AW25,"")</f>
        <v/>
      </c>
      <c r="AX26" s="515">
        <f>SUM(AX24:AX25)</f>
        <v>0</v>
      </c>
      <c r="AY26" s="516"/>
      <c r="AZ26" s="527" t="str">
        <f>IF(ISNUMBER(AZ24),AZ24+AZ25,"")</f>
        <v/>
      </c>
      <c r="BA26" s="515">
        <f>SUM(BA24:BA25)</f>
        <v>0</v>
      </c>
      <c r="BB26" s="8"/>
      <c r="BC26" s="381"/>
      <c r="BD26" s="381"/>
      <c r="BE26" s="528" t="s">
        <v>430</v>
      </c>
      <c r="BF26" s="527" t="str">
        <f>IF(ISNUMBER(BF24),BF24+BF25,"")</f>
        <v/>
      </c>
      <c r="BG26" s="515">
        <f>SUM(BG24:BG25)</f>
        <v>0</v>
      </c>
      <c r="BH26" s="516"/>
      <c r="BI26" s="527" t="str">
        <f>IF(ISNUMBER(BI24),BI24+BI25,"")</f>
        <v/>
      </c>
      <c r="BJ26" s="515">
        <f>SUM(BJ24:BJ25)</f>
        <v>0</v>
      </c>
      <c r="BK26" s="516"/>
      <c r="BL26" s="381"/>
      <c r="BM26" s="381"/>
      <c r="BN26" s="528" t="s">
        <v>430</v>
      </c>
      <c r="BO26" s="527" t="str">
        <f>IF(ISNUMBER(BO24),BO24+BO25,"")</f>
        <v/>
      </c>
      <c r="BP26" s="515">
        <f>SUM(BP24:BP25)</f>
        <v>0</v>
      </c>
      <c r="BQ26" s="516"/>
      <c r="BR26" s="527" t="str">
        <f>IF(ISNUMBER(BR24),BR24+BR25,"")</f>
        <v/>
      </c>
      <c r="BS26" s="515">
        <f>SUM(BS24:BS25)</f>
        <v>0</v>
      </c>
      <c r="BT26" s="113"/>
      <c r="BX26" s="504"/>
      <c r="BY26" s="504"/>
      <c r="GA26" s="278"/>
      <c r="GB26" s="278"/>
    </row>
    <row r="27" spans="1:185" s="523" customFormat="1" ht="17.100000000000001" customHeight="1" x14ac:dyDescent="0.25">
      <c r="A27" s="1"/>
      <c r="B27" s="1387" t="s">
        <v>12</v>
      </c>
      <c r="C27" s="1388"/>
      <c r="D27" s="1388"/>
      <c r="E27" s="1388"/>
      <c r="F27" s="1389"/>
      <c r="G27" s="1396" t="s">
        <v>142</v>
      </c>
      <c r="H27" s="1397"/>
      <c r="I27" s="1397"/>
      <c r="J27" s="1398"/>
      <c r="K27" s="1347" t="s">
        <v>141</v>
      </c>
      <c r="L27" s="1347"/>
      <c r="M27" s="1347"/>
      <c r="N27" s="1347"/>
      <c r="O27" s="1347" t="s">
        <v>150</v>
      </c>
      <c r="P27" s="1347"/>
      <c r="Q27" s="1347"/>
      <c r="R27" s="1347"/>
      <c r="S27" s="1347" t="s">
        <v>151</v>
      </c>
      <c r="T27" s="1347"/>
      <c r="U27" s="1347"/>
      <c r="V27" s="1347"/>
      <c r="W27" s="1348" t="s">
        <v>106</v>
      </c>
      <c r="X27" s="1348"/>
      <c r="Y27" s="1348"/>
      <c r="Z27" s="1348"/>
      <c r="AA27" s="7"/>
      <c r="AB27" s="7"/>
      <c r="AC27" s="7"/>
      <c r="AD27" s="7"/>
      <c r="AE27" s="1384" t="s">
        <v>431</v>
      </c>
      <c r="AF27" s="1384"/>
      <c r="AG27" s="1384"/>
      <c r="AH27" s="1384" t="s">
        <v>431</v>
      </c>
      <c r="AI27" s="1384"/>
      <c r="AJ27" s="1384"/>
      <c r="AK27" s="8"/>
      <c r="AL27" s="7"/>
      <c r="AM27" s="7"/>
      <c r="AN27" s="1384" t="s">
        <v>431</v>
      </c>
      <c r="AO27" s="1384"/>
      <c r="AP27" s="1384"/>
      <c r="AQ27" s="1384" t="s">
        <v>431</v>
      </c>
      <c r="AR27" s="1384"/>
      <c r="AS27" s="1384"/>
      <c r="AT27" s="8"/>
      <c r="AU27" s="7"/>
      <c r="AV27" s="7"/>
      <c r="AW27" s="1384" t="s">
        <v>431</v>
      </c>
      <c r="AX27" s="1384"/>
      <c r="AY27" s="1384"/>
      <c r="AZ27" s="1384" t="s">
        <v>431</v>
      </c>
      <c r="BA27" s="1384"/>
      <c r="BB27" s="1384"/>
      <c r="BC27" s="8"/>
      <c r="BD27" s="7"/>
      <c r="BE27" s="7"/>
      <c r="BF27" s="1384" t="s">
        <v>431</v>
      </c>
      <c r="BG27" s="1384"/>
      <c r="BH27" s="1384"/>
      <c r="BI27" s="1384" t="s">
        <v>431</v>
      </c>
      <c r="BJ27" s="1384"/>
      <c r="BK27" s="1384"/>
      <c r="BL27" s="526"/>
      <c r="BM27" s="7"/>
      <c r="BN27" s="7"/>
      <c r="BO27" s="1384" t="s">
        <v>431</v>
      </c>
      <c r="BP27" s="1384"/>
      <c r="BQ27" s="1384"/>
      <c r="BR27" s="1384" t="s">
        <v>431</v>
      </c>
      <c r="BS27" s="1384"/>
      <c r="BT27" s="1384"/>
      <c r="BU27" s="525"/>
      <c r="BY27" s="524"/>
      <c r="BZ27" s="524"/>
      <c r="GB27" s="524"/>
      <c r="GC27" s="524"/>
    </row>
    <row r="28" spans="1:185" ht="17.100000000000001" customHeight="1" x14ac:dyDescent="0.25">
      <c r="A28" s="2"/>
      <c r="B28" s="1390"/>
      <c r="C28" s="1391"/>
      <c r="D28" s="1391"/>
      <c r="E28" s="1391"/>
      <c r="F28" s="1392"/>
      <c r="G28" s="479" t="s">
        <v>56</v>
      </c>
      <c r="H28" s="479" t="s">
        <v>55</v>
      </c>
      <c r="I28" s="1340" t="s">
        <v>53</v>
      </c>
      <c r="J28" s="1341"/>
      <c r="K28" s="479" t="s">
        <v>56</v>
      </c>
      <c r="L28" s="479" t="s">
        <v>55</v>
      </c>
      <c r="M28" s="1340" t="s">
        <v>53</v>
      </c>
      <c r="N28" s="1341"/>
      <c r="O28" s="479" t="s">
        <v>56</v>
      </c>
      <c r="P28" s="479" t="s">
        <v>55</v>
      </c>
      <c r="Q28" s="1340" t="s">
        <v>53</v>
      </c>
      <c r="R28" s="1341"/>
      <c r="S28" s="479" t="s">
        <v>56</v>
      </c>
      <c r="T28" s="479" t="s">
        <v>55</v>
      </c>
      <c r="U28" s="1340" t="s">
        <v>53</v>
      </c>
      <c r="V28" s="1341"/>
      <c r="W28" s="479" t="s">
        <v>56</v>
      </c>
      <c r="X28" s="479" t="s">
        <v>55</v>
      </c>
      <c r="Y28" s="1356" t="s">
        <v>102</v>
      </c>
      <c r="Z28" s="1356"/>
      <c r="AA28" s="522"/>
      <c r="AB28" s="522"/>
      <c r="AC28" s="522"/>
      <c r="AD28" s="522"/>
      <c r="AE28" s="98" t="s">
        <v>57</v>
      </c>
      <c r="AF28" s="520" t="s">
        <v>432</v>
      </c>
      <c r="AG28" s="520" t="s">
        <v>433</v>
      </c>
      <c r="AH28" s="521"/>
      <c r="AI28" s="520" t="s">
        <v>432</v>
      </c>
      <c r="AJ28" s="520" t="s">
        <v>433</v>
      </c>
      <c r="AK28" s="516"/>
      <c r="AL28" s="522"/>
      <c r="AM28" s="522"/>
      <c r="AN28" s="98" t="s">
        <v>57</v>
      </c>
      <c r="AO28" s="520" t="s">
        <v>432</v>
      </c>
      <c r="AP28" s="520" t="s">
        <v>433</v>
      </c>
      <c r="AQ28" s="521"/>
      <c r="AR28" s="520" t="s">
        <v>432</v>
      </c>
      <c r="AS28" s="520" t="s">
        <v>433</v>
      </c>
      <c r="AT28" s="516"/>
      <c r="AU28" s="522"/>
      <c r="AV28" s="522"/>
      <c r="AW28" s="98" t="s">
        <v>57</v>
      </c>
      <c r="AX28" s="520" t="s">
        <v>432</v>
      </c>
      <c r="AY28" s="520" t="s">
        <v>433</v>
      </c>
      <c r="AZ28" s="521"/>
      <c r="BA28" s="520" t="s">
        <v>432</v>
      </c>
      <c r="BB28" s="520" t="s">
        <v>433</v>
      </c>
      <c r="BC28" s="516"/>
      <c r="BD28" s="522"/>
      <c r="BE28" s="522"/>
      <c r="BF28" s="98" t="s">
        <v>57</v>
      </c>
      <c r="BG28" s="520" t="s">
        <v>432</v>
      </c>
      <c r="BH28" s="520" t="s">
        <v>433</v>
      </c>
      <c r="BI28" s="521"/>
      <c r="BJ28" s="520" t="s">
        <v>432</v>
      </c>
      <c r="BK28" s="520" t="s">
        <v>433</v>
      </c>
      <c r="BL28" s="521"/>
      <c r="BM28" s="522"/>
      <c r="BN28" s="522"/>
      <c r="BO28" s="98" t="s">
        <v>57</v>
      </c>
      <c r="BP28" s="520" t="s">
        <v>432</v>
      </c>
      <c r="BQ28" s="520" t="s">
        <v>433</v>
      </c>
      <c r="BR28" s="521"/>
      <c r="BS28" s="520" t="s">
        <v>432</v>
      </c>
      <c r="BT28" s="520" t="s">
        <v>433</v>
      </c>
      <c r="BU28" s="113"/>
      <c r="BY28" s="504"/>
      <c r="BZ28" s="504"/>
      <c r="GB28" s="278"/>
      <c r="GC28" s="278"/>
    </row>
    <row r="29" spans="1:185" ht="18" customHeight="1" x14ac:dyDescent="0.25">
      <c r="A29" s="1"/>
      <c r="B29" s="1305" t="s">
        <v>64</v>
      </c>
      <c r="C29" s="1306"/>
      <c r="D29" s="1306"/>
      <c r="E29" s="1306"/>
      <c r="F29" s="1307"/>
      <c r="G29" s="476"/>
      <c r="H29" s="514"/>
      <c r="I29" s="491" t="str">
        <f t="shared" ref="I29" si="2">IF((H29-G29)=0," ",IF((H29-G29)&lt;0,(H29-G29)*-1,(H29-G29)))</f>
        <v xml:space="preserve"> </v>
      </c>
      <c r="J29" s="428" t="str">
        <f t="shared" ref="J29" si="3">IF((H29-G29)=0," ",IF((H29-G29)&lt;-1,"Servidores excedentes",IF((H29-G29)=1,"Servidor requerido",IF((H29-G29)=-1,"Servidor excedente",IF((H29-G29)&gt;1,"Servidores requeridos","")))))</f>
        <v xml:space="preserve"> </v>
      </c>
      <c r="K29" s="476"/>
      <c r="L29" s="514"/>
      <c r="M29" s="491" t="str">
        <f t="shared" ref="M29" si="4">IF((L29-K29)=0," ",IF((L29-K29)&lt;0,(L29-K29)*-1,(L29-K29)))</f>
        <v xml:space="preserve"> </v>
      </c>
      <c r="N29" s="428" t="str">
        <f t="shared" ref="N29" si="5">IF((L29-K29)=0," ",IF((L29-K29)&lt;-1,"Servidores excedentes",IF((L29-K29)=1,"Servidor requerido",IF((L29-K29)=-1,"Servidor excedente",IF((L29-K29)&gt;1,"Servidores requeridos","")))))</f>
        <v xml:space="preserve"> </v>
      </c>
      <c r="O29" s="476"/>
      <c r="P29" s="514"/>
      <c r="Q29" s="491" t="str">
        <f t="shared" ref="Q29" si="6">IF((P29-O29)=0," ",IF((P29-O29)&lt;0,(P29-O29)*-1,(P29-O29)))</f>
        <v xml:space="preserve"> </v>
      </c>
      <c r="R29" s="428" t="str">
        <f t="shared" ref="R29" si="7">IF((P29-O29)=0," ",IF((P29-O29)&lt;-1,"Servidores excedentes",IF((P29-O29)=1,"Servidor requerido",IF((P29-O29)=-1,"Servidor excedente",IF((P29-O29)&gt;1,"Servidores requeridos","")))))</f>
        <v xml:space="preserve"> </v>
      </c>
      <c r="S29" s="476"/>
      <c r="T29" s="514"/>
      <c r="U29" s="491" t="str">
        <f t="shared" ref="U29" si="8">IF((T29-S29)=0," ",IF((T29-S29)&lt;0,(T29-S29)*-1,(T29-S29)))</f>
        <v xml:space="preserve"> </v>
      </c>
      <c r="V29" s="94" t="str">
        <f t="shared" ref="V29" si="9">IF((T29-S29)=0," ",IF((T29-S29)&lt;-1,"Servidores excedentes",IF((T29-S29)=1,"Servidor requerido",IF((T29-S29)=-1,"Servidor excedente",IF((T29-S29)&gt;1,"Servidores requeridos","")))))</f>
        <v xml:space="preserve"> </v>
      </c>
      <c r="W29" s="427" t="str">
        <f t="shared" ref="W29:X29" si="10">IF((G29+K29+O29+S29)=0," ",(G29+K29+O29+S29))</f>
        <v xml:space="preserve"> </v>
      </c>
      <c r="X29" s="97" t="str">
        <f t="shared" si="10"/>
        <v xml:space="preserve"> </v>
      </c>
      <c r="Y29" s="491" t="str">
        <f t="shared" ref="Y29" si="11">IF(((H29+L29+P29+T29)-(G29+K29+O29+S29))&lt;0,((H29+L29+P29+T29)-(G29+K29+O29+S29))*-1,IF(((H29+L29+P29+T29)-(G29+K29+O29+S29))=0," ",((H29+L29+P29+T29)-(G29+K29+O29+S29))))</f>
        <v xml:space="preserve"> </v>
      </c>
      <c r="Z29" s="428" t="str">
        <f t="shared" ref="Z29" si="12">IF(((H29+L29+P29+T29)-(G29+K29+O29+S29))=0," ",IF(((H29+L29+P29+T29)-(G29+K29+O29+S29))&lt;-1,"Servidores excedentes",IF(((H29+L29+P29+T29)-(G29+K29+O29+S29))=1,"Servidor requerido",IF(((H29+L29+P29+T29)-(G29+K29+O29+S29))=-1,"Servidor excedente",IF(((H29+L29+P29+T29)-(G29+K29+O29+S29))&gt;1,"Servidores requeridos","")))))</f>
        <v xml:space="preserve"> </v>
      </c>
      <c r="AA29" s="177"/>
      <c r="AB29" s="177"/>
      <c r="AC29" s="177"/>
      <c r="AD29" s="177"/>
      <c r="AE29" s="98" t="s">
        <v>434</v>
      </c>
      <c r="AF29" s="519" t="str">
        <f>AE25</f>
        <v/>
      </c>
      <c r="AG29" s="517">
        <f>AF25</f>
        <v>0</v>
      </c>
      <c r="AH29" s="8"/>
      <c r="AI29" s="519" t="str">
        <f>AH25</f>
        <v/>
      </c>
      <c r="AJ29" s="517">
        <f>AI25</f>
        <v>0</v>
      </c>
      <c r="AK29" s="177"/>
      <c r="AL29" s="177"/>
      <c r="AM29" s="177"/>
      <c r="AN29" s="98" t="s">
        <v>434</v>
      </c>
      <c r="AO29" s="519" t="str">
        <f>AN25</f>
        <v/>
      </c>
      <c r="AP29" s="517">
        <f>AO25</f>
        <v>0</v>
      </c>
      <c r="AQ29" s="8"/>
      <c r="AR29" s="519" t="str">
        <f>AQ25</f>
        <v/>
      </c>
      <c r="AS29" s="517">
        <f>AR25</f>
        <v>0</v>
      </c>
      <c r="AT29" s="177"/>
      <c r="AU29" s="177"/>
      <c r="AV29" s="177"/>
      <c r="AW29" s="98" t="s">
        <v>434</v>
      </c>
      <c r="AX29" s="519" t="str">
        <f>AW25</f>
        <v/>
      </c>
      <c r="AY29" s="517">
        <f>AX25</f>
        <v>0</v>
      </c>
      <c r="AZ29" s="8"/>
      <c r="BA29" s="519" t="str">
        <f>AZ25</f>
        <v/>
      </c>
      <c r="BB29" s="517">
        <f>BA25</f>
        <v>0</v>
      </c>
      <c r="BC29" s="177"/>
      <c r="BD29" s="177"/>
      <c r="BE29" s="177"/>
      <c r="BF29" s="98" t="s">
        <v>434</v>
      </c>
      <c r="BG29" s="519" t="str">
        <f>BF25</f>
        <v/>
      </c>
      <c r="BH29" s="517">
        <f>BG25</f>
        <v>0</v>
      </c>
      <c r="BI29" s="8"/>
      <c r="BJ29" s="519" t="str">
        <f>BI25</f>
        <v/>
      </c>
      <c r="BK29" s="517">
        <f>BJ25</f>
        <v>0</v>
      </c>
      <c r="BL29" s="8"/>
      <c r="BM29" s="177"/>
      <c r="BN29" s="177"/>
      <c r="BO29" s="98" t="s">
        <v>434</v>
      </c>
      <c r="BP29" s="519" t="str">
        <f>BO25</f>
        <v/>
      </c>
      <c r="BQ29" s="517">
        <f>BP25</f>
        <v>0</v>
      </c>
      <c r="BR29" s="8"/>
      <c r="BS29" s="519" t="str">
        <f>BR25</f>
        <v/>
      </c>
      <c r="BT29" s="517">
        <f>BS25</f>
        <v>0</v>
      </c>
      <c r="BU29" s="113"/>
      <c r="BY29" s="504"/>
      <c r="BZ29" s="504"/>
      <c r="GB29" s="278"/>
      <c r="GC29" s="278"/>
    </row>
    <row r="30" spans="1:185" ht="18" customHeight="1" x14ac:dyDescent="0.25">
      <c r="A30" s="1"/>
      <c r="B30" s="1305" t="s">
        <v>14</v>
      </c>
      <c r="C30" s="1306"/>
      <c r="D30" s="1306"/>
      <c r="E30" s="1306"/>
      <c r="F30" s="1307"/>
      <c r="G30" s="476"/>
      <c r="H30" s="514"/>
      <c r="I30" s="491" t="str">
        <f t="shared" ref="I30:I39" si="13">IF((H30-G30)=0," ",IF((H30-G30)&lt;0,(H30-G30)*-1,(H30-G30)))</f>
        <v xml:space="preserve"> </v>
      </c>
      <c r="J30" s="428" t="str">
        <f t="shared" ref="J30:J39" si="14">IF((H30-G30)=0," ",IF((H30-G30)&lt;-1,"Servidores excedentes",IF((H30-G30)=1,"Servidor requerido",IF((H30-G30)=-1,"Servidor excedente",IF((H30-G30)&gt;1,"Servidores requeridos","")))))</f>
        <v xml:space="preserve"> </v>
      </c>
      <c r="K30" s="476"/>
      <c r="L30" s="514"/>
      <c r="M30" s="491" t="str">
        <f t="shared" ref="M30:M39" si="15">IF((L30-K30)=0," ",IF((L30-K30)&lt;0,(L30-K30)*-1,(L30-K30)))</f>
        <v xml:space="preserve"> </v>
      </c>
      <c r="N30" s="428" t="str">
        <f t="shared" ref="N30:N39" si="16">IF((L30-K30)=0," ",IF((L30-K30)&lt;-1,"Servidores excedentes",IF((L30-K30)=1,"Servidor requerido",IF((L30-K30)=-1,"Servidor excedente",IF((L30-K30)&gt;1,"Servidores requeridos","")))))</f>
        <v xml:space="preserve"> </v>
      </c>
      <c r="O30" s="476"/>
      <c r="P30" s="514"/>
      <c r="Q30" s="491" t="str">
        <f t="shared" ref="Q30:Q39" si="17">IF((P30-O30)=0," ",IF((P30-O30)&lt;0,(P30-O30)*-1,(P30-O30)))</f>
        <v xml:space="preserve"> </v>
      </c>
      <c r="R30" s="428" t="str">
        <f t="shared" ref="R30:R39" si="18">IF((P30-O30)=0," ",IF((P30-O30)&lt;-1,"Servidores excedentes",IF((P30-O30)=1,"Servidor requerido",IF((P30-O30)=-1,"Servidor excedente",IF((P30-O30)&gt;1,"Servidores requeridos","")))))</f>
        <v xml:space="preserve"> </v>
      </c>
      <c r="S30" s="476"/>
      <c r="T30" s="514"/>
      <c r="U30" s="491" t="str">
        <f t="shared" ref="U30:U39" si="19">IF((T30-S30)=0," ",IF((T30-S30)&lt;0,(T30-S30)*-1,(T30-S30)))</f>
        <v xml:space="preserve"> </v>
      </c>
      <c r="V30" s="94" t="str">
        <f t="shared" ref="V30:V39" si="20">IF((T30-S30)=0," ",IF((T30-S30)&lt;-1,"Servidores excedentes",IF((T30-S30)=1,"Servidor requerido",IF((T30-S30)=-1,"Servidor excedente",IF((T30-S30)&gt;1,"Servidores requeridos","")))))</f>
        <v xml:space="preserve"> </v>
      </c>
      <c r="W30" s="427" t="str">
        <f t="shared" ref="W30:W39" si="21">IF((G30+K30+O30+S30)=0," ",(G30+K30+O30+S30))</f>
        <v xml:space="preserve"> </v>
      </c>
      <c r="X30" s="97" t="str">
        <f t="shared" ref="X30:X39" si="22">IF((H30+L30+P30+T30)=0," ",(H30+L30+P30+T30))</f>
        <v xml:space="preserve"> </v>
      </c>
      <c r="Y30" s="491" t="str">
        <f t="shared" ref="Y30:Y39" si="23">IF(((H30+L30+P30+T30)-(G30+K30+O30+S30))&lt;0,((H30+L30+P30+T30)-(G30+K30+O30+S30))*-1,IF(((H30+L30+P30+T30)-(G30+K30+O30+S30))=0," ",((H30+L30+P30+T30)-(G30+K30+O30+S30))))</f>
        <v xml:space="preserve"> </v>
      </c>
      <c r="Z30" s="428" t="str">
        <f t="shared" ref="Z30:Z39" si="24">IF(((H30+L30+P30+T30)-(G30+K30+O30+S30))=0," ",IF(((H30+L30+P30+T30)-(G30+K30+O30+S30))&lt;-1,"Servidores excedentes",IF(((H30+L30+P30+T30)-(G30+K30+O30+S30))=1,"Servidor requerido",IF(((H30+L30+P30+T30)-(G30+K30+O30+S30))=-1,"Servidor excedente",IF(((H30+L30+P30+T30)-(G30+K30+O30+S30))&gt;1,"Servidores requeridos","")))))</f>
        <v xml:space="preserve"> </v>
      </c>
      <c r="AA30" s="177"/>
      <c r="AB30" s="177"/>
      <c r="AC30" s="177"/>
      <c r="AD30" s="177"/>
      <c r="AE30" s="98" t="s">
        <v>435</v>
      </c>
      <c r="AF30" s="518" t="str">
        <f>IF(ISNUMBER(AE25),IF(AE25&gt;AE20,(AE25-AE20),""),"")</f>
        <v/>
      </c>
      <c r="AG30" s="517" t="str">
        <f>IF(AF25&gt;AF20,(AF25-AF20),"")</f>
        <v/>
      </c>
      <c r="AH30" s="8"/>
      <c r="AI30" s="518" t="str">
        <f>IF(ISNUMBER(AH25),IF(AH25&gt;AH20,(AH25-AH20),"0"),"")</f>
        <v/>
      </c>
      <c r="AJ30" s="517" t="str">
        <f>IF(AI25&gt;AI20,(AI25-AI20),"")</f>
        <v/>
      </c>
      <c r="AK30" s="177"/>
      <c r="AL30" s="177"/>
      <c r="AM30" s="177"/>
      <c r="AN30" s="98" t="s">
        <v>435</v>
      </c>
      <c r="AO30" s="518" t="str">
        <f>IF(ISNUMBER(AN25),IF(AN25&gt;AN20,(AN25-AN20),""),"")</f>
        <v/>
      </c>
      <c r="AP30" s="517" t="str">
        <f>IF(AO25&gt;AO20,(AO25-AO20),"")</f>
        <v/>
      </c>
      <c r="AQ30" s="8"/>
      <c r="AR30" s="518" t="str">
        <f>IF(ISNUMBER(AQ25),IF(AQ25&gt;AQ20,(AQ25-AQ20),"0"),"")</f>
        <v/>
      </c>
      <c r="AS30" s="517" t="str">
        <f>IF(AR25&gt;AR20,(AR25-AR20),"")</f>
        <v/>
      </c>
      <c r="AT30" s="177"/>
      <c r="AU30" s="177"/>
      <c r="AV30" s="177"/>
      <c r="AW30" s="98" t="s">
        <v>435</v>
      </c>
      <c r="AX30" s="518" t="e">
        <f>IF(AW25&gt;AW20,(AW25-AW20),"")</f>
        <v>#VALUE!</v>
      </c>
      <c r="AY30" s="517" t="str">
        <f>IF(AX25&gt;AX20,(AX25-AX20),"")</f>
        <v/>
      </c>
      <c r="AZ30" s="8"/>
      <c r="BA30" s="518" t="str">
        <f>IF(ISNUMBER(AZ25),IF(AZ25&gt;AZ20,(AZ25-AZ20),"0"),"")</f>
        <v/>
      </c>
      <c r="BB30" s="517" t="str">
        <f>IF(BA25&gt;BA20,(BA25-BA20),"")</f>
        <v/>
      </c>
      <c r="BC30" s="177"/>
      <c r="BD30" s="177"/>
      <c r="BE30" s="177"/>
      <c r="BF30" s="98" t="s">
        <v>435</v>
      </c>
      <c r="BG30" s="518" t="str">
        <f>IF(ISNUMBER(BF25),IF(BF25&gt;BF20,(BF25-BF20),""),"")</f>
        <v/>
      </c>
      <c r="BH30" s="517" t="str">
        <f>IF(BG25&gt;BG20,(BG25-BG20),"")</f>
        <v/>
      </c>
      <c r="BI30" s="8"/>
      <c r="BJ30" s="518" t="str">
        <f>IF(ISNUMBER(BI25),IF(BI25&gt;BI20,(BI25-BI20),"0"),"")</f>
        <v/>
      </c>
      <c r="BK30" s="517" t="str">
        <f>IF(BJ25&gt;BJ20,(BJ25-BJ20),"")</f>
        <v/>
      </c>
      <c r="BL30" s="8"/>
      <c r="BM30" s="177"/>
      <c r="BN30" s="177"/>
      <c r="BO30" s="98" t="s">
        <v>435</v>
      </c>
      <c r="BP30" s="518" t="str">
        <f>IF(ISNUMBER(BO25),IF(BO25&gt;BO20,(BO25-BO20),""),"")</f>
        <v/>
      </c>
      <c r="BQ30" s="517" t="str">
        <f>IF(BP25&gt;BP20,(BP25-BP20),"")</f>
        <v/>
      </c>
      <c r="BR30" s="8"/>
      <c r="BS30" s="518" t="str">
        <f>IF(ISNUMBER(BR25),IF(BR25&gt;BR20,(BR25-BR20),"0"),"")</f>
        <v/>
      </c>
      <c r="BT30" s="517" t="str">
        <f>IF(BS25&gt;BS20,(BS25-BS20),"")</f>
        <v/>
      </c>
      <c r="BU30" s="113"/>
      <c r="BY30" s="504"/>
      <c r="BZ30" s="504"/>
      <c r="GB30" s="278"/>
      <c r="GC30" s="278"/>
    </row>
    <row r="31" spans="1:185" ht="18" customHeight="1" x14ac:dyDescent="0.25">
      <c r="A31" s="1"/>
      <c r="B31" s="1305" t="s">
        <v>610</v>
      </c>
      <c r="C31" s="1306"/>
      <c r="D31" s="1306"/>
      <c r="E31" s="1306"/>
      <c r="F31" s="1307"/>
      <c r="G31" s="476"/>
      <c r="H31" s="514"/>
      <c r="I31" s="491" t="str">
        <f t="shared" si="13"/>
        <v xml:space="preserve"> </v>
      </c>
      <c r="J31" s="428" t="str">
        <f t="shared" si="14"/>
        <v xml:space="preserve"> </v>
      </c>
      <c r="K31" s="476"/>
      <c r="L31" s="514"/>
      <c r="M31" s="491" t="str">
        <f t="shared" si="15"/>
        <v xml:space="preserve"> </v>
      </c>
      <c r="N31" s="428" t="str">
        <f t="shared" si="16"/>
        <v xml:space="preserve"> </v>
      </c>
      <c r="O31" s="476"/>
      <c r="P31" s="514"/>
      <c r="Q31" s="491" t="str">
        <f t="shared" si="17"/>
        <v xml:space="preserve"> </v>
      </c>
      <c r="R31" s="428" t="str">
        <f t="shared" si="18"/>
        <v xml:space="preserve"> </v>
      </c>
      <c r="S31" s="476"/>
      <c r="T31" s="514"/>
      <c r="U31" s="491" t="str">
        <f t="shared" si="19"/>
        <v xml:space="preserve"> </v>
      </c>
      <c r="V31" s="94" t="str">
        <f t="shared" si="20"/>
        <v xml:space="preserve"> </v>
      </c>
      <c r="W31" s="427" t="str">
        <f t="shared" si="21"/>
        <v xml:space="preserve"> </v>
      </c>
      <c r="X31" s="97" t="str">
        <f t="shared" si="22"/>
        <v xml:space="preserve"> </v>
      </c>
      <c r="Y31" s="491" t="str">
        <f t="shared" si="23"/>
        <v xml:space="preserve"> </v>
      </c>
      <c r="Z31" s="428" t="str">
        <f t="shared" si="24"/>
        <v xml:space="preserve"> </v>
      </c>
      <c r="AA31" s="177"/>
      <c r="AB31" s="177"/>
      <c r="AC31" s="177"/>
      <c r="AD31" s="177"/>
      <c r="AE31" s="98"/>
      <c r="AF31" s="518"/>
      <c r="AG31" s="517"/>
      <c r="AH31" s="8"/>
      <c r="AI31" s="518"/>
      <c r="AJ31" s="517"/>
      <c r="AK31" s="177"/>
      <c r="AL31" s="177"/>
      <c r="AM31" s="177"/>
      <c r="AN31" s="98"/>
      <c r="AO31" s="518"/>
      <c r="AP31" s="517"/>
      <c r="AQ31" s="8"/>
      <c r="AR31" s="518"/>
      <c r="AS31" s="517"/>
      <c r="AT31" s="177"/>
      <c r="AU31" s="177"/>
      <c r="AV31" s="177"/>
      <c r="AW31" s="98"/>
      <c r="AX31" s="518"/>
      <c r="AY31" s="517"/>
      <c r="AZ31" s="8"/>
      <c r="BA31" s="518"/>
      <c r="BB31" s="517"/>
      <c r="BC31" s="177"/>
      <c r="BD31" s="177"/>
      <c r="BE31" s="177"/>
      <c r="BF31" s="98"/>
      <c r="BG31" s="518"/>
      <c r="BH31" s="517"/>
      <c r="BI31" s="8"/>
      <c r="BJ31" s="518"/>
      <c r="BK31" s="517"/>
      <c r="BL31" s="8"/>
      <c r="BM31" s="177"/>
      <c r="BN31" s="177"/>
      <c r="BO31" s="98"/>
      <c r="BP31" s="518"/>
      <c r="BQ31" s="517"/>
      <c r="BR31" s="8"/>
      <c r="BS31" s="518"/>
      <c r="BT31" s="517"/>
      <c r="BU31" s="113"/>
      <c r="BY31" s="504"/>
      <c r="BZ31" s="504"/>
      <c r="GB31" s="278"/>
      <c r="GC31" s="278"/>
    </row>
    <row r="32" spans="1:185" ht="18" customHeight="1" x14ac:dyDescent="0.25">
      <c r="A32" s="1"/>
      <c r="B32" s="1305" t="s">
        <v>15</v>
      </c>
      <c r="C32" s="1306"/>
      <c r="D32" s="1306"/>
      <c r="E32" s="1306"/>
      <c r="F32" s="1307"/>
      <c r="G32" s="476"/>
      <c r="H32" s="514"/>
      <c r="I32" s="491" t="str">
        <f t="shared" si="13"/>
        <v xml:space="preserve"> </v>
      </c>
      <c r="J32" s="428" t="str">
        <f t="shared" si="14"/>
        <v xml:space="preserve"> </v>
      </c>
      <c r="K32" s="476"/>
      <c r="L32" s="514"/>
      <c r="M32" s="491" t="str">
        <f t="shared" si="15"/>
        <v xml:space="preserve"> </v>
      </c>
      <c r="N32" s="428" t="str">
        <f t="shared" si="16"/>
        <v xml:space="preserve"> </v>
      </c>
      <c r="O32" s="476"/>
      <c r="P32" s="514"/>
      <c r="Q32" s="491" t="str">
        <f t="shared" si="17"/>
        <v xml:space="preserve"> </v>
      </c>
      <c r="R32" s="428" t="str">
        <f t="shared" si="18"/>
        <v xml:space="preserve"> </v>
      </c>
      <c r="S32" s="476"/>
      <c r="T32" s="514"/>
      <c r="U32" s="491" t="str">
        <f t="shared" si="19"/>
        <v xml:space="preserve"> </v>
      </c>
      <c r="V32" s="94" t="str">
        <f t="shared" si="20"/>
        <v xml:space="preserve"> </v>
      </c>
      <c r="W32" s="427" t="str">
        <f t="shared" si="21"/>
        <v xml:space="preserve"> </v>
      </c>
      <c r="X32" s="97" t="str">
        <f t="shared" si="22"/>
        <v xml:space="preserve"> </v>
      </c>
      <c r="Y32" s="491" t="str">
        <f t="shared" si="23"/>
        <v xml:space="preserve"> </v>
      </c>
      <c r="Z32" s="428" t="str">
        <f t="shared" si="24"/>
        <v xml:space="preserve"> </v>
      </c>
      <c r="AA32" s="177"/>
      <c r="AB32" s="177"/>
      <c r="AC32" s="177"/>
      <c r="AD32" s="177"/>
      <c r="AE32" s="98" t="s">
        <v>436</v>
      </c>
      <c r="AF32" s="518">
        <f>AE20</f>
        <v>0.3</v>
      </c>
      <c r="AG32" s="517">
        <f>AF20</f>
        <v>0</v>
      </c>
      <c r="AH32" s="8"/>
      <c r="AI32" s="518">
        <f>AH20</f>
        <v>0.3</v>
      </c>
      <c r="AJ32" s="517">
        <f>AI20</f>
        <v>0</v>
      </c>
      <c r="AK32" s="177"/>
      <c r="AL32" s="177"/>
      <c r="AM32" s="177"/>
      <c r="AN32" s="98" t="s">
        <v>436</v>
      </c>
      <c r="AO32" s="518">
        <f>AN20</f>
        <v>0.3</v>
      </c>
      <c r="AP32" s="517">
        <f>AO20</f>
        <v>0</v>
      </c>
      <c r="AQ32" s="8"/>
      <c r="AR32" s="518">
        <f>AQ20</f>
        <v>0.3</v>
      </c>
      <c r="AS32" s="517">
        <f>AR20</f>
        <v>0</v>
      </c>
      <c r="AT32" s="177"/>
      <c r="AU32" s="177"/>
      <c r="AV32" s="177"/>
      <c r="AW32" s="98" t="s">
        <v>436</v>
      </c>
      <c r="AX32" s="518">
        <f>AW20</f>
        <v>0.3</v>
      </c>
      <c r="AY32" s="517">
        <f>AX20</f>
        <v>0</v>
      </c>
      <c r="AZ32" s="8"/>
      <c r="BA32" s="518">
        <f>AZ20</f>
        <v>0.3</v>
      </c>
      <c r="BB32" s="517">
        <f>BA20</f>
        <v>0</v>
      </c>
      <c r="BC32" s="177"/>
      <c r="BD32" s="177"/>
      <c r="BE32" s="177"/>
      <c r="BF32" s="98" t="s">
        <v>436</v>
      </c>
      <c r="BG32" s="518">
        <f>BF20</f>
        <v>0.3</v>
      </c>
      <c r="BH32" s="517">
        <f>BG20</f>
        <v>0</v>
      </c>
      <c r="BI32" s="8"/>
      <c r="BJ32" s="518">
        <f>BI20</f>
        <v>0.3</v>
      </c>
      <c r="BK32" s="517">
        <f>BJ20</f>
        <v>0</v>
      </c>
      <c r="BL32" s="8"/>
      <c r="BM32" s="177"/>
      <c r="BN32" s="177"/>
      <c r="BO32" s="98" t="s">
        <v>436</v>
      </c>
      <c r="BP32" s="518">
        <f>BO20</f>
        <v>0.3</v>
      </c>
      <c r="BQ32" s="517">
        <f>BP20</f>
        <v>0</v>
      </c>
      <c r="BR32" s="8"/>
      <c r="BS32" s="518">
        <f>BR20</f>
        <v>0.3</v>
      </c>
      <c r="BT32" s="517">
        <f>BS20</f>
        <v>0</v>
      </c>
      <c r="BU32" s="113"/>
      <c r="BY32" s="504"/>
      <c r="BZ32" s="504"/>
      <c r="GB32" s="278"/>
      <c r="GC32" s="278"/>
    </row>
    <row r="33" spans="1:185" ht="18" customHeight="1" x14ac:dyDescent="0.25">
      <c r="A33" s="1"/>
      <c r="B33" s="1305" t="s">
        <v>611</v>
      </c>
      <c r="C33" s="1306"/>
      <c r="D33" s="1306"/>
      <c r="E33" s="1306"/>
      <c r="F33" s="1307"/>
      <c r="G33" s="476"/>
      <c r="H33" s="514"/>
      <c r="I33" s="491" t="str">
        <f t="shared" si="13"/>
        <v xml:space="preserve"> </v>
      </c>
      <c r="J33" s="428" t="str">
        <f t="shared" si="14"/>
        <v xml:space="preserve"> </v>
      </c>
      <c r="K33" s="476"/>
      <c r="L33" s="514"/>
      <c r="M33" s="491" t="str">
        <f t="shared" si="15"/>
        <v xml:space="preserve"> </v>
      </c>
      <c r="N33" s="428" t="str">
        <f t="shared" si="16"/>
        <v xml:space="preserve"> </v>
      </c>
      <c r="O33" s="476"/>
      <c r="P33" s="514"/>
      <c r="Q33" s="491" t="str">
        <f t="shared" si="17"/>
        <v xml:space="preserve"> </v>
      </c>
      <c r="R33" s="428" t="str">
        <f t="shared" si="18"/>
        <v xml:space="preserve"> </v>
      </c>
      <c r="S33" s="476"/>
      <c r="T33" s="514"/>
      <c r="U33" s="491" t="str">
        <f t="shared" si="19"/>
        <v xml:space="preserve"> </v>
      </c>
      <c r="V33" s="94" t="str">
        <f t="shared" si="20"/>
        <v xml:space="preserve"> </v>
      </c>
      <c r="W33" s="427" t="str">
        <f t="shared" si="21"/>
        <v xml:space="preserve"> </v>
      </c>
      <c r="X33" s="97" t="str">
        <f t="shared" si="22"/>
        <v xml:space="preserve"> </v>
      </c>
      <c r="Y33" s="491" t="str">
        <f t="shared" si="23"/>
        <v xml:space="preserve"> </v>
      </c>
      <c r="Z33" s="428" t="str">
        <f t="shared" si="24"/>
        <v xml:space="preserve"> </v>
      </c>
      <c r="AA33" s="177"/>
      <c r="AB33" s="177"/>
      <c r="AC33" s="177"/>
      <c r="AD33" s="177"/>
      <c r="AE33" s="98"/>
      <c r="AF33" s="518"/>
      <c r="AG33" s="517"/>
      <c r="AH33" s="8"/>
      <c r="AI33" s="711"/>
      <c r="AJ33" s="517"/>
      <c r="AK33" s="177"/>
      <c r="AL33" s="177"/>
      <c r="AM33" s="177"/>
      <c r="AN33" s="98"/>
      <c r="AO33" s="518"/>
      <c r="AP33" s="517"/>
      <c r="AQ33" s="8"/>
      <c r="AR33" s="711"/>
      <c r="AS33" s="517"/>
      <c r="AT33" s="177"/>
      <c r="AU33" s="177"/>
      <c r="AV33" s="177"/>
      <c r="AW33" s="98"/>
      <c r="AX33" s="518"/>
      <c r="AY33" s="517"/>
      <c r="AZ33" s="8"/>
      <c r="BA33" s="711"/>
      <c r="BB33" s="517"/>
      <c r="BC33" s="177"/>
      <c r="BD33" s="177"/>
      <c r="BE33" s="177"/>
      <c r="BF33" s="98"/>
      <c r="BG33" s="518"/>
      <c r="BH33" s="517"/>
      <c r="BI33" s="8"/>
      <c r="BJ33" s="711"/>
      <c r="BK33" s="517"/>
      <c r="BL33" s="8"/>
      <c r="BM33" s="177"/>
      <c r="BN33" s="177"/>
      <c r="BO33" s="98"/>
      <c r="BP33" s="518"/>
      <c r="BQ33" s="517"/>
      <c r="BR33" s="8"/>
      <c r="BS33" s="711"/>
      <c r="BT33" s="517"/>
      <c r="BU33" s="113"/>
      <c r="BY33" s="504"/>
      <c r="BZ33" s="504"/>
      <c r="GB33" s="278"/>
      <c r="GC33" s="278"/>
    </row>
    <row r="34" spans="1:185" ht="18" customHeight="1" x14ac:dyDescent="0.25">
      <c r="A34" s="1"/>
      <c r="B34" s="1305" t="s">
        <v>16</v>
      </c>
      <c r="C34" s="1306"/>
      <c r="D34" s="1306"/>
      <c r="E34" s="1306"/>
      <c r="F34" s="1307"/>
      <c r="G34" s="476"/>
      <c r="H34" s="514"/>
      <c r="I34" s="491" t="str">
        <f t="shared" si="13"/>
        <v xml:space="preserve"> </v>
      </c>
      <c r="J34" s="428" t="str">
        <f t="shared" si="14"/>
        <v xml:space="preserve"> </v>
      </c>
      <c r="K34" s="476"/>
      <c r="L34" s="514"/>
      <c r="M34" s="491" t="str">
        <f t="shared" si="15"/>
        <v xml:space="preserve"> </v>
      </c>
      <c r="N34" s="428" t="str">
        <f t="shared" si="16"/>
        <v xml:space="preserve"> </v>
      </c>
      <c r="O34" s="476"/>
      <c r="P34" s="514"/>
      <c r="Q34" s="491" t="str">
        <f t="shared" si="17"/>
        <v xml:space="preserve"> </v>
      </c>
      <c r="R34" s="428" t="str">
        <f t="shared" si="18"/>
        <v xml:space="preserve"> </v>
      </c>
      <c r="S34" s="476"/>
      <c r="T34" s="514"/>
      <c r="U34" s="491" t="str">
        <f t="shared" si="19"/>
        <v xml:space="preserve"> </v>
      </c>
      <c r="V34" s="94" t="str">
        <f t="shared" si="20"/>
        <v xml:space="preserve"> </v>
      </c>
      <c r="W34" s="427" t="str">
        <f t="shared" si="21"/>
        <v xml:space="preserve"> </v>
      </c>
      <c r="X34" s="97" t="str">
        <f t="shared" si="22"/>
        <v xml:space="preserve"> </v>
      </c>
      <c r="Y34" s="491" t="str">
        <f t="shared" si="23"/>
        <v xml:space="preserve"> </v>
      </c>
      <c r="Z34" s="428" t="str">
        <f t="shared" si="24"/>
        <v xml:space="preserve"> </v>
      </c>
      <c r="AA34" s="177"/>
      <c r="AB34" s="177"/>
      <c r="AC34" s="177"/>
      <c r="AD34" s="177"/>
      <c r="AE34" s="1379" t="s">
        <v>437</v>
      </c>
      <c r="AF34" s="1379"/>
      <c r="AG34" s="515">
        <f>SUM(AG30)</f>
        <v>0</v>
      </c>
      <c r="AH34" s="516"/>
      <c r="AI34" s="516"/>
      <c r="AJ34" s="515">
        <f>SUM(AJ30)</f>
        <v>0</v>
      </c>
      <c r="AK34" s="177"/>
      <c r="AL34" s="177"/>
      <c r="AM34" s="177"/>
      <c r="AN34" s="1379" t="s">
        <v>437</v>
      </c>
      <c r="AO34" s="1379"/>
      <c r="AP34" s="515">
        <f>SUM(AP30)</f>
        <v>0</v>
      </c>
      <c r="AQ34" s="516"/>
      <c r="AR34" s="516"/>
      <c r="AS34" s="515">
        <f>SUM(AS30)</f>
        <v>0</v>
      </c>
      <c r="AT34" s="177"/>
      <c r="AU34" s="177"/>
      <c r="AV34" s="177"/>
      <c r="AW34" s="1379" t="s">
        <v>437</v>
      </c>
      <c r="AX34" s="1379"/>
      <c r="AY34" s="515">
        <f>SUM(AY30)</f>
        <v>0</v>
      </c>
      <c r="AZ34" s="516"/>
      <c r="BA34" s="516"/>
      <c r="BB34" s="515">
        <f>SUM(BB30)</f>
        <v>0</v>
      </c>
      <c r="BC34" s="177"/>
      <c r="BD34" s="177"/>
      <c r="BE34" s="177"/>
      <c r="BF34" s="1379" t="s">
        <v>437</v>
      </c>
      <c r="BG34" s="1379"/>
      <c r="BH34" s="515">
        <f>SUM(BH30)</f>
        <v>0</v>
      </c>
      <c r="BI34" s="516"/>
      <c r="BJ34" s="516"/>
      <c r="BK34" s="515">
        <f>SUM(BK30)</f>
        <v>0</v>
      </c>
      <c r="BL34" s="516"/>
      <c r="BM34" s="177"/>
      <c r="BN34" s="177"/>
      <c r="BO34" s="1379" t="s">
        <v>437</v>
      </c>
      <c r="BP34" s="1379"/>
      <c r="BQ34" s="515">
        <f>SUM(BQ30)</f>
        <v>0</v>
      </c>
      <c r="BR34" s="516"/>
      <c r="BS34" s="516"/>
      <c r="BT34" s="515">
        <f>SUM(BT30)</f>
        <v>0</v>
      </c>
      <c r="BU34" s="113"/>
      <c r="BY34" s="504"/>
      <c r="BZ34" s="504"/>
      <c r="GB34" s="278"/>
      <c r="GC34" s="278"/>
    </row>
    <row r="35" spans="1:185" ht="18" customHeight="1" x14ac:dyDescent="0.25">
      <c r="A35" s="1"/>
      <c r="B35" s="1305" t="s">
        <v>654</v>
      </c>
      <c r="C35" s="1306"/>
      <c r="D35" s="1306"/>
      <c r="E35" s="1306"/>
      <c r="F35" s="1307"/>
      <c r="G35" s="476"/>
      <c r="H35" s="514"/>
      <c r="I35" s="491" t="str">
        <f t="shared" si="13"/>
        <v xml:space="preserve"> </v>
      </c>
      <c r="J35" s="428" t="str">
        <f t="shared" si="14"/>
        <v xml:space="preserve"> </v>
      </c>
      <c r="K35" s="476"/>
      <c r="L35" s="514"/>
      <c r="M35" s="491" t="str">
        <f t="shared" si="15"/>
        <v xml:space="preserve"> </v>
      </c>
      <c r="N35" s="428" t="str">
        <f t="shared" si="16"/>
        <v xml:space="preserve"> </v>
      </c>
      <c r="O35" s="476"/>
      <c r="P35" s="514"/>
      <c r="Q35" s="491" t="str">
        <f t="shared" si="17"/>
        <v xml:space="preserve"> </v>
      </c>
      <c r="R35" s="428" t="str">
        <f t="shared" si="18"/>
        <v xml:space="preserve"> </v>
      </c>
      <c r="S35" s="476"/>
      <c r="T35" s="514"/>
      <c r="U35" s="491" t="str">
        <f t="shared" si="19"/>
        <v xml:space="preserve"> </v>
      </c>
      <c r="V35" s="94" t="str">
        <f t="shared" si="20"/>
        <v xml:space="preserve"> </v>
      </c>
      <c r="W35" s="427" t="str">
        <f t="shared" si="21"/>
        <v xml:space="preserve"> </v>
      </c>
      <c r="X35" s="97" t="str">
        <f t="shared" si="22"/>
        <v xml:space="preserve"> </v>
      </c>
      <c r="Y35" s="491" t="str">
        <f t="shared" si="23"/>
        <v xml:space="preserve"> </v>
      </c>
      <c r="Z35" s="428" t="str">
        <f t="shared" si="24"/>
        <v xml:space="preserve"> </v>
      </c>
      <c r="AA35" s="177"/>
      <c r="AB35" s="177"/>
      <c r="AC35" s="177"/>
      <c r="AD35" s="177"/>
      <c r="AE35" s="7"/>
      <c r="AF35" s="7"/>
      <c r="AG35" s="516"/>
      <c r="AH35" s="516"/>
      <c r="AI35" s="516"/>
      <c r="AJ35" s="516"/>
      <c r="AK35" s="177"/>
      <c r="AL35" s="177"/>
      <c r="AM35" s="177"/>
      <c r="AN35" s="7"/>
      <c r="AO35" s="7"/>
      <c r="AP35" s="516"/>
      <c r="AQ35" s="516"/>
      <c r="AR35" s="516"/>
      <c r="AS35" s="516"/>
      <c r="AT35" s="177"/>
      <c r="AU35" s="177"/>
      <c r="AV35" s="177"/>
      <c r="AW35" s="7"/>
      <c r="AX35" s="7"/>
      <c r="AY35" s="516"/>
      <c r="AZ35" s="516"/>
      <c r="BA35" s="516"/>
      <c r="BB35" s="516"/>
      <c r="BC35" s="177"/>
      <c r="BD35" s="177"/>
      <c r="BE35" s="177"/>
      <c r="BF35" s="7"/>
      <c r="BG35" s="7"/>
      <c r="BH35" s="516"/>
      <c r="BI35" s="516"/>
      <c r="BJ35" s="516"/>
      <c r="BK35" s="516"/>
      <c r="BL35" s="516"/>
      <c r="BM35" s="177"/>
      <c r="BN35" s="177"/>
      <c r="BO35" s="7"/>
      <c r="BP35" s="7"/>
      <c r="BQ35" s="516"/>
      <c r="BR35" s="516"/>
      <c r="BS35" s="516"/>
      <c r="BT35" s="516"/>
      <c r="BU35" s="113"/>
      <c r="BY35" s="504"/>
      <c r="BZ35" s="504"/>
      <c r="GB35" s="278"/>
      <c r="GC35" s="278"/>
    </row>
    <row r="36" spans="1:185" ht="18" customHeight="1" x14ac:dyDescent="0.25">
      <c r="A36" s="1"/>
      <c r="B36" s="1305" t="s">
        <v>204</v>
      </c>
      <c r="C36" s="1306"/>
      <c r="D36" s="1306"/>
      <c r="E36" s="1306"/>
      <c r="F36" s="1307"/>
      <c r="G36" s="476"/>
      <c r="H36" s="514"/>
      <c r="I36" s="491" t="str">
        <f t="shared" si="13"/>
        <v xml:space="preserve"> </v>
      </c>
      <c r="J36" s="428" t="str">
        <f t="shared" si="14"/>
        <v xml:space="preserve"> </v>
      </c>
      <c r="K36" s="476"/>
      <c r="L36" s="514"/>
      <c r="M36" s="491" t="str">
        <f t="shared" si="15"/>
        <v xml:space="preserve"> </v>
      </c>
      <c r="N36" s="428" t="str">
        <f t="shared" si="16"/>
        <v xml:space="preserve"> </v>
      </c>
      <c r="O36" s="476"/>
      <c r="P36" s="514"/>
      <c r="Q36" s="491" t="str">
        <f t="shared" si="17"/>
        <v xml:space="preserve"> </v>
      </c>
      <c r="R36" s="428" t="str">
        <f t="shared" si="18"/>
        <v xml:space="preserve"> </v>
      </c>
      <c r="S36" s="476"/>
      <c r="T36" s="514"/>
      <c r="U36" s="491" t="str">
        <f t="shared" si="19"/>
        <v xml:space="preserve"> </v>
      </c>
      <c r="V36" s="94" t="str">
        <f t="shared" si="20"/>
        <v xml:space="preserve"> </v>
      </c>
      <c r="W36" s="427" t="str">
        <f t="shared" si="21"/>
        <v xml:space="preserve"> </v>
      </c>
      <c r="X36" s="97" t="str">
        <f t="shared" si="22"/>
        <v xml:space="preserve"> </v>
      </c>
      <c r="Y36" s="491" t="str">
        <f t="shared" si="23"/>
        <v xml:space="preserve"> </v>
      </c>
      <c r="Z36" s="428" t="str">
        <f t="shared" si="24"/>
        <v xml:space="preserve"> </v>
      </c>
      <c r="AA36" s="177"/>
      <c r="AB36" s="177"/>
      <c r="AC36" s="177"/>
      <c r="AD36" s="177"/>
      <c r="AE36" s="177"/>
      <c r="AF36" s="177"/>
      <c r="AG36" s="177"/>
      <c r="AH36" s="177"/>
      <c r="AI36" s="177"/>
      <c r="AJ36" s="177"/>
      <c r="AK36" s="177"/>
      <c r="AL36" s="177"/>
      <c r="AM36" s="177"/>
      <c r="AN36" s="177"/>
      <c r="AO36" s="177"/>
      <c r="AP36" s="177"/>
      <c r="AQ36" s="177"/>
      <c r="AR36" s="177"/>
      <c r="AS36" s="177"/>
      <c r="AT36" s="177"/>
      <c r="AU36" s="177"/>
      <c r="AV36" s="177"/>
      <c r="AW36" s="177"/>
      <c r="AX36" s="177"/>
      <c r="AY36" s="177"/>
      <c r="AZ36" s="177"/>
      <c r="BA36" s="177"/>
      <c r="BB36" s="177"/>
      <c r="BC36" s="177"/>
      <c r="BD36" s="177"/>
      <c r="BE36" s="177"/>
      <c r="BF36" s="177"/>
      <c r="BG36" s="177"/>
      <c r="BH36" s="177"/>
      <c r="BI36" s="177"/>
      <c r="BJ36" s="177"/>
      <c r="BK36" s="177"/>
      <c r="BL36" s="177"/>
      <c r="BM36" s="177"/>
      <c r="BN36" s="177"/>
      <c r="BO36" s="177"/>
      <c r="BP36" s="177"/>
      <c r="BQ36" s="177"/>
      <c r="BR36" s="177"/>
      <c r="BS36" s="177"/>
      <c r="BT36" s="177"/>
      <c r="BU36" s="113"/>
      <c r="BY36" s="504"/>
      <c r="BZ36" s="504"/>
      <c r="GB36" s="278"/>
      <c r="GC36" s="278"/>
    </row>
    <row r="37" spans="1:185" ht="18" customHeight="1" x14ac:dyDescent="0.25">
      <c r="A37" s="1"/>
      <c r="B37" s="1305" t="s">
        <v>207</v>
      </c>
      <c r="C37" s="1306"/>
      <c r="D37" s="1306"/>
      <c r="E37" s="1306"/>
      <c r="F37" s="1307"/>
      <c r="G37" s="476"/>
      <c r="H37" s="514"/>
      <c r="I37" s="491" t="str">
        <f t="shared" si="13"/>
        <v xml:space="preserve"> </v>
      </c>
      <c r="J37" s="428" t="str">
        <f t="shared" si="14"/>
        <v xml:space="preserve"> </v>
      </c>
      <c r="K37" s="476"/>
      <c r="L37" s="514"/>
      <c r="M37" s="491" t="str">
        <f t="shared" si="15"/>
        <v xml:space="preserve"> </v>
      </c>
      <c r="N37" s="428" t="str">
        <f t="shared" si="16"/>
        <v xml:space="preserve"> </v>
      </c>
      <c r="O37" s="476"/>
      <c r="P37" s="514"/>
      <c r="Q37" s="491" t="str">
        <f t="shared" si="17"/>
        <v xml:space="preserve"> </v>
      </c>
      <c r="R37" s="428" t="str">
        <f t="shared" si="18"/>
        <v xml:space="preserve"> </v>
      </c>
      <c r="S37" s="476"/>
      <c r="T37" s="514"/>
      <c r="U37" s="491" t="str">
        <f t="shared" si="19"/>
        <v xml:space="preserve"> </v>
      </c>
      <c r="V37" s="94" t="str">
        <f t="shared" si="20"/>
        <v xml:space="preserve"> </v>
      </c>
      <c r="W37" s="427" t="str">
        <f t="shared" si="21"/>
        <v xml:space="preserve"> </v>
      </c>
      <c r="X37" s="97" t="str">
        <f t="shared" si="22"/>
        <v xml:space="preserve"> </v>
      </c>
      <c r="Y37" s="491" t="str">
        <f t="shared" si="23"/>
        <v xml:space="preserve"> </v>
      </c>
      <c r="Z37" s="428" t="str">
        <f t="shared" si="24"/>
        <v xml:space="preserve"> </v>
      </c>
      <c r="AA37" s="177"/>
      <c r="AB37" s="177"/>
      <c r="AC37" s="177"/>
      <c r="AD37" s="177"/>
      <c r="AE37" s="177"/>
      <c r="AF37" s="177"/>
      <c r="AG37" s="177"/>
      <c r="AH37" s="177"/>
      <c r="AI37" s="177"/>
      <c r="AJ37" s="177"/>
      <c r="AK37" s="177"/>
      <c r="AL37" s="177"/>
      <c r="AM37" s="177"/>
      <c r="AN37" s="177"/>
      <c r="AO37" s="177"/>
      <c r="AP37" s="177"/>
      <c r="AQ37" s="177"/>
      <c r="AR37" s="177"/>
      <c r="AS37" s="177"/>
      <c r="AT37" s="177"/>
      <c r="AU37" s="177"/>
      <c r="AV37" s="177"/>
      <c r="AW37" s="177"/>
      <c r="AX37" s="177"/>
      <c r="AY37" s="177"/>
      <c r="AZ37" s="177"/>
      <c r="BA37" s="177"/>
      <c r="BB37" s="177"/>
      <c r="BC37" s="177"/>
      <c r="BD37" s="177"/>
      <c r="BE37" s="177"/>
      <c r="BF37" s="177"/>
      <c r="BG37" s="177"/>
      <c r="BH37" s="177"/>
      <c r="BI37" s="177"/>
      <c r="BJ37" s="177"/>
      <c r="BK37" s="177"/>
      <c r="BL37" s="177"/>
      <c r="BM37" s="177"/>
      <c r="BN37" s="177"/>
      <c r="BO37" s="177"/>
      <c r="BP37" s="177"/>
      <c r="BQ37" s="177"/>
      <c r="BR37" s="177"/>
      <c r="BS37" s="177"/>
      <c r="BT37" s="177"/>
      <c r="BU37" s="113"/>
      <c r="BY37" s="504"/>
      <c r="BZ37" s="504"/>
      <c r="GB37" s="278"/>
      <c r="GC37" s="278"/>
    </row>
    <row r="38" spans="1:185" ht="18" customHeight="1" x14ac:dyDescent="0.25">
      <c r="A38" s="1"/>
      <c r="B38" s="1305" t="s">
        <v>208</v>
      </c>
      <c r="C38" s="1306"/>
      <c r="D38" s="1306"/>
      <c r="E38" s="1306"/>
      <c r="F38" s="1307"/>
      <c r="G38" s="476"/>
      <c r="H38" s="514"/>
      <c r="I38" s="491" t="str">
        <f t="shared" si="13"/>
        <v xml:space="preserve"> </v>
      </c>
      <c r="J38" s="428" t="str">
        <f t="shared" si="14"/>
        <v xml:space="preserve"> </v>
      </c>
      <c r="K38" s="476"/>
      <c r="L38" s="514"/>
      <c r="M38" s="491" t="str">
        <f t="shared" si="15"/>
        <v xml:space="preserve"> </v>
      </c>
      <c r="N38" s="428" t="str">
        <f t="shared" si="16"/>
        <v xml:space="preserve"> </v>
      </c>
      <c r="O38" s="476"/>
      <c r="P38" s="514"/>
      <c r="Q38" s="491" t="str">
        <f t="shared" si="17"/>
        <v xml:space="preserve"> </v>
      </c>
      <c r="R38" s="428" t="str">
        <f t="shared" si="18"/>
        <v xml:space="preserve"> </v>
      </c>
      <c r="S38" s="476"/>
      <c r="T38" s="514"/>
      <c r="U38" s="491" t="str">
        <f t="shared" si="19"/>
        <v xml:space="preserve"> </v>
      </c>
      <c r="V38" s="94" t="str">
        <f t="shared" si="20"/>
        <v xml:space="preserve"> </v>
      </c>
      <c r="W38" s="427" t="str">
        <f t="shared" si="21"/>
        <v xml:space="preserve"> </v>
      </c>
      <c r="X38" s="97" t="str">
        <f t="shared" si="22"/>
        <v xml:space="preserve"> </v>
      </c>
      <c r="Y38" s="491" t="str">
        <f t="shared" si="23"/>
        <v xml:space="preserve"> </v>
      </c>
      <c r="Z38" s="428" t="str">
        <f t="shared" si="24"/>
        <v xml:space="preserve"> </v>
      </c>
      <c r="AA38" s="177"/>
      <c r="AB38" s="177"/>
      <c r="AC38" s="177"/>
      <c r="AD38" s="177"/>
      <c r="AE38" s="177"/>
      <c r="AF38" s="177"/>
      <c r="AG38" s="177"/>
      <c r="AH38" s="177"/>
      <c r="AI38" s="177"/>
      <c r="AJ38" s="177"/>
      <c r="AK38" s="177"/>
      <c r="AL38" s="177"/>
      <c r="AM38" s="177"/>
      <c r="AN38" s="177"/>
      <c r="AO38" s="177"/>
      <c r="AP38" s="177"/>
      <c r="AQ38" s="177"/>
      <c r="AR38" s="177"/>
      <c r="AS38" s="177"/>
      <c r="AT38" s="177"/>
      <c r="AU38" s="177"/>
      <c r="AV38" s="177"/>
      <c r="AW38" s="177"/>
      <c r="AX38" s="177"/>
      <c r="AY38" s="177"/>
      <c r="AZ38" s="177"/>
      <c r="BA38" s="177"/>
      <c r="BB38" s="177"/>
      <c r="BC38" s="177"/>
      <c r="BD38" s="177"/>
      <c r="BE38" s="177"/>
      <c r="BF38" s="177"/>
      <c r="BG38" s="177"/>
      <c r="BH38" s="177"/>
      <c r="BI38" s="177"/>
      <c r="BJ38" s="177"/>
      <c r="BK38" s="177"/>
      <c r="BL38" s="177"/>
      <c r="BM38" s="177"/>
      <c r="BN38" s="177"/>
      <c r="BO38" s="177"/>
      <c r="BP38" s="177"/>
      <c r="BQ38" s="177"/>
      <c r="BR38" s="177"/>
      <c r="BS38" s="177"/>
      <c r="BT38" s="177"/>
      <c r="BU38" s="113"/>
      <c r="BY38" s="504"/>
      <c r="BZ38" s="504"/>
      <c r="GB38" s="278"/>
      <c r="GC38" s="278"/>
    </row>
    <row r="39" spans="1:185" ht="18" customHeight="1" x14ac:dyDescent="0.25">
      <c r="A39" s="1"/>
      <c r="B39" s="1305" t="s">
        <v>382</v>
      </c>
      <c r="C39" s="1306"/>
      <c r="D39" s="1306"/>
      <c r="E39" s="1306"/>
      <c r="F39" s="1307"/>
      <c r="G39" s="476"/>
      <c r="H39" s="514"/>
      <c r="I39" s="491" t="str">
        <f t="shared" si="13"/>
        <v xml:space="preserve"> </v>
      </c>
      <c r="J39" s="428" t="str">
        <f t="shared" si="14"/>
        <v xml:space="preserve"> </v>
      </c>
      <c r="K39" s="476"/>
      <c r="L39" s="514"/>
      <c r="M39" s="491" t="str">
        <f t="shared" si="15"/>
        <v xml:space="preserve"> </v>
      </c>
      <c r="N39" s="428" t="str">
        <f t="shared" si="16"/>
        <v xml:space="preserve"> </v>
      </c>
      <c r="O39" s="476"/>
      <c r="P39" s="514"/>
      <c r="Q39" s="491" t="str">
        <f t="shared" si="17"/>
        <v xml:space="preserve"> </v>
      </c>
      <c r="R39" s="428" t="str">
        <f t="shared" si="18"/>
        <v xml:space="preserve"> </v>
      </c>
      <c r="S39" s="476"/>
      <c r="T39" s="514"/>
      <c r="U39" s="491" t="str">
        <f t="shared" si="19"/>
        <v xml:space="preserve"> </v>
      </c>
      <c r="V39" s="94" t="str">
        <f t="shared" si="20"/>
        <v xml:space="preserve"> </v>
      </c>
      <c r="W39" s="427" t="str">
        <f t="shared" si="21"/>
        <v xml:space="preserve"> </v>
      </c>
      <c r="X39" s="97" t="str">
        <f t="shared" si="22"/>
        <v xml:space="preserve"> </v>
      </c>
      <c r="Y39" s="491" t="str">
        <f t="shared" si="23"/>
        <v xml:space="preserve"> </v>
      </c>
      <c r="Z39" s="428" t="str">
        <f t="shared" si="24"/>
        <v xml:space="preserve"> </v>
      </c>
      <c r="AA39" s="177"/>
      <c r="AB39" s="177"/>
      <c r="AC39" s="177"/>
      <c r="AD39" s="177"/>
      <c r="AE39" s="177"/>
      <c r="AF39" s="177"/>
      <c r="AG39" s="177"/>
      <c r="AH39" s="177"/>
      <c r="AI39" s="177"/>
      <c r="AJ39" s="177"/>
      <c r="AK39" s="177"/>
      <c r="AL39" s="177"/>
      <c r="AM39" s="177"/>
      <c r="AN39" s="177"/>
      <c r="AO39" s="177"/>
      <c r="AP39" s="177"/>
      <c r="AQ39" s="177"/>
      <c r="AR39" s="177"/>
      <c r="AS39" s="177"/>
      <c r="AT39" s="177"/>
      <c r="AU39" s="177"/>
      <c r="AV39" s="177"/>
      <c r="AW39" s="177"/>
      <c r="AX39" s="177"/>
      <c r="AY39" s="177"/>
      <c r="AZ39" s="177"/>
      <c r="BA39" s="177"/>
      <c r="BB39" s="177"/>
      <c r="BC39" s="177"/>
      <c r="BD39" s="177"/>
      <c r="BE39" s="177"/>
      <c r="BF39" s="177"/>
      <c r="BG39" s="177"/>
      <c r="BH39" s="177"/>
      <c r="BI39" s="177"/>
      <c r="BJ39" s="177"/>
      <c r="BK39" s="177"/>
      <c r="BL39" s="177"/>
      <c r="BM39" s="177"/>
      <c r="BN39" s="177"/>
      <c r="BO39" s="177"/>
      <c r="BP39" s="177"/>
      <c r="BQ39" s="177"/>
      <c r="BR39" s="177"/>
      <c r="BS39" s="177"/>
      <c r="BT39" s="177"/>
      <c r="BU39" s="113"/>
      <c r="BV39" s="504"/>
      <c r="BW39" s="504"/>
      <c r="BX39" s="504"/>
      <c r="BY39" s="504"/>
      <c r="BZ39" s="504"/>
      <c r="FY39" s="278"/>
      <c r="FZ39" s="278"/>
      <c r="GA39" s="278"/>
      <c r="GB39" s="278"/>
      <c r="GC39" s="278"/>
    </row>
    <row r="40" spans="1:185" ht="17.100000000000001" customHeight="1" x14ac:dyDescent="0.25">
      <c r="A40" s="1"/>
      <c r="B40" s="1229" t="s">
        <v>114</v>
      </c>
      <c r="C40" s="1284"/>
      <c r="D40" s="1284"/>
      <c r="E40" s="1284"/>
      <c r="F40" s="1230"/>
      <c r="G40" s="447">
        <f>SUM(G29:G39)</f>
        <v>0</v>
      </c>
      <c r="H40" s="448">
        <f>SUM(H29:H39)</f>
        <v>0</v>
      </c>
      <c r="I40" s="430" t="str">
        <f>IF((H40-G40)=0," ",IF((H40-G40)&lt;0,(H40-G40)*-1,(H40-G40)))</f>
        <v xml:space="preserve"> </v>
      </c>
      <c r="J40" s="432" t="str">
        <f>IF((H40-G40)=0," ",IF((H40-G40)&lt;-1,"Servidores excedentes",IF((H40-G40)=1,"Servidor requerido",IF((H40-G40)=-1,"Servidor excedente",IF((H40-G40)&gt;1,"Servidores requeridos","")))))</f>
        <v xml:space="preserve"> </v>
      </c>
      <c r="K40" s="449">
        <f>SUM(K29:K39)</f>
        <v>0</v>
      </c>
      <c r="L40" s="448">
        <f>SUM(L29:L39)</f>
        <v>0</v>
      </c>
      <c r="M40" s="430" t="str">
        <f>IF((L40-K40)=0," ",IF((L40-K40)&lt;0,(L40-K40)*-1,(L40-K40)))</f>
        <v xml:space="preserve"> </v>
      </c>
      <c r="N40" s="432" t="str">
        <f>IF((L40-K40)=0," ",IF((L40-K40)&lt;-1,"Servidores excedentes",IF((L40-K40)=1,"Servidor requerido",IF((L40-K40)=-1,"Servidor excedente",IF((L40-K40)&gt;1,"Servidores requeridos","")))))</f>
        <v xml:space="preserve"> </v>
      </c>
      <c r="O40" s="449">
        <f>SUM(O29:O39)</f>
        <v>0</v>
      </c>
      <c r="P40" s="448">
        <f>SUM(P29:P39)</f>
        <v>0</v>
      </c>
      <c r="Q40" s="430" t="str">
        <f>IF((P40-O40)=0," ",IF((P40-O40)&lt;0,(P40-O40)*-1,(P40-O40)))</f>
        <v xml:space="preserve"> </v>
      </c>
      <c r="R40" s="432" t="str">
        <f>IF((P40-O40)=0," ",IF((P40-O40)&lt;-1,"Servidores excedentes",IF((P40-O40)=1,"Servidor requerido",IF((P40-O40)=-1,"Servidor excedente",IF((P40-O40)&gt;1,"Servidores requeridos","")))))</f>
        <v xml:space="preserve"> </v>
      </c>
      <c r="S40" s="449">
        <f>SUM(S29:S39)</f>
        <v>0</v>
      </c>
      <c r="T40" s="448">
        <f>SUM(T29:T39)</f>
        <v>0</v>
      </c>
      <c r="U40" s="430" t="str">
        <f>IF((T40-S40)=0," ",IF((T40-S40)&lt;0,(T40-S40)*-1,(T40-S40)))</f>
        <v xml:space="preserve"> </v>
      </c>
      <c r="V40" s="432" t="str">
        <f>IF((T40-S40)=0," ",IF((T40-S40)&lt;-1,"Servidores excedentes",IF((T40-S40)=1,"Servidor requerido",IF((T40-S40)=-1,"Servidor excedente",IF((T40-S40)&gt;1,"Servidores requeridos","")))))</f>
        <v xml:space="preserve"> </v>
      </c>
      <c r="W40" s="449">
        <f>SUM(W29:W39)</f>
        <v>0</v>
      </c>
      <c r="X40" s="478">
        <f>SUM(X29:X39)</f>
        <v>0</v>
      </c>
      <c r="Y40" s="430" t="str">
        <f>IF(((H40+L40+P40+T40)-(G40+K40+O40+S40))&lt;0,((H40+L40+P40+T40)-(G40+K40+O40+S40))*-1,IF(((H40+L40+P40+T40)-(G40+K40+O40+S40))=0," ",((H40+L40+P40+T40)-(G40+K40+O40+S40))))</f>
        <v xml:space="preserve"> </v>
      </c>
      <c r="Z40" s="431" t="str">
        <f>IF(((H40+L40+P40+T40)-(G40+K40+O40+S40))=0," ",IF(((H40+L40+P40+T40)-(G40+K40+O40+S40))&lt;-1,"Servidores excedentes",IF(((H40+L40+P40+T40)-(G40+K40+O40+S40))=1,"Servidor requerido",IF(((H40+L40+P40+T40)-(G40+K40+O40+S40))=-1,"Servidor excedente",IF(((H40+L40+P40+T40)-(G40+K40+O40+S40))&gt;1,"Servidores requeridos","")))))</f>
        <v xml:space="preserve"> </v>
      </c>
      <c r="AA40" s="177"/>
      <c r="AB40" s="177"/>
      <c r="AC40" s="177"/>
      <c r="AD40" s="177"/>
      <c r="AE40" s="177"/>
      <c r="AF40" s="177"/>
      <c r="AG40" s="177"/>
      <c r="AH40" s="177"/>
      <c r="AI40" s="177"/>
      <c r="AJ40" s="177"/>
      <c r="AK40" s="177"/>
      <c r="AL40" s="177"/>
      <c r="AM40" s="177"/>
      <c r="AN40" s="177"/>
      <c r="AO40" s="177"/>
      <c r="AP40" s="177"/>
      <c r="AQ40" s="177"/>
      <c r="AR40" s="177"/>
      <c r="AS40" s="177"/>
      <c r="AT40" s="177"/>
      <c r="AU40" s="177"/>
      <c r="AV40" s="177"/>
      <c r="AW40" s="177"/>
      <c r="AX40" s="177"/>
      <c r="AY40" s="177"/>
      <c r="AZ40" s="177"/>
      <c r="BA40" s="177"/>
      <c r="BB40" s="177"/>
      <c r="BC40" s="177"/>
      <c r="BD40" s="177"/>
      <c r="BE40" s="177"/>
      <c r="BF40" s="177"/>
      <c r="BG40" s="177"/>
      <c r="BH40" s="177"/>
      <c r="BI40" s="177"/>
      <c r="BJ40" s="177"/>
      <c r="BK40" s="177"/>
      <c r="BL40" s="177"/>
      <c r="BM40" s="177"/>
      <c r="BN40" s="177"/>
      <c r="BO40" s="177"/>
      <c r="BP40" s="177"/>
      <c r="BQ40" s="177"/>
      <c r="BR40" s="177"/>
      <c r="BS40" s="177"/>
      <c r="BT40" s="177"/>
      <c r="BU40" s="113"/>
      <c r="BV40" s="504"/>
      <c r="BW40" s="504"/>
      <c r="BX40" s="504"/>
      <c r="BY40" s="504"/>
      <c r="BZ40" s="504"/>
      <c r="FY40" s="278"/>
      <c r="FZ40" s="278"/>
      <c r="GA40" s="278"/>
      <c r="GB40" s="278"/>
      <c r="GC40" s="278"/>
    </row>
    <row r="41" spans="1:185" ht="20.100000000000001" customHeight="1" x14ac:dyDescent="0.25">
      <c r="A41" s="112"/>
      <c r="B41" s="1328" t="s">
        <v>359</v>
      </c>
      <c r="C41" s="1329"/>
      <c r="D41" s="1329"/>
      <c r="E41" s="1329"/>
      <c r="F41" s="1329"/>
      <c r="G41" s="1329"/>
      <c r="H41" s="1329"/>
      <c r="I41" s="1329"/>
      <c r="J41" s="1329"/>
      <c r="K41" s="1329"/>
      <c r="L41" s="1329"/>
      <c r="M41" s="1329"/>
      <c r="N41" s="1329"/>
      <c r="O41" s="1329"/>
      <c r="P41" s="1329"/>
      <c r="Q41" s="1329"/>
      <c r="R41" s="1329"/>
      <c r="S41" s="1329"/>
      <c r="T41" s="1329"/>
      <c r="U41" s="1329"/>
      <c r="V41" s="1329"/>
      <c r="W41" s="1329"/>
      <c r="X41" s="1329"/>
      <c r="Y41" s="1329"/>
      <c r="Z41" s="1330"/>
      <c r="AA41" s="381"/>
      <c r="AB41" s="381"/>
      <c r="AC41" s="381"/>
      <c r="AD41" s="381"/>
      <c r="AE41" s="381"/>
      <c r="AF41" s="381"/>
      <c r="AG41" s="381"/>
      <c r="AH41" s="381"/>
      <c r="AI41" s="381"/>
      <c r="AJ41" s="381"/>
      <c r="AK41" s="381"/>
      <c r="AL41" s="381"/>
      <c r="AM41" s="381"/>
      <c r="AN41" s="381"/>
      <c r="AO41" s="381"/>
      <c r="AP41" s="381"/>
      <c r="AQ41" s="381"/>
      <c r="AR41" s="381"/>
      <c r="AS41" s="381"/>
      <c r="AT41" s="381"/>
      <c r="AU41" s="381"/>
      <c r="AV41" s="381"/>
      <c r="AW41" s="381"/>
      <c r="AX41" s="381"/>
      <c r="AY41" s="381"/>
      <c r="AZ41" s="381"/>
      <c r="BA41" s="381"/>
      <c r="BB41" s="381"/>
      <c r="BC41" s="381"/>
      <c r="BD41" s="381"/>
      <c r="BE41" s="381"/>
      <c r="BF41" s="381"/>
      <c r="BG41" s="381"/>
      <c r="BH41" s="381"/>
      <c r="BI41" s="381"/>
      <c r="BJ41" s="381"/>
      <c r="BK41" s="381"/>
      <c r="BL41" s="381"/>
      <c r="BM41" s="381"/>
      <c r="BN41" s="381"/>
      <c r="BO41" s="381"/>
      <c r="BP41" s="381"/>
      <c r="BQ41" s="381"/>
      <c r="BR41" s="381"/>
      <c r="BS41" s="381"/>
      <c r="BT41" s="113"/>
      <c r="BU41" s="504"/>
      <c r="BV41" s="504"/>
      <c r="BW41" s="504"/>
      <c r="BX41" s="504"/>
      <c r="BY41" s="504"/>
      <c r="FX41" s="278"/>
      <c r="FY41" s="278"/>
      <c r="FZ41" s="278"/>
      <c r="GA41" s="278"/>
      <c r="GB41" s="278"/>
    </row>
    <row r="42" spans="1:185" ht="17.100000000000001" customHeight="1" x14ac:dyDescent="0.25">
      <c r="A42" s="114"/>
      <c r="B42" s="1402" t="s">
        <v>93</v>
      </c>
      <c r="C42" s="1403"/>
      <c r="D42" s="1403"/>
      <c r="E42" s="1403"/>
      <c r="F42" s="1404"/>
      <c r="G42" s="1331" t="s">
        <v>142</v>
      </c>
      <c r="H42" s="1332"/>
      <c r="I42" s="1332"/>
      <c r="J42" s="1333"/>
      <c r="K42" s="1317" t="s">
        <v>141</v>
      </c>
      <c r="L42" s="1317"/>
      <c r="M42" s="1317"/>
      <c r="N42" s="1317"/>
      <c r="O42" s="1317" t="s">
        <v>150</v>
      </c>
      <c r="P42" s="1317"/>
      <c r="Q42" s="1317"/>
      <c r="R42" s="1317"/>
      <c r="S42" s="1317" t="s">
        <v>151</v>
      </c>
      <c r="T42" s="1317"/>
      <c r="U42" s="1317"/>
      <c r="V42" s="1317"/>
      <c r="W42" s="1318" t="s">
        <v>108</v>
      </c>
      <c r="X42" s="1318"/>
      <c r="Y42" s="1318"/>
      <c r="Z42" s="1318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113"/>
      <c r="BV42" s="504"/>
      <c r="BW42" s="504"/>
      <c r="BX42" s="504"/>
      <c r="BY42" s="504"/>
      <c r="BZ42" s="504"/>
      <c r="FY42" s="278"/>
      <c r="FZ42" s="278"/>
      <c r="GA42" s="278"/>
      <c r="GB42" s="278"/>
      <c r="GC42" s="278"/>
    </row>
    <row r="43" spans="1:185" ht="18" hidden="1" customHeight="1" x14ac:dyDescent="0.25">
      <c r="A43" s="114"/>
      <c r="B43" s="1319" t="s">
        <v>96</v>
      </c>
      <c r="C43" s="1320"/>
      <c r="D43" s="1320"/>
      <c r="E43" s="1321"/>
      <c r="F43" s="480"/>
      <c r="G43" s="513"/>
      <c r="H43" s="512"/>
      <c r="I43" s="512"/>
      <c r="J43" s="511"/>
      <c r="K43" s="1322"/>
      <c r="L43" s="1323"/>
      <c r="M43" s="1323"/>
      <c r="N43" s="1324"/>
      <c r="O43" s="1322"/>
      <c r="P43" s="1323"/>
      <c r="Q43" s="1323"/>
      <c r="R43" s="1324"/>
      <c r="S43" s="1322"/>
      <c r="T43" s="1323"/>
      <c r="U43" s="1323"/>
      <c r="V43" s="1324"/>
      <c r="W43" s="1325">
        <f t="shared" ref="W43" si="25">SUM(G43:V43)</f>
        <v>0</v>
      </c>
      <c r="X43" s="1326"/>
      <c r="Y43" s="1326"/>
      <c r="Z43" s="1327"/>
      <c r="AA43" s="506"/>
      <c r="AB43" s="506"/>
      <c r="AC43" s="506"/>
      <c r="AD43" s="506"/>
      <c r="AE43" s="506"/>
      <c r="AF43" s="506"/>
      <c r="AG43" s="506"/>
      <c r="AH43" s="506"/>
      <c r="AI43" s="506"/>
      <c r="AJ43" s="506"/>
      <c r="AK43" s="506"/>
      <c r="AL43" s="506"/>
      <c r="AM43" s="506"/>
      <c r="AN43" s="506"/>
      <c r="AO43" s="506"/>
      <c r="AP43" s="506"/>
      <c r="AQ43" s="506"/>
      <c r="AR43" s="506"/>
      <c r="AS43" s="506"/>
      <c r="AT43" s="506"/>
      <c r="AU43" s="506"/>
      <c r="AV43" s="506"/>
      <c r="AW43" s="506"/>
      <c r="AX43" s="506"/>
      <c r="AY43" s="506"/>
      <c r="AZ43" s="506"/>
      <c r="BA43" s="506"/>
      <c r="BB43" s="506"/>
      <c r="BC43" s="506"/>
      <c r="BD43" s="506"/>
      <c r="BE43" s="506"/>
      <c r="BF43" s="506"/>
      <c r="BG43" s="506"/>
      <c r="BH43" s="506"/>
      <c r="BI43" s="506"/>
      <c r="BJ43" s="506"/>
      <c r="BK43" s="506"/>
      <c r="BL43" s="506"/>
      <c r="BM43" s="506"/>
      <c r="BN43" s="506"/>
      <c r="BO43" s="506"/>
      <c r="BP43" s="506"/>
      <c r="BQ43" s="506"/>
      <c r="BR43" s="506"/>
      <c r="BS43" s="506"/>
      <c r="BT43" s="506"/>
      <c r="BU43" s="113"/>
      <c r="BV43" s="504"/>
      <c r="BW43" s="504"/>
      <c r="BX43" s="504"/>
      <c r="BY43" s="504"/>
      <c r="BZ43" s="504"/>
      <c r="FY43" s="278"/>
      <c r="FZ43" s="278"/>
      <c r="GA43" s="278"/>
      <c r="GB43" s="278"/>
      <c r="GC43" s="278"/>
    </row>
    <row r="44" spans="1:185" ht="18" customHeight="1" x14ac:dyDescent="0.25">
      <c r="A44" s="114"/>
      <c r="B44" s="1308" t="s">
        <v>499</v>
      </c>
      <c r="C44" s="1309"/>
      <c r="D44" s="1309"/>
      <c r="E44" s="1309"/>
      <c r="F44" s="1310"/>
      <c r="G44" s="1301"/>
      <c r="H44" s="1302"/>
      <c r="I44" s="1302"/>
      <c r="J44" s="1303"/>
      <c r="K44" s="1301"/>
      <c r="L44" s="1302"/>
      <c r="M44" s="1302"/>
      <c r="N44" s="1303"/>
      <c r="O44" s="1301"/>
      <c r="P44" s="1302"/>
      <c r="Q44" s="1302"/>
      <c r="R44" s="1303"/>
      <c r="S44" s="1301"/>
      <c r="T44" s="1302"/>
      <c r="U44" s="1302"/>
      <c r="V44" s="1303"/>
      <c r="W44" s="1304">
        <f>SUM(G44:V44)</f>
        <v>0</v>
      </c>
      <c r="X44" s="1304"/>
      <c r="Y44" s="1304"/>
      <c r="Z44" s="1304"/>
      <c r="AA44" s="506"/>
      <c r="AB44" s="506"/>
      <c r="AC44" s="506"/>
      <c r="AD44" s="506"/>
      <c r="AE44" s="506"/>
      <c r="AF44" s="506"/>
      <c r="AG44" s="506"/>
      <c r="AH44" s="506"/>
      <c r="AI44" s="506"/>
      <c r="AJ44" s="506"/>
      <c r="AK44" s="506"/>
      <c r="AL44" s="506"/>
      <c r="AM44" s="506"/>
      <c r="AN44" s="506"/>
      <c r="AO44" s="506"/>
      <c r="AP44" s="506"/>
      <c r="AQ44" s="506"/>
      <c r="AR44" s="506"/>
      <c r="AS44" s="506"/>
      <c r="AT44" s="506"/>
      <c r="AU44" s="506"/>
      <c r="AV44" s="506"/>
      <c r="AW44" s="506"/>
      <c r="AX44" s="506"/>
      <c r="AY44" s="506"/>
      <c r="AZ44" s="506"/>
      <c r="BA44" s="506"/>
      <c r="BB44" s="506"/>
      <c r="BC44" s="506"/>
      <c r="BD44" s="506"/>
      <c r="BE44" s="506"/>
      <c r="BF44" s="506"/>
      <c r="BG44" s="506"/>
      <c r="BH44" s="506"/>
      <c r="BI44" s="506"/>
      <c r="BJ44" s="506"/>
      <c r="BK44" s="506"/>
      <c r="BL44" s="506"/>
      <c r="BM44" s="506"/>
      <c r="BN44" s="506"/>
      <c r="BO44" s="506"/>
      <c r="BP44" s="506"/>
      <c r="BQ44" s="506"/>
      <c r="BR44" s="506"/>
      <c r="BS44" s="506"/>
      <c r="BT44" s="506"/>
      <c r="BU44" s="113"/>
      <c r="BV44" s="504"/>
      <c r="BW44" s="504"/>
      <c r="BX44" s="504"/>
      <c r="BY44" s="504"/>
      <c r="BZ44" s="504"/>
      <c r="FY44" s="278"/>
      <c r="FZ44" s="278"/>
      <c r="GA44" s="278"/>
      <c r="GB44" s="278"/>
      <c r="GC44" s="278"/>
    </row>
    <row r="45" spans="1:185" ht="18" customHeight="1" x14ac:dyDescent="0.25">
      <c r="A45" s="114"/>
      <c r="B45" s="1308" t="s">
        <v>500</v>
      </c>
      <c r="C45" s="1309"/>
      <c r="D45" s="1309"/>
      <c r="E45" s="1309"/>
      <c r="F45" s="1310"/>
      <c r="G45" s="1301"/>
      <c r="H45" s="1302"/>
      <c r="I45" s="1302"/>
      <c r="J45" s="1303"/>
      <c r="K45" s="1301"/>
      <c r="L45" s="1302"/>
      <c r="M45" s="1302"/>
      <c r="N45" s="1303"/>
      <c r="O45" s="1301"/>
      <c r="P45" s="1302"/>
      <c r="Q45" s="1302"/>
      <c r="R45" s="1303"/>
      <c r="S45" s="1301"/>
      <c r="T45" s="1302"/>
      <c r="U45" s="1302"/>
      <c r="V45" s="1303"/>
      <c r="W45" s="1304">
        <f t="shared" ref="W45:W57" si="26">SUM(G45:V45)</f>
        <v>0</v>
      </c>
      <c r="X45" s="1304"/>
      <c r="Y45" s="1304"/>
      <c r="Z45" s="1304"/>
      <c r="AA45" s="506"/>
      <c r="AB45" s="506"/>
      <c r="AC45" s="506"/>
      <c r="AD45" s="506"/>
      <c r="AE45" s="506"/>
      <c r="AF45" s="506"/>
      <c r="AG45" s="506"/>
      <c r="AH45" s="506"/>
      <c r="AI45" s="506"/>
      <c r="AJ45" s="506"/>
      <c r="AK45" s="506"/>
      <c r="AL45" s="506"/>
      <c r="AM45" s="506"/>
      <c r="AN45" s="506"/>
      <c r="AO45" s="506"/>
      <c r="AP45" s="506"/>
      <c r="AQ45" s="506"/>
      <c r="AR45" s="506"/>
      <c r="AS45" s="506"/>
      <c r="AT45" s="506"/>
      <c r="AU45" s="506"/>
      <c r="AV45" s="506"/>
      <c r="AW45" s="506"/>
      <c r="AX45" s="506"/>
      <c r="AY45" s="506"/>
      <c r="AZ45" s="506"/>
      <c r="BA45" s="506"/>
      <c r="BB45" s="506"/>
      <c r="BC45" s="506"/>
      <c r="BD45" s="506"/>
      <c r="BE45" s="506"/>
      <c r="BF45" s="506"/>
      <c r="BG45" s="506"/>
      <c r="BH45" s="506"/>
      <c r="BI45" s="506"/>
      <c r="BJ45" s="506"/>
      <c r="BK45" s="506"/>
      <c r="BL45" s="506"/>
      <c r="BM45" s="506"/>
      <c r="BN45" s="506"/>
      <c r="BO45" s="506"/>
      <c r="BP45" s="506"/>
      <c r="BQ45" s="506"/>
      <c r="BR45" s="506"/>
      <c r="BS45" s="506"/>
      <c r="BT45" s="506"/>
      <c r="BU45" s="113"/>
      <c r="BV45" s="504"/>
      <c r="BW45" s="504"/>
      <c r="BX45" s="504"/>
      <c r="BY45" s="504"/>
      <c r="BZ45" s="504"/>
      <c r="FY45" s="278"/>
      <c r="FZ45" s="278"/>
      <c r="GA45" s="278"/>
      <c r="GB45" s="278"/>
      <c r="GC45" s="278"/>
    </row>
    <row r="46" spans="1:185" ht="18" customHeight="1" x14ac:dyDescent="0.25">
      <c r="A46" s="114"/>
      <c r="B46" s="1308" t="s">
        <v>501</v>
      </c>
      <c r="C46" s="1309"/>
      <c r="D46" s="1309"/>
      <c r="E46" s="1309"/>
      <c r="F46" s="1310"/>
      <c r="G46" s="1301"/>
      <c r="H46" s="1302"/>
      <c r="I46" s="1302"/>
      <c r="J46" s="1303"/>
      <c r="K46" s="1301"/>
      <c r="L46" s="1302"/>
      <c r="M46" s="1302"/>
      <c r="N46" s="1303"/>
      <c r="O46" s="1301"/>
      <c r="P46" s="1302"/>
      <c r="Q46" s="1302"/>
      <c r="R46" s="1303"/>
      <c r="S46" s="1301"/>
      <c r="T46" s="1302"/>
      <c r="U46" s="1302"/>
      <c r="V46" s="1303"/>
      <c r="W46" s="1304">
        <f t="shared" si="26"/>
        <v>0</v>
      </c>
      <c r="X46" s="1304"/>
      <c r="Y46" s="1304"/>
      <c r="Z46" s="1304"/>
      <c r="AA46" s="506"/>
      <c r="AB46" s="506"/>
      <c r="AC46" s="506"/>
      <c r="AD46" s="506"/>
      <c r="AE46" s="506"/>
      <c r="AF46" s="506"/>
      <c r="AG46" s="506"/>
      <c r="AH46" s="506"/>
      <c r="AI46" s="506"/>
      <c r="AJ46" s="506"/>
      <c r="AK46" s="506"/>
      <c r="AL46" s="506"/>
      <c r="AM46" s="506"/>
      <c r="AN46" s="506"/>
      <c r="AO46" s="506"/>
      <c r="AP46" s="506"/>
      <c r="AQ46" s="506"/>
      <c r="AR46" s="506"/>
      <c r="AS46" s="506"/>
      <c r="AT46" s="506"/>
      <c r="AU46" s="506"/>
      <c r="AV46" s="506"/>
      <c r="AW46" s="506"/>
      <c r="AX46" s="506"/>
      <c r="AY46" s="506"/>
      <c r="AZ46" s="506"/>
      <c r="BA46" s="506"/>
      <c r="BB46" s="506"/>
      <c r="BC46" s="506"/>
      <c r="BD46" s="506"/>
      <c r="BE46" s="506"/>
      <c r="BF46" s="506"/>
      <c r="BG46" s="506"/>
      <c r="BH46" s="506"/>
      <c r="BI46" s="506"/>
      <c r="BJ46" s="506"/>
      <c r="BK46" s="506"/>
      <c r="BL46" s="506"/>
      <c r="BM46" s="506"/>
      <c r="BN46" s="506"/>
      <c r="BO46" s="506"/>
      <c r="BP46" s="506"/>
      <c r="BQ46" s="506"/>
      <c r="BR46" s="506"/>
      <c r="BS46" s="506"/>
      <c r="BT46" s="506"/>
      <c r="BU46" s="113"/>
      <c r="BV46" s="504"/>
      <c r="BW46" s="504"/>
      <c r="BX46" s="504"/>
      <c r="BY46" s="504"/>
      <c r="BZ46" s="504"/>
      <c r="FY46" s="278"/>
      <c r="FZ46" s="278"/>
      <c r="GA46" s="278"/>
      <c r="GB46" s="278"/>
      <c r="GC46" s="278"/>
    </row>
    <row r="47" spans="1:185" ht="18" customHeight="1" x14ac:dyDescent="0.25">
      <c r="A47" s="114"/>
      <c r="B47" s="1308" t="s">
        <v>502</v>
      </c>
      <c r="C47" s="1309"/>
      <c r="D47" s="1309"/>
      <c r="E47" s="1309"/>
      <c r="F47" s="1310"/>
      <c r="G47" s="1301"/>
      <c r="H47" s="1302"/>
      <c r="I47" s="1302"/>
      <c r="J47" s="1303"/>
      <c r="K47" s="1301"/>
      <c r="L47" s="1302"/>
      <c r="M47" s="1302"/>
      <c r="N47" s="1303"/>
      <c r="O47" s="1301"/>
      <c r="P47" s="1302"/>
      <c r="Q47" s="1302"/>
      <c r="R47" s="1303"/>
      <c r="S47" s="1301"/>
      <c r="T47" s="1302"/>
      <c r="U47" s="1302"/>
      <c r="V47" s="1303"/>
      <c r="W47" s="1304">
        <f t="shared" si="26"/>
        <v>0</v>
      </c>
      <c r="X47" s="1304"/>
      <c r="Y47" s="1304"/>
      <c r="Z47" s="1304"/>
      <c r="AA47" s="506"/>
      <c r="AB47" s="506"/>
      <c r="AC47" s="506"/>
      <c r="AD47" s="506"/>
      <c r="AE47" s="506"/>
      <c r="AF47" s="506"/>
      <c r="AG47" s="506"/>
      <c r="AH47" s="506"/>
      <c r="AI47" s="506"/>
      <c r="AJ47" s="506"/>
      <c r="AK47" s="506"/>
      <c r="AL47" s="506"/>
      <c r="AM47" s="506"/>
      <c r="AN47" s="506"/>
      <c r="AO47" s="506"/>
      <c r="AP47" s="506"/>
      <c r="AQ47" s="506"/>
      <c r="AR47" s="506"/>
      <c r="AS47" s="506"/>
      <c r="AT47" s="506"/>
      <c r="AU47" s="506"/>
      <c r="AV47" s="506"/>
      <c r="AW47" s="506"/>
      <c r="AX47" s="506"/>
      <c r="AY47" s="506"/>
      <c r="AZ47" s="506"/>
      <c r="BA47" s="506"/>
      <c r="BB47" s="506"/>
      <c r="BC47" s="506"/>
      <c r="BD47" s="506"/>
      <c r="BE47" s="506"/>
      <c r="BF47" s="506"/>
      <c r="BG47" s="506"/>
      <c r="BH47" s="506"/>
      <c r="BI47" s="506"/>
      <c r="BJ47" s="506"/>
      <c r="BK47" s="506"/>
      <c r="BL47" s="506"/>
      <c r="BM47" s="506"/>
      <c r="BN47" s="506"/>
      <c r="BO47" s="506"/>
      <c r="BP47" s="506"/>
      <c r="BQ47" s="506"/>
      <c r="BR47" s="506"/>
      <c r="BS47" s="506"/>
      <c r="BT47" s="506"/>
      <c r="BU47" s="113"/>
      <c r="BV47" s="504"/>
      <c r="BW47" s="504"/>
      <c r="BX47" s="504"/>
      <c r="BY47" s="504"/>
      <c r="BZ47" s="504"/>
      <c r="FY47" s="278"/>
      <c r="FZ47" s="278"/>
      <c r="GA47" s="278"/>
      <c r="GB47" s="278"/>
      <c r="GC47" s="278"/>
    </row>
    <row r="48" spans="1:185" ht="18" hidden="1" customHeight="1" x14ac:dyDescent="0.25">
      <c r="A48" s="114"/>
      <c r="B48" s="1316" t="s">
        <v>107</v>
      </c>
      <c r="C48" s="1316"/>
      <c r="D48" s="1316"/>
      <c r="E48" s="1316"/>
      <c r="F48" s="510"/>
      <c r="G48" s="509"/>
      <c r="H48" s="508"/>
      <c r="I48" s="508"/>
      <c r="J48" s="507"/>
      <c r="K48" s="509"/>
      <c r="L48" s="508"/>
      <c r="M48" s="508"/>
      <c r="N48" s="507"/>
      <c r="O48" s="509"/>
      <c r="P48" s="508"/>
      <c r="Q48" s="508"/>
      <c r="R48" s="507"/>
      <c r="S48" s="509"/>
      <c r="T48" s="508"/>
      <c r="U48" s="508"/>
      <c r="V48" s="507"/>
      <c r="W48" s="1304">
        <f t="shared" si="26"/>
        <v>0</v>
      </c>
      <c r="X48" s="1304"/>
      <c r="Y48" s="1304"/>
      <c r="Z48" s="1304"/>
      <c r="AA48" s="506"/>
      <c r="AB48" s="506"/>
      <c r="AC48" s="506"/>
      <c r="AD48" s="506"/>
      <c r="AE48" s="506"/>
      <c r="AF48" s="506"/>
      <c r="AG48" s="506"/>
      <c r="AH48" s="506"/>
      <c r="AI48" s="506"/>
      <c r="AJ48" s="506"/>
      <c r="AK48" s="506"/>
      <c r="AL48" s="506"/>
      <c r="AM48" s="506"/>
      <c r="AN48" s="506"/>
      <c r="AO48" s="506"/>
      <c r="AP48" s="506"/>
      <c r="AQ48" s="506"/>
      <c r="AR48" s="506"/>
      <c r="AS48" s="506"/>
      <c r="AT48" s="506"/>
      <c r="AU48" s="506"/>
      <c r="AV48" s="506"/>
      <c r="AW48" s="506"/>
      <c r="AX48" s="506"/>
      <c r="AY48" s="506"/>
      <c r="AZ48" s="506"/>
      <c r="BA48" s="506"/>
      <c r="BB48" s="506"/>
      <c r="BC48" s="506"/>
      <c r="BD48" s="506"/>
      <c r="BE48" s="506"/>
      <c r="BF48" s="506"/>
      <c r="BG48" s="506"/>
      <c r="BH48" s="506"/>
      <c r="BI48" s="506"/>
      <c r="BJ48" s="506"/>
      <c r="BK48" s="506"/>
      <c r="BL48" s="506"/>
      <c r="BM48" s="506"/>
      <c r="BN48" s="506"/>
      <c r="BO48" s="506"/>
      <c r="BP48" s="506"/>
      <c r="BQ48" s="506"/>
      <c r="BR48" s="506"/>
      <c r="BS48" s="506"/>
      <c r="BT48" s="506"/>
      <c r="BU48" s="113"/>
      <c r="BV48" s="504"/>
      <c r="BW48" s="504"/>
      <c r="BX48" s="504"/>
      <c r="BY48" s="504"/>
      <c r="BZ48" s="504"/>
      <c r="FY48" s="278"/>
      <c r="FZ48" s="278"/>
      <c r="GA48" s="278"/>
      <c r="GB48" s="278"/>
      <c r="GC48" s="278"/>
    </row>
    <row r="49" spans="1:185" ht="18" hidden="1" customHeight="1" x14ac:dyDescent="0.25">
      <c r="A49" s="114"/>
      <c r="B49" s="1316" t="s">
        <v>97</v>
      </c>
      <c r="C49" s="1316"/>
      <c r="D49" s="1316"/>
      <c r="E49" s="1316"/>
      <c r="F49" s="510"/>
      <c r="G49" s="509"/>
      <c r="H49" s="508"/>
      <c r="I49" s="508"/>
      <c r="J49" s="507"/>
      <c r="K49" s="509"/>
      <c r="L49" s="508"/>
      <c r="M49" s="508"/>
      <c r="N49" s="507"/>
      <c r="O49" s="509"/>
      <c r="P49" s="508"/>
      <c r="Q49" s="508"/>
      <c r="R49" s="507"/>
      <c r="S49" s="509"/>
      <c r="T49" s="508"/>
      <c r="U49" s="508"/>
      <c r="V49" s="507"/>
      <c r="W49" s="1304">
        <f t="shared" si="26"/>
        <v>0</v>
      </c>
      <c r="X49" s="1304"/>
      <c r="Y49" s="1304"/>
      <c r="Z49" s="1304"/>
      <c r="AA49" s="506"/>
      <c r="AB49" s="506"/>
      <c r="AC49" s="506"/>
      <c r="AD49" s="506"/>
      <c r="AE49" s="506"/>
      <c r="AF49" s="506"/>
      <c r="AG49" s="506"/>
      <c r="AH49" s="506"/>
      <c r="AI49" s="506"/>
      <c r="AJ49" s="506"/>
      <c r="AK49" s="506"/>
      <c r="AL49" s="506"/>
      <c r="AM49" s="506"/>
      <c r="AN49" s="506"/>
      <c r="AO49" s="506"/>
      <c r="AP49" s="506"/>
      <c r="AQ49" s="506"/>
      <c r="AR49" s="506"/>
      <c r="AS49" s="506"/>
      <c r="AT49" s="506"/>
      <c r="AU49" s="506"/>
      <c r="AV49" s="506"/>
      <c r="AW49" s="506"/>
      <c r="AX49" s="506"/>
      <c r="AY49" s="506"/>
      <c r="AZ49" s="506"/>
      <c r="BA49" s="506"/>
      <c r="BB49" s="506"/>
      <c r="BC49" s="506"/>
      <c r="BD49" s="506"/>
      <c r="BE49" s="506"/>
      <c r="BF49" s="506"/>
      <c r="BG49" s="506"/>
      <c r="BH49" s="506"/>
      <c r="BI49" s="506"/>
      <c r="BJ49" s="506"/>
      <c r="BK49" s="506"/>
      <c r="BL49" s="506"/>
      <c r="BM49" s="506"/>
      <c r="BN49" s="506"/>
      <c r="BO49" s="506"/>
      <c r="BP49" s="506"/>
      <c r="BQ49" s="506"/>
      <c r="BR49" s="506"/>
      <c r="BS49" s="506"/>
      <c r="BT49" s="506"/>
      <c r="BU49" s="113"/>
      <c r="BV49" s="504"/>
      <c r="BW49" s="504"/>
      <c r="BX49" s="504"/>
      <c r="BY49" s="504"/>
      <c r="BZ49" s="504"/>
      <c r="FY49" s="278"/>
      <c r="FZ49" s="278"/>
      <c r="GA49" s="278"/>
      <c r="GB49" s="278"/>
      <c r="GC49" s="278"/>
    </row>
    <row r="50" spans="1:185" ht="23.25" customHeight="1" x14ac:dyDescent="0.25">
      <c r="A50" s="114"/>
      <c r="B50" s="1308" t="s">
        <v>122</v>
      </c>
      <c r="C50" s="1309"/>
      <c r="D50" s="1309"/>
      <c r="E50" s="1309"/>
      <c r="F50" s="1310"/>
      <c r="G50" s="1301"/>
      <c r="H50" s="1302"/>
      <c r="I50" s="1302"/>
      <c r="J50" s="1303"/>
      <c r="K50" s="1301"/>
      <c r="L50" s="1302"/>
      <c r="M50" s="1302"/>
      <c r="N50" s="1303"/>
      <c r="O50" s="1301"/>
      <c r="P50" s="1302"/>
      <c r="Q50" s="1302"/>
      <c r="R50" s="1303"/>
      <c r="S50" s="1301"/>
      <c r="T50" s="1302"/>
      <c r="U50" s="1302"/>
      <c r="V50" s="1303"/>
      <c r="W50" s="1304">
        <f t="shared" si="26"/>
        <v>0</v>
      </c>
      <c r="X50" s="1304"/>
      <c r="Y50" s="1304"/>
      <c r="Z50" s="1304"/>
      <c r="AA50" s="506"/>
      <c r="AB50" s="506"/>
      <c r="AC50" s="506"/>
      <c r="AD50" s="506"/>
      <c r="AE50" s="506"/>
      <c r="AF50" s="506"/>
      <c r="AG50" s="506"/>
      <c r="AH50" s="506"/>
      <c r="AI50" s="506"/>
      <c r="AJ50" s="506"/>
      <c r="AK50" s="506"/>
      <c r="AL50" s="506"/>
      <c r="AM50" s="506"/>
      <c r="AN50" s="506"/>
      <c r="AO50" s="506"/>
      <c r="AP50" s="506"/>
      <c r="AQ50" s="506"/>
      <c r="AR50" s="506"/>
      <c r="AS50" s="506"/>
      <c r="AT50" s="506"/>
      <c r="AU50" s="506"/>
      <c r="AV50" s="506"/>
      <c r="AW50" s="506"/>
      <c r="AX50" s="506"/>
      <c r="AY50" s="506"/>
      <c r="AZ50" s="506"/>
      <c r="BA50" s="506"/>
      <c r="BB50" s="506"/>
      <c r="BC50" s="506"/>
      <c r="BD50" s="506"/>
      <c r="BE50" s="506"/>
      <c r="BF50" s="506"/>
      <c r="BG50" s="506"/>
      <c r="BH50" s="506"/>
      <c r="BI50" s="506"/>
      <c r="BJ50" s="506"/>
      <c r="BK50" s="506"/>
      <c r="BL50" s="506"/>
      <c r="BM50" s="506"/>
      <c r="BN50" s="506"/>
      <c r="BO50" s="506"/>
      <c r="BP50" s="506"/>
      <c r="BQ50" s="506"/>
      <c r="BR50" s="506"/>
      <c r="BS50" s="506"/>
      <c r="BT50" s="506"/>
      <c r="BU50" s="113"/>
      <c r="BV50" s="504"/>
      <c r="BW50" s="504"/>
      <c r="BX50" s="504"/>
      <c r="BY50" s="504"/>
      <c r="BZ50" s="504"/>
      <c r="FY50" s="278"/>
      <c r="FZ50" s="278"/>
      <c r="GA50" s="278"/>
      <c r="GB50" s="278"/>
      <c r="GC50" s="278"/>
    </row>
    <row r="51" spans="1:185" ht="18" customHeight="1" x14ac:dyDescent="0.25">
      <c r="A51" s="114"/>
      <c r="B51" s="1308" t="s">
        <v>209</v>
      </c>
      <c r="C51" s="1309"/>
      <c r="D51" s="1309"/>
      <c r="E51" s="1309"/>
      <c r="F51" s="1310"/>
      <c r="G51" s="1301"/>
      <c r="H51" s="1302"/>
      <c r="I51" s="1302"/>
      <c r="J51" s="1303"/>
      <c r="K51" s="1301"/>
      <c r="L51" s="1302"/>
      <c r="M51" s="1302"/>
      <c r="N51" s="1303"/>
      <c r="O51" s="1301"/>
      <c r="P51" s="1302"/>
      <c r="Q51" s="1302"/>
      <c r="R51" s="1303"/>
      <c r="S51" s="1301"/>
      <c r="T51" s="1302"/>
      <c r="U51" s="1302"/>
      <c r="V51" s="1303"/>
      <c r="W51" s="1304">
        <f t="shared" si="26"/>
        <v>0</v>
      </c>
      <c r="X51" s="1304"/>
      <c r="Y51" s="1304"/>
      <c r="Z51" s="1304"/>
      <c r="AA51" s="506"/>
      <c r="AB51" s="506"/>
      <c r="AC51" s="506"/>
      <c r="AD51" s="506"/>
      <c r="AE51" s="506"/>
      <c r="AF51" s="506"/>
      <c r="AG51" s="506"/>
      <c r="AH51" s="506"/>
      <c r="AI51" s="506"/>
      <c r="AJ51" s="506"/>
      <c r="AK51" s="506"/>
      <c r="AL51" s="506"/>
      <c r="AM51" s="506"/>
      <c r="AN51" s="506"/>
      <c r="AO51" s="506"/>
      <c r="AP51" s="506"/>
      <c r="AQ51" s="506"/>
      <c r="AR51" s="506"/>
      <c r="AS51" s="506"/>
      <c r="AT51" s="506"/>
      <c r="AU51" s="506"/>
      <c r="AV51" s="506"/>
      <c r="AW51" s="506"/>
      <c r="AX51" s="506"/>
      <c r="AY51" s="506"/>
      <c r="AZ51" s="506"/>
      <c r="BA51" s="506"/>
      <c r="BB51" s="506"/>
      <c r="BC51" s="506"/>
      <c r="BD51" s="506"/>
      <c r="BE51" s="506"/>
      <c r="BF51" s="506"/>
      <c r="BG51" s="506"/>
      <c r="BH51" s="506"/>
      <c r="BI51" s="506"/>
      <c r="BJ51" s="506"/>
      <c r="BK51" s="506"/>
      <c r="BL51" s="506"/>
      <c r="BM51" s="506"/>
      <c r="BN51" s="506"/>
      <c r="BO51" s="506"/>
      <c r="BP51" s="506"/>
      <c r="BQ51" s="506"/>
      <c r="BR51" s="506"/>
      <c r="BS51" s="506"/>
      <c r="BT51" s="506"/>
      <c r="BU51" s="113"/>
      <c r="BV51" s="504"/>
      <c r="BW51" s="504"/>
      <c r="BX51" s="504"/>
      <c r="BY51" s="504"/>
      <c r="BZ51" s="504"/>
      <c r="FY51" s="278"/>
      <c r="FZ51" s="278"/>
      <c r="GA51" s="278"/>
      <c r="GB51" s="278"/>
      <c r="GC51" s="278"/>
    </row>
    <row r="52" spans="1:185" ht="18" customHeight="1" x14ac:dyDescent="0.25">
      <c r="A52" s="114"/>
      <c r="B52" s="1308" t="s">
        <v>655</v>
      </c>
      <c r="C52" s="1309"/>
      <c r="D52" s="1309"/>
      <c r="E52" s="1309"/>
      <c r="F52" s="1310"/>
      <c r="G52" s="1301"/>
      <c r="H52" s="1302"/>
      <c r="I52" s="1302"/>
      <c r="J52" s="1303"/>
      <c r="K52" s="1301"/>
      <c r="L52" s="1302"/>
      <c r="M52" s="1302"/>
      <c r="N52" s="1303"/>
      <c r="O52" s="1301"/>
      <c r="P52" s="1302"/>
      <c r="Q52" s="1302"/>
      <c r="R52" s="1303"/>
      <c r="S52" s="1301"/>
      <c r="T52" s="1302"/>
      <c r="U52" s="1302"/>
      <c r="V52" s="1303"/>
      <c r="W52" s="1304">
        <f t="shared" si="26"/>
        <v>0</v>
      </c>
      <c r="X52" s="1304"/>
      <c r="Y52" s="1304"/>
      <c r="Z52" s="1304"/>
      <c r="AA52" s="506"/>
      <c r="AB52" s="506"/>
      <c r="AC52" s="506"/>
      <c r="AD52" s="506"/>
      <c r="AE52" s="506"/>
      <c r="AF52" s="506"/>
      <c r="AG52" s="506"/>
      <c r="AH52" s="506"/>
      <c r="AI52" s="506"/>
      <c r="AJ52" s="506"/>
      <c r="AK52" s="506"/>
      <c r="AL52" s="506"/>
      <c r="AM52" s="506"/>
      <c r="AN52" s="506"/>
      <c r="AO52" s="506"/>
      <c r="AP52" s="506"/>
      <c r="AQ52" s="506"/>
      <c r="AR52" s="506"/>
      <c r="AS52" s="506"/>
      <c r="AT52" s="506"/>
      <c r="AU52" s="506"/>
      <c r="AV52" s="506"/>
      <c r="AW52" s="506"/>
      <c r="AX52" s="506"/>
      <c r="AY52" s="506"/>
      <c r="AZ52" s="506"/>
      <c r="BA52" s="506"/>
      <c r="BB52" s="506"/>
      <c r="BC52" s="506"/>
      <c r="BD52" s="506"/>
      <c r="BE52" s="506"/>
      <c r="BF52" s="506"/>
      <c r="BG52" s="506"/>
      <c r="BH52" s="506"/>
      <c r="BI52" s="506"/>
      <c r="BJ52" s="506"/>
      <c r="BK52" s="506"/>
      <c r="BL52" s="506"/>
      <c r="BM52" s="506"/>
      <c r="BN52" s="506"/>
      <c r="BO52" s="506"/>
      <c r="BP52" s="506"/>
      <c r="BQ52" s="506"/>
      <c r="BR52" s="506"/>
      <c r="BS52" s="506"/>
      <c r="BT52" s="506"/>
      <c r="BU52" s="113"/>
      <c r="BV52" s="504"/>
      <c r="BW52" s="504"/>
      <c r="BX52" s="504"/>
      <c r="BY52" s="504"/>
      <c r="BZ52" s="504"/>
      <c r="FY52" s="278"/>
      <c r="FZ52" s="278"/>
      <c r="GA52" s="278"/>
      <c r="GB52" s="278"/>
      <c r="GC52" s="278"/>
    </row>
    <row r="53" spans="1:185" ht="18" customHeight="1" x14ac:dyDescent="0.25">
      <c r="A53" s="114"/>
      <c r="B53" s="1308" t="s">
        <v>98</v>
      </c>
      <c r="C53" s="1309"/>
      <c r="D53" s="1309"/>
      <c r="E53" s="1309"/>
      <c r="F53" s="1310"/>
      <c r="G53" s="1301"/>
      <c r="H53" s="1302"/>
      <c r="I53" s="1302"/>
      <c r="J53" s="1303"/>
      <c r="K53" s="1301"/>
      <c r="L53" s="1302"/>
      <c r="M53" s="1302"/>
      <c r="N53" s="1303"/>
      <c r="O53" s="1301"/>
      <c r="P53" s="1302"/>
      <c r="Q53" s="1302"/>
      <c r="R53" s="1303"/>
      <c r="S53" s="1301"/>
      <c r="T53" s="1302"/>
      <c r="U53" s="1302"/>
      <c r="V53" s="1303"/>
      <c r="W53" s="1304">
        <f t="shared" si="26"/>
        <v>0</v>
      </c>
      <c r="X53" s="1304"/>
      <c r="Y53" s="1304"/>
      <c r="Z53" s="1304"/>
      <c r="AA53" s="506"/>
      <c r="AB53" s="506"/>
      <c r="AC53" s="506"/>
      <c r="AD53" s="506"/>
      <c r="AE53" s="506"/>
      <c r="AF53" s="506"/>
      <c r="AG53" s="506"/>
      <c r="AH53" s="506"/>
      <c r="AI53" s="506"/>
      <c r="AJ53" s="506"/>
      <c r="AK53" s="506"/>
      <c r="AL53" s="506"/>
      <c r="AM53" s="506"/>
      <c r="AN53" s="506"/>
      <c r="AO53" s="506"/>
      <c r="AP53" s="506"/>
      <c r="AQ53" s="506"/>
      <c r="AR53" s="506"/>
      <c r="AS53" s="506"/>
      <c r="AT53" s="506"/>
      <c r="AU53" s="506"/>
      <c r="AV53" s="506"/>
      <c r="AW53" s="506"/>
      <c r="AX53" s="506"/>
      <c r="AY53" s="506"/>
      <c r="AZ53" s="506"/>
      <c r="BA53" s="506"/>
      <c r="BB53" s="506"/>
      <c r="BC53" s="506"/>
      <c r="BD53" s="506"/>
      <c r="BE53" s="506"/>
      <c r="BF53" s="506"/>
      <c r="BG53" s="506"/>
      <c r="BH53" s="506"/>
      <c r="BI53" s="506"/>
      <c r="BJ53" s="506"/>
      <c r="BK53" s="506"/>
      <c r="BL53" s="506"/>
      <c r="BM53" s="506"/>
      <c r="BN53" s="506"/>
      <c r="BO53" s="506"/>
      <c r="BP53" s="506"/>
      <c r="BQ53" s="506"/>
      <c r="BR53" s="506"/>
      <c r="BS53" s="506"/>
      <c r="BT53" s="506"/>
      <c r="BU53" s="113"/>
      <c r="BV53" s="504"/>
      <c r="BW53" s="504"/>
      <c r="BX53" s="504"/>
      <c r="BY53" s="504"/>
      <c r="BZ53" s="504"/>
      <c r="FY53" s="278"/>
      <c r="FZ53" s="278"/>
      <c r="GA53" s="278"/>
      <c r="GB53" s="278"/>
      <c r="GC53" s="278"/>
    </row>
    <row r="54" spans="1:185" ht="18" customHeight="1" x14ac:dyDescent="0.25">
      <c r="A54" s="114"/>
      <c r="B54" s="1308" t="s">
        <v>99</v>
      </c>
      <c r="C54" s="1309"/>
      <c r="D54" s="1309"/>
      <c r="E54" s="1309"/>
      <c r="F54" s="1310"/>
      <c r="G54" s="1301"/>
      <c r="H54" s="1302"/>
      <c r="I54" s="1302"/>
      <c r="J54" s="1303"/>
      <c r="K54" s="1301"/>
      <c r="L54" s="1302"/>
      <c r="M54" s="1302"/>
      <c r="N54" s="1303"/>
      <c r="O54" s="1301"/>
      <c r="P54" s="1302"/>
      <c r="Q54" s="1302"/>
      <c r="R54" s="1303"/>
      <c r="S54" s="1301"/>
      <c r="T54" s="1302"/>
      <c r="U54" s="1302"/>
      <c r="V54" s="1303"/>
      <c r="W54" s="1304">
        <f t="shared" si="26"/>
        <v>0</v>
      </c>
      <c r="X54" s="1304"/>
      <c r="Y54" s="1304"/>
      <c r="Z54" s="1304"/>
      <c r="AA54" s="506"/>
      <c r="AB54" s="506"/>
      <c r="AC54" s="506"/>
      <c r="AD54" s="506"/>
      <c r="AE54" s="506"/>
      <c r="AF54" s="506"/>
      <c r="AG54" s="506"/>
      <c r="AH54" s="506"/>
      <c r="AI54" s="506"/>
      <c r="AJ54" s="506"/>
      <c r="AK54" s="506"/>
      <c r="AL54" s="506"/>
      <c r="AM54" s="506"/>
      <c r="AN54" s="506"/>
      <c r="AO54" s="506"/>
      <c r="AP54" s="506"/>
      <c r="AQ54" s="506"/>
      <c r="AR54" s="506"/>
      <c r="AS54" s="506"/>
      <c r="AT54" s="506"/>
      <c r="AU54" s="506"/>
      <c r="AV54" s="506"/>
      <c r="AW54" s="506"/>
      <c r="AX54" s="506"/>
      <c r="AY54" s="506"/>
      <c r="AZ54" s="506"/>
      <c r="BA54" s="506"/>
      <c r="BB54" s="506"/>
      <c r="BC54" s="506"/>
      <c r="BD54" s="506"/>
      <c r="BE54" s="506"/>
      <c r="BF54" s="506"/>
      <c r="BG54" s="506"/>
      <c r="BH54" s="506"/>
      <c r="BI54" s="506"/>
      <c r="BJ54" s="506"/>
      <c r="BK54" s="506"/>
      <c r="BL54" s="506"/>
      <c r="BM54" s="506"/>
      <c r="BN54" s="506"/>
      <c r="BO54" s="506"/>
      <c r="BP54" s="506"/>
      <c r="BQ54" s="506"/>
      <c r="BR54" s="506"/>
      <c r="BS54" s="506"/>
      <c r="BT54" s="506"/>
      <c r="BU54" s="113"/>
      <c r="BV54" s="504"/>
      <c r="BW54" s="504"/>
      <c r="BX54" s="504"/>
      <c r="BY54" s="504"/>
      <c r="BZ54" s="504"/>
      <c r="FY54" s="278"/>
      <c r="FZ54" s="278"/>
      <c r="GA54" s="278"/>
      <c r="GB54" s="278"/>
      <c r="GC54" s="278"/>
    </row>
    <row r="55" spans="1:185" ht="18" customHeight="1" x14ac:dyDescent="0.25">
      <c r="A55" s="114"/>
      <c r="B55" s="1308" t="s">
        <v>504</v>
      </c>
      <c r="C55" s="1309"/>
      <c r="D55" s="1309"/>
      <c r="E55" s="1309"/>
      <c r="F55" s="1310"/>
      <c r="G55" s="1301"/>
      <c r="H55" s="1302"/>
      <c r="I55" s="1302"/>
      <c r="J55" s="1303"/>
      <c r="K55" s="1301"/>
      <c r="L55" s="1302"/>
      <c r="M55" s="1302"/>
      <c r="N55" s="1303"/>
      <c r="O55" s="1301"/>
      <c r="P55" s="1302"/>
      <c r="Q55" s="1302"/>
      <c r="R55" s="1303"/>
      <c r="S55" s="1301"/>
      <c r="T55" s="1302"/>
      <c r="U55" s="1302"/>
      <c r="V55" s="1303"/>
      <c r="W55" s="1304">
        <f t="shared" si="26"/>
        <v>0</v>
      </c>
      <c r="X55" s="1304"/>
      <c r="Y55" s="1304"/>
      <c r="Z55" s="1304"/>
      <c r="AA55" s="506"/>
      <c r="AB55" s="506"/>
      <c r="AC55" s="506"/>
      <c r="AD55" s="506"/>
      <c r="AE55" s="506"/>
      <c r="AF55" s="506"/>
      <c r="AG55" s="506"/>
      <c r="AH55" s="506"/>
      <c r="AI55" s="506"/>
      <c r="AJ55" s="506"/>
      <c r="AK55" s="506"/>
      <c r="AL55" s="506"/>
      <c r="AM55" s="506"/>
      <c r="AN55" s="506"/>
      <c r="AO55" s="506"/>
      <c r="AP55" s="506"/>
      <c r="AQ55" s="506"/>
      <c r="AR55" s="506"/>
      <c r="AS55" s="506"/>
      <c r="AT55" s="506"/>
      <c r="AU55" s="506"/>
      <c r="AV55" s="506"/>
      <c r="AW55" s="506"/>
      <c r="AX55" s="506"/>
      <c r="AY55" s="506"/>
      <c r="AZ55" s="506"/>
      <c r="BA55" s="506"/>
      <c r="BB55" s="506"/>
      <c r="BC55" s="506"/>
      <c r="BD55" s="506"/>
      <c r="BE55" s="506"/>
      <c r="BF55" s="506"/>
      <c r="BG55" s="506"/>
      <c r="BH55" s="506"/>
      <c r="BI55" s="506"/>
      <c r="BJ55" s="506"/>
      <c r="BK55" s="506"/>
      <c r="BL55" s="506"/>
      <c r="BM55" s="506"/>
      <c r="BN55" s="506"/>
      <c r="BO55" s="506"/>
      <c r="BP55" s="506"/>
      <c r="BQ55" s="506"/>
      <c r="BR55" s="506"/>
      <c r="BS55" s="506"/>
      <c r="BT55" s="506"/>
      <c r="BU55" s="113"/>
      <c r="BV55" s="504"/>
      <c r="BW55" s="504"/>
      <c r="BX55" s="504"/>
      <c r="BY55" s="504"/>
      <c r="BZ55" s="504"/>
      <c r="FY55" s="278"/>
      <c r="FZ55" s="278"/>
      <c r="GA55" s="278"/>
      <c r="GB55" s="278"/>
      <c r="GC55" s="278"/>
    </row>
    <row r="56" spans="1:185" ht="18" hidden="1" customHeight="1" x14ac:dyDescent="0.25">
      <c r="A56" s="114"/>
      <c r="B56" s="1308" t="s">
        <v>505</v>
      </c>
      <c r="C56" s="1309"/>
      <c r="D56" s="1309"/>
      <c r="E56" s="1309"/>
      <c r="F56" s="1310"/>
      <c r="G56" s="1301"/>
      <c r="H56" s="1302"/>
      <c r="I56" s="1302"/>
      <c r="J56" s="1303"/>
      <c r="K56" s="1301"/>
      <c r="L56" s="1302"/>
      <c r="M56" s="1302"/>
      <c r="N56" s="1303"/>
      <c r="O56" s="1301"/>
      <c r="P56" s="1302"/>
      <c r="Q56" s="1302"/>
      <c r="R56" s="1303"/>
      <c r="S56" s="1301"/>
      <c r="T56" s="1302"/>
      <c r="U56" s="1302"/>
      <c r="V56" s="1303"/>
      <c r="W56" s="1304">
        <f t="shared" si="26"/>
        <v>0</v>
      </c>
      <c r="X56" s="1304"/>
      <c r="Y56" s="1304"/>
      <c r="Z56" s="1304"/>
      <c r="AA56" s="506"/>
      <c r="AB56" s="506"/>
      <c r="AC56" s="506"/>
      <c r="AD56" s="506"/>
      <c r="AE56" s="506"/>
      <c r="AF56" s="506"/>
      <c r="AG56" s="506"/>
      <c r="AH56" s="506"/>
      <c r="AI56" s="506"/>
      <c r="AJ56" s="506"/>
      <c r="AK56" s="506"/>
      <c r="AL56" s="506"/>
      <c r="AM56" s="506"/>
      <c r="AN56" s="506"/>
      <c r="AO56" s="506"/>
      <c r="AP56" s="506"/>
      <c r="AQ56" s="506"/>
      <c r="AR56" s="506"/>
      <c r="AS56" s="506"/>
      <c r="AT56" s="506"/>
      <c r="AU56" s="506"/>
      <c r="AV56" s="506"/>
      <c r="AW56" s="506"/>
      <c r="AX56" s="506"/>
      <c r="AY56" s="506"/>
      <c r="AZ56" s="506"/>
      <c r="BA56" s="506"/>
      <c r="BB56" s="506"/>
      <c r="BC56" s="506"/>
      <c r="BD56" s="506"/>
      <c r="BE56" s="506"/>
      <c r="BF56" s="506"/>
      <c r="BG56" s="506"/>
      <c r="BH56" s="506"/>
      <c r="BI56" s="506"/>
      <c r="BJ56" s="506"/>
      <c r="BK56" s="506"/>
      <c r="BL56" s="506"/>
      <c r="BM56" s="506"/>
      <c r="BN56" s="506"/>
      <c r="BO56" s="506"/>
      <c r="BP56" s="506"/>
      <c r="BQ56" s="506"/>
      <c r="BR56" s="506"/>
      <c r="BS56" s="506"/>
      <c r="BT56" s="506"/>
      <c r="BU56" s="113"/>
      <c r="BV56" s="504"/>
      <c r="BW56" s="504"/>
      <c r="BX56" s="504"/>
      <c r="BY56" s="504"/>
      <c r="BZ56" s="504"/>
      <c r="FY56" s="278"/>
      <c r="FZ56" s="278"/>
      <c r="GA56" s="278"/>
      <c r="GB56" s="278"/>
      <c r="GC56" s="278"/>
    </row>
    <row r="57" spans="1:185" ht="18" customHeight="1" x14ac:dyDescent="0.25">
      <c r="A57" s="1"/>
      <c r="B57" s="1308" t="s">
        <v>100</v>
      </c>
      <c r="C57" s="1309"/>
      <c r="D57" s="1309"/>
      <c r="E57" s="1309"/>
      <c r="F57" s="1310"/>
      <c r="G57" s="1301"/>
      <c r="H57" s="1302"/>
      <c r="I57" s="1302"/>
      <c r="J57" s="1303"/>
      <c r="K57" s="1301"/>
      <c r="L57" s="1302"/>
      <c r="M57" s="1302"/>
      <c r="N57" s="1303"/>
      <c r="O57" s="1301"/>
      <c r="P57" s="1302"/>
      <c r="Q57" s="1302"/>
      <c r="R57" s="1303"/>
      <c r="S57" s="1301"/>
      <c r="T57" s="1302"/>
      <c r="U57" s="1302"/>
      <c r="V57" s="1303"/>
      <c r="W57" s="1304">
        <f t="shared" si="26"/>
        <v>0</v>
      </c>
      <c r="X57" s="1304"/>
      <c r="Y57" s="1304"/>
      <c r="Z57" s="1304"/>
      <c r="AA57" s="506"/>
      <c r="AB57" s="506"/>
      <c r="AC57" s="506"/>
      <c r="AD57" s="506"/>
      <c r="AE57" s="506"/>
      <c r="AF57" s="506"/>
      <c r="AG57" s="506"/>
      <c r="AH57" s="506"/>
      <c r="AI57" s="506"/>
      <c r="AJ57" s="506"/>
      <c r="AK57" s="506"/>
      <c r="AL57" s="506"/>
      <c r="AM57" s="506"/>
      <c r="AN57" s="506"/>
      <c r="AO57" s="506"/>
      <c r="AP57" s="506"/>
      <c r="AQ57" s="506"/>
      <c r="AR57" s="506"/>
      <c r="AS57" s="506"/>
      <c r="AT57" s="506"/>
      <c r="AU57" s="506"/>
      <c r="AV57" s="506"/>
      <c r="AW57" s="506"/>
      <c r="AX57" s="506"/>
      <c r="AY57" s="506"/>
      <c r="AZ57" s="506"/>
      <c r="BA57" s="506"/>
      <c r="BB57" s="506"/>
      <c r="BC57" s="506"/>
      <c r="BD57" s="506"/>
      <c r="BE57" s="506"/>
      <c r="BF57" s="506"/>
      <c r="BG57" s="506"/>
      <c r="BH57" s="506"/>
      <c r="BI57" s="506"/>
      <c r="BJ57" s="506"/>
      <c r="BK57" s="506"/>
      <c r="BL57" s="506"/>
      <c r="BM57" s="506"/>
      <c r="BN57" s="506"/>
      <c r="BO57" s="506"/>
      <c r="BP57" s="506"/>
      <c r="BQ57" s="506"/>
      <c r="BR57" s="506"/>
      <c r="BS57" s="506"/>
      <c r="BT57" s="506"/>
      <c r="BU57" s="113"/>
      <c r="BV57" s="504"/>
      <c r="BW57" s="504"/>
      <c r="BX57" s="504"/>
      <c r="BY57" s="504"/>
      <c r="BZ57" s="504"/>
      <c r="FY57" s="278"/>
      <c r="FZ57" s="278"/>
      <c r="GA57" s="278"/>
      <c r="GB57" s="278"/>
      <c r="GC57" s="278"/>
    </row>
    <row r="58" spans="1:185" ht="24" customHeight="1" x14ac:dyDescent="0.25">
      <c r="A58" s="115"/>
      <c r="B58" s="1312" t="s">
        <v>115</v>
      </c>
      <c r="C58" s="1313"/>
      <c r="D58" s="1313"/>
      <c r="E58" s="1313"/>
      <c r="F58" s="1314"/>
      <c r="G58" s="1399">
        <f>SUM(G43:J57)</f>
        <v>0</v>
      </c>
      <c r="H58" s="1400"/>
      <c r="I58" s="1400"/>
      <c r="J58" s="1401"/>
      <c r="K58" s="1315">
        <f>SUM(K43:N57)</f>
        <v>0</v>
      </c>
      <c r="L58" s="1315"/>
      <c r="M58" s="1315"/>
      <c r="N58" s="1315"/>
      <c r="O58" s="1315">
        <f>SUM(O43:R57)</f>
        <v>0</v>
      </c>
      <c r="P58" s="1315"/>
      <c r="Q58" s="1315"/>
      <c r="R58" s="1315"/>
      <c r="S58" s="1315">
        <f>SUM(S43:V57)</f>
        <v>0</v>
      </c>
      <c r="T58" s="1315"/>
      <c r="U58" s="1315"/>
      <c r="V58" s="1315"/>
      <c r="W58" s="1315">
        <f>SUM(W43:Z57)</f>
        <v>0</v>
      </c>
      <c r="X58" s="1315"/>
      <c r="Y58" s="1315"/>
      <c r="Z58" s="1315"/>
      <c r="AA58" s="505"/>
      <c r="AB58" s="505"/>
      <c r="AC58" s="505"/>
      <c r="AD58" s="505"/>
      <c r="AE58" s="505"/>
      <c r="AF58" s="505"/>
      <c r="AG58" s="505"/>
      <c r="AH58" s="505"/>
      <c r="AI58" s="505"/>
      <c r="AJ58" s="505"/>
      <c r="AK58" s="505"/>
      <c r="AL58" s="505"/>
      <c r="AM58" s="505"/>
      <c r="AN58" s="505"/>
      <c r="AO58" s="505"/>
      <c r="AP58" s="505"/>
      <c r="AQ58" s="505"/>
      <c r="AR58" s="505"/>
      <c r="AS58" s="505"/>
      <c r="AT58" s="505"/>
      <c r="AU58" s="505"/>
      <c r="AV58" s="505"/>
      <c r="AW58" s="505"/>
      <c r="AX58" s="505"/>
      <c r="AY58" s="505"/>
      <c r="AZ58" s="505"/>
      <c r="BA58" s="505"/>
      <c r="BB58" s="505"/>
      <c r="BC58" s="505"/>
      <c r="BD58" s="505"/>
      <c r="BE58" s="505"/>
      <c r="BF58" s="505"/>
      <c r="BG58" s="505"/>
      <c r="BH58" s="505"/>
      <c r="BI58" s="505"/>
      <c r="BJ58" s="505"/>
      <c r="BK58" s="505"/>
      <c r="BL58" s="505"/>
      <c r="BM58" s="505"/>
      <c r="BN58" s="505"/>
      <c r="BO58" s="505"/>
      <c r="BP58" s="505"/>
      <c r="BQ58" s="505"/>
      <c r="BR58" s="505"/>
      <c r="BS58" s="505"/>
      <c r="BT58" s="505"/>
      <c r="BU58" s="113"/>
      <c r="BV58" s="504"/>
      <c r="BW58" s="504"/>
      <c r="BX58" s="504"/>
      <c r="BY58" s="504"/>
      <c r="BZ58" s="504"/>
      <c r="FY58" s="278"/>
      <c r="FZ58" s="278"/>
      <c r="GA58" s="278"/>
      <c r="GB58" s="278"/>
      <c r="GC58" s="278"/>
    </row>
    <row r="59" spans="1:185" ht="6.75" customHeight="1" x14ac:dyDescent="0.25">
      <c r="A59" s="115"/>
      <c r="B59"/>
      <c r="C59"/>
      <c r="D59"/>
      <c r="E59"/>
      <c r="F59"/>
      <c r="G59"/>
      <c r="H59"/>
      <c r="I59"/>
      <c r="J59" s="1311"/>
      <c r="K59" s="1311"/>
      <c r="L59" s="1311"/>
      <c r="M59" s="1311"/>
      <c r="N59" s="1311"/>
      <c r="O59"/>
      <c r="P59"/>
      <c r="Q59"/>
      <c r="R59"/>
      <c r="S59"/>
      <c r="T59"/>
      <c r="U59"/>
      <c r="V59"/>
      <c r="W59"/>
      <c r="X59"/>
      <c r="Y59"/>
      <c r="Z59" s="499"/>
      <c r="AA59" s="499"/>
      <c r="AB59" s="499"/>
      <c r="AC59" s="499"/>
      <c r="AD59" s="499"/>
      <c r="AE59" s="499"/>
      <c r="AF59" s="499"/>
      <c r="AG59" s="499"/>
      <c r="AH59" s="499"/>
      <c r="AI59" s="499"/>
      <c r="AJ59" s="499"/>
      <c r="AK59" s="499"/>
      <c r="AL59" s="499"/>
      <c r="AM59" s="499"/>
      <c r="AN59" s="499"/>
      <c r="AO59" s="499"/>
      <c r="AP59" s="499"/>
      <c r="AQ59" s="499"/>
      <c r="AR59" s="499"/>
      <c r="AS59" s="499"/>
      <c r="AT59" s="499"/>
      <c r="AU59" s="499"/>
      <c r="AV59" s="499"/>
      <c r="AW59" s="499"/>
      <c r="AX59" s="499"/>
      <c r="AY59" s="499"/>
      <c r="AZ59" s="499"/>
      <c r="BA59" s="499"/>
      <c r="BB59" s="499"/>
      <c r="BC59" s="499"/>
      <c r="BD59" s="499"/>
      <c r="BE59" s="499"/>
      <c r="BF59" s="499"/>
      <c r="BG59" s="499"/>
      <c r="BH59" s="499"/>
      <c r="BI59" s="499"/>
      <c r="BJ59" s="499"/>
      <c r="BK59" s="499"/>
      <c r="BL59" s="499"/>
      <c r="BM59" s="499"/>
      <c r="BN59" s="499"/>
      <c r="BO59" s="499"/>
      <c r="BP59" s="499"/>
      <c r="BQ59" s="499"/>
      <c r="BR59" s="499"/>
      <c r="BS59" s="499"/>
      <c r="BT59"/>
      <c r="BU59" s="504"/>
      <c r="BV59" s="504"/>
      <c r="BW59" s="504"/>
      <c r="BX59" s="504"/>
      <c r="BY59" s="504"/>
      <c r="FX59" s="278"/>
      <c r="FY59" s="278"/>
      <c r="FZ59" s="278"/>
      <c r="GA59" s="278"/>
      <c r="GB59" s="278"/>
    </row>
    <row r="60" spans="1:185" ht="6.75" customHeight="1" x14ac:dyDescent="0.25">
      <c r="A60" s="115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 s="499"/>
      <c r="AA60" s="499"/>
      <c r="AB60" s="499"/>
      <c r="AC60" s="499"/>
      <c r="AD60" s="499"/>
      <c r="AE60" s="499"/>
      <c r="AF60" s="499"/>
      <c r="AG60" s="499"/>
      <c r="AH60" s="499"/>
      <c r="AI60" s="499"/>
      <c r="AJ60" s="499"/>
      <c r="AK60" s="499"/>
      <c r="AL60" s="499"/>
      <c r="AM60" s="499"/>
      <c r="AN60" s="499"/>
      <c r="AO60" s="499"/>
      <c r="AP60" s="499"/>
      <c r="AQ60" s="499"/>
      <c r="AR60" s="499"/>
      <c r="AS60" s="499"/>
      <c r="AT60" s="499"/>
      <c r="AU60" s="499"/>
      <c r="AV60" s="499"/>
      <c r="AW60" s="499"/>
      <c r="AX60" s="499"/>
      <c r="AY60" s="499"/>
      <c r="AZ60" s="499"/>
      <c r="BA60" s="499"/>
      <c r="BB60" s="499"/>
      <c r="BC60" s="499"/>
      <c r="BD60" s="499"/>
      <c r="BE60" s="499"/>
      <c r="BF60" s="499"/>
      <c r="BG60" s="499"/>
      <c r="BH60" s="499"/>
      <c r="BI60" s="499"/>
      <c r="BJ60" s="499"/>
      <c r="BK60" s="499"/>
      <c r="BL60" s="499"/>
      <c r="BM60" s="499"/>
      <c r="BN60" s="499"/>
      <c r="BO60" s="499"/>
      <c r="BP60" s="499"/>
      <c r="BQ60" s="499"/>
      <c r="BR60" s="499"/>
      <c r="BS60" s="499"/>
      <c r="BT60"/>
      <c r="BU60" s="504"/>
      <c r="BV60" s="504"/>
      <c r="BW60" s="504"/>
      <c r="BX60" s="504"/>
      <c r="BY60" s="504"/>
      <c r="FX60" s="278"/>
      <c r="FY60" s="278"/>
      <c r="FZ60" s="278"/>
      <c r="GA60" s="278"/>
      <c r="GB60" s="278"/>
    </row>
    <row r="61" spans="1:185" ht="6.75" customHeight="1" x14ac:dyDescent="0.25">
      <c r="A61" s="115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 s="499"/>
      <c r="AA61" s="499"/>
      <c r="AB61" s="499"/>
      <c r="AC61" s="499"/>
      <c r="AD61" s="499"/>
      <c r="AE61" s="499"/>
      <c r="AF61" s="499"/>
      <c r="AG61" s="499"/>
      <c r="AH61" s="499"/>
      <c r="AI61" s="499"/>
      <c r="AJ61" s="499"/>
      <c r="AK61" s="499"/>
      <c r="AL61" s="499"/>
      <c r="AM61" s="499"/>
      <c r="AN61" s="499"/>
      <c r="AO61" s="499"/>
      <c r="AP61" s="499"/>
      <c r="AQ61" s="499"/>
      <c r="AR61" s="499"/>
      <c r="AS61" s="499"/>
      <c r="AT61" s="499"/>
      <c r="AU61" s="499"/>
      <c r="AV61" s="499"/>
      <c r="AW61" s="499"/>
      <c r="AX61" s="499"/>
      <c r="AY61" s="499"/>
      <c r="AZ61" s="499"/>
      <c r="BA61" s="499"/>
      <c r="BB61" s="499"/>
      <c r="BC61" s="499"/>
      <c r="BD61" s="499"/>
      <c r="BE61" s="499"/>
      <c r="BF61" s="499"/>
      <c r="BG61" s="499"/>
      <c r="BH61" s="499"/>
      <c r="BI61" s="499"/>
      <c r="BJ61" s="499"/>
      <c r="BK61" s="499"/>
      <c r="BL61" s="499"/>
      <c r="BM61" s="499"/>
      <c r="BN61" s="499"/>
      <c r="BO61" s="499"/>
      <c r="BP61" s="499"/>
      <c r="BQ61" s="499"/>
      <c r="BR61" s="499"/>
      <c r="BS61" s="499"/>
      <c r="BT61"/>
      <c r="BU61" s="504"/>
      <c r="BV61" s="504"/>
      <c r="BW61" s="504"/>
      <c r="BX61" s="504"/>
      <c r="BY61" s="504"/>
      <c r="FX61" s="278"/>
      <c r="FY61" s="278"/>
      <c r="FZ61" s="278"/>
      <c r="GA61" s="278"/>
      <c r="GB61" s="278"/>
    </row>
    <row r="62" spans="1:185" ht="6.75" customHeight="1" x14ac:dyDescent="0.25">
      <c r="A62" s="115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 s="499"/>
      <c r="AA62" s="499"/>
      <c r="AB62" s="499"/>
      <c r="AC62" s="499"/>
      <c r="AD62" s="499"/>
      <c r="AE62" s="499"/>
      <c r="AF62" s="499"/>
      <c r="AG62" s="499"/>
      <c r="AH62" s="499"/>
      <c r="AI62" s="499"/>
      <c r="AJ62" s="499"/>
      <c r="AK62" s="499"/>
      <c r="AL62" s="499"/>
      <c r="AM62" s="499"/>
      <c r="AN62" s="499"/>
      <c r="AO62" s="499"/>
      <c r="AP62" s="499"/>
      <c r="AQ62" s="499"/>
      <c r="AR62" s="499"/>
      <c r="AS62" s="499"/>
      <c r="AT62" s="499"/>
      <c r="AU62" s="499"/>
      <c r="AV62" s="499"/>
      <c r="AW62" s="499"/>
      <c r="AX62" s="499"/>
      <c r="AY62" s="499"/>
      <c r="AZ62" s="499"/>
      <c r="BA62" s="499"/>
      <c r="BB62" s="499"/>
      <c r="BC62" s="499"/>
      <c r="BD62" s="499"/>
      <c r="BE62" s="499"/>
      <c r="BF62" s="499"/>
      <c r="BG62" s="499"/>
      <c r="BH62" s="499"/>
      <c r="BI62" s="499"/>
      <c r="BJ62" s="499"/>
      <c r="BK62" s="499"/>
      <c r="BL62" s="499"/>
      <c r="BM62" s="499"/>
      <c r="BN62" s="499"/>
      <c r="BO62" s="499"/>
      <c r="BP62" s="499"/>
      <c r="BQ62" s="499"/>
      <c r="BR62" s="499"/>
      <c r="BS62" s="499"/>
      <c r="BT62"/>
      <c r="BU62" s="504"/>
      <c r="BV62" s="504"/>
      <c r="BW62" s="504"/>
      <c r="BX62" s="504"/>
      <c r="BY62" s="504"/>
      <c r="FX62" s="278"/>
      <c r="FY62" s="278"/>
      <c r="FZ62" s="278"/>
      <c r="GA62" s="278"/>
      <c r="GB62" s="278"/>
    </row>
    <row r="63" spans="1:185" ht="6.75" customHeight="1" x14ac:dyDescent="0.25">
      <c r="A63" s="115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 s="499"/>
      <c r="AA63" s="499"/>
      <c r="AB63" s="499"/>
      <c r="AC63" s="499"/>
      <c r="AD63" s="499"/>
      <c r="AE63" s="499"/>
      <c r="AF63" s="499"/>
      <c r="AG63" s="499"/>
      <c r="AH63" s="499"/>
      <c r="AI63" s="499"/>
      <c r="AJ63" s="499"/>
      <c r="AK63" s="499"/>
      <c r="AL63" s="499"/>
      <c r="AM63" s="499"/>
      <c r="AN63" s="499"/>
      <c r="AO63" s="499"/>
      <c r="AP63" s="499"/>
      <c r="AQ63" s="499"/>
      <c r="AR63" s="499"/>
      <c r="AS63" s="499"/>
      <c r="AT63" s="499"/>
      <c r="AU63" s="499"/>
      <c r="AV63" s="499"/>
      <c r="AW63" s="499"/>
      <c r="AX63" s="499"/>
      <c r="AY63" s="499"/>
      <c r="AZ63" s="499"/>
      <c r="BA63" s="499"/>
      <c r="BB63" s="499"/>
      <c r="BC63" s="499"/>
      <c r="BD63" s="499"/>
      <c r="BE63" s="499"/>
      <c r="BF63" s="499"/>
      <c r="BG63" s="499"/>
      <c r="BH63" s="499"/>
      <c r="BI63" s="499"/>
      <c r="BJ63" s="499"/>
      <c r="BK63" s="499"/>
      <c r="BL63" s="499"/>
      <c r="BM63" s="499"/>
      <c r="BN63" s="499"/>
      <c r="BO63" s="499"/>
      <c r="BP63" s="499"/>
      <c r="BQ63" s="499"/>
      <c r="BR63" s="499"/>
      <c r="BS63" s="499"/>
      <c r="BT63"/>
      <c r="BU63" s="504"/>
      <c r="BV63" s="504"/>
      <c r="BW63" s="504"/>
      <c r="BX63" s="504"/>
      <c r="BY63" s="504"/>
      <c r="FX63" s="278"/>
      <c r="FY63" s="278"/>
      <c r="FZ63" s="278"/>
      <c r="GA63" s="278"/>
      <c r="GB63" s="278"/>
    </row>
    <row r="64" spans="1:185" ht="6.75" customHeight="1" x14ac:dyDescent="0.25">
      <c r="A64" s="115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 s="499"/>
      <c r="AA64" s="499"/>
      <c r="AB64" s="499"/>
      <c r="AC64" s="499"/>
      <c r="AD64" s="499"/>
      <c r="AE64" s="499"/>
      <c r="AF64" s="499"/>
      <c r="AG64" s="499"/>
      <c r="AH64" s="499"/>
      <c r="AI64" s="499"/>
      <c r="AJ64" s="499"/>
      <c r="AK64" s="499"/>
      <c r="AL64" s="499"/>
      <c r="AM64" s="499"/>
      <c r="AN64" s="499"/>
      <c r="AO64" s="499"/>
      <c r="AP64" s="499"/>
      <c r="AQ64" s="499"/>
      <c r="AR64" s="499"/>
      <c r="AS64" s="499"/>
      <c r="AT64" s="499"/>
      <c r="AU64" s="499"/>
      <c r="AV64" s="499"/>
      <c r="AW64" s="499"/>
      <c r="AX64" s="499"/>
      <c r="AY64" s="499"/>
      <c r="AZ64" s="499"/>
      <c r="BA64" s="499"/>
      <c r="BB64" s="499"/>
      <c r="BC64" s="499"/>
      <c r="BD64" s="499"/>
      <c r="BE64" s="499"/>
      <c r="BF64" s="499"/>
      <c r="BG64" s="499"/>
      <c r="BH64" s="499"/>
      <c r="BI64" s="499"/>
      <c r="BJ64" s="499"/>
      <c r="BK64" s="499"/>
      <c r="BL64" s="499"/>
      <c r="BM64" s="499"/>
      <c r="BN64" s="499"/>
      <c r="BO64" s="499"/>
      <c r="BP64" s="499"/>
      <c r="BQ64" s="499"/>
      <c r="BR64" s="499"/>
      <c r="BS64" s="499"/>
      <c r="BT64"/>
      <c r="BU64" s="504"/>
      <c r="BV64" s="504"/>
      <c r="BW64" s="504"/>
      <c r="BX64" s="504"/>
      <c r="BY64" s="504"/>
      <c r="FX64" s="278"/>
      <c r="FY64" s="278"/>
      <c r="FZ64" s="278"/>
      <c r="GA64" s="278"/>
      <c r="GB64" s="278"/>
    </row>
    <row r="65" spans="1:184" ht="6.75" customHeight="1" x14ac:dyDescent="0.25">
      <c r="A65" s="11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 s="499"/>
      <c r="AA65" s="499"/>
      <c r="AB65" s="499"/>
      <c r="AC65" s="499"/>
      <c r="AD65" s="499"/>
      <c r="AE65" s="499"/>
      <c r="AF65" s="499"/>
      <c r="AG65" s="499"/>
      <c r="AH65" s="499"/>
      <c r="AI65" s="499"/>
      <c r="AJ65" s="499"/>
      <c r="AK65" s="499"/>
      <c r="AL65" s="499"/>
      <c r="AM65" s="499"/>
      <c r="AN65" s="499"/>
      <c r="AO65" s="499"/>
      <c r="AP65" s="499"/>
      <c r="AQ65" s="499"/>
      <c r="AR65" s="499"/>
      <c r="AS65" s="499"/>
      <c r="AT65" s="499"/>
      <c r="AU65" s="499"/>
      <c r="AV65" s="499"/>
      <c r="AW65" s="499"/>
      <c r="AX65" s="499"/>
      <c r="AY65" s="499"/>
      <c r="AZ65" s="499"/>
      <c r="BA65" s="499"/>
      <c r="BB65" s="499"/>
      <c r="BC65" s="499"/>
      <c r="BD65" s="499"/>
      <c r="BE65" s="499"/>
      <c r="BF65" s="499"/>
      <c r="BG65" s="499"/>
      <c r="BH65" s="499"/>
      <c r="BI65" s="499"/>
      <c r="BJ65" s="499"/>
      <c r="BK65" s="499"/>
      <c r="BL65" s="499"/>
      <c r="BM65" s="499"/>
      <c r="BN65" s="499"/>
      <c r="BO65" s="499"/>
      <c r="BP65" s="499"/>
      <c r="BQ65" s="499"/>
      <c r="BR65" s="499"/>
      <c r="BS65" s="499"/>
      <c r="BT65"/>
      <c r="BU65" s="504"/>
      <c r="BV65" s="504"/>
      <c r="BW65" s="504"/>
      <c r="BX65" s="504"/>
      <c r="BY65" s="504"/>
      <c r="FX65" s="278"/>
      <c r="FY65" s="278"/>
      <c r="FZ65" s="278"/>
      <c r="GA65" s="278"/>
      <c r="GB65" s="278"/>
    </row>
    <row r="66" spans="1:184" ht="9" customHeight="1" x14ac:dyDescent="0.25">
      <c r="A66" s="114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 s="499"/>
      <c r="AA66" s="499"/>
      <c r="AB66" s="499"/>
      <c r="AC66" s="499"/>
      <c r="AD66" s="499"/>
      <c r="AE66" s="499"/>
      <c r="AF66" s="499"/>
      <c r="AG66" s="499"/>
      <c r="AH66" s="499"/>
      <c r="AI66" s="499"/>
      <c r="AJ66" s="499"/>
      <c r="AK66" s="499"/>
      <c r="AL66" s="499"/>
      <c r="AM66" s="499"/>
      <c r="AN66" s="499"/>
      <c r="AO66" s="499"/>
      <c r="AP66" s="499"/>
      <c r="AQ66" s="499"/>
      <c r="AR66" s="499"/>
      <c r="AS66" s="499"/>
      <c r="AT66" s="499"/>
      <c r="AU66" s="499"/>
      <c r="AV66" s="499"/>
      <c r="AW66" s="499"/>
      <c r="AX66" s="499"/>
      <c r="AY66" s="499"/>
      <c r="AZ66" s="499"/>
      <c r="BA66" s="499"/>
      <c r="BB66" s="499"/>
      <c r="BC66" s="499"/>
      <c r="BD66" s="499"/>
      <c r="BE66" s="499"/>
      <c r="BF66" s="499"/>
      <c r="BG66" s="499"/>
      <c r="BH66" s="499"/>
      <c r="BI66" s="499"/>
      <c r="BJ66" s="499"/>
      <c r="BK66" s="499"/>
      <c r="BL66" s="499"/>
      <c r="BM66" s="499"/>
      <c r="BN66" s="499"/>
      <c r="BO66" s="499"/>
      <c r="BP66" s="499"/>
      <c r="BQ66" s="499"/>
      <c r="BR66" s="499"/>
      <c r="BS66" s="499"/>
      <c r="BT66"/>
      <c r="BU66" s="504"/>
      <c r="BV66" s="504"/>
      <c r="BW66" s="504"/>
      <c r="BX66" s="504"/>
      <c r="BY66" s="504"/>
      <c r="FX66" s="278"/>
      <c r="FY66" s="278"/>
      <c r="FZ66" s="278"/>
      <c r="GA66" s="278"/>
      <c r="GB66" s="278"/>
    </row>
    <row r="67" spans="1:184" ht="6.75" customHeight="1" x14ac:dyDescent="0.25">
      <c r="A67" s="114"/>
      <c r="B67" s="113"/>
      <c r="C67" s="113"/>
      <c r="D67" s="113"/>
      <c r="E67" s="113"/>
      <c r="F67" s="1299"/>
      <c r="G67" s="1299"/>
      <c r="H67" s="1299"/>
      <c r="I67" s="1299"/>
      <c r="J67" s="1299"/>
      <c r="K67" s="1299"/>
      <c r="L67" s="1299"/>
      <c r="M67" s="1299"/>
      <c r="N67" s="113"/>
      <c r="O67" s="113"/>
      <c r="P67" s="450"/>
      <c r="Q67" s="1299"/>
      <c r="R67" s="1299"/>
      <c r="S67" s="1299"/>
      <c r="T67" s="1299"/>
      <c r="U67" s="1299"/>
      <c r="V67" s="1299"/>
      <c r="W67" s="1299"/>
      <c r="X67" s="113"/>
      <c r="Y67" s="113"/>
      <c r="Z67" s="113"/>
      <c r="AA67" s="113"/>
      <c r="AB67" s="113"/>
      <c r="AC67" s="113"/>
      <c r="AD67" s="113"/>
      <c r="AE67" s="113"/>
      <c r="AF67" s="113"/>
      <c r="AG67" s="113"/>
      <c r="AH67" s="113"/>
      <c r="AI67" s="113"/>
      <c r="AJ67" s="113"/>
      <c r="AK67" s="113"/>
      <c r="AL67" s="113"/>
      <c r="AM67" s="113"/>
      <c r="AN67" s="113"/>
      <c r="AO67" s="113"/>
      <c r="AP67" s="113"/>
      <c r="AQ67" s="113"/>
      <c r="AR67" s="113"/>
      <c r="AS67" s="113"/>
      <c r="AT67" s="113"/>
      <c r="AU67" s="113"/>
      <c r="AV67" s="113"/>
      <c r="AW67" s="113"/>
      <c r="AX67" s="113"/>
      <c r="AY67" s="113"/>
      <c r="AZ67" s="113"/>
      <c r="BA67" s="113"/>
      <c r="BB67" s="113"/>
      <c r="BC67" s="113"/>
      <c r="BD67" s="113"/>
      <c r="BE67" s="113"/>
      <c r="BF67" s="113"/>
      <c r="BG67" s="113"/>
      <c r="BH67" s="113"/>
      <c r="BI67" s="113"/>
      <c r="BJ67" s="113"/>
      <c r="BK67" s="113"/>
      <c r="BL67" s="113"/>
      <c r="BM67" s="113"/>
      <c r="BN67" s="113"/>
      <c r="BO67" s="113"/>
      <c r="BP67" s="113"/>
      <c r="BQ67" s="113"/>
      <c r="BR67" s="113"/>
      <c r="BS67" s="113"/>
      <c r="BT67" s="113"/>
      <c r="BU67" s="504"/>
      <c r="BV67" s="504"/>
      <c r="BW67" s="504"/>
      <c r="BX67" s="504"/>
      <c r="BY67" s="504"/>
      <c r="FX67" s="278"/>
      <c r="FY67" s="278"/>
      <c r="FZ67" s="278"/>
      <c r="GA67" s="278"/>
      <c r="GB67" s="278"/>
    </row>
    <row r="68" spans="1:184" ht="7.5" customHeight="1" x14ac:dyDescent="0.25">
      <c r="A68" s="117"/>
      <c r="B68" s="113"/>
      <c r="C68" s="113"/>
      <c r="D68" s="113"/>
      <c r="E68" s="113"/>
      <c r="F68" s="1300"/>
      <c r="G68" s="1300"/>
      <c r="H68" s="1300"/>
      <c r="I68" s="1300"/>
      <c r="J68" s="1300"/>
      <c r="K68" s="1300"/>
      <c r="L68" s="1300"/>
      <c r="M68" s="1300"/>
      <c r="N68" s="116"/>
      <c r="O68" s="116"/>
      <c r="P68" s="450"/>
      <c r="Q68" s="1300"/>
      <c r="R68" s="1300"/>
      <c r="S68" s="1300"/>
      <c r="T68" s="1300"/>
      <c r="U68" s="1300"/>
      <c r="V68" s="1300"/>
      <c r="W68" s="1300"/>
      <c r="X68" s="113"/>
      <c r="Y68" s="113"/>
      <c r="Z68" s="113"/>
      <c r="AA68" s="113"/>
      <c r="AB68" s="113"/>
      <c r="AC68" s="113"/>
      <c r="AD68" s="113"/>
      <c r="AE68" s="113"/>
      <c r="AF68" s="113"/>
      <c r="AG68" s="113"/>
      <c r="AH68" s="113"/>
      <c r="AI68" s="113"/>
      <c r="AJ68" s="113"/>
      <c r="AK68" s="113"/>
      <c r="AL68" s="113"/>
      <c r="AM68" s="113"/>
      <c r="AN68" s="113"/>
      <c r="AO68" s="113"/>
      <c r="AP68" s="113"/>
      <c r="AQ68" s="113"/>
      <c r="AR68" s="113"/>
      <c r="AS68" s="113"/>
      <c r="AT68" s="113"/>
      <c r="AU68" s="113"/>
      <c r="AV68" s="113"/>
      <c r="AW68" s="113"/>
      <c r="AX68" s="113"/>
      <c r="AY68" s="113"/>
      <c r="AZ68" s="113"/>
      <c r="BA68" s="113"/>
      <c r="BB68" s="113"/>
      <c r="BC68" s="113"/>
      <c r="BD68" s="113"/>
      <c r="BE68" s="113"/>
      <c r="BF68" s="113"/>
      <c r="BG68" s="113"/>
      <c r="BH68" s="113"/>
      <c r="BI68" s="113"/>
      <c r="BJ68" s="113"/>
      <c r="BK68" s="113"/>
      <c r="BL68" s="113"/>
      <c r="BM68" s="113"/>
      <c r="BN68" s="113"/>
      <c r="BO68" s="113"/>
      <c r="BP68" s="113"/>
      <c r="BQ68" s="113"/>
      <c r="BR68" s="113"/>
      <c r="BS68" s="113"/>
      <c r="BT68" s="113"/>
      <c r="BU68" s="504"/>
      <c r="BV68" s="504"/>
      <c r="BW68" s="504"/>
      <c r="BX68" s="504"/>
      <c r="BY68" s="504"/>
      <c r="FX68" s="278"/>
      <c r="FY68" s="278"/>
      <c r="FZ68" s="278"/>
      <c r="GA68" s="278"/>
      <c r="GB68" s="278"/>
    </row>
    <row r="69" spans="1:184" ht="8.25" customHeight="1" x14ac:dyDescent="0.25">
      <c r="A69" s="117"/>
      <c r="B69" s="113"/>
      <c r="C69" s="113"/>
      <c r="D69" s="113"/>
      <c r="E69" s="113"/>
      <c r="F69" s="1363" t="s">
        <v>52</v>
      </c>
      <c r="G69" s="1363"/>
      <c r="H69" s="1363"/>
      <c r="I69" s="1363"/>
      <c r="J69" s="1363"/>
      <c r="K69" s="1363"/>
      <c r="L69" s="1363"/>
      <c r="M69" s="1363"/>
      <c r="N69" s="116"/>
      <c r="O69" s="116"/>
      <c r="Q69" s="1360" t="s">
        <v>52</v>
      </c>
      <c r="R69" s="1360"/>
      <c r="S69" s="1360"/>
      <c r="T69" s="1360"/>
      <c r="U69" s="1360"/>
      <c r="V69" s="1360"/>
      <c r="W69" s="1360"/>
      <c r="X69" s="113"/>
      <c r="Y69" s="113"/>
      <c r="Z69" s="113"/>
      <c r="AA69" s="113"/>
      <c r="AB69" s="113"/>
      <c r="AC69" s="113"/>
      <c r="AD69" s="113"/>
      <c r="AE69" s="113"/>
      <c r="AF69" s="113"/>
      <c r="AG69" s="113"/>
      <c r="AH69" s="113"/>
      <c r="AI69" s="113"/>
      <c r="AJ69" s="113"/>
      <c r="AK69" s="113"/>
      <c r="AL69" s="113"/>
      <c r="AM69" s="113"/>
      <c r="AN69" s="113"/>
      <c r="AO69" s="113"/>
      <c r="AP69" s="113"/>
      <c r="AQ69" s="113"/>
      <c r="AR69" s="113"/>
      <c r="AS69" s="113"/>
      <c r="AT69" s="113"/>
      <c r="AU69" s="113"/>
      <c r="AV69" s="113"/>
      <c r="AW69" s="113"/>
      <c r="AX69" s="113"/>
      <c r="AY69" s="113"/>
      <c r="AZ69" s="113"/>
      <c r="BA69" s="113"/>
      <c r="BB69" s="113"/>
      <c r="BC69" s="113"/>
      <c r="BD69" s="113"/>
      <c r="BE69" s="113"/>
      <c r="BF69" s="113"/>
      <c r="BG69" s="113"/>
      <c r="BH69" s="113"/>
      <c r="BI69" s="113"/>
      <c r="BJ69" s="113"/>
      <c r="BK69" s="113"/>
      <c r="BL69" s="113"/>
      <c r="BM69" s="113"/>
      <c r="BN69" s="113"/>
      <c r="BO69" s="113"/>
      <c r="BP69" s="113"/>
      <c r="BQ69" s="113"/>
      <c r="BR69" s="113"/>
      <c r="BS69" s="113"/>
      <c r="BT69" s="113"/>
      <c r="BU69" s="504"/>
      <c r="BV69" s="504"/>
      <c r="BW69" s="504"/>
      <c r="BX69" s="504"/>
      <c r="BY69" s="504"/>
    </row>
    <row r="70" spans="1:184" ht="9.75" customHeight="1" x14ac:dyDescent="0.25">
      <c r="A70" s="114"/>
      <c r="B70" s="113"/>
      <c r="C70" s="113"/>
      <c r="D70" s="113"/>
      <c r="E70" s="113"/>
      <c r="F70" s="878" t="s">
        <v>66</v>
      </c>
      <c r="G70" s="878"/>
      <c r="H70" s="878"/>
      <c r="I70" s="878"/>
      <c r="J70" s="878"/>
      <c r="K70" s="878"/>
      <c r="L70" s="878"/>
      <c r="M70" s="878"/>
      <c r="N70" s="116"/>
      <c r="O70" s="116"/>
      <c r="Q70" s="878" t="s">
        <v>139</v>
      </c>
      <c r="R70" s="878"/>
      <c r="S70" s="878"/>
      <c r="T70" s="878"/>
      <c r="U70" s="878"/>
      <c r="V70" s="878"/>
      <c r="W70" s="878"/>
      <c r="X70" s="113"/>
      <c r="Y70" s="113"/>
      <c r="Z70" s="113"/>
      <c r="AA70" s="113"/>
      <c r="AB70" s="113"/>
      <c r="AC70" s="113"/>
      <c r="AD70" s="113"/>
      <c r="AE70" s="113"/>
      <c r="AF70" s="113"/>
      <c r="AG70" s="113"/>
      <c r="AH70" s="113"/>
      <c r="AI70" s="113"/>
      <c r="AJ70" s="113"/>
      <c r="AK70" s="113"/>
      <c r="AL70" s="113"/>
      <c r="AM70" s="113"/>
      <c r="AN70" s="113"/>
      <c r="AO70" s="113"/>
      <c r="AP70" s="113"/>
      <c r="AQ70" s="113"/>
      <c r="AR70" s="113"/>
      <c r="AS70" s="113"/>
      <c r="AT70" s="113"/>
      <c r="AU70" s="113"/>
      <c r="AV70" s="113"/>
      <c r="AW70" s="113"/>
      <c r="AX70" s="113"/>
      <c r="AY70" s="113"/>
      <c r="AZ70" s="113"/>
      <c r="BA70" s="113"/>
      <c r="BB70" s="113"/>
      <c r="BC70" s="113"/>
      <c r="BD70" s="113"/>
      <c r="BE70" s="113"/>
      <c r="BF70" s="113"/>
      <c r="BG70" s="113"/>
      <c r="BH70" s="113"/>
      <c r="BI70" s="113"/>
      <c r="BJ70" s="113"/>
      <c r="BK70" s="113"/>
      <c r="BL70" s="113"/>
      <c r="BM70" s="113"/>
      <c r="BN70" s="113"/>
      <c r="BO70" s="113"/>
      <c r="BP70" s="113"/>
      <c r="BQ70" s="113"/>
      <c r="BR70" s="113"/>
      <c r="BS70" s="113"/>
      <c r="BT70" s="113"/>
      <c r="BU70" s="504"/>
      <c r="BV70" s="504"/>
      <c r="BW70" s="504"/>
      <c r="BX70" s="504"/>
      <c r="BY70" s="504"/>
    </row>
    <row r="71" spans="1:184" ht="15" x14ac:dyDescent="0.25">
      <c r="A71" s="114"/>
      <c r="B71" s="113"/>
      <c r="C71" s="1359" t="s">
        <v>159</v>
      </c>
      <c r="D71" s="1359"/>
      <c r="E71" s="1359"/>
      <c r="F71" s="1362"/>
      <c r="G71" s="1362"/>
      <c r="H71" s="1362"/>
      <c r="I71" s="1362"/>
      <c r="J71" s="1362"/>
      <c r="K71" s="1362"/>
      <c r="L71" s="1362"/>
      <c r="M71" s="1362"/>
      <c r="N71" s="1359" t="s">
        <v>101</v>
      </c>
      <c r="O71" s="1359"/>
      <c r="P71" s="1359"/>
      <c r="Q71" s="1254"/>
      <c r="R71" s="1254"/>
      <c r="S71" s="1254"/>
      <c r="T71" s="1254"/>
      <c r="U71" s="1254"/>
      <c r="V71" s="1254"/>
      <c r="W71" s="1254"/>
      <c r="X71" s="113"/>
      <c r="Y71" s="113"/>
      <c r="Z71" s="113"/>
      <c r="AA71" s="113"/>
      <c r="AB71" s="113"/>
      <c r="AC71" s="113"/>
      <c r="AD71" s="113"/>
      <c r="AE71" s="113"/>
      <c r="AF71" s="113"/>
      <c r="AG71" s="113"/>
      <c r="AH71" s="113"/>
      <c r="AI71" s="113"/>
      <c r="AJ71" s="113"/>
      <c r="AK71" s="113"/>
      <c r="AL71" s="113"/>
      <c r="AM71" s="113"/>
      <c r="AN71" s="113"/>
      <c r="AO71" s="113"/>
      <c r="AP71" s="113"/>
      <c r="AQ71" s="113"/>
      <c r="AR71" s="113"/>
      <c r="AS71" s="113"/>
      <c r="AT71" s="113"/>
      <c r="AU71" s="113"/>
      <c r="AV71" s="113"/>
      <c r="AW71" s="113"/>
      <c r="AX71" s="113"/>
      <c r="AY71" s="113"/>
      <c r="AZ71" s="113"/>
      <c r="BA71" s="113"/>
      <c r="BB71" s="113"/>
      <c r="BC71" s="113"/>
      <c r="BD71" s="113"/>
      <c r="BE71" s="113"/>
      <c r="BF71" s="113"/>
      <c r="BG71" s="113"/>
      <c r="BH71" s="113"/>
      <c r="BI71" s="113"/>
      <c r="BJ71" s="113"/>
      <c r="BK71" s="113"/>
      <c r="BL71" s="113"/>
      <c r="BM71" s="113"/>
      <c r="BN71" s="113"/>
      <c r="BO71" s="113"/>
      <c r="BP71" s="113"/>
      <c r="BQ71" s="113"/>
      <c r="BR71" s="113"/>
      <c r="BS71" s="113"/>
      <c r="BT71" s="113"/>
    </row>
    <row r="72" spans="1:184" ht="15.75" thickBot="1" x14ac:dyDescent="0.3">
      <c r="A72" s="503"/>
      <c r="B72" s="501"/>
      <c r="C72" s="1358" t="s">
        <v>113</v>
      </c>
      <c r="D72" s="1358"/>
      <c r="E72" s="1358"/>
      <c r="F72" s="1361"/>
      <c r="G72" s="1361"/>
      <c r="H72" s="1361"/>
      <c r="I72" s="1361"/>
      <c r="J72" s="1361"/>
      <c r="K72" s="1361"/>
      <c r="L72" s="1361"/>
      <c r="M72" s="1361"/>
      <c r="N72" s="1358" t="s">
        <v>113</v>
      </c>
      <c r="O72" s="1358"/>
      <c r="P72" s="1358"/>
      <c r="Q72" s="1361"/>
      <c r="R72" s="1361"/>
      <c r="S72" s="1361"/>
      <c r="T72" s="1361"/>
      <c r="U72" s="1361"/>
      <c r="V72" s="1361"/>
      <c r="W72" s="1361"/>
      <c r="X72" s="501"/>
      <c r="Y72" s="501"/>
      <c r="Z72" s="502"/>
      <c r="AA72" s="499"/>
      <c r="AB72" s="502"/>
      <c r="AC72" s="502"/>
      <c r="AD72" s="502"/>
      <c r="AE72" s="502"/>
      <c r="AF72" s="502"/>
      <c r="AG72" s="502"/>
      <c r="AH72" s="502"/>
      <c r="AI72" s="502"/>
      <c r="AJ72" s="502"/>
      <c r="AK72" s="502"/>
      <c r="AL72" s="502"/>
      <c r="AM72" s="502"/>
      <c r="AN72" s="502"/>
      <c r="AO72" s="502"/>
      <c r="AP72" s="502"/>
      <c r="AQ72" s="502"/>
      <c r="AR72" s="502"/>
      <c r="AS72" s="502"/>
      <c r="AT72" s="502"/>
      <c r="AU72" s="502"/>
      <c r="AV72" s="502"/>
      <c r="AW72" s="502"/>
      <c r="AX72" s="502"/>
      <c r="AY72" s="502"/>
      <c r="AZ72" s="502"/>
      <c r="BA72" s="502"/>
      <c r="BB72" s="502"/>
      <c r="BC72" s="502"/>
      <c r="BD72" s="502"/>
      <c r="BE72" s="502"/>
      <c r="BF72" s="502"/>
      <c r="BG72" s="502"/>
      <c r="BH72" s="502"/>
      <c r="BI72" s="502"/>
      <c r="BJ72" s="502"/>
      <c r="BK72" s="502"/>
      <c r="BL72" s="502"/>
      <c r="BM72" s="502"/>
      <c r="BN72" s="502"/>
      <c r="BO72" s="502"/>
      <c r="BP72" s="502"/>
      <c r="BQ72" s="502"/>
      <c r="BR72" s="502"/>
      <c r="BS72" s="502"/>
      <c r="BT72" s="501"/>
    </row>
    <row r="73" spans="1:184" ht="0" hidden="1" customHeight="1" x14ac:dyDescent="0.25">
      <c r="A73" s="500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 s="499"/>
      <c r="AA73" s="499"/>
      <c r="AB73" s="499"/>
      <c r="AC73" s="499"/>
      <c r="AD73" s="499"/>
      <c r="AE73" s="499"/>
      <c r="AF73" s="499"/>
      <c r="AG73" s="499"/>
      <c r="AH73" s="499"/>
      <c r="AI73" s="499"/>
      <c r="AJ73" s="499"/>
      <c r="AK73" s="499"/>
      <c r="AL73" s="499"/>
      <c r="AM73" s="499"/>
      <c r="AN73" s="499"/>
      <c r="AO73" s="499"/>
      <c r="AP73" s="499"/>
      <c r="AQ73" s="499"/>
      <c r="AR73" s="499"/>
      <c r="AS73" s="499"/>
      <c r="AT73" s="499"/>
      <c r="AU73" s="499"/>
      <c r="AV73" s="499"/>
      <c r="AW73" s="499"/>
      <c r="AX73" s="499"/>
      <c r="AY73" s="499"/>
      <c r="AZ73" s="499"/>
      <c r="BA73" s="499"/>
      <c r="BB73" s="499"/>
      <c r="BC73" s="499"/>
      <c r="BD73" s="499"/>
      <c r="BE73" s="499"/>
      <c r="BF73" s="499"/>
      <c r="BG73" s="499"/>
      <c r="BH73" s="499"/>
      <c r="BI73" s="499"/>
      <c r="BJ73" s="499"/>
      <c r="BK73" s="499"/>
      <c r="BL73" s="499"/>
      <c r="BM73" s="499"/>
      <c r="BN73" s="499"/>
      <c r="BO73" s="499"/>
      <c r="BP73" s="499"/>
      <c r="BQ73" s="499"/>
      <c r="BR73" s="499"/>
      <c r="BS73" s="499"/>
      <c r="BT73"/>
    </row>
  </sheetData>
  <sheetProtection algorithmName="SHA-512" hashValue="UyWimBNXUvUE6rnQnOVMPmN6ucQipEVsJ6SxRc0inRziFEL6EV45eUGZKhL80sJhiNR03WJlLwVjKKMucEGmrA==" saltValue="lzgHBDSU8YD0Q6RAZdGAfw==" spinCount="100000" sheet="1" objects="1" scenarios="1"/>
  <protectedRanges>
    <protectedRange sqref="A7:A8" name="Rango2"/>
    <protectedRange sqref="N8 M7:N7 T7 B7:C8 O7:O8 R7:S8 G7 V7 BT7:BT8 H8:I8 I7:K7 X7:BS7" name="Rango2_1"/>
  </protectedRanges>
  <mergeCells count="258">
    <mergeCell ref="B11:F12"/>
    <mergeCell ref="B10:Z10"/>
    <mergeCell ref="B16:F16"/>
    <mergeCell ref="B17:Z17"/>
    <mergeCell ref="Z23:Z25"/>
    <mergeCell ref="B26:Z26"/>
    <mergeCell ref="B27:F28"/>
    <mergeCell ref="G27:J27"/>
    <mergeCell ref="G58:J58"/>
    <mergeCell ref="B42:F42"/>
    <mergeCell ref="B44:F44"/>
    <mergeCell ref="B47:F47"/>
    <mergeCell ref="B50:F50"/>
    <mergeCell ref="B51:F51"/>
    <mergeCell ref="B53:F53"/>
    <mergeCell ref="B54:F54"/>
    <mergeCell ref="B56:F56"/>
    <mergeCell ref="B57:F57"/>
    <mergeCell ref="G50:J50"/>
    <mergeCell ref="G51:J51"/>
    <mergeCell ref="G53:J53"/>
    <mergeCell ref="G54:J54"/>
    <mergeCell ref="G56:J56"/>
    <mergeCell ref="G57:J57"/>
    <mergeCell ref="BF34:BG34"/>
    <mergeCell ref="BL17:BS17"/>
    <mergeCell ref="BQ18:BQ19"/>
    <mergeCell ref="BN21:BO21"/>
    <mergeCell ref="BN22:BP22"/>
    <mergeCell ref="BQ22:BS22"/>
    <mergeCell ref="BO27:BQ27"/>
    <mergeCell ref="BR27:BT27"/>
    <mergeCell ref="BO34:BP34"/>
    <mergeCell ref="BC17:BJ17"/>
    <mergeCell ref="BH18:BH19"/>
    <mergeCell ref="BE21:BF21"/>
    <mergeCell ref="BE22:BG22"/>
    <mergeCell ref="BH22:BJ22"/>
    <mergeCell ref="BF27:BH27"/>
    <mergeCell ref="BI27:BK27"/>
    <mergeCell ref="AN34:AO34"/>
    <mergeCell ref="AT17:BA17"/>
    <mergeCell ref="AY18:AY19"/>
    <mergeCell ref="AV21:AW21"/>
    <mergeCell ref="AV22:AX22"/>
    <mergeCell ref="AY22:BA22"/>
    <mergeCell ref="AW27:AY27"/>
    <mergeCell ref="AZ27:BB27"/>
    <mergeCell ref="AW34:AX34"/>
    <mergeCell ref="AH27:AJ27"/>
    <mergeCell ref="AG18:AG19"/>
    <mergeCell ref="AK17:AR17"/>
    <mergeCell ref="AP18:AP19"/>
    <mergeCell ref="AM21:AN21"/>
    <mergeCell ref="AM22:AO22"/>
    <mergeCell ref="AP22:AR22"/>
    <mergeCell ref="AN27:AP27"/>
    <mergeCell ref="AQ27:AS27"/>
    <mergeCell ref="AE27:AG27"/>
    <mergeCell ref="AB17:AI17"/>
    <mergeCell ref="AG22:AI22"/>
    <mergeCell ref="F24:G24"/>
    <mergeCell ref="F25:G25"/>
    <mergeCell ref="H24:I24"/>
    <mergeCell ref="H25:I25"/>
    <mergeCell ref="J24:K24"/>
    <mergeCell ref="L24:M24"/>
    <mergeCell ref="J25:K25"/>
    <mergeCell ref="U28:V28"/>
    <mergeCell ref="Y28:Z28"/>
    <mergeCell ref="T25:U25"/>
    <mergeCell ref="V24:W24"/>
    <mergeCell ref="X24:Y24"/>
    <mergeCell ref="V25:W25"/>
    <mergeCell ref="L25:M25"/>
    <mergeCell ref="N24:O24"/>
    <mergeCell ref="P24:Q24"/>
    <mergeCell ref="N25:O25"/>
    <mergeCell ref="AE34:AF34"/>
    <mergeCell ref="AD21:AE21"/>
    <mergeCell ref="AD22:AF22"/>
    <mergeCell ref="X3:Z3"/>
    <mergeCell ref="V2:W2"/>
    <mergeCell ref="V3:W3"/>
    <mergeCell ref="V4:W4"/>
    <mergeCell ref="V5:W5"/>
    <mergeCell ref="X2:Z2"/>
    <mergeCell ref="X4:Z4"/>
    <mergeCell ref="B2:J5"/>
    <mergeCell ref="B8:H8"/>
    <mergeCell ref="B7:H7"/>
    <mergeCell ref="R8:T8"/>
    <mergeCell ref="I8:Q8"/>
    <mergeCell ref="O11:R11"/>
    <mergeCell ref="U20:U21"/>
    <mergeCell ref="Z20:Z21"/>
    <mergeCell ref="L20:L21"/>
    <mergeCell ref="P20:P21"/>
    <mergeCell ref="T20:T21"/>
    <mergeCell ref="X20:X21"/>
    <mergeCell ref="K2:U3"/>
    <mergeCell ref="K4:U4"/>
    <mergeCell ref="K5:U5"/>
    <mergeCell ref="I7:Z7"/>
    <mergeCell ref="U8:Z8"/>
    <mergeCell ref="K20:K21"/>
    <mergeCell ref="M20:M21"/>
    <mergeCell ref="O20:O21"/>
    <mergeCell ref="Q20:Q21"/>
    <mergeCell ref="S20:S21"/>
    <mergeCell ref="X5:Z5"/>
    <mergeCell ref="W20:W21"/>
    <mergeCell ref="C72:E72"/>
    <mergeCell ref="N72:P72"/>
    <mergeCell ref="N71:P71"/>
    <mergeCell ref="Q71:W71"/>
    <mergeCell ref="Q69:W69"/>
    <mergeCell ref="Q70:W70"/>
    <mergeCell ref="C71:E71"/>
    <mergeCell ref="F72:M72"/>
    <mergeCell ref="Q72:W72"/>
    <mergeCell ref="F71:M71"/>
    <mergeCell ref="F69:M69"/>
    <mergeCell ref="F70:M70"/>
    <mergeCell ref="I12:J12"/>
    <mergeCell ref="M12:N12"/>
    <mergeCell ref="Q12:R12"/>
    <mergeCell ref="U12:V12"/>
    <mergeCell ref="S11:V11"/>
    <mergeCell ref="X25:Y25"/>
    <mergeCell ref="O27:R27"/>
    <mergeCell ref="S27:V27"/>
    <mergeCell ref="W27:Z27"/>
    <mergeCell ref="K11:N11"/>
    <mergeCell ref="Y20:Y21"/>
    <mergeCell ref="Z18:Z19"/>
    <mergeCell ref="P25:Q25"/>
    <mergeCell ref="R24:S24"/>
    <mergeCell ref="G11:J11"/>
    <mergeCell ref="R18:U18"/>
    <mergeCell ref="V18:Y18"/>
    <mergeCell ref="G20:G21"/>
    <mergeCell ref="I20:I21"/>
    <mergeCell ref="Y12:Z12"/>
    <mergeCell ref="W11:Z11"/>
    <mergeCell ref="K27:N27"/>
    <mergeCell ref="T24:U24"/>
    <mergeCell ref="R25:S25"/>
    <mergeCell ref="H20:H21"/>
    <mergeCell ref="B13:F13"/>
    <mergeCell ref="B14:F14"/>
    <mergeCell ref="B15:F15"/>
    <mergeCell ref="K42:N42"/>
    <mergeCell ref="B29:F29"/>
    <mergeCell ref="B30:F30"/>
    <mergeCell ref="B32:F32"/>
    <mergeCell ref="B34:F34"/>
    <mergeCell ref="B36:F36"/>
    <mergeCell ref="B37:F37"/>
    <mergeCell ref="B18:E19"/>
    <mergeCell ref="F18:I18"/>
    <mergeCell ref="J18:M18"/>
    <mergeCell ref="N18:Q18"/>
    <mergeCell ref="I28:J28"/>
    <mergeCell ref="M28:N28"/>
    <mergeCell ref="Q28:R28"/>
    <mergeCell ref="B20:E20"/>
    <mergeCell ref="B21:E21"/>
    <mergeCell ref="B22:E22"/>
    <mergeCell ref="B23:E23"/>
    <mergeCell ref="B24:E24"/>
    <mergeCell ref="B25:E25"/>
    <mergeCell ref="S42:V42"/>
    <mergeCell ref="W42:Z42"/>
    <mergeCell ref="B43:E43"/>
    <mergeCell ref="K43:N43"/>
    <mergeCell ref="O43:R43"/>
    <mergeCell ref="S43:V43"/>
    <mergeCell ref="W43:Z43"/>
    <mergeCell ref="B38:F38"/>
    <mergeCell ref="B39:F39"/>
    <mergeCell ref="B40:F40"/>
    <mergeCell ref="B41:Z41"/>
    <mergeCell ref="G42:J42"/>
    <mergeCell ref="O42:R42"/>
    <mergeCell ref="B48:E48"/>
    <mergeCell ref="W48:Z48"/>
    <mergeCell ref="K47:N47"/>
    <mergeCell ref="O47:R47"/>
    <mergeCell ref="S47:V47"/>
    <mergeCell ref="W47:Z47"/>
    <mergeCell ref="G47:J47"/>
    <mergeCell ref="W50:Z50"/>
    <mergeCell ref="O51:R51"/>
    <mergeCell ref="W51:Z51"/>
    <mergeCell ref="K51:N51"/>
    <mergeCell ref="B49:E49"/>
    <mergeCell ref="G44:J44"/>
    <mergeCell ref="K44:N44"/>
    <mergeCell ref="O44:R44"/>
    <mergeCell ref="S44:V44"/>
    <mergeCell ref="W44:Z44"/>
    <mergeCell ref="W45:Z45"/>
    <mergeCell ref="W46:Z46"/>
    <mergeCell ref="W58:Z58"/>
    <mergeCell ref="W53:Z53"/>
    <mergeCell ref="K56:N56"/>
    <mergeCell ref="O56:R56"/>
    <mergeCell ref="K57:N57"/>
    <mergeCell ref="O57:R57"/>
    <mergeCell ref="K54:N54"/>
    <mergeCell ref="O54:R54"/>
    <mergeCell ref="S54:V54"/>
    <mergeCell ref="W54:Z54"/>
    <mergeCell ref="K58:N58"/>
    <mergeCell ref="O58:R58"/>
    <mergeCell ref="S58:V58"/>
    <mergeCell ref="S45:V45"/>
    <mergeCell ref="S46:V46"/>
    <mergeCell ref="W49:Z49"/>
    <mergeCell ref="G52:J52"/>
    <mergeCell ref="J59:N59"/>
    <mergeCell ref="S57:V57"/>
    <mergeCell ref="W57:Z57"/>
    <mergeCell ref="B58:F58"/>
    <mergeCell ref="O50:R50"/>
    <mergeCell ref="S50:V50"/>
    <mergeCell ref="K53:N53"/>
    <mergeCell ref="O53:R53"/>
    <mergeCell ref="S51:V51"/>
    <mergeCell ref="K50:N50"/>
    <mergeCell ref="K52:N52"/>
    <mergeCell ref="O52:R52"/>
    <mergeCell ref="S52:V52"/>
    <mergeCell ref="Q67:W68"/>
    <mergeCell ref="S56:V56"/>
    <mergeCell ref="W56:Z56"/>
    <mergeCell ref="F67:M68"/>
    <mergeCell ref="S53:V53"/>
    <mergeCell ref="B31:F31"/>
    <mergeCell ref="B33:F33"/>
    <mergeCell ref="B35:F35"/>
    <mergeCell ref="B52:F52"/>
    <mergeCell ref="W52:Z52"/>
    <mergeCell ref="B55:F55"/>
    <mergeCell ref="G55:J55"/>
    <mergeCell ref="K55:N55"/>
    <mergeCell ref="O55:R55"/>
    <mergeCell ref="S55:V55"/>
    <mergeCell ref="W55:Z55"/>
    <mergeCell ref="B45:F45"/>
    <mergeCell ref="B46:F46"/>
    <mergeCell ref="G45:J45"/>
    <mergeCell ref="G46:J46"/>
    <mergeCell ref="K45:N45"/>
    <mergeCell ref="K46:N46"/>
    <mergeCell ref="O45:R45"/>
    <mergeCell ref="O46:R46"/>
  </mergeCells>
  <conditionalFormatting sqref="B13">
    <cfRule type="colorScale" priority="17">
      <colorScale>
        <cfvo type="min"/>
        <cfvo type="percentile" val="50"/>
        <cfvo type="max"/>
        <color rgb="FFF8696B"/>
        <color rgb="FFFCFCFF"/>
        <color rgb="FF5A8AC6"/>
      </colorScale>
    </cfRule>
    <cfRule type="dataBar" priority="18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{222EB115-4B68-4A38-AACC-93CC05DFCC75}</x14:id>
        </ext>
      </extLst>
    </cfRule>
  </conditionalFormatting>
  <conditionalFormatting sqref="B14">
    <cfRule type="colorScale" priority="15">
      <colorScale>
        <cfvo type="min"/>
        <cfvo type="percentile" val="50"/>
        <cfvo type="max"/>
        <color rgb="FFF8696B"/>
        <color rgb="FFFCFCFF"/>
        <color rgb="FF5A8AC6"/>
      </colorScale>
    </cfRule>
    <cfRule type="dataBar" priority="16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{F956C0B9-63C5-4885-810C-4E55CB991AFC}</x14:id>
        </ext>
      </extLst>
    </cfRule>
  </conditionalFormatting>
  <conditionalFormatting sqref="B15">
    <cfRule type="colorScale" priority="21">
      <colorScale>
        <cfvo type="min"/>
        <cfvo type="percentile" val="50"/>
        <cfvo type="max"/>
        <color rgb="FFF8696B"/>
        <color rgb="FFFCFCFF"/>
        <color rgb="FF5A8AC6"/>
      </colorScale>
    </cfRule>
    <cfRule type="dataBar" priority="22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{D42F163B-B870-48FB-94DB-D4BF5C5757AF}</x14:id>
        </ext>
      </extLst>
    </cfRule>
  </conditionalFormatting>
  <conditionalFormatting sqref="B43:B46">
    <cfRule type="colorScale" priority="19">
      <colorScale>
        <cfvo type="min"/>
        <cfvo type="percentile" val="50"/>
        <cfvo type="max"/>
        <color rgb="FFF8696B"/>
        <color rgb="FFFCFCFF"/>
        <color rgb="FF5A8AC6"/>
      </colorScale>
    </cfRule>
    <cfRule type="dataBar" priority="20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{A3597CD4-CE12-4FC7-ABD8-CD07E5CF9EBD}</x14:id>
        </ext>
      </extLst>
    </cfRule>
  </conditionalFormatting>
  <conditionalFormatting sqref="B50">
    <cfRule type="colorScale" priority="9">
      <colorScale>
        <cfvo type="min"/>
        <cfvo type="percentile" val="50"/>
        <cfvo type="max"/>
        <color rgb="FFF8696B"/>
        <color rgb="FFFCFCFF"/>
        <color rgb="FF5A8AC6"/>
      </colorScale>
    </cfRule>
    <cfRule type="dataBar" priority="10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{301678C0-28D6-440A-A310-17FCEA0BE799}</x14:id>
        </ext>
      </extLst>
    </cfRule>
  </conditionalFormatting>
  <conditionalFormatting sqref="B51:B52">
    <cfRule type="colorScale" priority="184">
      <colorScale>
        <cfvo type="min"/>
        <cfvo type="percentile" val="50"/>
        <cfvo type="max"/>
        <color rgb="FFF8696B"/>
        <color rgb="FFFCFCFF"/>
        <color rgb="FF5A8AC6"/>
      </colorScale>
    </cfRule>
    <cfRule type="dataBar" priority="185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{9097A039-B388-41D5-9599-83219BD3438D}</x14:id>
        </ext>
      </extLst>
    </cfRule>
  </conditionalFormatting>
  <conditionalFormatting sqref="B53:B57 B47:B49">
    <cfRule type="colorScale" priority="13">
      <colorScale>
        <cfvo type="min"/>
        <cfvo type="percentile" val="50"/>
        <cfvo type="max"/>
        <color rgb="FFF8696B"/>
        <color rgb="FFFCFCFF"/>
        <color rgb="FF5A8AC6"/>
      </colorScale>
    </cfRule>
    <cfRule type="dataBar" priority="14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{83C160D1-D4CD-4326-AEE5-5034A122CE51}</x14:id>
        </ext>
      </extLst>
    </cfRule>
  </conditionalFormatting>
  <conditionalFormatting sqref="B58">
    <cfRule type="colorScale" priority="23">
      <colorScale>
        <cfvo type="min"/>
        <cfvo type="percentile" val="50"/>
        <cfvo type="max"/>
        <color rgb="FFF8696B"/>
        <color rgb="FFFCFCFF"/>
        <color rgb="FF5A8AC6"/>
      </colorScale>
    </cfRule>
    <cfRule type="dataBar" priority="24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{1105E71E-52B6-4462-9FBA-483F7F981A89}</x14:id>
        </ext>
      </extLst>
    </cfRule>
  </conditionalFormatting>
  <conditionalFormatting sqref="B20:E20">
    <cfRule type="colorScale" priority="5">
      <colorScale>
        <cfvo type="min"/>
        <cfvo type="percentile" val="50"/>
        <cfvo type="max"/>
        <color rgb="FFF8696B"/>
        <color rgb="FFFCFCFF"/>
        <color rgb="FF5A8AC6"/>
      </colorScale>
    </cfRule>
    <cfRule type="dataBar" priority="6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{68B92010-7C8B-4D1A-8B54-9F2FAF5B7290}</x14:id>
        </ext>
      </extLst>
    </cfRule>
  </conditionalFormatting>
  <conditionalFormatting sqref="B21:E21">
    <cfRule type="colorScale" priority="3">
      <colorScale>
        <cfvo type="min"/>
        <cfvo type="percentile" val="50"/>
        <cfvo type="max"/>
        <color rgb="FFF8696B"/>
        <color rgb="FFFCFCFF"/>
        <color rgb="FF5A8AC6"/>
      </colorScale>
    </cfRule>
    <cfRule type="dataBar" priority="4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{D5FAFD7F-698C-4361-9E1D-D05C909C5A2A}</x14:id>
        </ext>
      </extLst>
    </cfRule>
  </conditionalFormatting>
  <conditionalFormatting sqref="B22:E22">
    <cfRule type="colorScale" priority="7">
      <colorScale>
        <cfvo type="min"/>
        <cfvo type="percentile" val="50"/>
        <cfvo type="max"/>
        <color rgb="FFF8696B"/>
        <color rgb="FFFCFCFF"/>
        <color rgb="FF5A8AC6"/>
      </colorScale>
    </cfRule>
    <cfRule type="dataBar" priority="8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{15C03754-33D3-4167-8221-4AA9ED9E68C6}</x14:id>
        </ext>
      </extLst>
    </cfRule>
  </conditionalFormatting>
  <conditionalFormatting sqref="Z20 Z22">
    <cfRule type="containsText" dxfId="4" priority="2" operator="containsText" text="NO CUMPLE">
      <formula>NOT(ISERROR(SEARCH("NO CUMPLE",Z20)))</formula>
    </cfRule>
  </conditionalFormatting>
  <conditionalFormatting sqref="Z23">
    <cfRule type="containsText" dxfId="3" priority="1" operator="containsText" text="NO CUMPLE">
      <formula>NOT(ISERROR(SEARCH("NO CUMPLE",Z23)))</formula>
    </cfRule>
  </conditionalFormatting>
  <printOptions gridLines="1"/>
  <pageMargins left="0.31496062992125984" right="0.15748031496062992" top="0.74803149606299213" bottom="0.74803149606299213" header="0.31496062992125984" footer="0.31496062992125984"/>
  <pageSetup paperSize="9" scale="49" fitToWidth="0" fitToHeight="0" orientation="portrait" r:id="rId1"/>
  <colBreaks count="2" manualBreakCount="2">
    <brk id="27" max="111" man="1"/>
    <brk id="72" max="101" man="1"/>
  </colBreaks>
  <ignoredErrors>
    <ignoredError sqref="W22" formula="1"/>
  </ignoredError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22EB115-4B68-4A38-AACC-93CC05DFCC75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B13</xm:sqref>
        </x14:conditionalFormatting>
        <x14:conditionalFormatting xmlns:xm="http://schemas.microsoft.com/office/excel/2006/main">
          <x14:cfRule type="dataBar" id="{F956C0B9-63C5-4885-810C-4E55CB991AFC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B14</xm:sqref>
        </x14:conditionalFormatting>
        <x14:conditionalFormatting xmlns:xm="http://schemas.microsoft.com/office/excel/2006/main">
          <x14:cfRule type="dataBar" id="{D42F163B-B870-48FB-94DB-D4BF5C5757AF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B15</xm:sqref>
        </x14:conditionalFormatting>
        <x14:conditionalFormatting xmlns:xm="http://schemas.microsoft.com/office/excel/2006/main">
          <x14:cfRule type="dataBar" id="{A3597CD4-CE12-4FC7-ABD8-CD07E5CF9EBD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B43:B46</xm:sqref>
        </x14:conditionalFormatting>
        <x14:conditionalFormatting xmlns:xm="http://schemas.microsoft.com/office/excel/2006/main">
          <x14:cfRule type="dataBar" id="{301678C0-28D6-440A-A310-17FCEA0BE799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B50</xm:sqref>
        </x14:conditionalFormatting>
        <x14:conditionalFormatting xmlns:xm="http://schemas.microsoft.com/office/excel/2006/main">
          <x14:cfRule type="dataBar" id="{9097A039-B388-41D5-9599-83219BD3438D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B51:B52</xm:sqref>
        </x14:conditionalFormatting>
        <x14:conditionalFormatting xmlns:xm="http://schemas.microsoft.com/office/excel/2006/main">
          <x14:cfRule type="dataBar" id="{83C160D1-D4CD-4326-AEE5-5034A122CE51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B53:B57 B47:B49</xm:sqref>
        </x14:conditionalFormatting>
        <x14:conditionalFormatting xmlns:xm="http://schemas.microsoft.com/office/excel/2006/main">
          <x14:cfRule type="dataBar" id="{1105E71E-52B6-4462-9FBA-483F7F981A89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B58</xm:sqref>
        </x14:conditionalFormatting>
        <x14:conditionalFormatting xmlns:xm="http://schemas.microsoft.com/office/excel/2006/main">
          <x14:cfRule type="dataBar" id="{68B92010-7C8B-4D1A-8B54-9F2FAF5B7290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B20:E20</xm:sqref>
        </x14:conditionalFormatting>
        <x14:conditionalFormatting xmlns:xm="http://schemas.microsoft.com/office/excel/2006/main">
          <x14:cfRule type="dataBar" id="{D5FAFD7F-698C-4361-9E1D-D05C909C5A2A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B21:E21</xm:sqref>
        </x14:conditionalFormatting>
        <x14:conditionalFormatting xmlns:xm="http://schemas.microsoft.com/office/excel/2006/main">
          <x14:cfRule type="dataBar" id="{15C03754-33D3-4167-8221-4AA9ED9E68C6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B22:E22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E00-000000000000}">
          <x14:formula1>
            <xm:f>Datos!$G$2:$G$5</xm:f>
          </x14:formula1>
          <xm:sqref>I8:Q8</xm:sqref>
        </x14:dataValidation>
        <x14:dataValidation type="list" allowBlank="1" showInputMessage="1" showErrorMessage="1" xr:uid="{00000000-0002-0000-0E00-000001000000}">
          <x14:formula1>
            <xm:f>Datos!$I$2:$I$9</xm:f>
          </x14:formula1>
          <xm:sqref>K5:U5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BA175"/>
  <sheetViews>
    <sheetView view="pageBreakPreview" zoomScaleNormal="100" zoomScaleSheetLayoutView="100" workbookViewId="0">
      <selection activeCell="T8" sqref="T8:AE8"/>
    </sheetView>
  </sheetViews>
  <sheetFormatPr baseColWidth="10" defaultColWidth="11.42578125" defaultRowHeight="0" customHeight="1" zeroHeight="1" x14ac:dyDescent="0.25"/>
  <cols>
    <col min="1" max="1" width="0.85546875" style="41" customWidth="1"/>
    <col min="2" max="2" width="3.42578125" style="41" customWidth="1"/>
    <col min="3" max="3" width="15.7109375" style="41" customWidth="1"/>
    <col min="4" max="4" width="13.7109375" style="41" customWidth="1"/>
    <col min="5" max="5" width="10.5703125" style="41" customWidth="1"/>
    <col min="6" max="6" width="24.28515625" style="41" customWidth="1"/>
    <col min="7" max="7" width="15" style="41" customWidth="1"/>
    <col min="8" max="9" width="12.7109375" style="126" customWidth="1"/>
    <col min="10" max="10" width="22.5703125" style="126" customWidth="1"/>
    <col min="11" max="11" width="11.5703125" style="126" customWidth="1"/>
    <col min="12" max="12" width="19" style="126" customWidth="1"/>
    <col min="13" max="13" width="12.5703125" style="126" hidden="1" customWidth="1"/>
    <col min="14" max="14" width="15" style="126" customWidth="1"/>
    <col min="15" max="15" width="12.7109375" style="126" customWidth="1"/>
    <col min="16" max="16" width="9.28515625" style="126" hidden="1" customWidth="1"/>
    <col min="17" max="17" width="15" style="126" customWidth="1"/>
    <col min="18" max="18" width="13.28515625" style="126" customWidth="1"/>
    <col min="19" max="19" width="17.85546875" style="126" customWidth="1"/>
    <col min="20" max="20" width="9.5703125" style="126" customWidth="1"/>
    <col min="21" max="21" width="9.28515625" style="126" customWidth="1"/>
    <col min="22" max="22" width="11.7109375" style="126" customWidth="1"/>
    <col min="23" max="23" width="13.42578125" style="126" customWidth="1"/>
    <col min="24" max="24" width="18.140625" style="126" customWidth="1"/>
    <col min="25" max="30" width="17" style="126" customWidth="1"/>
    <col min="31" max="31" width="27.28515625" style="126" customWidth="1"/>
    <col min="32" max="32" width="45.42578125" style="41" hidden="1" customWidth="1"/>
    <col min="33" max="42" width="11.42578125" style="41" hidden="1" customWidth="1"/>
    <col min="43" max="43" width="3" style="41" customWidth="1"/>
    <col min="44" max="125" width="11.42578125" style="41" customWidth="1"/>
    <col min="126" max="16384" width="11.42578125" style="41"/>
  </cols>
  <sheetData>
    <row r="1" spans="1:53" ht="3.75" customHeight="1" x14ac:dyDescent="0.25">
      <c r="A1" s="50"/>
      <c r="B1" s="48"/>
      <c r="C1" s="48"/>
      <c r="D1" s="48"/>
      <c r="E1" s="48"/>
      <c r="F1" s="48"/>
      <c r="G1" s="48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7"/>
    </row>
    <row r="2" spans="1:53" ht="17.25" customHeight="1" x14ac:dyDescent="0.25">
      <c r="A2" s="46"/>
      <c r="B2" s="1043"/>
      <c r="C2" s="1043"/>
      <c r="D2" s="1043"/>
      <c r="E2" s="1043"/>
      <c r="F2" s="1043"/>
      <c r="G2" s="1042" t="s">
        <v>461</v>
      </c>
      <c r="H2" s="1042"/>
      <c r="I2" s="1042"/>
      <c r="J2" s="1042"/>
      <c r="K2" s="1042"/>
      <c r="L2" s="1042"/>
      <c r="M2" s="1042"/>
      <c r="N2" s="1042"/>
      <c r="O2" s="1042"/>
      <c r="P2" s="1042"/>
      <c r="Q2" s="1042"/>
      <c r="R2" s="1042"/>
      <c r="S2" s="1042"/>
      <c r="T2" s="1042"/>
      <c r="U2" s="1042"/>
      <c r="V2" s="1042"/>
      <c r="W2" s="1042"/>
      <c r="X2" s="1042"/>
      <c r="Y2" s="1042"/>
      <c r="Z2" s="1042"/>
      <c r="AA2" s="886" t="s">
        <v>44</v>
      </c>
      <c r="AB2" s="886"/>
      <c r="AC2" s="1016">
        <f>Datos!K2</f>
        <v>45293</v>
      </c>
      <c r="AD2" s="1016"/>
      <c r="AE2" s="1016"/>
      <c r="AF2" s="44"/>
    </row>
    <row r="3" spans="1:53" ht="17.25" customHeight="1" x14ac:dyDescent="0.25">
      <c r="A3" s="46"/>
      <c r="B3" s="1043"/>
      <c r="C3" s="1043"/>
      <c r="D3" s="1043"/>
      <c r="E3" s="1043"/>
      <c r="F3" s="1043"/>
      <c r="G3" s="1042"/>
      <c r="H3" s="1042"/>
      <c r="I3" s="1042"/>
      <c r="J3" s="1042"/>
      <c r="K3" s="1042"/>
      <c r="L3" s="1042"/>
      <c r="M3" s="1042"/>
      <c r="N3" s="1042"/>
      <c r="O3" s="1042"/>
      <c r="P3" s="1042"/>
      <c r="Q3" s="1042"/>
      <c r="R3" s="1042"/>
      <c r="S3" s="1042"/>
      <c r="T3" s="1042"/>
      <c r="U3" s="1042"/>
      <c r="V3" s="1042"/>
      <c r="W3" s="1042"/>
      <c r="X3" s="1042"/>
      <c r="Y3" s="1042"/>
      <c r="Z3" s="1042"/>
      <c r="AA3" s="886" t="s">
        <v>48</v>
      </c>
      <c r="AB3" s="886"/>
      <c r="AC3" s="1017" t="s">
        <v>379</v>
      </c>
      <c r="AD3" s="1017"/>
      <c r="AE3" s="1017"/>
      <c r="AF3" s="44"/>
    </row>
    <row r="4" spans="1:53" ht="17.25" customHeight="1" x14ac:dyDescent="0.25">
      <c r="A4" s="46"/>
      <c r="B4" s="1043"/>
      <c r="C4" s="1043"/>
      <c r="D4" s="1043"/>
      <c r="E4" s="1043"/>
      <c r="F4" s="1043"/>
      <c r="G4" s="1125" t="str">
        <f>'ÍNDICE 00'!C18</f>
        <v>REGISTRO DE SERVIDORES PEA</v>
      </c>
      <c r="H4" s="1125"/>
      <c r="I4" s="1125"/>
      <c r="J4" s="1125"/>
      <c r="K4" s="1125"/>
      <c r="L4" s="1125"/>
      <c r="M4" s="1125"/>
      <c r="N4" s="1125"/>
      <c r="O4" s="1125"/>
      <c r="P4" s="1125"/>
      <c r="Q4" s="1125"/>
      <c r="R4" s="1125"/>
      <c r="S4" s="1125"/>
      <c r="T4" s="1125"/>
      <c r="U4" s="1125"/>
      <c r="V4" s="1125"/>
      <c r="W4" s="1125"/>
      <c r="X4" s="1125"/>
      <c r="Y4" s="1125"/>
      <c r="Z4" s="1125"/>
      <c r="AA4" s="886" t="s">
        <v>46</v>
      </c>
      <c r="AB4" s="886"/>
      <c r="AC4" s="1017" t="s">
        <v>333</v>
      </c>
      <c r="AD4" s="1017"/>
      <c r="AE4" s="1017"/>
      <c r="AF4" s="44"/>
    </row>
    <row r="5" spans="1:53" ht="17.25" customHeight="1" x14ac:dyDescent="0.25">
      <c r="A5" s="46"/>
      <c r="B5" s="1043"/>
      <c r="C5" s="1043"/>
      <c r="D5" s="1043"/>
      <c r="E5" s="1043"/>
      <c r="F5" s="1043"/>
      <c r="G5" s="1077" t="s">
        <v>365</v>
      </c>
      <c r="H5" s="1077"/>
      <c r="I5" s="1077"/>
      <c r="J5" s="1077"/>
      <c r="K5" s="1077"/>
      <c r="L5" s="1077"/>
      <c r="M5" s="1077"/>
      <c r="N5" s="1077"/>
      <c r="O5" s="1077"/>
      <c r="P5" s="1077"/>
      <c r="Q5" s="1077"/>
      <c r="R5" s="1077"/>
      <c r="S5" s="1077"/>
      <c r="T5" s="1077"/>
      <c r="U5" s="1077"/>
      <c r="V5" s="1077"/>
      <c r="W5" s="1077"/>
      <c r="X5" s="1077"/>
      <c r="Y5" s="1077"/>
      <c r="Z5" s="1077"/>
      <c r="AA5" s="886" t="s">
        <v>41</v>
      </c>
      <c r="AB5" s="886"/>
      <c r="AC5" s="1018" t="str">
        <f>'ÍNDICE 00'!I18</f>
        <v>PRO-MDT-PTH-01 FOR 17 EXT</v>
      </c>
      <c r="AD5" s="1018"/>
      <c r="AE5" s="1018"/>
      <c r="AF5" s="44"/>
    </row>
    <row r="6" spans="1:53" ht="6.75" customHeight="1" x14ac:dyDescent="0.25">
      <c r="A6" s="46"/>
      <c r="B6" s="955"/>
      <c r="C6" s="955"/>
      <c r="D6" s="955"/>
      <c r="E6" s="955"/>
      <c r="F6" s="955"/>
      <c r="G6" s="955"/>
      <c r="H6" s="955"/>
      <c r="I6" s="955"/>
      <c r="J6" s="955"/>
      <c r="K6" s="955"/>
      <c r="L6" s="955"/>
      <c r="M6" s="955"/>
      <c r="N6" s="955"/>
      <c r="O6" s="955"/>
      <c r="P6" s="955"/>
      <c r="Q6" s="955"/>
      <c r="R6" s="955"/>
      <c r="S6" s="955"/>
      <c r="T6" s="955"/>
      <c r="U6" s="955"/>
      <c r="V6" s="955"/>
      <c r="W6" s="955"/>
      <c r="X6" s="955"/>
      <c r="Y6" s="955"/>
      <c r="Z6" s="955"/>
      <c r="AA6" s="955"/>
      <c r="AB6" s="955"/>
      <c r="AC6" s="955"/>
      <c r="AD6" s="955"/>
      <c r="AE6" s="955"/>
      <c r="AF6" s="44"/>
    </row>
    <row r="7" spans="1:53" s="40" customFormat="1" ht="18.75" customHeight="1" x14ac:dyDescent="0.3">
      <c r="A7" s="3"/>
      <c r="B7" s="1366" t="s">
        <v>37</v>
      </c>
      <c r="C7" s="1367"/>
      <c r="D7" s="1367"/>
      <c r="E7" s="1367"/>
      <c r="F7" s="1367"/>
      <c r="G7" s="1367"/>
      <c r="H7" s="1411"/>
      <c r="I7" s="1411"/>
      <c r="J7" s="1411"/>
      <c r="K7" s="1411"/>
      <c r="L7" s="1411"/>
      <c r="M7" s="1411"/>
      <c r="N7" s="1411"/>
      <c r="O7" s="1411"/>
      <c r="P7" s="494"/>
      <c r="Q7" s="1367" t="s">
        <v>59</v>
      </c>
      <c r="R7" s="1367"/>
      <c r="S7" s="1367"/>
      <c r="T7" s="1412"/>
      <c r="U7" s="1412"/>
      <c r="V7" s="1412"/>
      <c r="W7" s="1412"/>
      <c r="X7" s="1412"/>
      <c r="Y7" s="1412"/>
      <c r="Z7" s="1412"/>
      <c r="AA7" s="1412"/>
      <c r="AB7" s="1412"/>
      <c r="AC7" s="1412"/>
      <c r="AD7" s="1412"/>
      <c r="AE7" s="1413"/>
      <c r="AF7" s="43"/>
      <c r="AG7" s="41"/>
      <c r="AH7" s="45"/>
      <c r="AI7" s="41"/>
      <c r="AJ7" s="56"/>
      <c r="AK7" s="41"/>
      <c r="AL7" s="45"/>
      <c r="AM7" s="41"/>
      <c r="AN7" s="56"/>
      <c r="AO7" s="41"/>
      <c r="AP7" s="45"/>
      <c r="AQ7" s="41"/>
      <c r="AR7" s="56"/>
      <c r="AS7" s="41"/>
      <c r="AT7" s="45"/>
      <c r="AU7" s="41"/>
      <c r="AV7" s="56"/>
      <c r="AW7" s="41"/>
      <c r="AX7" s="45"/>
      <c r="AY7" s="41"/>
      <c r="AZ7" s="56"/>
      <c r="BA7" s="41"/>
    </row>
    <row r="8" spans="1:53" s="40" customFormat="1" ht="18.75" customHeight="1" x14ac:dyDescent="0.3">
      <c r="A8" s="3"/>
      <c r="B8" s="1129" t="s">
        <v>158</v>
      </c>
      <c r="C8" s="1128"/>
      <c r="D8" s="1128"/>
      <c r="E8" s="1128"/>
      <c r="F8" s="1128"/>
      <c r="G8" s="1128"/>
      <c r="H8" s="1131"/>
      <c r="I8" s="1131"/>
      <c r="J8" s="1131"/>
      <c r="K8" s="1131"/>
      <c r="L8" s="1131"/>
      <c r="M8" s="1131"/>
      <c r="N8" s="1131"/>
      <c r="O8" s="1131"/>
      <c r="P8" s="495"/>
      <c r="Q8" s="1365" t="s">
        <v>79</v>
      </c>
      <c r="R8" s="1365"/>
      <c r="S8" s="1365"/>
      <c r="T8" s="1414"/>
      <c r="U8" s="1414"/>
      <c r="V8" s="1414"/>
      <c r="W8" s="1414"/>
      <c r="X8" s="1414"/>
      <c r="Y8" s="1414"/>
      <c r="Z8" s="1414"/>
      <c r="AA8" s="1414"/>
      <c r="AB8" s="1414"/>
      <c r="AC8" s="1414"/>
      <c r="AD8" s="1414"/>
      <c r="AE8" s="1415"/>
      <c r="AF8" s="43"/>
      <c r="AG8" s="41"/>
      <c r="AH8" s="45"/>
      <c r="AI8" s="41"/>
      <c r="AJ8" s="56"/>
      <c r="AK8" s="41"/>
      <c r="AL8" s="45"/>
      <c r="AM8" s="41"/>
      <c r="AN8" s="56"/>
      <c r="AO8" s="41"/>
      <c r="AP8" s="45"/>
      <c r="AQ8" s="41"/>
      <c r="AR8" s="56"/>
      <c r="AS8" s="41"/>
      <c r="AT8" s="45"/>
      <c r="AU8" s="41"/>
      <c r="AV8" s="56"/>
      <c r="AW8" s="41"/>
      <c r="AX8" s="45"/>
      <c r="AY8" s="41"/>
      <c r="AZ8" s="56"/>
    </row>
    <row r="9" spans="1:53" s="40" customFormat="1" ht="8.25" customHeight="1" x14ac:dyDescent="0.3">
      <c r="A9" s="3"/>
      <c r="B9" s="341"/>
      <c r="C9" s="341"/>
      <c r="D9" s="341"/>
      <c r="E9" s="341"/>
      <c r="F9" s="341"/>
      <c r="G9" s="341"/>
      <c r="H9" s="620"/>
      <c r="I9" s="620"/>
      <c r="J9" s="620"/>
      <c r="K9" s="620"/>
      <c r="L9" s="620"/>
      <c r="M9" s="620"/>
      <c r="N9" s="620"/>
      <c r="O9" s="620"/>
      <c r="P9" s="621"/>
      <c r="Q9" s="622"/>
      <c r="R9" s="622"/>
      <c r="S9" s="622"/>
      <c r="T9" s="620"/>
      <c r="U9" s="620"/>
      <c r="V9" s="620"/>
      <c r="W9" s="620"/>
      <c r="X9" s="620"/>
      <c r="Y9" s="620"/>
      <c r="Z9" s="620"/>
      <c r="AA9" s="620"/>
      <c r="AB9" s="620"/>
      <c r="AC9" s="620"/>
      <c r="AD9" s="620"/>
      <c r="AE9" s="620"/>
      <c r="AF9" s="43"/>
      <c r="AG9" s="41"/>
      <c r="AH9" s="45"/>
      <c r="AI9" s="41"/>
      <c r="AJ9" s="56"/>
      <c r="AK9" s="41"/>
      <c r="AL9" s="45"/>
      <c r="AM9" s="41"/>
      <c r="AN9" s="56"/>
      <c r="AO9" s="41"/>
      <c r="AP9" s="45"/>
      <c r="AQ9" s="41"/>
      <c r="AR9" s="56"/>
      <c r="AS9" s="41"/>
      <c r="AT9" s="45"/>
      <c r="AU9" s="41"/>
      <c r="AV9" s="56"/>
      <c r="AW9" s="41"/>
      <c r="AX9" s="45"/>
      <c r="AY9" s="41"/>
      <c r="AZ9" s="56"/>
    </row>
    <row r="10" spans="1:53" s="40" customFormat="1" ht="18.75" customHeight="1" x14ac:dyDescent="0.3">
      <c r="A10" s="3"/>
      <c r="B10" s="1405" t="s">
        <v>525</v>
      </c>
      <c r="C10" s="1405"/>
      <c r="D10" s="1405"/>
      <c r="E10" s="1405"/>
      <c r="F10" s="1406">
        <f>'TRPA-07'!P156</f>
        <v>0</v>
      </c>
      <c r="G10" s="1405" t="s">
        <v>526</v>
      </c>
      <c r="H10" s="1405"/>
      <c r="I10" s="1405"/>
      <c r="J10" s="1405">
        <f>Z33</f>
        <v>0</v>
      </c>
      <c r="K10" s="1405" t="s">
        <v>527</v>
      </c>
      <c r="L10" s="1405"/>
      <c r="M10" s="1405"/>
      <c r="N10" s="1405"/>
      <c r="O10" s="1406">
        <f>F10-J10</f>
        <v>0</v>
      </c>
      <c r="P10" s="621"/>
      <c r="Q10" s="622"/>
      <c r="R10" s="622"/>
      <c r="S10" s="622"/>
      <c r="T10" s="620"/>
      <c r="U10" s="620"/>
      <c r="V10" s="620"/>
      <c r="W10" s="620"/>
      <c r="X10" s="620"/>
      <c r="Y10" s="620"/>
      <c r="Z10" s="620"/>
      <c r="AA10" s="620"/>
      <c r="AB10" s="620"/>
      <c r="AC10" s="620"/>
      <c r="AD10" s="620"/>
      <c r="AE10" s="620"/>
      <c r="AF10" s="43"/>
      <c r="AG10" s="41"/>
      <c r="AH10" s="45"/>
      <c r="AI10" s="41"/>
      <c r="AJ10" s="56"/>
      <c r="AK10" s="41"/>
      <c r="AL10" s="45"/>
      <c r="AM10" s="41"/>
      <c r="AN10" s="56"/>
      <c r="AO10" s="41"/>
      <c r="AP10" s="45"/>
      <c r="AQ10" s="41"/>
      <c r="AR10" s="56"/>
      <c r="AS10" s="41"/>
      <c r="AT10" s="45"/>
      <c r="AU10" s="41"/>
      <c r="AV10" s="56"/>
      <c r="AW10" s="41"/>
      <c r="AX10" s="45"/>
      <c r="AY10" s="41"/>
      <c r="AZ10" s="56"/>
    </row>
    <row r="11" spans="1:53" s="40" customFormat="1" ht="18" customHeight="1" x14ac:dyDescent="0.25">
      <c r="A11" s="3"/>
      <c r="B11" s="1405"/>
      <c r="C11" s="1405"/>
      <c r="D11" s="1405"/>
      <c r="E11" s="1405"/>
      <c r="F11" s="1405"/>
      <c r="G11" s="1405"/>
      <c r="H11" s="1405"/>
      <c r="I11" s="1405"/>
      <c r="J11" s="1405"/>
      <c r="K11" s="1405"/>
      <c r="L11" s="1405"/>
      <c r="M11" s="1405"/>
      <c r="N11" s="1405"/>
      <c r="O11" s="1405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255"/>
      <c r="AG11" s="41"/>
      <c r="AH11" s="41"/>
      <c r="AI11" s="45"/>
      <c r="AJ11" s="41"/>
      <c r="AK11" s="56"/>
      <c r="AL11" s="41"/>
      <c r="AM11" s="45"/>
      <c r="AN11" s="41"/>
      <c r="AO11" s="56"/>
      <c r="AP11" s="41"/>
      <c r="AQ11" s="45"/>
      <c r="AR11" s="41"/>
      <c r="AS11" s="56"/>
      <c r="AT11" s="41"/>
      <c r="AU11" s="45"/>
      <c r="AV11" s="41"/>
      <c r="AW11" s="56"/>
      <c r="AX11" s="41"/>
      <c r="AY11" s="45"/>
      <c r="AZ11" s="41"/>
      <c r="BA11" s="56"/>
    </row>
    <row r="12" spans="1:53" ht="36" customHeight="1" x14ac:dyDescent="0.25">
      <c r="A12" s="46"/>
      <c r="B12" s="1070" t="s">
        <v>1</v>
      </c>
      <c r="C12" s="1071" t="s">
        <v>244</v>
      </c>
      <c r="D12" s="1073"/>
      <c r="E12" s="1070" t="s">
        <v>5</v>
      </c>
      <c r="F12" s="1070" t="s">
        <v>462</v>
      </c>
      <c r="G12" s="1070" t="s">
        <v>463</v>
      </c>
      <c r="H12" s="1070" t="s">
        <v>464</v>
      </c>
      <c r="I12" s="1070" t="s">
        <v>465</v>
      </c>
      <c r="J12" s="1070" t="s">
        <v>466</v>
      </c>
      <c r="K12" s="1070" t="s">
        <v>467</v>
      </c>
      <c r="L12" s="1070" t="s">
        <v>468</v>
      </c>
      <c r="M12" s="254" t="s">
        <v>240</v>
      </c>
      <c r="N12" s="1070" t="s">
        <v>3</v>
      </c>
      <c r="O12" s="1070" t="s">
        <v>94</v>
      </c>
      <c r="P12" s="118" t="s">
        <v>238</v>
      </c>
      <c r="Q12" s="1070" t="s">
        <v>469</v>
      </c>
      <c r="R12" s="994" t="s">
        <v>470</v>
      </c>
      <c r="S12" s="995"/>
      <c r="T12" s="994" t="s">
        <v>471</v>
      </c>
      <c r="U12" s="995"/>
      <c r="V12" s="1070" t="s">
        <v>472</v>
      </c>
      <c r="W12" s="1070" t="s">
        <v>473</v>
      </c>
      <c r="X12" s="1070" t="s">
        <v>474</v>
      </c>
      <c r="Y12" s="1070" t="s">
        <v>475</v>
      </c>
      <c r="Z12" s="1070" t="s">
        <v>476</v>
      </c>
      <c r="AA12" s="989" t="s">
        <v>539</v>
      </c>
      <c r="AB12" s="989" t="s">
        <v>540</v>
      </c>
      <c r="AC12" s="989" t="s">
        <v>541</v>
      </c>
      <c r="AD12" s="989" t="s">
        <v>590</v>
      </c>
      <c r="AE12" s="989" t="s">
        <v>592</v>
      </c>
      <c r="AF12" s="44"/>
    </row>
    <row r="13" spans="1:53" ht="36" customHeight="1" x14ac:dyDescent="0.25">
      <c r="A13" s="46"/>
      <c r="B13" s="1005"/>
      <c r="C13" s="1074"/>
      <c r="D13" s="1075"/>
      <c r="E13" s="1005"/>
      <c r="F13" s="1005"/>
      <c r="G13" s="1005"/>
      <c r="H13" s="1005"/>
      <c r="I13" s="1005"/>
      <c r="J13" s="1005"/>
      <c r="K13" s="1005"/>
      <c r="L13" s="1005"/>
      <c r="M13" s="254"/>
      <c r="N13" s="1005"/>
      <c r="O13" s="1005"/>
      <c r="P13" s="118"/>
      <c r="Q13" s="1005"/>
      <c r="R13" s="118" t="s">
        <v>477</v>
      </c>
      <c r="S13" s="118" t="s">
        <v>478</v>
      </c>
      <c r="T13" s="118" t="s">
        <v>479</v>
      </c>
      <c r="U13" s="118" t="s">
        <v>480</v>
      </c>
      <c r="V13" s="1005"/>
      <c r="W13" s="1005"/>
      <c r="X13" s="1005"/>
      <c r="Y13" s="1005"/>
      <c r="Z13" s="1005"/>
      <c r="AA13" s="989"/>
      <c r="AB13" s="989"/>
      <c r="AC13" s="989"/>
      <c r="AD13" s="989"/>
      <c r="AE13" s="989"/>
    </row>
    <row r="14" spans="1:53" ht="33.950000000000003" customHeight="1" x14ac:dyDescent="0.25">
      <c r="A14" s="46"/>
      <c r="B14" s="140"/>
      <c r="C14" s="1051"/>
      <c r="D14" s="1052"/>
      <c r="E14" s="322"/>
      <c r="F14" s="140"/>
      <c r="G14" s="140"/>
      <c r="H14" s="140"/>
      <c r="I14" s="140"/>
      <c r="J14" s="140"/>
      <c r="K14" s="140"/>
      <c r="L14" s="140"/>
      <c r="M14" s="140"/>
      <c r="N14" s="140"/>
      <c r="O14" s="140"/>
      <c r="P14" s="140"/>
      <c r="Q14" s="140"/>
      <c r="R14" s="140"/>
      <c r="S14" s="140"/>
      <c r="T14" s="140"/>
      <c r="U14" s="140"/>
      <c r="V14" s="680"/>
      <c r="W14" s="496"/>
      <c r="X14" s="496"/>
      <c r="Y14" s="497"/>
      <c r="Z14" s="497"/>
      <c r="AA14" s="618"/>
      <c r="AB14" s="618"/>
      <c r="AC14" s="619" t="str">
        <f t="shared" ref="AC14:AC32" si="0">IF(AA14="","",AA14+730)</f>
        <v/>
      </c>
      <c r="AD14" s="669"/>
      <c r="AE14" s="670"/>
      <c r="AF14" s="253" t="s">
        <v>236</v>
      </c>
      <c r="AG14" s="253" t="s">
        <v>235</v>
      </c>
    </row>
    <row r="15" spans="1:53" ht="33.950000000000003" customHeight="1" x14ac:dyDescent="0.25">
      <c r="A15" s="46"/>
      <c r="B15" s="142"/>
      <c r="C15" s="1051"/>
      <c r="D15" s="1052"/>
      <c r="E15" s="322"/>
      <c r="F15" s="140"/>
      <c r="G15" s="140"/>
      <c r="H15" s="140"/>
      <c r="I15" s="140"/>
      <c r="J15" s="140"/>
      <c r="K15" s="140"/>
      <c r="L15" s="140"/>
      <c r="M15" s="140"/>
      <c r="N15" s="140"/>
      <c r="O15" s="140"/>
      <c r="P15" s="140"/>
      <c r="Q15" s="140"/>
      <c r="R15" s="140"/>
      <c r="S15" s="140"/>
      <c r="T15" s="140"/>
      <c r="U15" s="140"/>
      <c r="V15" s="680"/>
      <c r="W15" s="497"/>
      <c r="X15" s="497"/>
      <c r="Y15" s="497"/>
      <c r="Z15" s="497"/>
      <c r="AA15" s="618"/>
      <c r="AB15" s="618"/>
      <c r="AC15" s="619" t="str">
        <f t="shared" si="0"/>
        <v/>
      </c>
      <c r="AD15" s="669"/>
      <c r="AE15" s="670"/>
      <c r="AF15" s="243">
        <v>1900</v>
      </c>
      <c r="AG15" s="243">
        <v>0</v>
      </c>
    </row>
    <row r="16" spans="1:53" ht="33.950000000000003" customHeight="1" x14ac:dyDescent="0.25">
      <c r="A16" s="46"/>
      <c r="B16" s="142"/>
      <c r="C16" s="1051"/>
      <c r="D16" s="1052"/>
      <c r="E16" s="322"/>
      <c r="F16" s="140"/>
      <c r="G16" s="140"/>
      <c r="H16" s="140"/>
      <c r="I16" s="140"/>
      <c r="J16" s="140"/>
      <c r="K16" s="140"/>
      <c r="L16" s="140"/>
      <c r="M16" s="140"/>
      <c r="N16" s="140"/>
      <c r="O16" s="140"/>
      <c r="P16" s="140"/>
      <c r="Q16" s="140"/>
      <c r="R16" s="140"/>
      <c r="S16" s="140"/>
      <c r="T16" s="140"/>
      <c r="U16" s="140"/>
      <c r="V16" s="680"/>
      <c r="W16" s="497"/>
      <c r="X16" s="497"/>
      <c r="Y16" s="497"/>
      <c r="Z16" s="497"/>
      <c r="AA16" s="618"/>
      <c r="AB16" s="618"/>
      <c r="AC16" s="619" t="str">
        <f t="shared" si="0"/>
        <v/>
      </c>
      <c r="AD16" s="669"/>
      <c r="AE16" s="670"/>
      <c r="AF16" s="252">
        <v>2010</v>
      </c>
      <c r="AG16" s="252">
        <v>240</v>
      </c>
    </row>
    <row r="17" spans="1:33" ht="33.950000000000003" customHeight="1" x14ac:dyDescent="0.25">
      <c r="A17" s="46"/>
      <c r="B17" s="140"/>
      <c r="C17" s="1051"/>
      <c r="D17" s="1052"/>
      <c r="E17" s="322"/>
      <c r="F17" s="140"/>
      <c r="G17" s="140"/>
      <c r="H17" s="140"/>
      <c r="I17" s="140"/>
      <c r="J17" s="140"/>
      <c r="K17" s="140"/>
      <c r="L17" s="140"/>
      <c r="M17" s="140"/>
      <c r="N17" s="140"/>
      <c r="O17" s="140"/>
      <c r="P17" s="140"/>
      <c r="Q17" s="140"/>
      <c r="R17" s="140"/>
      <c r="S17" s="140"/>
      <c r="T17" s="140"/>
      <c r="U17" s="140"/>
      <c r="V17" s="680"/>
      <c r="W17" s="497"/>
      <c r="X17" s="497"/>
      <c r="Y17" s="497"/>
      <c r="Z17" s="497"/>
      <c r="AA17" s="618"/>
      <c r="AB17" s="618"/>
      <c r="AC17" s="619" t="str">
        <f t="shared" si="0"/>
        <v/>
      </c>
      <c r="AD17" s="669"/>
      <c r="AE17" s="670"/>
      <c r="AF17" s="252">
        <v>2011</v>
      </c>
      <c r="AG17" s="252">
        <v>264</v>
      </c>
    </row>
    <row r="18" spans="1:33" ht="33.950000000000003" customHeight="1" x14ac:dyDescent="0.25">
      <c r="A18" s="46"/>
      <c r="B18" s="142"/>
      <c r="C18" s="1051"/>
      <c r="D18" s="1052"/>
      <c r="E18" s="322"/>
      <c r="F18" s="140"/>
      <c r="G18" s="140"/>
      <c r="H18" s="140"/>
      <c r="I18" s="140"/>
      <c r="J18" s="140"/>
      <c r="K18" s="140"/>
      <c r="L18" s="140"/>
      <c r="M18" s="140"/>
      <c r="N18" s="140"/>
      <c r="O18" s="140"/>
      <c r="P18" s="140"/>
      <c r="Q18" s="140"/>
      <c r="R18" s="140"/>
      <c r="S18" s="140"/>
      <c r="T18" s="140"/>
      <c r="U18" s="140"/>
      <c r="V18" s="680"/>
      <c r="W18" s="497"/>
      <c r="X18" s="497"/>
      <c r="Y18" s="497"/>
      <c r="Z18" s="497"/>
      <c r="AA18" s="618"/>
      <c r="AB18" s="618"/>
      <c r="AC18" s="619" t="str">
        <f t="shared" si="0"/>
        <v/>
      </c>
      <c r="AD18" s="669"/>
      <c r="AE18" s="670"/>
      <c r="AF18" s="252">
        <v>2012</v>
      </c>
      <c r="AG18" s="252">
        <v>292</v>
      </c>
    </row>
    <row r="19" spans="1:33" ht="33.950000000000003" customHeight="1" x14ac:dyDescent="0.25">
      <c r="A19" s="46"/>
      <c r="B19" s="142"/>
      <c r="C19" s="1051"/>
      <c r="D19" s="1052"/>
      <c r="E19" s="322"/>
      <c r="F19" s="140"/>
      <c r="G19" s="140"/>
      <c r="H19" s="140"/>
      <c r="I19" s="140"/>
      <c r="J19" s="140"/>
      <c r="K19" s="140"/>
      <c r="L19" s="140"/>
      <c r="M19" s="140"/>
      <c r="N19" s="140"/>
      <c r="O19" s="140"/>
      <c r="P19" s="140"/>
      <c r="Q19" s="140"/>
      <c r="R19" s="140"/>
      <c r="S19" s="140"/>
      <c r="T19" s="140"/>
      <c r="U19" s="140"/>
      <c r="V19" s="680"/>
      <c r="W19" s="497"/>
      <c r="X19" s="497"/>
      <c r="Y19" s="497"/>
      <c r="Z19" s="497"/>
      <c r="AA19" s="618"/>
      <c r="AB19" s="618"/>
      <c r="AC19" s="619" t="str">
        <f t="shared" si="0"/>
        <v/>
      </c>
      <c r="AD19" s="669"/>
      <c r="AE19" s="670"/>
      <c r="AF19" s="252">
        <v>2013</v>
      </c>
      <c r="AG19" s="252">
        <v>318</v>
      </c>
    </row>
    <row r="20" spans="1:33" ht="33.950000000000003" customHeight="1" x14ac:dyDescent="0.25">
      <c r="A20" s="46"/>
      <c r="B20" s="140"/>
      <c r="C20" s="1051"/>
      <c r="D20" s="1052"/>
      <c r="E20" s="322"/>
      <c r="F20" s="140"/>
      <c r="G20" s="140"/>
      <c r="H20" s="140"/>
      <c r="I20" s="140"/>
      <c r="J20" s="140"/>
      <c r="K20" s="140"/>
      <c r="L20" s="140"/>
      <c r="M20" s="140"/>
      <c r="N20" s="140"/>
      <c r="O20" s="140"/>
      <c r="P20" s="140"/>
      <c r="Q20" s="140"/>
      <c r="R20" s="140"/>
      <c r="S20" s="140"/>
      <c r="T20" s="140"/>
      <c r="U20" s="140"/>
      <c r="V20" s="680"/>
      <c r="W20" s="497"/>
      <c r="X20" s="497"/>
      <c r="Y20" s="497"/>
      <c r="Z20" s="497"/>
      <c r="AA20" s="618"/>
      <c r="AB20" s="618"/>
      <c r="AC20" s="619" t="str">
        <f t="shared" si="0"/>
        <v/>
      </c>
      <c r="AD20" s="669"/>
      <c r="AE20" s="670"/>
      <c r="AF20" s="252">
        <v>2014</v>
      </c>
      <c r="AG20" s="252">
        <v>340</v>
      </c>
    </row>
    <row r="21" spans="1:33" ht="33.950000000000003" customHeight="1" x14ac:dyDescent="0.25">
      <c r="A21" s="46"/>
      <c r="B21" s="142"/>
      <c r="C21" s="1051"/>
      <c r="D21" s="1052"/>
      <c r="E21" s="322"/>
      <c r="F21" s="140"/>
      <c r="G21" s="140"/>
      <c r="H21" s="140"/>
      <c r="I21" s="140"/>
      <c r="J21" s="140"/>
      <c r="K21" s="140"/>
      <c r="L21" s="140"/>
      <c r="M21" s="140"/>
      <c r="N21" s="140"/>
      <c r="O21" s="140"/>
      <c r="P21" s="140"/>
      <c r="Q21" s="140"/>
      <c r="R21" s="140"/>
      <c r="S21" s="140"/>
      <c r="T21" s="140"/>
      <c r="U21" s="140"/>
      <c r="V21" s="680"/>
      <c r="W21" s="497"/>
      <c r="X21" s="497"/>
      <c r="Y21" s="497"/>
      <c r="Z21" s="497"/>
      <c r="AA21" s="618"/>
      <c r="AB21" s="618"/>
      <c r="AC21" s="619" t="str">
        <f t="shared" si="0"/>
        <v/>
      </c>
      <c r="AD21" s="669"/>
      <c r="AE21" s="670"/>
      <c r="AF21" s="252">
        <v>2015</v>
      </c>
      <c r="AG21" s="252">
        <v>354</v>
      </c>
    </row>
    <row r="22" spans="1:33" ht="33.950000000000003" customHeight="1" x14ac:dyDescent="0.25">
      <c r="A22" s="46"/>
      <c r="B22" s="142"/>
      <c r="C22" s="1051"/>
      <c r="D22" s="1052"/>
      <c r="E22" s="322"/>
      <c r="F22" s="140"/>
      <c r="G22" s="140"/>
      <c r="H22" s="140"/>
      <c r="I22" s="140"/>
      <c r="J22" s="140"/>
      <c r="K22" s="140"/>
      <c r="L22" s="140"/>
      <c r="M22" s="140"/>
      <c r="N22" s="140"/>
      <c r="O22" s="140"/>
      <c r="P22" s="140"/>
      <c r="Q22" s="140"/>
      <c r="R22" s="140"/>
      <c r="S22" s="140"/>
      <c r="T22" s="140"/>
      <c r="U22" s="140"/>
      <c r="V22" s="680"/>
      <c r="W22" s="497"/>
      <c r="X22" s="497"/>
      <c r="Y22" s="497"/>
      <c r="Z22" s="497"/>
      <c r="AA22" s="618"/>
      <c r="AB22" s="618"/>
      <c r="AC22" s="619" t="str">
        <f t="shared" si="0"/>
        <v/>
      </c>
      <c r="AD22" s="669"/>
      <c r="AE22" s="670"/>
      <c r="AF22" s="252">
        <v>2016</v>
      </c>
      <c r="AG22" s="252">
        <v>354</v>
      </c>
    </row>
    <row r="23" spans="1:33" ht="33.950000000000003" customHeight="1" x14ac:dyDescent="0.25">
      <c r="A23" s="46"/>
      <c r="B23" s="140"/>
      <c r="C23" s="1051"/>
      <c r="D23" s="1052"/>
      <c r="E23" s="322"/>
      <c r="F23" s="140"/>
      <c r="G23" s="140"/>
      <c r="H23" s="140"/>
      <c r="I23" s="140"/>
      <c r="J23" s="140"/>
      <c r="K23" s="140"/>
      <c r="L23" s="140"/>
      <c r="M23" s="140"/>
      <c r="N23" s="140"/>
      <c r="O23" s="140"/>
      <c r="P23" s="140"/>
      <c r="Q23" s="140"/>
      <c r="R23" s="140"/>
      <c r="S23" s="140"/>
      <c r="T23" s="140"/>
      <c r="U23" s="140"/>
      <c r="V23" s="680"/>
      <c r="W23" s="497"/>
      <c r="X23" s="497"/>
      <c r="Y23" s="497"/>
      <c r="Z23" s="497"/>
      <c r="AA23" s="618"/>
      <c r="AB23" s="618"/>
      <c r="AC23" s="619" t="str">
        <f t="shared" si="0"/>
        <v/>
      </c>
      <c r="AD23" s="669"/>
      <c r="AE23" s="670"/>
      <c r="AF23" s="252">
        <v>2017</v>
      </c>
      <c r="AG23" s="252">
        <v>354</v>
      </c>
    </row>
    <row r="24" spans="1:33" ht="33.950000000000003" customHeight="1" x14ac:dyDescent="0.25">
      <c r="A24" s="46"/>
      <c r="B24" s="142"/>
      <c r="C24" s="1051"/>
      <c r="D24" s="1052"/>
      <c r="E24" s="322"/>
      <c r="F24" s="140"/>
      <c r="G24" s="140"/>
      <c r="H24" s="140"/>
      <c r="I24" s="140"/>
      <c r="J24" s="140"/>
      <c r="K24" s="140"/>
      <c r="L24" s="140"/>
      <c r="M24" s="140"/>
      <c r="N24" s="140"/>
      <c r="O24" s="140"/>
      <c r="P24" s="140"/>
      <c r="Q24" s="140"/>
      <c r="R24" s="140"/>
      <c r="S24" s="140"/>
      <c r="T24" s="140"/>
      <c r="U24" s="140"/>
      <c r="V24" s="680"/>
      <c r="W24" s="497"/>
      <c r="X24" s="497"/>
      <c r="Y24" s="497"/>
      <c r="Z24" s="497"/>
      <c r="AA24" s="618"/>
      <c r="AB24" s="618"/>
      <c r="AC24" s="619" t="str">
        <f t="shared" si="0"/>
        <v/>
      </c>
      <c r="AD24" s="669"/>
      <c r="AE24" s="670"/>
      <c r="AF24" s="252">
        <v>2018</v>
      </c>
      <c r="AG24" s="252">
        <v>354</v>
      </c>
    </row>
    <row r="25" spans="1:33" ht="33.950000000000003" customHeight="1" x14ac:dyDescent="0.25">
      <c r="A25" s="46"/>
      <c r="B25" s="142"/>
      <c r="C25" s="1051"/>
      <c r="D25" s="1052"/>
      <c r="E25" s="322"/>
      <c r="F25" s="140"/>
      <c r="G25" s="140"/>
      <c r="H25" s="140"/>
      <c r="I25" s="140"/>
      <c r="J25" s="140"/>
      <c r="K25" s="140"/>
      <c r="L25" s="140"/>
      <c r="M25" s="140"/>
      <c r="N25" s="140"/>
      <c r="O25" s="140"/>
      <c r="P25" s="140"/>
      <c r="Q25" s="140"/>
      <c r="R25" s="140"/>
      <c r="S25" s="140"/>
      <c r="T25" s="140"/>
      <c r="U25" s="140"/>
      <c r="V25" s="680"/>
      <c r="W25" s="497"/>
      <c r="X25" s="497"/>
      <c r="Y25" s="497"/>
      <c r="Z25" s="497"/>
      <c r="AA25" s="618"/>
      <c r="AB25" s="618"/>
      <c r="AC25" s="619" t="str">
        <f t="shared" si="0"/>
        <v/>
      </c>
      <c r="AD25" s="669"/>
      <c r="AE25" s="670"/>
      <c r="AF25" s="252">
        <v>2019</v>
      </c>
      <c r="AG25" s="252">
        <v>354</v>
      </c>
    </row>
    <row r="26" spans="1:33" ht="33.950000000000003" customHeight="1" x14ac:dyDescent="0.25">
      <c r="A26" s="46"/>
      <c r="B26" s="140"/>
      <c r="C26" s="1051"/>
      <c r="D26" s="1052"/>
      <c r="E26" s="322"/>
      <c r="F26" s="140"/>
      <c r="G26" s="140"/>
      <c r="H26" s="140"/>
      <c r="I26" s="140"/>
      <c r="J26" s="140"/>
      <c r="K26" s="140"/>
      <c r="L26" s="140"/>
      <c r="M26" s="140"/>
      <c r="N26" s="140"/>
      <c r="O26" s="140"/>
      <c r="P26" s="140"/>
      <c r="Q26" s="140"/>
      <c r="R26" s="140"/>
      <c r="S26" s="140"/>
      <c r="T26" s="140"/>
      <c r="U26" s="140"/>
      <c r="V26" s="680"/>
      <c r="W26" s="497"/>
      <c r="X26" s="497"/>
      <c r="Y26" s="497"/>
      <c r="Z26" s="497"/>
      <c r="AA26" s="618"/>
      <c r="AB26" s="618"/>
      <c r="AC26" s="619" t="str">
        <f t="shared" si="0"/>
        <v/>
      </c>
      <c r="AD26" s="669"/>
      <c r="AE26" s="670"/>
      <c r="AF26" s="252">
        <v>2020</v>
      </c>
      <c r="AG26" s="252">
        <v>354</v>
      </c>
    </row>
    <row r="27" spans="1:33" ht="33.950000000000003" customHeight="1" x14ac:dyDescent="0.25">
      <c r="A27" s="46"/>
      <c r="B27" s="142"/>
      <c r="C27" s="1051"/>
      <c r="D27" s="1052"/>
      <c r="E27" s="322"/>
      <c r="F27" s="140"/>
      <c r="G27" s="140"/>
      <c r="H27" s="140"/>
      <c r="I27" s="140"/>
      <c r="J27" s="140"/>
      <c r="K27" s="140"/>
      <c r="L27" s="140"/>
      <c r="M27" s="140"/>
      <c r="N27" s="140"/>
      <c r="O27" s="140"/>
      <c r="P27" s="140"/>
      <c r="Q27" s="140"/>
      <c r="R27" s="140"/>
      <c r="S27" s="140"/>
      <c r="T27" s="140"/>
      <c r="U27" s="140"/>
      <c r="V27" s="680"/>
      <c r="W27" s="497"/>
      <c r="X27" s="497"/>
      <c r="Y27" s="497"/>
      <c r="Z27" s="497"/>
      <c r="AA27" s="618"/>
      <c r="AB27" s="618"/>
      <c r="AC27" s="619" t="str">
        <f t="shared" si="0"/>
        <v/>
      </c>
      <c r="AD27" s="669"/>
      <c r="AE27" s="670"/>
      <c r="AF27" s="326">
        <v>2021</v>
      </c>
      <c r="AG27" s="243">
        <v>354</v>
      </c>
    </row>
    <row r="28" spans="1:33" ht="33.950000000000003" customHeight="1" x14ac:dyDescent="0.25">
      <c r="A28" s="46"/>
      <c r="B28" s="142"/>
      <c r="C28" s="1051"/>
      <c r="D28" s="1052"/>
      <c r="E28" s="322"/>
      <c r="F28" s="140"/>
      <c r="G28" s="140"/>
      <c r="H28" s="140"/>
      <c r="I28" s="140"/>
      <c r="J28" s="140"/>
      <c r="K28" s="140"/>
      <c r="L28" s="140"/>
      <c r="M28" s="140"/>
      <c r="N28" s="140"/>
      <c r="O28" s="140"/>
      <c r="P28" s="140"/>
      <c r="Q28" s="140"/>
      <c r="R28" s="140"/>
      <c r="S28" s="140"/>
      <c r="T28" s="140"/>
      <c r="U28" s="140"/>
      <c r="V28" s="680"/>
      <c r="W28" s="497"/>
      <c r="X28" s="497"/>
      <c r="Y28" s="497"/>
      <c r="Z28" s="497"/>
      <c r="AA28" s="618"/>
      <c r="AB28" s="618"/>
      <c r="AC28" s="619" t="str">
        <f t="shared" si="0"/>
        <v/>
      </c>
      <c r="AD28" s="669"/>
      <c r="AE28" s="670"/>
      <c r="AF28" s="326">
        <v>2022</v>
      </c>
      <c r="AG28" s="243">
        <v>354</v>
      </c>
    </row>
    <row r="29" spans="1:33" ht="33.950000000000003" customHeight="1" x14ac:dyDescent="0.25">
      <c r="A29" s="46"/>
      <c r="B29" s="140"/>
      <c r="C29" s="1051"/>
      <c r="D29" s="1052"/>
      <c r="E29" s="322"/>
      <c r="F29" s="140"/>
      <c r="G29" s="140"/>
      <c r="H29" s="140"/>
      <c r="I29" s="140"/>
      <c r="J29" s="140"/>
      <c r="K29" s="140"/>
      <c r="L29" s="140"/>
      <c r="M29" s="140"/>
      <c r="N29" s="140"/>
      <c r="O29" s="140"/>
      <c r="P29" s="140"/>
      <c r="Q29" s="140"/>
      <c r="R29" s="140"/>
      <c r="S29" s="140"/>
      <c r="T29" s="140"/>
      <c r="U29" s="140"/>
      <c r="V29" s="680"/>
      <c r="W29" s="497"/>
      <c r="X29" s="497"/>
      <c r="Y29" s="497"/>
      <c r="Z29" s="497"/>
      <c r="AA29" s="618"/>
      <c r="AB29" s="618"/>
      <c r="AC29" s="619" t="str">
        <f t="shared" si="0"/>
        <v/>
      </c>
      <c r="AD29" s="669"/>
      <c r="AE29" s="670"/>
      <c r="AF29" s="326">
        <v>2023</v>
      </c>
      <c r="AG29" s="243">
        <v>354</v>
      </c>
    </row>
    <row r="30" spans="1:33" ht="33.950000000000003" customHeight="1" x14ac:dyDescent="0.25">
      <c r="A30" s="46"/>
      <c r="B30" s="142"/>
      <c r="C30" s="1051"/>
      <c r="D30" s="1052"/>
      <c r="E30" s="322"/>
      <c r="F30" s="140"/>
      <c r="G30" s="140"/>
      <c r="H30" s="140"/>
      <c r="I30" s="140"/>
      <c r="J30" s="140"/>
      <c r="K30" s="140"/>
      <c r="L30" s="140"/>
      <c r="M30" s="140"/>
      <c r="N30" s="140"/>
      <c r="O30" s="140"/>
      <c r="P30" s="140"/>
      <c r="Q30" s="140"/>
      <c r="R30" s="140"/>
      <c r="S30" s="140"/>
      <c r="T30" s="140"/>
      <c r="U30" s="140"/>
      <c r="V30" s="680"/>
      <c r="W30" s="497"/>
      <c r="X30" s="497"/>
      <c r="Y30" s="497"/>
      <c r="Z30" s="497"/>
      <c r="AA30" s="618"/>
      <c r="AB30" s="618"/>
      <c r="AC30" s="619" t="str">
        <f t="shared" si="0"/>
        <v/>
      </c>
      <c r="AD30" s="669"/>
      <c r="AE30" s="670"/>
      <c r="AF30" s="326">
        <v>2024</v>
      </c>
      <c r="AG30" s="243">
        <v>354</v>
      </c>
    </row>
    <row r="31" spans="1:33" ht="33.950000000000003" customHeight="1" x14ac:dyDescent="0.25">
      <c r="A31" s="46"/>
      <c r="B31" s="142"/>
      <c r="C31" s="1051"/>
      <c r="D31" s="1052"/>
      <c r="E31" s="322"/>
      <c r="F31" s="140"/>
      <c r="G31" s="140"/>
      <c r="H31" s="140"/>
      <c r="I31" s="140"/>
      <c r="J31" s="140"/>
      <c r="K31" s="140"/>
      <c r="L31" s="140"/>
      <c r="M31" s="140"/>
      <c r="N31" s="140"/>
      <c r="O31" s="140"/>
      <c r="P31" s="140"/>
      <c r="Q31" s="140"/>
      <c r="R31" s="140"/>
      <c r="S31" s="140"/>
      <c r="T31" s="140"/>
      <c r="U31" s="140"/>
      <c r="V31" s="680"/>
      <c r="W31" s="497"/>
      <c r="X31" s="497"/>
      <c r="Y31" s="497"/>
      <c r="Z31" s="497"/>
      <c r="AA31" s="618"/>
      <c r="AB31" s="618"/>
      <c r="AC31" s="619" t="str">
        <f t="shared" si="0"/>
        <v/>
      </c>
      <c r="AD31" s="669"/>
      <c r="AE31" s="670"/>
      <c r="AF31" s="326">
        <v>2025</v>
      </c>
      <c r="AG31" s="243">
        <v>354</v>
      </c>
    </row>
    <row r="32" spans="1:33" ht="33.950000000000003" customHeight="1" x14ac:dyDescent="0.25">
      <c r="A32" s="46"/>
      <c r="B32" s="140"/>
      <c r="C32" s="1051"/>
      <c r="D32" s="1052"/>
      <c r="E32" s="322"/>
      <c r="F32" s="140"/>
      <c r="G32" s="140"/>
      <c r="H32" s="140"/>
      <c r="I32" s="140"/>
      <c r="J32" s="140"/>
      <c r="K32" s="140"/>
      <c r="L32" s="140"/>
      <c r="M32" s="140"/>
      <c r="N32" s="140"/>
      <c r="O32" s="140"/>
      <c r="P32" s="140"/>
      <c r="Q32" s="140"/>
      <c r="R32" s="140"/>
      <c r="S32" s="140"/>
      <c r="T32" s="140"/>
      <c r="U32" s="140"/>
      <c r="V32" s="680"/>
      <c r="W32" s="497"/>
      <c r="X32" s="497"/>
      <c r="Y32" s="497"/>
      <c r="Z32" s="497"/>
      <c r="AA32" s="618"/>
      <c r="AB32" s="618"/>
      <c r="AC32" s="619" t="str">
        <f t="shared" si="0"/>
        <v/>
      </c>
      <c r="AD32" s="669"/>
      <c r="AE32" s="670"/>
      <c r="AF32" s="326">
        <v>2026</v>
      </c>
      <c r="AG32" s="243">
        <v>354</v>
      </c>
    </row>
    <row r="33" spans="1:53" ht="27" customHeight="1" x14ac:dyDescent="0.3">
      <c r="A33" s="46"/>
      <c r="B33" s="1407"/>
      <c r="C33" s="1407"/>
      <c r="D33" s="1407"/>
      <c r="E33" s="323"/>
      <c r="F33" s="123"/>
      <c r="G33" s="123"/>
      <c r="H33" s="123"/>
      <c r="I33" s="123"/>
      <c r="J33" s="248"/>
      <c r="K33" s="41"/>
      <c r="L33" s="41"/>
      <c r="M33" s="41"/>
      <c r="N33" s="41"/>
      <c r="O33" s="41"/>
      <c r="P33" s="41"/>
      <c r="Q33" s="41"/>
      <c r="R33" s="248"/>
      <c r="S33" s="248"/>
      <c r="T33" s="1408" t="s">
        <v>481</v>
      </c>
      <c r="U33" s="1409"/>
      <c r="V33" s="1409"/>
      <c r="W33" s="1409"/>
      <c r="X33" s="1409"/>
      <c r="Y33" s="1410"/>
      <c r="Z33" s="247">
        <f>COUNTA(E14:E32)</f>
        <v>0</v>
      </c>
      <c r="AF33" s="44"/>
    </row>
    <row r="34" spans="1:53" ht="27" customHeight="1" x14ac:dyDescent="0.25">
      <c r="A34" s="46"/>
      <c r="B34" s="123"/>
      <c r="C34" s="123"/>
      <c r="D34" s="123"/>
      <c r="E34" s="123"/>
      <c r="F34" s="123"/>
      <c r="G34" s="123"/>
      <c r="H34" s="123"/>
      <c r="I34" s="123"/>
      <c r="J34" s="123"/>
      <c r="K34" s="123"/>
      <c r="L34" s="123"/>
      <c r="M34" s="123"/>
      <c r="N34" s="123"/>
      <c r="O34" s="123"/>
      <c r="P34" s="123"/>
      <c r="Q34" s="123"/>
      <c r="R34" s="123"/>
      <c r="S34" s="123"/>
      <c r="T34" s="123"/>
      <c r="U34" s="123"/>
      <c r="V34" s="123"/>
      <c r="W34" s="123"/>
      <c r="X34" s="123"/>
      <c r="Y34" s="123"/>
      <c r="Z34" s="123"/>
      <c r="AA34" s="123"/>
      <c r="AB34" s="123"/>
      <c r="AC34" s="123"/>
      <c r="AD34" s="123"/>
      <c r="AE34" s="123"/>
      <c r="AF34" s="44"/>
    </row>
    <row r="35" spans="1:53" ht="20.100000000000001" customHeight="1" x14ac:dyDescent="0.25">
      <c r="A35" s="46"/>
      <c r="B35" s="123"/>
      <c r="C35" s="123"/>
      <c r="D35" s="123"/>
      <c r="E35" s="123"/>
      <c r="F35" s="123"/>
      <c r="G35" s="123"/>
      <c r="H35" s="123"/>
      <c r="I35" s="123"/>
      <c r="J35" s="123"/>
      <c r="K35" s="123"/>
      <c r="L35" s="123"/>
      <c r="M35" s="123"/>
      <c r="N35" s="123"/>
      <c r="O35" s="123"/>
      <c r="P35" s="123"/>
      <c r="Q35" s="123"/>
      <c r="R35" s="123"/>
      <c r="S35" s="123"/>
      <c r="T35" s="123"/>
      <c r="U35" s="123"/>
      <c r="V35" s="123"/>
      <c r="W35" s="123"/>
      <c r="X35" s="123"/>
      <c r="Y35" s="123"/>
      <c r="Z35" s="123"/>
      <c r="AA35" s="123"/>
      <c r="AB35" s="123"/>
      <c r="AC35" s="123"/>
      <c r="AD35" s="123"/>
      <c r="AE35" s="123"/>
      <c r="AF35" s="44"/>
    </row>
    <row r="36" spans="1:53" ht="20.100000000000001" customHeight="1" x14ac:dyDescent="0.25">
      <c r="A36" s="46"/>
      <c r="B36" s="123"/>
      <c r="C36" s="123"/>
      <c r="D36" s="123"/>
      <c r="E36" s="123"/>
      <c r="F36" s="1001"/>
      <c r="G36" s="1001"/>
      <c r="H36" s="1001"/>
      <c r="I36" s="1001"/>
      <c r="J36" s="1001"/>
      <c r="K36" s="123"/>
      <c r="L36" s="123"/>
      <c r="M36" s="123"/>
      <c r="N36" s="123"/>
      <c r="O36" s="123"/>
      <c r="P36" s="123"/>
      <c r="Q36" s="123"/>
      <c r="R36" s="123"/>
      <c r="S36" s="123"/>
      <c r="T36" s="123"/>
      <c r="U36" s="123"/>
      <c r="V36" s="123"/>
      <c r="W36" s="123"/>
      <c r="X36" s="123"/>
      <c r="Y36" s="123"/>
      <c r="Z36" s="123"/>
      <c r="AA36" s="123"/>
      <c r="AB36" s="123"/>
      <c r="AC36" s="123"/>
      <c r="AD36" s="123"/>
      <c r="AE36" s="123"/>
      <c r="AF36" s="44"/>
    </row>
    <row r="37" spans="1:53" ht="20.100000000000001" customHeight="1" thickBot="1" x14ac:dyDescent="0.3">
      <c r="A37" s="124"/>
      <c r="B37" s="1132" t="s">
        <v>85</v>
      </c>
      <c r="C37" s="1132"/>
      <c r="D37" s="1132"/>
      <c r="E37" s="1132"/>
      <c r="F37" s="1132"/>
      <c r="G37" s="1132"/>
      <c r="H37" s="1132"/>
      <c r="I37" s="1132"/>
      <c r="J37" s="1132"/>
      <c r="K37" s="1132"/>
      <c r="L37" s="1132"/>
      <c r="M37" s="1132"/>
      <c r="N37" s="1132"/>
      <c r="O37" s="1132"/>
      <c r="P37" s="1132"/>
      <c r="Q37" s="1132"/>
      <c r="R37" s="1132"/>
      <c r="S37" s="1132"/>
      <c r="T37" s="1132"/>
      <c r="U37" s="1132"/>
      <c r="V37" s="1132"/>
      <c r="W37" s="1132"/>
      <c r="X37" s="1132"/>
      <c r="Y37" s="1132"/>
      <c r="Z37" s="1132"/>
      <c r="AA37" s="1132"/>
      <c r="AB37" s="1132"/>
      <c r="AC37" s="1132"/>
      <c r="AD37" s="1132"/>
      <c r="AE37" s="1132"/>
      <c r="AF37" s="125"/>
    </row>
    <row r="38" spans="1:53" ht="13.5" hidden="1" x14ac:dyDescent="0.25"/>
    <row r="39" spans="1:53" ht="13.5" hidden="1" x14ac:dyDescent="0.25"/>
    <row r="40" spans="1:53" ht="13.5" hidden="1" x14ac:dyDescent="0.25"/>
    <row r="41" spans="1:53" ht="13.5" hidden="1" x14ac:dyDescent="0.25"/>
    <row r="42" spans="1:53" ht="13.5" hidden="1" x14ac:dyDescent="0.25"/>
    <row r="43" spans="1:53" s="126" customFormat="1" ht="13.5" hidden="1" x14ac:dyDescent="0.25">
      <c r="A43" s="41"/>
      <c r="B43" s="41"/>
      <c r="C43" s="41"/>
      <c r="D43" s="41"/>
      <c r="E43" s="41"/>
      <c r="F43" s="41"/>
      <c r="G43" s="41"/>
      <c r="AF43" s="41"/>
      <c r="AG43" s="41"/>
      <c r="AH43" s="41"/>
      <c r="AI43" s="41"/>
      <c r="AJ43" s="41"/>
      <c r="AK43" s="41"/>
      <c r="AL43" s="41"/>
      <c r="AM43" s="41"/>
      <c r="AN43" s="41"/>
      <c r="AO43" s="41"/>
      <c r="AP43" s="41"/>
      <c r="AQ43" s="41"/>
      <c r="AR43" s="41"/>
      <c r="AS43" s="41"/>
      <c r="AT43" s="41"/>
      <c r="AU43" s="41"/>
      <c r="AV43" s="41"/>
      <c r="AW43" s="41"/>
      <c r="AX43" s="41"/>
      <c r="AY43" s="41"/>
      <c r="AZ43" s="41"/>
      <c r="BA43" s="41"/>
    </row>
    <row r="44" spans="1:53" s="126" customFormat="1" ht="13.5" hidden="1" x14ac:dyDescent="0.25">
      <c r="A44" s="41"/>
      <c r="B44" s="41"/>
      <c r="C44" s="41"/>
      <c r="D44" s="41"/>
      <c r="E44" s="41"/>
      <c r="F44" s="41"/>
      <c r="G44" s="41"/>
      <c r="AF44" s="41"/>
      <c r="AG44" s="41"/>
      <c r="AH44" s="41"/>
      <c r="AI44" s="41"/>
      <c r="AJ44" s="41"/>
      <c r="AK44" s="41"/>
      <c r="AL44" s="41"/>
      <c r="AM44" s="41"/>
      <c r="AN44" s="41"/>
      <c r="AO44" s="41"/>
      <c r="AP44" s="41"/>
      <c r="AQ44" s="41"/>
      <c r="AR44" s="41"/>
      <c r="AS44" s="41"/>
      <c r="AT44" s="41"/>
      <c r="AU44" s="41"/>
      <c r="AV44" s="41"/>
      <c r="AW44" s="41"/>
      <c r="AX44" s="41"/>
      <c r="AY44" s="41"/>
      <c r="AZ44" s="41"/>
      <c r="BA44" s="41"/>
    </row>
    <row r="45" spans="1:53" s="126" customFormat="1" ht="13.5" hidden="1" x14ac:dyDescent="0.25">
      <c r="A45" s="41"/>
      <c r="B45" s="41"/>
      <c r="C45" s="41"/>
      <c r="D45" s="41"/>
      <c r="E45" s="41"/>
      <c r="F45" s="41"/>
      <c r="G45" s="41"/>
      <c r="AF45" s="41"/>
      <c r="AG45" s="41"/>
      <c r="AH45" s="41"/>
      <c r="AI45" s="41"/>
      <c r="AJ45" s="41"/>
      <c r="AK45" s="41"/>
      <c r="AL45" s="41"/>
      <c r="AM45" s="41"/>
      <c r="AN45" s="41"/>
      <c r="AO45" s="41"/>
      <c r="AP45" s="41"/>
      <c r="AQ45" s="41"/>
      <c r="AR45" s="41"/>
      <c r="AS45" s="41"/>
      <c r="AT45" s="41"/>
      <c r="AU45" s="41"/>
      <c r="AV45" s="41"/>
      <c r="AW45" s="41"/>
      <c r="AX45" s="41"/>
      <c r="AY45" s="41"/>
      <c r="AZ45" s="41"/>
      <c r="BA45" s="41"/>
    </row>
    <row r="46" spans="1:53" s="126" customFormat="1" ht="13.5" hidden="1" x14ac:dyDescent="0.25">
      <c r="A46" s="41"/>
      <c r="B46" s="41"/>
      <c r="C46" s="41"/>
      <c r="D46" s="41"/>
      <c r="E46" s="41"/>
      <c r="F46" s="41"/>
      <c r="G46" s="41"/>
      <c r="AF46" s="41"/>
      <c r="AG46" s="41"/>
      <c r="AH46" s="41"/>
      <c r="AI46" s="41"/>
      <c r="AJ46" s="41"/>
      <c r="AK46" s="41"/>
      <c r="AL46" s="41"/>
      <c r="AM46" s="41"/>
      <c r="AN46" s="41"/>
      <c r="AO46" s="41"/>
      <c r="AP46" s="41"/>
      <c r="AQ46" s="41"/>
      <c r="AR46" s="41"/>
      <c r="AS46" s="41"/>
      <c r="AT46" s="41"/>
      <c r="AU46" s="41"/>
      <c r="AV46" s="41"/>
      <c r="AW46" s="41"/>
      <c r="AX46" s="41"/>
      <c r="AY46" s="41"/>
      <c r="AZ46" s="41"/>
      <c r="BA46" s="41"/>
    </row>
    <row r="47" spans="1:53" s="126" customFormat="1" ht="13.5" hidden="1" x14ac:dyDescent="0.25">
      <c r="A47" s="41"/>
      <c r="B47" s="41"/>
      <c r="C47" s="41"/>
      <c r="D47" s="41"/>
      <c r="E47" s="41"/>
      <c r="F47" s="41"/>
      <c r="G47" s="41"/>
      <c r="AF47" s="41"/>
      <c r="AG47" s="41"/>
      <c r="AH47" s="41"/>
      <c r="AI47" s="41"/>
      <c r="AJ47" s="41"/>
      <c r="AK47" s="41"/>
      <c r="AL47" s="41"/>
      <c r="AM47" s="41"/>
      <c r="AN47" s="41"/>
      <c r="AO47" s="41"/>
      <c r="AP47" s="41"/>
      <c r="AQ47" s="41"/>
      <c r="AR47" s="41"/>
      <c r="AS47" s="41"/>
      <c r="AT47" s="41"/>
      <c r="AU47" s="41"/>
      <c r="AV47" s="41"/>
      <c r="AW47" s="41"/>
      <c r="AX47" s="41"/>
      <c r="AY47" s="41"/>
      <c r="AZ47" s="41"/>
      <c r="BA47" s="41"/>
    </row>
    <row r="48" spans="1:53" s="126" customFormat="1" ht="13.5" hidden="1" x14ac:dyDescent="0.25">
      <c r="A48" s="41"/>
      <c r="B48" s="41"/>
      <c r="C48" s="41"/>
      <c r="D48" s="41"/>
      <c r="E48" s="41"/>
      <c r="F48" s="41"/>
      <c r="G48" s="41"/>
      <c r="AF48" s="41"/>
      <c r="AG48" s="41"/>
      <c r="AH48" s="41"/>
      <c r="AI48" s="41"/>
      <c r="AJ48" s="41"/>
      <c r="AK48" s="41"/>
      <c r="AL48" s="41"/>
      <c r="AM48" s="41"/>
      <c r="AN48" s="41"/>
      <c r="AO48" s="41"/>
      <c r="AP48" s="41"/>
      <c r="AQ48" s="41"/>
      <c r="AR48" s="41"/>
      <c r="AS48" s="41"/>
      <c r="AT48" s="41"/>
      <c r="AU48" s="41"/>
      <c r="AV48" s="41"/>
      <c r="AW48" s="41"/>
      <c r="AX48" s="41"/>
      <c r="AY48" s="41"/>
      <c r="AZ48" s="41"/>
      <c r="BA48" s="41"/>
    </row>
    <row r="49" spans="1:53" s="126" customFormat="1" ht="13.5" hidden="1" x14ac:dyDescent="0.25">
      <c r="A49" s="41"/>
      <c r="B49" s="41"/>
      <c r="C49" s="41"/>
      <c r="D49" s="41"/>
      <c r="E49" s="41"/>
      <c r="F49" s="41"/>
      <c r="G49" s="41"/>
      <c r="AF49" s="41"/>
      <c r="AG49" s="41"/>
      <c r="AH49" s="41"/>
      <c r="AI49" s="41"/>
      <c r="AJ49" s="41"/>
      <c r="AK49" s="41"/>
      <c r="AL49" s="41"/>
      <c r="AM49" s="41"/>
      <c r="AN49" s="41"/>
      <c r="AO49" s="41"/>
      <c r="AP49" s="41"/>
      <c r="AQ49" s="41"/>
      <c r="AR49" s="41"/>
      <c r="AS49" s="41"/>
      <c r="AT49" s="41"/>
      <c r="AU49" s="41"/>
      <c r="AV49" s="41"/>
      <c r="AW49" s="41"/>
      <c r="AX49" s="41"/>
      <c r="AY49" s="41"/>
      <c r="AZ49" s="41"/>
      <c r="BA49" s="41"/>
    </row>
    <row r="50" spans="1:53" s="126" customFormat="1" ht="13.5" hidden="1" x14ac:dyDescent="0.25">
      <c r="A50" s="41"/>
      <c r="B50" s="41"/>
      <c r="C50" s="41"/>
      <c r="D50" s="41"/>
      <c r="E50" s="41"/>
      <c r="F50" s="41"/>
      <c r="G50" s="41"/>
      <c r="AF50" s="41"/>
      <c r="AG50" s="41"/>
      <c r="AH50" s="41"/>
      <c r="AI50" s="41"/>
      <c r="AJ50" s="41"/>
      <c r="AK50" s="41"/>
      <c r="AL50" s="41"/>
      <c r="AM50" s="41"/>
      <c r="AN50" s="41"/>
      <c r="AO50" s="41"/>
      <c r="AP50" s="41"/>
      <c r="AQ50" s="41"/>
      <c r="AR50" s="41"/>
      <c r="AS50" s="41"/>
      <c r="AT50" s="41"/>
      <c r="AU50" s="41"/>
      <c r="AV50" s="41"/>
      <c r="AW50" s="41"/>
      <c r="AX50" s="41"/>
      <c r="AY50" s="41"/>
      <c r="AZ50" s="41"/>
      <c r="BA50" s="41"/>
    </row>
    <row r="51" spans="1:53" s="126" customFormat="1" ht="13.5" hidden="1" x14ac:dyDescent="0.25">
      <c r="A51" s="41"/>
      <c r="B51" s="41"/>
      <c r="C51" s="41"/>
      <c r="D51" s="41"/>
      <c r="E51" s="41"/>
      <c r="F51" s="41"/>
      <c r="G51" s="41"/>
      <c r="AF51" s="41"/>
      <c r="AG51" s="41"/>
      <c r="AH51" s="41"/>
      <c r="AI51" s="41"/>
      <c r="AJ51" s="41"/>
      <c r="AK51" s="41"/>
      <c r="AL51" s="41"/>
      <c r="AM51" s="41"/>
      <c r="AN51" s="41"/>
      <c r="AO51" s="41"/>
      <c r="AP51" s="41"/>
      <c r="AQ51" s="41"/>
      <c r="AR51" s="41"/>
      <c r="AS51" s="41"/>
      <c r="AT51" s="41"/>
      <c r="AU51" s="41"/>
      <c r="AV51" s="41"/>
      <c r="AW51" s="41"/>
      <c r="AX51" s="41"/>
      <c r="AY51" s="41"/>
      <c r="AZ51" s="41"/>
      <c r="BA51" s="41"/>
    </row>
    <row r="52" spans="1:53" s="126" customFormat="1" ht="13.5" hidden="1" x14ac:dyDescent="0.25">
      <c r="A52" s="41"/>
      <c r="B52" s="41"/>
      <c r="C52" s="41"/>
      <c r="D52" s="41"/>
      <c r="E52" s="41"/>
      <c r="F52" s="41"/>
      <c r="G52" s="41"/>
      <c r="AF52" s="41"/>
      <c r="AG52" s="41"/>
      <c r="AH52" s="41"/>
      <c r="AI52" s="41"/>
      <c r="AJ52" s="41"/>
      <c r="AK52" s="41"/>
      <c r="AL52" s="41"/>
      <c r="AM52" s="41"/>
      <c r="AN52" s="41"/>
      <c r="AO52" s="41"/>
      <c r="AP52" s="41"/>
      <c r="AQ52" s="41"/>
      <c r="AR52" s="41"/>
      <c r="AS52" s="41"/>
      <c r="AT52" s="41"/>
      <c r="AU52" s="41"/>
      <c r="AV52" s="41"/>
      <c r="AW52" s="41"/>
      <c r="AX52" s="41"/>
      <c r="AY52" s="41"/>
      <c r="AZ52" s="41"/>
      <c r="BA52" s="41"/>
    </row>
    <row r="53" spans="1:53" s="126" customFormat="1" ht="13.5" hidden="1" x14ac:dyDescent="0.25">
      <c r="A53" s="41"/>
      <c r="B53" s="41"/>
      <c r="C53" s="41"/>
      <c r="D53" s="41"/>
      <c r="E53" s="41"/>
      <c r="F53" s="41"/>
      <c r="G53" s="41"/>
      <c r="AF53" s="41"/>
      <c r="AG53" s="41"/>
      <c r="AH53" s="41"/>
      <c r="AI53" s="41"/>
      <c r="AJ53" s="41"/>
      <c r="AK53" s="41"/>
      <c r="AL53" s="41"/>
      <c r="AM53" s="41"/>
      <c r="AN53" s="41"/>
      <c r="AO53" s="41"/>
      <c r="AP53" s="41"/>
      <c r="AQ53" s="41"/>
      <c r="AR53" s="41"/>
      <c r="AS53" s="41"/>
      <c r="AT53" s="41"/>
      <c r="AU53" s="41"/>
      <c r="AV53" s="41"/>
      <c r="AW53" s="41"/>
      <c r="AX53" s="41"/>
      <c r="AY53" s="41"/>
      <c r="AZ53" s="41"/>
      <c r="BA53" s="41"/>
    </row>
    <row r="54" spans="1:53" s="126" customFormat="1" ht="13.5" hidden="1" x14ac:dyDescent="0.25">
      <c r="A54" s="41"/>
      <c r="B54" s="41"/>
      <c r="C54" s="41"/>
      <c r="D54" s="41"/>
      <c r="E54" s="41"/>
      <c r="F54" s="41"/>
      <c r="G54" s="41"/>
      <c r="AF54" s="41"/>
      <c r="AG54" s="41"/>
      <c r="AH54" s="41"/>
      <c r="AI54" s="41"/>
      <c r="AJ54" s="41"/>
      <c r="AK54" s="41"/>
      <c r="AL54" s="41"/>
      <c r="AM54" s="41"/>
      <c r="AN54" s="41"/>
      <c r="AO54" s="41"/>
      <c r="AP54" s="41"/>
      <c r="AQ54" s="41"/>
      <c r="AR54" s="41"/>
      <c r="AS54" s="41"/>
      <c r="AT54" s="41"/>
      <c r="AU54" s="41"/>
      <c r="AV54" s="41"/>
      <c r="AW54" s="41"/>
      <c r="AX54" s="41"/>
      <c r="AY54" s="41"/>
      <c r="AZ54" s="41"/>
      <c r="BA54" s="41"/>
    </row>
    <row r="55" spans="1:53" ht="13.5" customHeight="1" x14ac:dyDescent="0.25"/>
    <row r="56" spans="1:53" ht="13.5" customHeight="1" x14ac:dyDescent="0.25"/>
    <row r="57" spans="1:53" ht="13.5" customHeight="1" x14ac:dyDescent="0.25"/>
    <row r="58" spans="1:53" ht="13.5" customHeight="1" x14ac:dyDescent="0.25"/>
    <row r="59" spans="1:53" ht="13.5" customHeight="1" x14ac:dyDescent="0.25"/>
    <row r="60" spans="1:53" ht="13.5" customHeight="1" x14ac:dyDescent="0.25"/>
    <row r="61" spans="1:53" ht="13.5" customHeight="1" x14ac:dyDescent="0.25"/>
    <row r="62" spans="1:53" ht="13.5" customHeight="1" x14ac:dyDescent="0.25"/>
    <row r="63" spans="1:53" ht="13.5" customHeight="1" x14ac:dyDescent="0.25"/>
    <row r="64" spans="1:53" ht="13.5" customHeight="1" x14ac:dyDescent="0.25"/>
    <row r="65" ht="13.5" customHeight="1" x14ac:dyDescent="0.25"/>
    <row r="66" ht="13.5" customHeight="1" x14ac:dyDescent="0.25"/>
    <row r="67" ht="13.5" customHeight="1" x14ac:dyDescent="0.25"/>
    <row r="68" ht="13.5" customHeight="1" x14ac:dyDescent="0.25"/>
    <row r="69" ht="13.5" customHeight="1" x14ac:dyDescent="0.25"/>
    <row r="70" ht="13.5" customHeight="1" x14ac:dyDescent="0.25"/>
    <row r="71" ht="13.5" customHeight="1" x14ac:dyDescent="0.25"/>
    <row r="72" ht="13.5" customHeight="1" x14ac:dyDescent="0.25"/>
    <row r="73" ht="13.5" customHeight="1" x14ac:dyDescent="0.25"/>
    <row r="74" ht="13.5" customHeight="1" x14ac:dyDescent="0.25"/>
    <row r="75" ht="13.5" customHeight="1" x14ac:dyDescent="0.25"/>
    <row r="76" ht="13.5" customHeight="1" x14ac:dyDescent="0.25"/>
    <row r="77" ht="13.5" customHeight="1" x14ac:dyDescent="0.25"/>
    <row r="78" ht="13.5" customHeight="1" x14ac:dyDescent="0.25"/>
    <row r="79" ht="13.5" customHeight="1" x14ac:dyDescent="0.25"/>
    <row r="80" ht="13.5" customHeight="1" x14ac:dyDescent="0.25"/>
    <row r="81" ht="13.5" customHeight="1" x14ac:dyDescent="0.25"/>
    <row r="82" ht="13.5" customHeight="1" x14ac:dyDescent="0.25"/>
    <row r="83" ht="13.5" customHeight="1" x14ac:dyDescent="0.25"/>
    <row r="84" ht="13.5" customHeight="1" x14ac:dyDescent="0.25"/>
    <row r="85" ht="13.5" customHeight="1" x14ac:dyDescent="0.25"/>
    <row r="86" ht="13.5" customHeight="1" x14ac:dyDescent="0.25"/>
    <row r="87" ht="13.5" customHeight="1" x14ac:dyDescent="0.25"/>
    <row r="88" ht="13.5" customHeight="1" x14ac:dyDescent="0.25"/>
    <row r="89" ht="13.5" customHeight="1" x14ac:dyDescent="0.25"/>
    <row r="90" ht="13.5" customHeight="1" x14ac:dyDescent="0.25"/>
    <row r="91" ht="13.5" customHeight="1" x14ac:dyDescent="0.25"/>
    <row r="92" ht="13.5" customHeight="1" x14ac:dyDescent="0.25"/>
    <row r="93" ht="13.5" customHeight="1" x14ac:dyDescent="0.25"/>
    <row r="94" ht="13.5" customHeight="1" x14ac:dyDescent="0.25"/>
    <row r="95" ht="13.5" customHeight="1" x14ac:dyDescent="0.25"/>
    <row r="96" ht="13.5" customHeight="1" x14ac:dyDescent="0.25"/>
    <row r="97" ht="13.5" customHeight="1" x14ac:dyDescent="0.25"/>
    <row r="98" ht="13.5" customHeight="1" x14ac:dyDescent="0.25"/>
    <row r="99" ht="13.5" customHeight="1" x14ac:dyDescent="0.25"/>
    <row r="100" ht="13.5" customHeight="1" x14ac:dyDescent="0.25"/>
    <row r="101" ht="13.5" customHeight="1" x14ac:dyDescent="0.25"/>
    <row r="102" ht="13.5" customHeight="1" x14ac:dyDescent="0.25"/>
    <row r="103" ht="13.5" customHeight="1" x14ac:dyDescent="0.25"/>
    <row r="104" ht="13.5" customHeight="1" x14ac:dyDescent="0.25"/>
    <row r="105" ht="13.5" customHeight="1" x14ac:dyDescent="0.25"/>
    <row r="106" ht="13.5" customHeight="1" x14ac:dyDescent="0.25"/>
    <row r="107" ht="13.5" customHeight="1" x14ac:dyDescent="0.25"/>
    <row r="108" ht="13.5" customHeight="1" x14ac:dyDescent="0.25"/>
    <row r="109" ht="13.5" customHeight="1" x14ac:dyDescent="0.25"/>
    <row r="110" ht="13.5" customHeight="1" x14ac:dyDescent="0.25"/>
    <row r="111" ht="13.5" customHeight="1" x14ac:dyDescent="0.25"/>
    <row r="112" ht="13.5" customHeight="1" x14ac:dyDescent="0.25"/>
    <row r="113" ht="13.5" customHeight="1" x14ac:dyDescent="0.25"/>
    <row r="114" ht="13.5" customHeight="1" x14ac:dyDescent="0.25"/>
    <row r="115" ht="13.5" customHeight="1" x14ac:dyDescent="0.25"/>
    <row r="116" ht="13.5" customHeight="1" x14ac:dyDescent="0.25"/>
    <row r="117" ht="13.5" customHeight="1" x14ac:dyDescent="0.25"/>
    <row r="118" ht="13.5" customHeight="1" x14ac:dyDescent="0.25"/>
    <row r="119" ht="13.5" customHeight="1" x14ac:dyDescent="0.25"/>
    <row r="120" ht="13.5" customHeight="1" x14ac:dyDescent="0.25"/>
    <row r="121" ht="13.5" customHeight="1" x14ac:dyDescent="0.25"/>
    <row r="122" ht="13.5" customHeight="1" x14ac:dyDescent="0.25"/>
    <row r="123" ht="13.5" customHeight="1" x14ac:dyDescent="0.25"/>
    <row r="124" ht="13.5" customHeight="1" x14ac:dyDescent="0.25"/>
    <row r="125" ht="13.5" customHeight="1" x14ac:dyDescent="0.25"/>
    <row r="126" ht="13.5" customHeight="1" x14ac:dyDescent="0.25"/>
    <row r="127" ht="13.5" customHeight="1" x14ac:dyDescent="0.25"/>
    <row r="128" ht="13.5" customHeight="1" x14ac:dyDescent="0.25"/>
    <row r="129" ht="13.5" customHeight="1" x14ac:dyDescent="0.25"/>
    <row r="130" ht="13.5" customHeight="1" x14ac:dyDescent="0.25"/>
    <row r="131" ht="13.5" customHeight="1" x14ac:dyDescent="0.25"/>
    <row r="132" ht="13.5" customHeight="1" x14ac:dyDescent="0.25"/>
    <row r="133" ht="13.5" customHeight="1" x14ac:dyDescent="0.25"/>
    <row r="134" ht="13.5" customHeight="1" x14ac:dyDescent="0.25"/>
    <row r="135" ht="13.5" customHeight="1" x14ac:dyDescent="0.25"/>
    <row r="136" ht="13.5" customHeight="1" x14ac:dyDescent="0.25"/>
    <row r="137" ht="13.5" customHeight="1" x14ac:dyDescent="0.25"/>
    <row r="138" ht="13.5" customHeight="1" x14ac:dyDescent="0.25"/>
    <row r="139" ht="13.5" customHeight="1" x14ac:dyDescent="0.25"/>
    <row r="140" ht="13.5" customHeight="1" x14ac:dyDescent="0.25"/>
    <row r="141" ht="13.5" customHeight="1" x14ac:dyDescent="0.25"/>
    <row r="142" ht="13.5" customHeight="1" x14ac:dyDescent="0.25"/>
    <row r="143" ht="13.5" customHeight="1" x14ac:dyDescent="0.25"/>
    <row r="144" ht="13.5" customHeight="1" x14ac:dyDescent="0.25"/>
    <row r="145" ht="13.5" customHeight="1" x14ac:dyDescent="0.25"/>
    <row r="146" ht="13.5" customHeight="1" x14ac:dyDescent="0.25"/>
    <row r="147" ht="13.5" customHeight="1" x14ac:dyDescent="0.25"/>
    <row r="148" ht="13.5" customHeight="1" x14ac:dyDescent="0.25"/>
    <row r="149" ht="13.5" customHeight="1" x14ac:dyDescent="0.25"/>
    <row r="150" ht="13.5" customHeight="1" x14ac:dyDescent="0.25"/>
    <row r="151" ht="13.5" customHeight="1" x14ac:dyDescent="0.25"/>
    <row r="152" ht="13.5" customHeight="1" x14ac:dyDescent="0.25"/>
    <row r="153" ht="13.5" customHeight="1" x14ac:dyDescent="0.25"/>
    <row r="154" ht="13.5" customHeight="1" x14ac:dyDescent="0.25"/>
    <row r="155" ht="13.5" customHeight="1" x14ac:dyDescent="0.25"/>
    <row r="156" ht="13.5" customHeight="1" x14ac:dyDescent="0.25"/>
    <row r="157" ht="13.5" customHeight="1" x14ac:dyDescent="0.25"/>
    <row r="158" ht="13.5" customHeight="1" x14ac:dyDescent="0.25"/>
    <row r="159" ht="13.5" customHeight="1" x14ac:dyDescent="0.25"/>
    <row r="160" ht="13.5" customHeight="1" x14ac:dyDescent="0.25"/>
    <row r="161" ht="13.5" customHeight="1" x14ac:dyDescent="0.25"/>
    <row r="162" ht="13.5" customHeight="1" x14ac:dyDescent="0.25"/>
    <row r="163" ht="13.5" customHeight="1" x14ac:dyDescent="0.25"/>
    <row r="164" ht="13.5" customHeight="1" x14ac:dyDescent="0.25"/>
    <row r="165" ht="13.5" customHeight="1" x14ac:dyDescent="0.25"/>
    <row r="166" ht="13.5" customHeight="1" x14ac:dyDescent="0.25"/>
    <row r="167" ht="13.5" customHeight="1" x14ac:dyDescent="0.25"/>
    <row r="168" ht="13.5" customHeight="1" x14ac:dyDescent="0.25"/>
    <row r="169" ht="13.5" customHeight="1" x14ac:dyDescent="0.25"/>
    <row r="170" ht="13.5" customHeight="1" x14ac:dyDescent="0.25"/>
    <row r="171" ht="13.5" customHeight="1" x14ac:dyDescent="0.25"/>
    <row r="172" ht="13.5" customHeight="1" x14ac:dyDescent="0.25"/>
    <row r="173" ht="13.5" customHeight="1" x14ac:dyDescent="0.25"/>
    <row r="174" ht="13.5" customHeight="1" x14ac:dyDescent="0.25"/>
    <row r="175" ht="13.5" customHeight="1" x14ac:dyDescent="0.25"/>
  </sheetData>
  <sheetProtection algorithmName="SHA-512" hashValue="T+6R6gfzGlDK5nf7rFtdqA7xLOGaGoLKxtxmQUsRPa7ToLRtTEnW7gFQ5okpE2fPL4Ez9OO8Pw3jQeeZO6D9Zg==" saltValue="VlMKAQrGBN7CmJQjHm9TEw==" spinCount="100000" sheet="1" selectLockedCells="1"/>
  <protectedRanges>
    <protectedRange sqref="P7 S7:AE7" name="Rango7"/>
    <protectedRange sqref="F33:H33 B14:AB32" name="Rango3"/>
    <protectedRange sqref="F11:G11 Q7 G7 A7:C11 AF7:AU10 I7 J8:J10 P8:AE10 J11:AV11" name="Rango2"/>
    <protectedRange sqref="R8:R10 P7:P10 S7:AE10" name="Rango8"/>
  </protectedRanges>
  <dataConsolidate/>
  <mergeCells count="75">
    <mergeCell ref="AD12:AD13"/>
    <mergeCell ref="AE12:AE13"/>
    <mergeCell ref="AC2:AE2"/>
    <mergeCell ref="AC3:AE3"/>
    <mergeCell ref="AC4:AE4"/>
    <mergeCell ref="AC5:AE5"/>
    <mergeCell ref="B2:F5"/>
    <mergeCell ref="B6:AE6"/>
    <mergeCell ref="G2:Z3"/>
    <mergeCell ref="G4:Z4"/>
    <mergeCell ref="G5:Z5"/>
    <mergeCell ref="AA2:AB2"/>
    <mergeCell ref="AA3:AB3"/>
    <mergeCell ref="AA4:AB4"/>
    <mergeCell ref="AA5:AB5"/>
    <mergeCell ref="B7:G7"/>
    <mergeCell ref="H7:O7"/>
    <mergeCell ref="Q7:S7"/>
    <mergeCell ref="T7:AE7"/>
    <mergeCell ref="B8:G8"/>
    <mergeCell ref="H8:O8"/>
    <mergeCell ref="Q8:S8"/>
    <mergeCell ref="T8:AE8"/>
    <mergeCell ref="B12:B13"/>
    <mergeCell ref="C12:D13"/>
    <mergeCell ref="E12:E13"/>
    <mergeCell ref="F12:F13"/>
    <mergeCell ref="G12:G13"/>
    <mergeCell ref="W12:W13"/>
    <mergeCell ref="X12:X13"/>
    <mergeCell ref="I12:I13"/>
    <mergeCell ref="J12:J13"/>
    <mergeCell ref="K12:K13"/>
    <mergeCell ref="L12:L13"/>
    <mergeCell ref="N12:N13"/>
    <mergeCell ref="O12:O13"/>
    <mergeCell ref="C14:D14"/>
    <mergeCell ref="Q12:Q13"/>
    <mergeCell ref="R12:S12"/>
    <mergeCell ref="T12:U12"/>
    <mergeCell ref="V12:V13"/>
    <mergeCell ref="H12:H13"/>
    <mergeCell ref="Y12:Y13"/>
    <mergeCell ref="Z12:Z13"/>
    <mergeCell ref="AA12:AA13"/>
    <mergeCell ref="AB12:AB13"/>
    <mergeCell ref="AC12:AC13"/>
    <mergeCell ref="C26:D26"/>
    <mergeCell ref="C15:D15"/>
    <mergeCell ref="C16:D16"/>
    <mergeCell ref="C17:D17"/>
    <mergeCell ref="C18:D18"/>
    <mergeCell ref="C19:D19"/>
    <mergeCell ref="C20:D20"/>
    <mergeCell ref="O10:O11"/>
    <mergeCell ref="B33:D33"/>
    <mergeCell ref="T33:Y33"/>
    <mergeCell ref="F36:J36"/>
    <mergeCell ref="B37:AE37"/>
    <mergeCell ref="C27:D27"/>
    <mergeCell ref="C28:D28"/>
    <mergeCell ref="C29:D29"/>
    <mergeCell ref="C30:D30"/>
    <mergeCell ref="C31:D31"/>
    <mergeCell ref="C32:D32"/>
    <mergeCell ref="C21:D21"/>
    <mergeCell ref="C22:D22"/>
    <mergeCell ref="C23:D23"/>
    <mergeCell ref="C24:D24"/>
    <mergeCell ref="C25:D25"/>
    <mergeCell ref="B10:E11"/>
    <mergeCell ref="F10:F11"/>
    <mergeCell ref="G10:I11"/>
    <mergeCell ref="J10:J11"/>
    <mergeCell ref="K10:N11"/>
  </mergeCells>
  <conditionalFormatting sqref="F10:F11">
    <cfRule type="cellIs" dxfId="2" priority="2" operator="notEqual">
      <formula>$J$10</formula>
    </cfRule>
  </conditionalFormatting>
  <conditionalFormatting sqref="J10:J11">
    <cfRule type="cellIs" dxfId="1" priority="1" operator="notEqual">
      <formula>$F$10</formula>
    </cfRule>
  </conditionalFormatting>
  <conditionalFormatting sqref="O10:O11">
    <cfRule type="cellIs" dxfId="0" priority="3" operator="greaterThanOrEqual">
      <formula>1</formula>
    </cfRule>
  </conditionalFormatting>
  <dataValidations count="3">
    <dataValidation type="list" allowBlank="1" showInputMessage="1" showErrorMessage="1" sqref="K14:K32" xr:uid="{00000000-0002-0000-0F00-000000000000}">
      <formula1>"Adjetivo"</formula1>
    </dataValidation>
    <dataValidation type="textLength" operator="equal" allowBlank="1" showInputMessage="1" showErrorMessage="1" error="El número de cédula es incorrecto" prompt="Favor ingrese solo 10 números" sqref="E14:E32" xr:uid="{00000000-0002-0000-0F00-000001000000}">
      <formula1>10</formula1>
    </dataValidation>
    <dataValidation type="list" allowBlank="1" showInputMessage="1" showErrorMessage="1" sqref="AD14:AD32" xr:uid="{00000000-0002-0000-0F00-000002000000}">
      <formula1>"TRASPASO A OTRA INSTITUCIÓN,SUPRESIÓN PEA, CUMPLIMIENTO PEA,COMISIÓN DE SERVICIOS SIN RMU"</formula1>
    </dataValidation>
  </dataValidations>
  <pageMargins left="0.25" right="0.25" top="0.75" bottom="0.75" header="0.3" footer="0.3"/>
  <pageSetup paperSize="206" scale="3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F00-000003000000}">
          <x14:formula1>
            <xm:f>Datos!$H$2:$H$11</xm:f>
          </x14:formula1>
          <xm:sqref>T7:AE7</xm:sqref>
        </x14:dataValidation>
        <x14:dataValidation type="list" allowBlank="1" showInputMessage="1" showErrorMessage="1" xr:uid="{00000000-0002-0000-0F00-000004000000}">
          <x14:formula1>
            <xm:f>Datos!$I$2:$I$11</xm:f>
          </x14:formula1>
          <xm:sqref>G5:Z5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7"/>
  <dimension ref="A1:AC52"/>
  <sheetViews>
    <sheetView showGridLines="0" zoomScaleNormal="100" workbookViewId="0">
      <selection activeCell="M12" sqref="M12:N12"/>
    </sheetView>
  </sheetViews>
  <sheetFormatPr baseColWidth="10" defaultColWidth="0" defaultRowHeight="13.5" zeroHeight="1" x14ac:dyDescent="0.3"/>
  <cols>
    <col min="1" max="1" width="24.85546875" style="152" bestFit="1" customWidth="1"/>
    <col min="2" max="3" width="14.7109375" style="152" customWidth="1"/>
    <col min="4" max="4" width="13.42578125" style="152" customWidth="1"/>
    <col min="5" max="5" width="6.85546875" style="152" bestFit="1" customWidth="1"/>
    <col min="6" max="6" width="20.7109375" style="152" customWidth="1"/>
    <col min="7" max="7" width="37.42578125" style="152" bestFit="1" customWidth="1"/>
    <col min="8" max="8" width="14.85546875" style="152" customWidth="1"/>
    <col min="9" max="10" width="11.42578125" style="152" customWidth="1"/>
    <col min="11" max="11" width="18.42578125" style="152" bestFit="1" customWidth="1"/>
    <col min="12" max="28" width="11.42578125" style="152" customWidth="1"/>
    <col min="29" max="29" width="0" style="152" hidden="1" customWidth="1"/>
    <col min="30" max="16384" width="11.42578125" style="152" hidden="1"/>
  </cols>
  <sheetData>
    <row r="1" spans="1:14" ht="49.5" customHeight="1" x14ac:dyDescent="0.3">
      <c r="A1" s="333" t="s">
        <v>13</v>
      </c>
      <c r="B1" s="333" t="s">
        <v>626</v>
      </c>
      <c r="C1" s="333" t="s">
        <v>627</v>
      </c>
      <c r="D1" s="333" t="s">
        <v>4</v>
      </c>
      <c r="E1" s="333" t="s">
        <v>36</v>
      </c>
      <c r="F1" s="333" t="s">
        <v>12</v>
      </c>
      <c r="G1" s="437" t="s">
        <v>80</v>
      </c>
      <c r="H1" s="437" t="s">
        <v>104</v>
      </c>
      <c r="I1" s="333" t="s">
        <v>334</v>
      </c>
      <c r="J1" s="333" t="s">
        <v>441</v>
      </c>
      <c r="K1" s="333" t="s">
        <v>145</v>
      </c>
    </row>
    <row r="2" spans="1:14" ht="25.5" customHeight="1" x14ac:dyDescent="0.3">
      <c r="A2" s="444" t="s">
        <v>28</v>
      </c>
      <c r="B2" s="162" t="s">
        <v>628</v>
      </c>
      <c r="C2" s="162">
        <v>1</v>
      </c>
      <c r="D2" s="708">
        <v>1676</v>
      </c>
      <c r="E2" s="163">
        <v>13</v>
      </c>
      <c r="F2" s="436" t="s">
        <v>631</v>
      </c>
      <c r="G2" s="439" t="s">
        <v>167</v>
      </c>
      <c r="H2" s="443" t="s">
        <v>171</v>
      </c>
      <c r="I2" s="442" t="s">
        <v>364</v>
      </c>
      <c r="J2" s="442" t="s">
        <v>63</v>
      </c>
      <c r="K2" s="554">
        <v>45293</v>
      </c>
      <c r="L2" s="709" t="s">
        <v>632</v>
      </c>
      <c r="M2" s="163">
        <v>1</v>
      </c>
      <c r="N2" s="708">
        <v>527</v>
      </c>
    </row>
    <row r="3" spans="1:14" ht="25.5" customHeight="1" x14ac:dyDescent="0.3">
      <c r="A3" s="444" t="s">
        <v>29</v>
      </c>
      <c r="B3" s="162" t="s">
        <v>628</v>
      </c>
      <c r="C3" s="162">
        <v>2</v>
      </c>
      <c r="D3" s="708">
        <v>1760</v>
      </c>
      <c r="E3" s="163">
        <v>14</v>
      </c>
      <c r="F3" s="436" t="s">
        <v>15</v>
      </c>
      <c r="G3" s="439" t="s">
        <v>168</v>
      </c>
      <c r="H3" s="443" t="s">
        <v>172</v>
      </c>
      <c r="I3" s="442" t="s">
        <v>365</v>
      </c>
      <c r="J3" s="442" t="s">
        <v>143</v>
      </c>
      <c r="K3" s="165"/>
      <c r="L3" s="709" t="s">
        <v>633</v>
      </c>
      <c r="M3" s="163">
        <v>2</v>
      </c>
      <c r="N3" s="708">
        <v>553</v>
      </c>
    </row>
    <row r="4" spans="1:14" ht="25.5" customHeight="1" x14ac:dyDescent="0.3">
      <c r="A4" s="444" t="s">
        <v>30</v>
      </c>
      <c r="B4" s="162" t="s">
        <v>629</v>
      </c>
      <c r="C4" s="162">
        <v>1</v>
      </c>
      <c r="D4" s="708">
        <v>2034</v>
      </c>
      <c r="E4" s="163">
        <v>15</v>
      </c>
      <c r="F4" s="436" t="s">
        <v>14</v>
      </c>
      <c r="G4" s="439" t="s">
        <v>169</v>
      </c>
      <c r="H4" s="443" t="s">
        <v>173</v>
      </c>
      <c r="I4" s="442" t="s">
        <v>366</v>
      </c>
      <c r="J4" s="442" t="s">
        <v>144</v>
      </c>
      <c r="K4" s="165"/>
      <c r="L4" s="709" t="s">
        <v>18</v>
      </c>
      <c r="M4" s="163">
        <v>3</v>
      </c>
      <c r="N4" s="708">
        <v>585</v>
      </c>
    </row>
    <row r="5" spans="1:14" ht="25.5" customHeight="1" x14ac:dyDescent="0.3">
      <c r="A5" s="444" t="s">
        <v>31</v>
      </c>
      <c r="B5" s="162" t="s">
        <v>629</v>
      </c>
      <c r="C5" s="162">
        <v>2</v>
      </c>
      <c r="D5" s="708">
        <v>2308</v>
      </c>
      <c r="E5" s="163">
        <v>16</v>
      </c>
      <c r="F5" s="436"/>
      <c r="G5" s="439" t="s">
        <v>170</v>
      </c>
      <c r="H5" s="443" t="s">
        <v>174</v>
      </c>
      <c r="I5" s="442" t="s">
        <v>367</v>
      </c>
      <c r="J5" s="442"/>
      <c r="K5" s="165"/>
      <c r="L5" s="709" t="s">
        <v>19</v>
      </c>
      <c r="M5" s="163">
        <v>4</v>
      </c>
      <c r="N5" s="708">
        <v>622</v>
      </c>
    </row>
    <row r="6" spans="1:14" ht="25.5" customHeight="1" x14ac:dyDescent="0.3">
      <c r="A6" s="444" t="s">
        <v>33</v>
      </c>
      <c r="B6" s="162" t="s">
        <v>629</v>
      </c>
      <c r="C6" s="162">
        <v>3</v>
      </c>
      <c r="D6" s="708">
        <v>2408</v>
      </c>
      <c r="E6" s="163">
        <v>18</v>
      </c>
      <c r="F6" s="435"/>
      <c r="G6" s="440"/>
      <c r="H6" s="443" t="s">
        <v>175</v>
      </c>
      <c r="I6" s="442" t="s">
        <v>368</v>
      </c>
      <c r="J6" s="442"/>
      <c r="K6" s="165"/>
      <c r="L6" s="709" t="s">
        <v>20</v>
      </c>
      <c r="M6" s="163">
        <v>5</v>
      </c>
      <c r="N6" s="708">
        <v>675</v>
      </c>
    </row>
    <row r="7" spans="1:14" ht="25.5" customHeight="1" x14ac:dyDescent="0.3">
      <c r="A7" s="444" t="s">
        <v>34</v>
      </c>
      <c r="B7" s="162" t="s">
        <v>630</v>
      </c>
      <c r="C7" s="162">
        <v>1</v>
      </c>
      <c r="D7" s="708">
        <v>2670</v>
      </c>
      <c r="E7" s="163">
        <v>19</v>
      </c>
      <c r="F7" s="435"/>
      <c r="G7" s="441"/>
      <c r="H7" s="443" t="s">
        <v>176</v>
      </c>
      <c r="I7" s="442" t="s">
        <v>369</v>
      </c>
      <c r="J7" s="442"/>
      <c r="K7" s="165"/>
      <c r="L7" s="709" t="s">
        <v>21</v>
      </c>
      <c r="M7" s="163">
        <v>6</v>
      </c>
      <c r="N7" s="708">
        <v>733</v>
      </c>
    </row>
    <row r="8" spans="1:14" ht="27" x14ac:dyDescent="0.3">
      <c r="A8" s="444" t="s">
        <v>35</v>
      </c>
      <c r="B8" s="162" t="s">
        <v>630</v>
      </c>
      <c r="C8" s="162">
        <v>2</v>
      </c>
      <c r="D8" s="708">
        <v>3188</v>
      </c>
      <c r="E8" s="163">
        <v>20</v>
      </c>
      <c r="F8" s="435"/>
      <c r="G8" s="441"/>
      <c r="H8" s="443" t="s">
        <v>177</v>
      </c>
      <c r="I8" s="442" t="s">
        <v>377</v>
      </c>
      <c r="J8" s="442"/>
      <c r="K8" s="165"/>
      <c r="L8" s="444" t="s">
        <v>22</v>
      </c>
      <c r="M8" s="163">
        <v>7</v>
      </c>
      <c r="N8" s="708">
        <v>817</v>
      </c>
    </row>
    <row r="9" spans="1:14" ht="27" x14ac:dyDescent="0.3">
      <c r="A9" s="444" t="s">
        <v>380</v>
      </c>
      <c r="B9" s="162" t="s">
        <v>630</v>
      </c>
      <c r="C9" s="162">
        <v>3</v>
      </c>
      <c r="D9" s="708">
        <v>3848</v>
      </c>
      <c r="E9" s="163">
        <v>21</v>
      </c>
      <c r="F9" s="435"/>
      <c r="G9" s="441"/>
      <c r="H9" s="443" t="s">
        <v>178</v>
      </c>
      <c r="I9" s="553" t="s">
        <v>378</v>
      </c>
      <c r="J9" s="442"/>
      <c r="K9" s="165"/>
      <c r="L9" s="444" t="s">
        <v>23</v>
      </c>
      <c r="M9" s="163">
        <v>8</v>
      </c>
      <c r="N9" s="708">
        <v>901</v>
      </c>
    </row>
    <row r="10" spans="1:14" ht="27" x14ac:dyDescent="0.3">
      <c r="A10" s="444" t="s">
        <v>381</v>
      </c>
      <c r="B10" s="162" t="s">
        <v>630</v>
      </c>
      <c r="C10" s="162">
        <v>4</v>
      </c>
      <c r="D10" s="708">
        <v>4500</v>
      </c>
      <c r="E10" s="163">
        <v>22</v>
      </c>
      <c r="F10" s="435"/>
      <c r="G10" s="441"/>
      <c r="H10" s="443" t="s">
        <v>155</v>
      </c>
      <c r="I10" s="553" t="s">
        <v>510</v>
      </c>
      <c r="J10" s="442"/>
      <c r="K10" s="165"/>
      <c r="L10" s="444" t="s">
        <v>24</v>
      </c>
      <c r="M10" s="163">
        <v>9</v>
      </c>
      <c r="N10" s="708">
        <v>986</v>
      </c>
    </row>
    <row r="11" spans="1:14" ht="27.75" customHeight="1" x14ac:dyDescent="0.3">
      <c r="A11" s="444"/>
      <c r="B11" s="162"/>
      <c r="C11" s="162"/>
      <c r="D11" s="708"/>
      <c r="E11" s="163"/>
      <c r="F11" s="435"/>
      <c r="G11" s="441"/>
      <c r="H11" s="438" t="s">
        <v>332</v>
      </c>
      <c r="I11" s="553" t="s">
        <v>586</v>
      </c>
      <c r="J11" s="442"/>
      <c r="K11" s="165"/>
      <c r="L11" s="444" t="s">
        <v>25</v>
      </c>
      <c r="M11" s="163">
        <v>10</v>
      </c>
      <c r="N11" s="708">
        <v>1086</v>
      </c>
    </row>
    <row r="12" spans="1:14" ht="27" x14ac:dyDescent="0.3">
      <c r="A12" s="444"/>
      <c r="B12" s="162"/>
      <c r="C12" s="162"/>
      <c r="D12" s="708"/>
      <c r="E12" s="163"/>
      <c r="F12" s="435"/>
      <c r="G12" s="165"/>
      <c r="H12" s="165"/>
      <c r="I12" s="165"/>
      <c r="J12" s="165"/>
      <c r="K12" s="165"/>
      <c r="L12" s="444" t="s">
        <v>26</v>
      </c>
      <c r="M12" s="163">
        <v>11</v>
      </c>
      <c r="N12" s="708">
        <v>1212</v>
      </c>
    </row>
    <row r="13" spans="1:14" ht="27" x14ac:dyDescent="0.3">
      <c r="A13" s="444"/>
      <c r="B13" s="162"/>
      <c r="C13" s="162"/>
      <c r="D13" s="708"/>
      <c r="E13" s="163"/>
      <c r="F13" s="434"/>
      <c r="G13" s="165"/>
      <c r="H13" s="165"/>
      <c r="I13" s="165"/>
      <c r="J13" s="165"/>
      <c r="K13" s="165"/>
      <c r="L13" s="444" t="s">
        <v>27</v>
      </c>
      <c r="M13" s="163">
        <v>12</v>
      </c>
      <c r="N13" s="708">
        <v>1412</v>
      </c>
    </row>
    <row r="14" spans="1:14" ht="27" x14ac:dyDescent="0.3">
      <c r="A14" s="444"/>
      <c r="B14" s="162"/>
      <c r="C14" s="162"/>
      <c r="D14" s="708"/>
      <c r="E14" s="163"/>
      <c r="F14" s="166"/>
      <c r="G14" s="165"/>
      <c r="H14" s="165"/>
      <c r="I14" s="165"/>
      <c r="J14" s="165"/>
      <c r="K14" s="165"/>
      <c r="L14" s="444" t="s">
        <v>28</v>
      </c>
      <c r="M14" s="163">
        <v>13</v>
      </c>
      <c r="N14" s="708">
        <v>1676</v>
      </c>
    </row>
    <row r="15" spans="1:14" ht="27" x14ac:dyDescent="0.3">
      <c r="A15" s="444"/>
      <c r="B15" s="162"/>
      <c r="C15" s="162"/>
      <c r="D15" s="708"/>
      <c r="E15" s="163"/>
      <c r="F15" s="166"/>
      <c r="G15" s="165"/>
      <c r="H15" s="165"/>
      <c r="I15" s="165"/>
      <c r="J15" s="165"/>
      <c r="K15" s="165"/>
      <c r="L15" s="444" t="s">
        <v>29</v>
      </c>
      <c r="M15" s="163">
        <v>14</v>
      </c>
      <c r="N15" s="708">
        <v>1760</v>
      </c>
    </row>
    <row r="16" spans="1:14" ht="27" x14ac:dyDescent="0.3">
      <c r="A16" s="444"/>
      <c r="B16" s="162"/>
      <c r="C16" s="162"/>
      <c r="D16" s="708"/>
      <c r="E16" s="163"/>
      <c r="F16" s="166"/>
      <c r="G16" s="165"/>
      <c r="H16" s="165"/>
      <c r="I16" s="165"/>
      <c r="J16" s="165"/>
      <c r="K16" s="165"/>
      <c r="L16" s="444" t="s">
        <v>30</v>
      </c>
      <c r="M16" s="163">
        <v>15</v>
      </c>
      <c r="N16" s="708">
        <v>2034</v>
      </c>
    </row>
    <row r="17" spans="1:14" ht="27" x14ac:dyDescent="0.3">
      <c r="A17" s="444"/>
      <c r="B17" s="162"/>
      <c r="C17" s="162"/>
      <c r="D17" s="708"/>
      <c r="E17" s="163"/>
      <c r="F17" s="166"/>
      <c r="G17" s="165"/>
      <c r="H17" s="165"/>
      <c r="I17" s="165"/>
      <c r="J17" s="165"/>
      <c r="K17" s="165"/>
      <c r="L17" s="444" t="s">
        <v>31</v>
      </c>
      <c r="M17" s="163">
        <v>16</v>
      </c>
      <c r="N17" s="708">
        <v>2308</v>
      </c>
    </row>
    <row r="18" spans="1:14" ht="27" x14ac:dyDescent="0.3">
      <c r="A18" s="444"/>
      <c r="B18" s="162"/>
      <c r="C18" s="162"/>
      <c r="D18" s="708"/>
      <c r="E18" s="163"/>
      <c r="F18" s="166"/>
      <c r="G18" s="165"/>
      <c r="H18" s="165"/>
      <c r="I18" s="165"/>
      <c r="J18" s="165"/>
      <c r="K18" s="165"/>
      <c r="L18" s="444" t="s">
        <v>32</v>
      </c>
      <c r="M18" s="163">
        <v>17</v>
      </c>
      <c r="N18" s="708">
        <v>2358</v>
      </c>
    </row>
    <row r="19" spans="1:14" ht="27" x14ac:dyDescent="0.3">
      <c r="A19" s="444"/>
      <c r="B19" s="162"/>
      <c r="C19" s="162"/>
      <c r="D19" s="708"/>
      <c r="E19" s="163"/>
      <c r="F19" s="166"/>
      <c r="G19" s="165"/>
      <c r="H19" s="165"/>
      <c r="I19" s="165"/>
      <c r="J19" s="165"/>
      <c r="K19" s="165"/>
      <c r="L19" s="444" t="s">
        <v>33</v>
      </c>
      <c r="M19" s="163">
        <v>18</v>
      </c>
      <c r="N19" s="708">
        <v>2408</v>
      </c>
    </row>
    <row r="20" spans="1:14" ht="27" x14ac:dyDescent="0.3">
      <c r="A20" s="445"/>
      <c r="B20" s="165"/>
      <c r="C20" s="165"/>
      <c r="D20" s="165"/>
      <c r="E20" s="165"/>
      <c r="F20" s="165"/>
      <c r="G20" s="165"/>
      <c r="H20" s="165"/>
      <c r="I20" s="165"/>
      <c r="J20" s="165"/>
      <c r="K20" s="165"/>
      <c r="L20" s="444" t="s">
        <v>34</v>
      </c>
      <c r="M20" s="163">
        <v>19</v>
      </c>
      <c r="N20" s="708">
        <v>2670</v>
      </c>
    </row>
    <row r="21" spans="1:14" ht="27" x14ac:dyDescent="0.3">
      <c r="L21" s="444" t="s">
        <v>35</v>
      </c>
      <c r="M21" s="163">
        <v>20</v>
      </c>
      <c r="N21" s="708">
        <v>3188</v>
      </c>
    </row>
    <row r="22" spans="1:14" ht="27" x14ac:dyDescent="0.3">
      <c r="L22" s="444" t="s">
        <v>380</v>
      </c>
      <c r="M22" s="163">
        <v>21</v>
      </c>
      <c r="N22" s="708">
        <v>3848</v>
      </c>
    </row>
    <row r="23" spans="1:14" ht="27" x14ac:dyDescent="0.3">
      <c r="L23" s="444" t="s">
        <v>381</v>
      </c>
      <c r="M23" s="163">
        <v>22</v>
      </c>
      <c r="N23" s="708">
        <v>4500</v>
      </c>
    </row>
    <row r="24" spans="1:14" x14ac:dyDescent="0.3"/>
    <row r="25" spans="1:14" x14ac:dyDescent="0.3"/>
    <row r="26" spans="1:14" x14ac:dyDescent="0.3"/>
    <row r="27" spans="1:14" x14ac:dyDescent="0.3"/>
    <row r="28" spans="1:14" x14ac:dyDescent="0.3"/>
    <row r="29" spans="1:14" x14ac:dyDescent="0.3"/>
    <row r="30" spans="1:14" x14ac:dyDescent="0.3"/>
    <row r="31" spans="1:14" x14ac:dyDescent="0.3"/>
    <row r="32" spans="1:14" x14ac:dyDescent="0.3"/>
    <row r="33" x14ac:dyDescent="0.3"/>
    <row r="34" x14ac:dyDescent="0.3"/>
    <row r="35" x14ac:dyDescent="0.3"/>
    <row r="36" x14ac:dyDescent="0.3"/>
    <row r="37" x14ac:dyDescent="0.3"/>
    <row r="38" x14ac:dyDescent="0.3"/>
    <row r="39" x14ac:dyDescent="0.3"/>
    <row r="40" x14ac:dyDescent="0.3"/>
    <row r="41" x14ac:dyDescent="0.3"/>
    <row r="42" x14ac:dyDescent="0.3"/>
    <row r="43" x14ac:dyDescent="0.3"/>
    <row r="44" x14ac:dyDescent="0.3"/>
    <row r="45" x14ac:dyDescent="0.3"/>
    <row r="46" x14ac:dyDescent="0.3"/>
    <row r="47" x14ac:dyDescent="0.3"/>
    <row r="48" x14ac:dyDescent="0.3"/>
    <row r="49" x14ac:dyDescent="0.3"/>
    <row r="50" x14ac:dyDescent="0.3"/>
    <row r="51" x14ac:dyDescent="0.3"/>
    <row r="52" x14ac:dyDescent="0.3"/>
  </sheetData>
  <phoneticPr fontId="9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CV161"/>
  <sheetViews>
    <sheetView showGridLines="0" topLeftCell="B1" zoomScale="90" zoomScaleNormal="90" zoomScaleSheetLayoutView="90" workbookViewId="0">
      <selection activeCell="I26" sqref="I26"/>
    </sheetView>
  </sheetViews>
  <sheetFormatPr baseColWidth="10" defaultColWidth="0" defaultRowHeight="15" x14ac:dyDescent="0.25"/>
  <cols>
    <col min="1" max="1" width="1.7109375" customWidth="1"/>
    <col min="2" max="2" width="9" customWidth="1"/>
    <col min="3" max="4" width="9.85546875" customWidth="1"/>
    <col min="5" max="6" width="12.140625" customWidth="1"/>
    <col min="7" max="7" width="1.85546875" customWidth="1"/>
    <col min="8" max="10" width="20.85546875" style="499" customWidth="1"/>
    <col min="11" max="11" width="2.28515625" style="499" customWidth="1"/>
    <col min="12" max="13" width="31.28515625" style="499" customWidth="1"/>
    <col min="14" max="15" width="21.5703125" style="499" customWidth="1"/>
    <col min="16" max="16" width="22.7109375" style="499" customWidth="1"/>
    <col min="17" max="17" width="1.5703125" style="499" customWidth="1"/>
    <col min="18" max="100" width="11.42578125" style="499" hidden="1" customWidth="1"/>
    <col min="101" max="16384" width="0" style="499" hidden="1"/>
  </cols>
  <sheetData>
    <row r="3" spans="2:62" ht="8.25" customHeight="1" x14ac:dyDescent="0.25"/>
    <row r="4" spans="2:62" s="467" customFormat="1" ht="18.75" x14ac:dyDescent="0.25">
      <c r="B4" s="758" t="s">
        <v>416</v>
      </c>
      <c r="C4" s="759"/>
      <c r="D4" s="759"/>
      <c r="E4" s="759"/>
      <c r="F4" s="760"/>
      <c r="H4" s="747" t="s">
        <v>417</v>
      </c>
      <c r="I4" s="747"/>
      <c r="J4" s="747"/>
      <c r="K4" s="327"/>
      <c r="L4" s="747" t="s">
        <v>418</v>
      </c>
      <c r="M4" s="747"/>
      <c r="N4" s="747"/>
      <c r="O4" s="555"/>
      <c r="P4" s="555"/>
    </row>
    <row r="5" spans="2:62" x14ac:dyDescent="0.25">
      <c r="B5" s="750" t="s">
        <v>419</v>
      </c>
      <c r="C5" s="751" t="s">
        <v>57</v>
      </c>
      <c r="D5" s="751"/>
      <c r="E5" s="751" t="s">
        <v>420</v>
      </c>
      <c r="F5" s="751"/>
      <c r="H5" s="179" t="s">
        <v>57</v>
      </c>
      <c r="I5" s="179" t="s">
        <v>421</v>
      </c>
      <c r="J5" s="179" t="s">
        <v>422</v>
      </c>
      <c r="K5" s="179"/>
      <c r="L5" s="179" t="s">
        <v>57</v>
      </c>
      <c r="M5" s="179" t="s">
        <v>421</v>
      </c>
      <c r="N5" s="179" t="s">
        <v>422</v>
      </c>
      <c r="O5" s="110"/>
      <c r="P5" s="110"/>
    </row>
    <row r="6" spans="2:62" ht="15" customHeight="1" x14ac:dyDescent="0.25">
      <c r="B6" s="750"/>
      <c r="C6" s="751"/>
      <c r="D6" s="751"/>
      <c r="E6" s="751"/>
      <c r="F6" s="751"/>
      <c r="H6" s="179" t="s">
        <v>423</v>
      </c>
      <c r="I6" s="556">
        <v>0.7</v>
      </c>
      <c r="J6" s="557">
        <f>ROUND(I6*E13/100%,0)</f>
        <v>0</v>
      </c>
      <c r="K6" s="557"/>
      <c r="L6" s="179" t="s">
        <v>423</v>
      </c>
      <c r="M6" s="556">
        <v>0.7</v>
      </c>
      <c r="N6" s="557">
        <f>ROUND(M6*O8/100%,0)</f>
        <v>0</v>
      </c>
      <c r="O6" s="558">
        <f>'OPTI-15'!P22</f>
        <v>0</v>
      </c>
      <c r="P6" s="110"/>
    </row>
    <row r="7" spans="2:62" x14ac:dyDescent="0.25">
      <c r="B7" s="750"/>
      <c r="C7" s="753" t="s">
        <v>424</v>
      </c>
      <c r="D7" s="753"/>
      <c r="E7" s="755">
        <f>COUNTIF('DIAG-03'!G5:G251419,"Gobernante")</f>
        <v>0</v>
      </c>
      <c r="F7" s="757">
        <f>E7+E9</f>
        <v>0</v>
      </c>
      <c r="H7" s="179" t="s">
        <v>144</v>
      </c>
      <c r="I7" s="556">
        <v>0.3</v>
      </c>
      <c r="J7" s="557">
        <f>E13-J6</f>
        <v>0</v>
      </c>
      <c r="K7" s="557"/>
      <c r="L7" s="179" t="s">
        <v>144</v>
      </c>
      <c r="M7" s="556">
        <v>0.3</v>
      </c>
      <c r="N7" s="557">
        <f>O8-N6</f>
        <v>0</v>
      </c>
      <c r="O7" s="558">
        <f>'OPTI-15'!O24</f>
        <v>0</v>
      </c>
      <c r="P7" s="110"/>
    </row>
    <row r="8" spans="2:62" x14ac:dyDescent="0.25">
      <c r="B8" s="750"/>
      <c r="C8" s="753"/>
      <c r="D8" s="753"/>
      <c r="E8" s="756"/>
      <c r="F8" s="757"/>
      <c r="H8" s="747" t="s">
        <v>425</v>
      </c>
      <c r="I8" s="747"/>
      <c r="J8" s="559">
        <f>SUM(J6:J7)</f>
        <v>0</v>
      </c>
      <c r="K8" s="559"/>
      <c r="L8" s="747" t="s">
        <v>425</v>
      </c>
      <c r="M8" s="747"/>
      <c r="N8" s="559">
        <f>SUM(N6:N7)</f>
        <v>0</v>
      </c>
      <c r="O8" s="558">
        <f>SUM(O6:O7)</f>
        <v>0</v>
      </c>
      <c r="P8" s="110"/>
    </row>
    <row r="9" spans="2:62" x14ac:dyDescent="0.25">
      <c r="B9" s="750"/>
      <c r="C9" s="752" t="s">
        <v>426</v>
      </c>
      <c r="D9" s="752"/>
      <c r="E9" s="755">
        <f>COUNTIF('DIAG-03'!G5:G251419,"Sustantivo")</f>
        <v>0</v>
      </c>
      <c r="F9" s="757"/>
      <c r="H9" s="747" t="s">
        <v>427</v>
      </c>
      <c r="I9" s="747"/>
      <c r="J9" s="747"/>
      <c r="K9" s="327"/>
      <c r="L9" s="747" t="s">
        <v>427</v>
      </c>
      <c r="M9" s="747"/>
      <c r="N9" s="747"/>
      <c r="O9" s="110"/>
      <c r="P9" s="110"/>
    </row>
    <row r="10" spans="2:62" x14ac:dyDescent="0.25">
      <c r="B10" s="750"/>
      <c r="C10" s="752"/>
      <c r="D10" s="752"/>
      <c r="E10" s="756"/>
      <c r="F10" s="757"/>
      <c r="H10" s="179" t="s">
        <v>57</v>
      </c>
      <c r="I10" s="179" t="s">
        <v>421</v>
      </c>
      <c r="J10" s="179" t="s">
        <v>422</v>
      </c>
      <c r="K10" s="179"/>
      <c r="L10" s="179" t="s">
        <v>57</v>
      </c>
      <c r="M10" s="179" t="s">
        <v>421</v>
      </c>
      <c r="N10" s="179" t="s">
        <v>422</v>
      </c>
      <c r="O10" s="110"/>
      <c r="P10" s="110"/>
    </row>
    <row r="11" spans="2:62" ht="15" customHeight="1" x14ac:dyDescent="0.25">
      <c r="B11" s="750"/>
      <c r="C11" s="752" t="s">
        <v>428</v>
      </c>
      <c r="D11" s="752"/>
      <c r="E11" s="753">
        <f>COUNTIF('DIAG-03'!G5:G251419,"Adjetivo")</f>
        <v>0</v>
      </c>
      <c r="F11" s="753"/>
      <c r="H11" s="179" t="s">
        <v>423</v>
      </c>
      <c r="I11" s="560" t="str">
        <f>IF(J11=0,"",IF(J11=J6,I6,(F7/E13)))</f>
        <v/>
      </c>
      <c r="J11" s="557">
        <f>$E$7+$E$9</f>
        <v>0</v>
      </c>
      <c r="K11" s="557"/>
      <c r="L11" s="179" t="s">
        <v>423</v>
      </c>
      <c r="M11" s="560" t="str">
        <f>IF(N11=0,"",IF(N11=N6,M6,(O6/O8)))</f>
        <v/>
      </c>
      <c r="N11" s="557">
        <f>O6</f>
        <v>0</v>
      </c>
      <c r="O11" s="110"/>
      <c r="P11" s="110"/>
    </row>
    <row r="12" spans="2:62" x14ac:dyDescent="0.25">
      <c r="B12" s="750"/>
      <c r="C12" s="752"/>
      <c r="D12" s="752"/>
      <c r="E12" s="753"/>
      <c r="F12" s="753"/>
      <c r="H12" s="179" t="s">
        <v>144</v>
      </c>
      <c r="I12" s="560" t="str">
        <f>IF(J12=0,"",IF(J12=J7,I7,(E11/E13)))</f>
        <v/>
      </c>
      <c r="J12" s="557">
        <f>$E$11</f>
        <v>0</v>
      </c>
      <c r="K12" s="557"/>
      <c r="L12" s="179" t="s">
        <v>144</v>
      </c>
      <c r="M12" s="560" t="str">
        <f>IF(N12=0,"",IF(N12=N7,M7,(O7/O8)))</f>
        <v/>
      </c>
      <c r="N12" s="557">
        <f>O7</f>
        <v>0</v>
      </c>
      <c r="O12" s="566"/>
      <c r="P12" s="110"/>
    </row>
    <row r="13" spans="2:62" x14ac:dyDescent="0.25">
      <c r="B13" s="750"/>
      <c r="C13" s="754" t="s">
        <v>429</v>
      </c>
      <c r="D13" s="754"/>
      <c r="E13" s="754">
        <f>F7+E11</f>
        <v>0</v>
      </c>
      <c r="F13" s="754"/>
      <c r="H13" s="529" t="s">
        <v>430</v>
      </c>
      <c r="I13" s="561">
        <f>SUM(I11,I12)</f>
        <v>0</v>
      </c>
      <c r="J13" s="559">
        <f>SUM(J11:J12)</f>
        <v>0</v>
      </c>
      <c r="K13" s="559"/>
      <c r="L13" s="529" t="s">
        <v>430</v>
      </c>
      <c r="M13" s="561">
        <f>SUM(M11,M12)</f>
        <v>0</v>
      </c>
      <c r="N13" s="559">
        <f>SUM(N11:N12)</f>
        <v>0</v>
      </c>
      <c r="O13" s="110"/>
      <c r="P13" s="110"/>
      <c r="AR13" s="499" t="str">
        <f>IF(OR(AQ13="Servidor excedente",AQ13="Servidores excedentes"),"ñ",IF(OR(AQ13="Servidores requeridos",AQ13="Servidor requerido"),"ò"," "))</f>
        <v xml:space="preserve"> </v>
      </c>
      <c r="AZ13" s="499" t="e">
        <f>IF(#REF!=AZ$12,(SUM(#REF!))," ")</f>
        <v>#REF!</v>
      </c>
      <c r="BI13" s="499">
        <f>SUMIFS($V$13:$V$150,$W$13:$W$150,"Servidores requeridos")</f>
        <v>0</v>
      </c>
    </row>
    <row r="14" spans="2:62" x14ac:dyDescent="0.25">
      <c r="B14" s="750"/>
      <c r="C14" s="754"/>
      <c r="D14" s="754"/>
      <c r="E14" s="754"/>
      <c r="F14" s="754"/>
      <c r="H14" s="747" t="s">
        <v>431</v>
      </c>
      <c r="I14" s="747"/>
      <c r="J14" s="747"/>
      <c r="K14" s="327"/>
      <c r="L14" s="747" t="s">
        <v>431</v>
      </c>
      <c r="M14" s="747"/>
      <c r="N14" s="747"/>
      <c r="O14" s="110"/>
      <c r="P14" s="110"/>
      <c r="AW14" s="499" t="e">
        <f>IF(#REF!=AW$12,(SUM(#REF!))," ")</f>
        <v>#REF!</v>
      </c>
      <c r="BI14" s="499">
        <f>SUMIFS($V$13:$V$150,$W$13:$W$150,"Servidor requerido")</f>
        <v>0</v>
      </c>
      <c r="BJ14" s="499">
        <f>SUMIFS($Z$13:$Z$150,$AA$13:$AA$150,"Servidor requerido")</f>
        <v>0</v>
      </c>
    </row>
    <row r="15" spans="2:62" ht="15" customHeight="1" x14ac:dyDescent="0.25">
      <c r="B15" s="470"/>
      <c r="C15" s="470"/>
      <c r="D15" s="470"/>
      <c r="E15" s="470"/>
      <c r="F15" s="470"/>
      <c r="H15" s="179" t="s">
        <v>57</v>
      </c>
      <c r="I15" s="562" t="s">
        <v>432</v>
      </c>
      <c r="J15" s="562" t="s">
        <v>433</v>
      </c>
      <c r="K15" s="562"/>
      <c r="L15" s="179" t="s">
        <v>57</v>
      </c>
      <c r="M15" s="562" t="s">
        <v>432</v>
      </c>
      <c r="N15" s="562" t="s">
        <v>433</v>
      </c>
      <c r="O15" s="110"/>
      <c r="P15" s="110"/>
    </row>
    <row r="16" spans="2:62" x14ac:dyDescent="0.25">
      <c r="B16" s="470"/>
      <c r="C16" s="470"/>
      <c r="D16" s="470"/>
      <c r="E16" s="470"/>
      <c r="F16" s="470"/>
      <c r="H16" s="179" t="s">
        <v>434</v>
      </c>
      <c r="I16" s="563" t="str">
        <f>$I$12</f>
        <v/>
      </c>
      <c r="J16" s="557">
        <f>J12</f>
        <v>0</v>
      </c>
      <c r="K16" s="557"/>
      <c r="L16" s="179" t="s">
        <v>434</v>
      </c>
      <c r="M16" s="563" t="str">
        <f>$M$12</f>
        <v/>
      </c>
      <c r="N16" s="557">
        <f>N12</f>
        <v>0</v>
      </c>
      <c r="O16" s="110"/>
      <c r="P16" s="110"/>
    </row>
    <row r="17" spans="1:16" x14ac:dyDescent="0.25">
      <c r="A17" s="466"/>
      <c r="B17" s="470"/>
      <c r="C17" s="470"/>
      <c r="D17" s="470"/>
      <c r="E17" s="470"/>
      <c r="F17" s="470"/>
      <c r="H17" s="179" t="s">
        <v>435</v>
      </c>
      <c r="I17" s="560" t="str">
        <f>IF(I12="","",IF(I12&gt;I7,(I12-I7),"0"))</f>
        <v/>
      </c>
      <c r="J17" s="557" t="str">
        <f>IF(J12&gt;J7,(J12-J7),"0")</f>
        <v>0</v>
      </c>
      <c r="K17" s="557"/>
      <c r="L17" s="179" t="s">
        <v>435</v>
      </c>
      <c r="M17" s="560" t="str">
        <f>IF(M12="","",IF(M12&gt;M7,(M12-M7),"0"))</f>
        <v/>
      </c>
      <c r="N17" s="557" t="str">
        <f>IF(N12&gt;N7,(N12-N7),"0")</f>
        <v>0</v>
      </c>
      <c r="O17" s="110"/>
      <c r="P17" s="110"/>
    </row>
    <row r="18" spans="1:16" x14ac:dyDescent="0.25">
      <c r="A18" s="466"/>
      <c r="B18" s="470"/>
      <c r="C18" s="470"/>
      <c r="D18" s="470"/>
      <c r="E18" s="470"/>
      <c r="F18" s="470"/>
      <c r="H18" s="179" t="s">
        <v>436</v>
      </c>
      <c r="I18" s="560">
        <f>I7</f>
        <v>0.3</v>
      </c>
      <c r="J18" s="557">
        <f>J7</f>
        <v>0</v>
      </c>
      <c r="K18" s="557"/>
      <c r="L18" s="179" t="s">
        <v>436</v>
      </c>
      <c r="M18" s="560">
        <f>M7</f>
        <v>0.3</v>
      </c>
      <c r="N18" s="557">
        <f>N7</f>
        <v>0</v>
      </c>
      <c r="O18" s="110"/>
      <c r="P18" s="110"/>
    </row>
    <row r="19" spans="1:16" x14ac:dyDescent="0.25">
      <c r="A19" s="466"/>
      <c r="B19" s="470"/>
      <c r="C19" s="470"/>
      <c r="D19" s="470"/>
      <c r="E19" s="470"/>
      <c r="F19" s="470"/>
      <c r="H19" s="747" t="s">
        <v>437</v>
      </c>
      <c r="I19" s="747"/>
      <c r="J19" s="559">
        <f>SUM(J17)</f>
        <v>0</v>
      </c>
      <c r="K19" s="559"/>
      <c r="L19" s="747" t="s">
        <v>437</v>
      </c>
      <c r="M19" s="747"/>
      <c r="N19" s="559">
        <f>SUM(N17)</f>
        <v>0</v>
      </c>
      <c r="O19" s="110"/>
      <c r="P19" s="110"/>
    </row>
    <row r="20" spans="1:16" x14ac:dyDescent="0.25">
      <c r="A20" s="466"/>
      <c r="B20" s="470"/>
      <c r="C20" s="470"/>
      <c r="D20" s="470"/>
      <c r="E20" s="470"/>
      <c r="F20" s="470"/>
      <c r="H20" s="564"/>
      <c r="I20" s="564"/>
      <c r="J20" s="564"/>
      <c r="K20" s="564"/>
      <c r="L20" s="564"/>
      <c r="M20" s="564"/>
      <c r="N20" s="564"/>
      <c r="O20" s="110"/>
      <c r="P20" s="110"/>
    </row>
    <row r="21" spans="1:16" x14ac:dyDescent="0.25">
      <c r="A21" s="466"/>
      <c r="B21" s="470"/>
      <c r="C21" s="470"/>
      <c r="D21" s="470"/>
      <c r="E21" s="470"/>
      <c r="F21" s="470"/>
      <c r="H21" s="110"/>
      <c r="I21" s="110"/>
      <c r="J21" s="110"/>
      <c r="K21" s="110"/>
      <c r="L21" s="110"/>
      <c r="M21" s="110"/>
      <c r="N21" s="110"/>
      <c r="O21" s="110"/>
      <c r="P21" s="110"/>
    </row>
    <row r="22" spans="1:16" x14ac:dyDescent="0.25">
      <c r="A22" s="466"/>
      <c r="B22" s="470"/>
      <c r="C22" s="470"/>
      <c r="D22" s="470"/>
      <c r="E22" s="470"/>
      <c r="F22" s="470"/>
      <c r="H22" s="110"/>
      <c r="I22" s="110"/>
      <c r="J22" s="110"/>
      <c r="K22" s="110"/>
      <c r="L22" s="110"/>
      <c r="M22" s="110"/>
      <c r="N22" s="110"/>
      <c r="O22" s="110"/>
      <c r="P22" s="110"/>
    </row>
    <row r="23" spans="1:16" x14ac:dyDescent="0.25">
      <c r="A23" s="466"/>
      <c r="B23" s="470"/>
      <c r="C23" s="470"/>
      <c r="D23" s="470"/>
      <c r="E23" s="470"/>
      <c r="F23" s="470"/>
      <c r="H23" s="110"/>
      <c r="I23" s="110"/>
      <c r="J23" s="110"/>
      <c r="K23" s="110"/>
      <c r="L23" s="110"/>
      <c r="M23" s="110"/>
      <c r="N23" s="110"/>
      <c r="O23" s="110"/>
      <c r="P23" s="110"/>
    </row>
    <row r="24" spans="1:16" x14ac:dyDescent="0.25">
      <c r="A24" s="466"/>
      <c r="B24" s="470"/>
      <c r="C24" s="470"/>
      <c r="D24" s="470"/>
      <c r="E24" s="470"/>
      <c r="F24" s="470"/>
      <c r="H24" s="110"/>
      <c r="I24" s="110"/>
      <c r="J24" s="110"/>
      <c r="K24" s="110"/>
      <c r="L24" s="110"/>
      <c r="M24" s="110"/>
      <c r="N24" s="110"/>
      <c r="O24" s="110"/>
      <c r="P24" s="110"/>
    </row>
    <row r="25" spans="1:16" x14ac:dyDescent="0.25">
      <c r="A25" s="466"/>
      <c r="B25" s="470"/>
      <c r="C25" s="470"/>
      <c r="D25" s="470"/>
      <c r="E25" s="470"/>
      <c r="F25" s="470"/>
      <c r="H25" s="110"/>
      <c r="I25" s="110"/>
      <c r="J25" s="110"/>
      <c r="K25" s="110"/>
      <c r="L25" s="110"/>
      <c r="M25" s="110"/>
      <c r="N25" s="110"/>
      <c r="O25" s="110"/>
      <c r="P25" s="110"/>
    </row>
    <row r="26" spans="1:16" x14ac:dyDescent="0.25">
      <c r="A26" s="466"/>
      <c r="B26" s="470"/>
      <c r="C26" s="470"/>
      <c r="D26" s="470"/>
      <c r="E26" s="470"/>
      <c r="F26" s="470"/>
      <c r="H26" s="110"/>
      <c r="I26" s="110"/>
      <c r="J26" s="110"/>
      <c r="K26" s="110"/>
      <c r="L26" s="110"/>
      <c r="M26" s="110"/>
      <c r="N26" s="110"/>
      <c r="O26" s="110"/>
      <c r="P26" s="110"/>
    </row>
    <row r="27" spans="1:16" x14ac:dyDescent="0.25">
      <c r="A27" s="466"/>
      <c r="B27" s="470"/>
      <c r="C27" s="470"/>
      <c r="D27" s="470"/>
      <c r="E27" s="470"/>
      <c r="F27" s="470"/>
      <c r="H27" s="110"/>
      <c r="I27" s="110"/>
      <c r="J27" s="110"/>
      <c r="K27" s="110"/>
      <c r="L27" s="110"/>
      <c r="M27" s="110"/>
      <c r="N27" s="110"/>
      <c r="O27" s="110"/>
      <c r="P27" s="110"/>
    </row>
    <row r="28" spans="1:16" ht="15" customHeight="1" x14ac:dyDescent="0.25">
      <c r="A28" s="466"/>
      <c r="B28" s="748" t="s">
        <v>438</v>
      </c>
      <c r="C28" s="748"/>
      <c r="D28" s="748"/>
      <c r="E28" s="748"/>
      <c r="F28" s="748"/>
      <c r="H28" s="110"/>
      <c r="I28" s="110"/>
      <c r="J28" s="110"/>
      <c r="K28" s="110"/>
      <c r="L28" s="110"/>
      <c r="M28" s="110"/>
      <c r="N28" s="110"/>
      <c r="O28" s="110"/>
      <c r="P28" s="110"/>
    </row>
    <row r="29" spans="1:16" ht="15" customHeight="1" x14ac:dyDescent="0.25">
      <c r="A29" s="466"/>
      <c r="B29" s="748"/>
      <c r="C29" s="748"/>
      <c r="D29" s="748"/>
      <c r="E29" s="748"/>
      <c r="F29" s="748"/>
      <c r="H29" s="110"/>
      <c r="I29" s="110"/>
      <c r="J29" s="110"/>
      <c r="K29" s="110"/>
      <c r="L29" s="110"/>
      <c r="M29" s="110"/>
      <c r="N29" s="110"/>
      <c r="O29" s="110"/>
      <c r="P29" s="110"/>
    </row>
    <row r="30" spans="1:16" ht="15" customHeight="1" x14ac:dyDescent="0.25">
      <c r="A30" s="466"/>
      <c r="B30" s="749" t="s">
        <v>439</v>
      </c>
      <c r="C30" s="749"/>
      <c r="D30" s="749"/>
      <c r="E30" s="749" t="s">
        <v>440</v>
      </c>
      <c r="F30" s="749"/>
      <c r="H30" s="110"/>
      <c r="I30" s="110"/>
      <c r="J30" s="110"/>
      <c r="K30" s="110"/>
      <c r="L30" s="110"/>
      <c r="M30" s="110"/>
      <c r="N30" s="110"/>
      <c r="O30" s="110"/>
      <c r="P30" s="110"/>
    </row>
    <row r="31" spans="1:16" ht="15" customHeight="1" x14ac:dyDescent="0.25">
      <c r="A31" s="466"/>
      <c r="B31" s="749"/>
      <c r="C31" s="749"/>
      <c r="D31" s="749"/>
      <c r="E31" s="749"/>
      <c r="F31" s="749"/>
      <c r="H31" s="110"/>
      <c r="I31" s="110"/>
      <c r="J31" s="110"/>
      <c r="K31" s="110"/>
      <c r="L31" s="110"/>
      <c r="M31" s="110"/>
      <c r="N31" s="110"/>
      <c r="O31" s="110"/>
      <c r="P31" s="110"/>
    </row>
    <row r="32" spans="1:16" ht="15" customHeight="1" x14ac:dyDescent="0.25">
      <c r="A32" s="466"/>
      <c r="B32" s="745" t="str">
        <f>IF(ISNUMBER(I17),I17,"0")</f>
        <v>0</v>
      </c>
      <c r="C32" s="745"/>
      <c r="D32" s="745"/>
      <c r="E32" s="746" t="str">
        <f>IF(ISNUMBER(J17),J17,"0")</f>
        <v>0</v>
      </c>
      <c r="F32" s="746"/>
      <c r="H32" s="110"/>
      <c r="I32" s="110"/>
      <c r="J32" s="110"/>
      <c r="K32" s="110"/>
      <c r="L32" s="110"/>
      <c r="M32" s="110"/>
      <c r="N32" s="110"/>
      <c r="O32" s="110"/>
      <c r="P32" s="110"/>
    </row>
    <row r="33" spans="1:16" ht="15" customHeight="1" x14ac:dyDescent="0.25">
      <c r="A33" s="466"/>
      <c r="B33" s="745"/>
      <c r="C33" s="745"/>
      <c r="D33" s="745"/>
      <c r="E33" s="746"/>
      <c r="F33" s="746"/>
      <c r="H33" s="110"/>
      <c r="I33" s="110"/>
      <c r="J33" s="110"/>
      <c r="K33" s="110"/>
      <c r="L33" s="110"/>
      <c r="M33" s="110"/>
      <c r="N33" s="110"/>
      <c r="O33" s="110"/>
      <c r="P33" s="110"/>
    </row>
    <row r="34" spans="1:16" x14ac:dyDescent="0.25">
      <c r="A34" s="466"/>
      <c r="B34" s="470"/>
      <c r="C34" s="470"/>
      <c r="D34" s="470"/>
      <c r="E34" s="470"/>
      <c r="F34" s="470"/>
      <c r="H34" s="110"/>
      <c r="I34" s="110"/>
      <c r="J34" s="110"/>
      <c r="K34" s="110"/>
      <c r="L34" s="110"/>
      <c r="M34" s="110"/>
      <c r="N34" s="110"/>
      <c r="O34" s="110"/>
      <c r="P34" s="110"/>
    </row>
    <row r="35" spans="1:16" x14ac:dyDescent="0.25">
      <c r="A35" s="466"/>
      <c r="H35" s="110"/>
      <c r="I35" s="110"/>
      <c r="J35" s="110"/>
      <c r="K35" s="110"/>
      <c r="L35" s="110"/>
      <c r="M35" s="110"/>
      <c r="N35" s="110"/>
      <c r="O35" s="110"/>
      <c r="P35" s="110"/>
    </row>
    <row r="36" spans="1:16" x14ac:dyDescent="0.25">
      <c r="A36" s="466"/>
      <c r="H36" s="110"/>
      <c r="I36" s="110"/>
      <c r="J36" s="110"/>
      <c r="K36" s="110"/>
      <c r="L36" s="110"/>
      <c r="M36" s="110"/>
      <c r="N36" s="110"/>
      <c r="O36" s="110"/>
      <c r="P36" s="110"/>
    </row>
    <row r="37" spans="1:16" x14ac:dyDescent="0.25">
      <c r="A37" s="466"/>
      <c r="H37" s="110"/>
      <c r="I37" s="110"/>
      <c r="J37" s="110"/>
      <c r="K37" s="110"/>
      <c r="L37" s="574"/>
      <c r="M37" s="574"/>
      <c r="N37" s="574"/>
      <c r="O37" s="574"/>
      <c r="P37" s="110"/>
    </row>
    <row r="38" spans="1:16" ht="30" x14ac:dyDescent="0.25">
      <c r="A38" s="466"/>
      <c r="H38" s="110"/>
      <c r="I38" s="110"/>
      <c r="J38" s="110"/>
      <c r="K38" s="110"/>
      <c r="L38" s="575" t="s">
        <v>516</v>
      </c>
      <c r="M38" s="575" t="s">
        <v>517</v>
      </c>
      <c r="N38" s="575" t="s">
        <v>518</v>
      </c>
      <c r="O38" s="575" t="s">
        <v>519</v>
      </c>
      <c r="P38" s="110"/>
    </row>
    <row r="39" spans="1:16" x14ac:dyDescent="0.25">
      <c r="A39" s="466"/>
      <c r="H39" s="110"/>
      <c r="I39" s="110"/>
      <c r="J39" s="110"/>
      <c r="K39" s="110"/>
      <c r="L39" s="568" t="s">
        <v>143</v>
      </c>
      <c r="M39" s="568" t="s">
        <v>143</v>
      </c>
      <c r="N39" s="567" t="s">
        <v>143</v>
      </c>
      <c r="O39" s="569" t="s">
        <v>144</v>
      </c>
      <c r="P39" s="110"/>
    </row>
    <row r="40" spans="1:16" x14ac:dyDescent="0.25">
      <c r="A40" s="466"/>
      <c r="H40" s="110"/>
      <c r="I40" s="110"/>
      <c r="J40" s="110"/>
      <c r="K40" s="110"/>
      <c r="L40" s="569" t="s">
        <v>144</v>
      </c>
      <c r="M40" s="569"/>
      <c r="N40" s="570" t="s">
        <v>144</v>
      </c>
      <c r="O40" s="110"/>
      <c r="P40" s="110"/>
    </row>
    <row r="41" spans="1:16" x14ac:dyDescent="0.25">
      <c r="A41" s="466"/>
      <c r="H41" s="110"/>
      <c r="I41" s="110"/>
      <c r="J41" s="110"/>
      <c r="K41" s="110"/>
      <c r="L41" s="467"/>
      <c r="M41" s="110"/>
      <c r="N41" s="555"/>
      <c r="O41" s="110"/>
      <c r="P41" s="110"/>
    </row>
    <row r="42" spans="1:16" x14ac:dyDescent="0.25">
      <c r="A42" s="466"/>
      <c r="H42" s="110"/>
      <c r="I42" s="110"/>
      <c r="J42" s="739" t="s">
        <v>556</v>
      </c>
      <c r="K42" s="740"/>
      <c r="L42" s="740"/>
      <c r="M42" s="740"/>
      <c r="N42" s="740"/>
      <c r="O42" s="741"/>
      <c r="P42" s="110"/>
    </row>
    <row r="43" spans="1:16" x14ac:dyDescent="0.25">
      <c r="A43" s="466"/>
      <c r="H43" s="110"/>
      <c r="I43" s="110"/>
      <c r="J43" s="742" t="s">
        <v>516</v>
      </c>
      <c r="K43" s="744"/>
      <c r="L43" s="743"/>
      <c r="M43" s="567" t="s">
        <v>518</v>
      </c>
      <c r="N43" s="742" t="s">
        <v>517</v>
      </c>
      <c r="O43" s="743"/>
      <c r="P43" s="110"/>
    </row>
    <row r="44" spans="1:16" x14ac:dyDescent="0.25">
      <c r="A44" s="466"/>
      <c r="H44" s="110"/>
      <c r="I44" s="110"/>
      <c r="J44" s="567" t="s">
        <v>552</v>
      </c>
      <c r="K44" s="567"/>
      <c r="L44" s="567">
        <f>'TRPA-07'!F152</f>
        <v>0</v>
      </c>
      <c r="M44" s="568">
        <f>'TRPA-07'!F151</f>
        <v>0</v>
      </c>
      <c r="N44" s="626">
        <f>'TRPA-07'!N152</f>
        <v>0</v>
      </c>
      <c r="O44" s="567" t="s">
        <v>553</v>
      </c>
      <c r="P44" s="110"/>
    </row>
    <row r="45" spans="1:16" x14ac:dyDescent="0.25">
      <c r="A45" s="466"/>
      <c r="H45" s="110"/>
      <c r="I45" s="110"/>
      <c r="J45" s="567" t="s">
        <v>553</v>
      </c>
      <c r="K45" s="567"/>
      <c r="L45" s="567">
        <f>'TRPA-07'!H152</f>
        <v>0</v>
      </c>
      <c r="M45" s="567">
        <f>'TRPA-07'!H151</f>
        <v>0</v>
      </c>
      <c r="N45" s="567" t="s">
        <v>519</v>
      </c>
      <c r="O45" s="567"/>
      <c r="P45" s="110"/>
    </row>
    <row r="46" spans="1:16" x14ac:dyDescent="0.25">
      <c r="A46" s="466"/>
      <c r="H46" s="110"/>
      <c r="I46" s="110"/>
      <c r="J46" s="567" t="s">
        <v>554</v>
      </c>
      <c r="K46" s="567"/>
      <c r="L46" s="567">
        <f>'TRPA-07'!J152</f>
        <v>0</v>
      </c>
      <c r="M46" s="567">
        <f>'TRPA-07'!J151</f>
        <v>0</v>
      </c>
      <c r="N46" s="567">
        <f>'TRPA-07'!N151</f>
        <v>0</v>
      </c>
      <c r="O46" s="567" t="s">
        <v>555</v>
      </c>
      <c r="P46" s="110"/>
    </row>
    <row r="47" spans="1:16" x14ac:dyDescent="0.25">
      <c r="A47" s="466"/>
      <c r="H47" s="110"/>
      <c r="I47" s="110"/>
      <c r="J47" s="567" t="s">
        <v>555</v>
      </c>
      <c r="K47" s="567"/>
      <c r="L47" s="567">
        <f>'TRPA-07'!L152</f>
        <v>0</v>
      </c>
      <c r="M47" s="567">
        <f>'TRPA-07'!L151</f>
        <v>0</v>
      </c>
      <c r="N47" s="567"/>
      <c r="O47" s="567"/>
      <c r="P47" s="110"/>
    </row>
    <row r="48" spans="1:16" x14ac:dyDescent="0.25">
      <c r="A48" s="466"/>
      <c r="H48" s="110"/>
      <c r="I48" s="110"/>
      <c r="J48" s="110"/>
      <c r="K48" s="110"/>
      <c r="L48" s="110"/>
      <c r="M48" s="110"/>
      <c r="N48" s="110"/>
      <c r="O48" s="110"/>
      <c r="P48" s="110"/>
    </row>
    <row r="49" spans="1:16" x14ac:dyDescent="0.25">
      <c r="A49" s="466"/>
      <c r="B49" s="466"/>
      <c r="C49" s="466"/>
      <c r="D49" s="466"/>
      <c r="E49" s="466"/>
      <c r="F49" s="466"/>
      <c r="G49" s="466"/>
      <c r="H49" s="110"/>
      <c r="I49" s="110"/>
      <c r="J49" s="110"/>
      <c r="K49" s="110"/>
      <c r="L49" s="110"/>
      <c r="M49" s="110"/>
      <c r="N49" s="110"/>
      <c r="O49" s="110"/>
      <c r="P49" s="110"/>
    </row>
    <row r="50" spans="1:16" x14ac:dyDescent="0.25">
      <c r="A50" s="466"/>
      <c r="B50" s="466"/>
      <c r="C50" s="466"/>
      <c r="D50" s="466"/>
      <c r="E50" s="466"/>
      <c r="F50" s="466"/>
      <c r="G50" s="466"/>
    </row>
    <row r="65" spans="1:100" s="565" customFormat="1" x14ac:dyDescent="0.25">
      <c r="A65"/>
      <c r="B65"/>
      <c r="C65"/>
      <c r="D65"/>
      <c r="E65"/>
      <c r="F65"/>
      <c r="G65"/>
      <c r="H65" s="499"/>
      <c r="I65" s="499"/>
      <c r="J65" s="499"/>
      <c r="K65" s="499"/>
      <c r="L65" s="499"/>
      <c r="M65" s="499"/>
      <c r="N65" s="499"/>
      <c r="O65" s="499"/>
      <c r="P65" s="499"/>
      <c r="Q65" s="499"/>
      <c r="R65" s="499"/>
      <c r="S65" s="499"/>
      <c r="T65" s="499"/>
      <c r="U65" s="499"/>
      <c r="V65" s="499"/>
      <c r="W65" s="499"/>
      <c r="X65" s="499"/>
      <c r="Y65" s="499"/>
      <c r="Z65" s="499"/>
      <c r="AA65" s="499"/>
      <c r="AB65" s="499"/>
      <c r="AC65" s="499"/>
      <c r="AD65" s="499"/>
      <c r="AE65" s="499"/>
      <c r="AF65" s="499"/>
      <c r="AG65" s="499"/>
      <c r="AH65" s="499"/>
      <c r="AI65" s="499"/>
      <c r="AJ65" s="499"/>
      <c r="AK65" s="499"/>
      <c r="AL65" s="499"/>
      <c r="AM65" s="499"/>
      <c r="AN65" s="499"/>
      <c r="AO65" s="499"/>
      <c r="AP65" s="499"/>
      <c r="AQ65" s="499"/>
      <c r="AR65" s="499"/>
      <c r="AS65" s="499"/>
      <c r="AT65" s="499"/>
      <c r="AU65" s="499"/>
      <c r="AV65" s="499"/>
      <c r="AW65" s="499"/>
      <c r="AX65" s="499"/>
      <c r="AY65" s="499"/>
      <c r="AZ65" s="499"/>
      <c r="BA65" s="499"/>
      <c r="BB65" s="499"/>
      <c r="BC65" s="499"/>
      <c r="BD65" s="499"/>
      <c r="BE65" s="499"/>
      <c r="BF65" s="499"/>
      <c r="BG65" s="499"/>
      <c r="BH65" s="499"/>
      <c r="BI65" s="499"/>
      <c r="BJ65" s="499"/>
      <c r="BK65" s="499"/>
      <c r="BL65" s="499"/>
      <c r="BM65" s="499"/>
      <c r="BN65" s="499"/>
      <c r="BO65" s="499"/>
      <c r="BP65" s="499"/>
      <c r="BQ65" s="499"/>
      <c r="BR65" s="499"/>
      <c r="BS65" s="499"/>
      <c r="BT65" s="499"/>
      <c r="BU65" s="499"/>
      <c r="BV65" s="499"/>
      <c r="BW65" s="499"/>
      <c r="BX65" s="499"/>
      <c r="BY65" s="499"/>
      <c r="BZ65" s="499"/>
      <c r="CA65" s="499"/>
      <c r="CB65" s="499"/>
      <c r="CC65" s="499"/>
      <c r="CD65" s="499"/>
      <c r="CE65" s="499"/>
      <c r="CF65" s="499"/>
      <c r="CG65" s="499"/>
      <c r="CH65" s="499"/>
      <c r="CI65" s="499"/>
      <c r="CJ65" s="499"/>
      <c r="CK65" s="499"/>
      <c r="CL65" s="499"/>
      <c r="CM65" s="499"/>
      <c r="CN65" s="499"/>
      <c r="CO65" s="499"/>
      <c r="CP65" s="499"/>
      <c r="CQ65" s="499"/>
      <c r="CR65" s="499"/>
      <c r="CS65" s="499"/>
      <c r="CT65" s="499"/>
      <c r="CU65" s="499"/>
      <c r="CV65" s="499"/>
    </row>
    <row r="66" spans="1:100" s="565" customFormat="1" x14ac:dyDescent="0.25">
      <c r="A66"/>
      <c r="B66"/>
      <c r="C66"/>
      <c r="D66"/>
      <c r="E66"/>
      <c r="F66"/>
      <c r="G66"/>
      <c r="H66" s="499"/>
      <c r="I66" s="499"/>
      <c r="J66" s="499"/>
      <c r="K66" s="499"/>
      <c r="L66" s="499"/>
      <c r="M66" s="499"/>
      <c r="N66" s="499"/>
      <c r="O66" s="499"/>
      <c r="P66" s="499"/>
      <c r="Q66" s="499"/>
      <c r="R66" s="499"/>
      <c r="S66" s="499"/>
      <c r="T66" s="499"/>
      <c r="U66" s="499"/>
      <c r="V66" s="499"/>
      <c r="W66" s="499"/>
      <c r="X66" s="499"/>
      <c r="Y66" s="499"/>
      <c r="Z66" s="499"/>
      <c r="AA66" s="499"/>
      <c r="AB66" s="499"/>
      <c r="AC66" s="499"/>
      <c r="AD66" s="499"/>
      <c r="AE66" s="499"/>
      <c r="AF66" s="499"/>
      <c r="AG66" s="499"/>
      <c r="AH66" s="499"/>
      <c r="AI66" s="499"/>
      <c r="AJ66" s="499"/>
      <c r="AK66" s="499"/>
      <c r="AL66" s="499"/>
      <c r="AM66" s="499"/>
      <c r="AN66" s="499"/>
      <c r="AO66" s="499"/>
      <c r="AP66" s="499"/>
      <c r="AQ66" s="499"/>
      <c r="AR66" s="499"/>
      <c r="AS66" s="499"/>
      <c r="AT66" s="499"/>
      <c r="AU66" s="499"/>
      <c r="AV66" s="499"/>
      <c r="AW66" s="499"/>
      <c r="AX66" s="499"/>
      <c r="AY66" s="499"/>
      <c r="AZ66" s="499"/>
      <c r="BA66" s="499"/>
      <c r="BB66" s="499"/>
      <c r="BC66" s="499"/>
      <c r="BD66" s="499"/>
      <c r="BE66" s="499"/>
      <c r="BF66" s="499"/>
      <c r="BG66" s="499"/>
      <c r="BH66" s="499"/>
      <c r="BI66" s="499"/>
      <c r="BJ66" s="499"/>
      <c r="BK66" s="499"/>
      <c r="BL66" s="499"/>
      <c r="BM66" s="499"/>
      <c r="BN66" s="499"/>
      <c r="BO66" s="499"/>
      <c r="BP66" s="499"/>
      <c r="BQ66" s="499"/>
      <c r="BR66" s="499"/>
      <c r="BS66" s="499"/>
      <c r="BT66" s="499"/>
      <c r="BU66" s="499"/>
      <c r="BV66" s="499"/>
      <c r="BW66" s="499"/>
      <c r="BX66" s="499"/>
      <c r="BY66" s="499"/>
      <c r="BZ66" s="499"/>
      <c r="CA66" s="499"/>
      <c r="CB66" s="499"/>
      <c r="CC66" s="499"/>
      <c r="CD66" s="499"/>
      <c r="CE66" s="499"/>
      <c r="CF66" s="499"/>
      <c r="CG66" s="499"/>
      <c r="CH66" s="499"/>
      <c r="CI66" s="499"/>
      <c r="CJ66" s="499"/>
      <c r="CK66" s="499"/>
      <c r="CL66" s="499"/>
      <c r="CM66" s="499"/>
      <c r="CN66" s="499"/>
      <c r="CO66" s="499"/>
      <c r="CP66" s="499"/>
      <c r="CQ66" s="499"/>
      <c r="CR66" s="499"/>
      <c r="CS66" s="499"/>
      <c r="CT66" s="499"/>
      <c r="CU66" s="499"/>
      <c r="CV66" s="499"/>
    </row>
    <row r="67" spans="1:100" s="565" customFormat="1" x14ac:dyDescent="0.25">
      <c r="A67"/>
      <c r="B67"/>
      <c r="C67"/>
      <c r="D67"/>
      <c r="E67"/>
      <c r="F67"/>
      <c r="G67"/>
      <c r="H67" s="499"/>
      <c r="I67" s="499"/>
      <c r="J67" s="499"/>
      <c r="K67" s="499"/>
      <c r="L67" s="499"/>
      <c r="M67" s="499"/>
      <c r="N67" s="499"/>
      <c r="O67" s="499"/>
      <c r="P67" s="499"/>
      <c r="Q67" s="499"/>
      <c r="R67" s="499"/>
      <c r="S67" s="499"/>
      <c r="T67" s="499"/>
      <c r="U67" s="499"/>
      <c r="V67" s="499"/>
      <c r="W67" s="499"/>
      <c r="X67" s="499"/>
      <c r="Y67" s="499"/>
      <c r="Z67" s="499"/>
      <c r="AA67" s="499"/>
      <c r="AB67" s="499"/>
      <c r="AC67" s="499"/>
      <c r="AD67" s="499"/>
      <c r="AE67" s="499"/>
      <c r="AF67" s="499"/>
      <c r="AG67" s="499"/>
      <c r="AH67" s="499"/>
      <c r="AI67" s="499"/>
      <c r="AJ67" s="499"/>
      <c r="AK67" s="499"/>
      <c r="AL67" s="499"/>
      <c r="AM67" s="499"/>
      <c r="AN67" s="499"/>
      <c r="AO67" s="499"/>
      <c r="AP67" s="499"/>
      <c r="AQ67" s="499"/>
      <c r="AR67" s="499"/>
      <c r="AS67" s="499"/>
      <c r="AT67" s="499"/>
      <c r="AU67" s="499"/>
      <c r="AV67" s="499"/>
      <c r="AW67" s="499"/>
      <c r="AX67" s="499"/>
      <c r="AY67" s="499"/>
      <c r="AZ67" s="499"/>
      <c r="BA67" s="499"/>
      <c r="BB67" s="499"/>
      <c r="BC67" s="499"/>
      <c r="BD67" s="499"/>
      <c r="BE67" s="499"/>
      <c r="BF67" s="499"/>
      <c r="BG67" s="499"/>
      <c r="BH67" s="499"/>
      <c r="BI67" s="499"/>
      <c r="BJ67" s="499"/>
      <c r="BK67" s="499"/>
      <c r="BL67" s="499"/>
      <c r="BM67" s="499"/>
      <c r="BN67" s="499"/>
      <c r="BO67" s="499"/>
      <c r="BP67" s="499"/>
      <c r="BQ67" s="499"/>
      <c r="BR67" s="499"/>
      <c r="BS67" s="499"/>
      <c r="BT67" s="499"/>
      <c r="BU67" s="499"/>
      <c r="BV67" s="499"/>
      <c r="BW67" s="499"/>
      <c r="BX67" s="499"/>
      <c r="BY67" s="499"/>
      <c r="BZ67" s="499"/>
      <c r="CA67" s="499"/>
      <c r="CB67" s="499"/>
      <c r="CC67" s="499"/>
      <c r="CD67" s="499"/>
      <c r="CE67" s="499"/>
      <c r="CF67" s="499"/>
      <c r="CG67" s="499"/>
      <c r="CH67" s="499"/>
      <c r="CI67" s="499"/>
      <c r="CJ67" s="499"/>
      <c r="CK67" s="499"/>
      <c r="CL67" s="499"/>
      <c r="CM67" s="499"/>
      <c r="CN67" s="499"/>
      <c r="CO67" s="499"/>
      <c r="CP67" s="499"/>
      <c r="CQ67" s="499"/>
      <c r="CR67" s="499"/>
      <c r="CS67" s="499"/>
      <c r="CT67" s="499"/>
      <c r="CU67" s="499"/>
      <c r="CV67" s="499"/>
    </row>
    <row r="68" spans="1:100" s="565" customFormat="1" x14ac:dyDescent="0.25">
      <c r="A68"/>
      <c r="B68"/>
      <c r="C68"/>
      <c r="D68"/>
      <c r="E68"/>
      <c r="F68"/>
      <c r="G68"/>
      <c r="H68" s="499"/>
      <c r="I68" s="499"/>
      <c r="J68" s="499"/>
      <c r="K68" s="499"/>
      <c r="L68" s="499"/>
      <c r="M68" s="499"/>
      <c r="N68" s="499"/>
      <c r="O68" s="499"/>
      <c r="P68" s="499"/>
      <c r="Q68" s="499"/>
      <c r="R68" s="499"/>
      <c r="S68" s="499"/>
      <c r="T68" s="499"/>
      <c r="U68" s="499"/>
      <c r="V68" s="499"/>
      <c r="W68" s="499"/>
      <c r="X68" s="499"/>
      <c r="Y68" s="499"/>
      <c r="Z68" s="499"/>
      <c r="AA68" s="499"/>
      <c r="AB68" s="499"/>
      <c r="AC68" s="499"/>
      <c r="AD68" s="499"/>
      <c r="AE68" s="499"/>
      <c r="AF68" s="499"/>
      <c r="AG68" s="499"/>
      <c r="AH68" s="499"/>
      <c r="AI68" s="499"/>
      <c r="AJ68" s="499"/>
      <c r="AK68" s="499"/>
      <c r="AL68" s="499"/>
      <c r="AM68" s="499"/>
      <c r="AN68" s="499"/>
      <c r="AO68" s="499"/>
      <c r="AP68" s="499"/>
      <c r="AQ68" s="499"/>
      <c r="AR68" s="499"/>
      <c r="AS68" s="499"/>
      <c r="AT68" s="499"/>
      <c r="AU68" s="499"/>
      <c r="AV68" s="499"/>
      <c r="AW68" s="499"/>
      <c r="AX68" s="499"/>
      <c r="AY68" s="499"/>
      <c r="AZ68" s="499"/>
      <c r="BA68" s="499"/>
      <c r="BB68" s="499"/>
      <c r="BC68" s="499"/>
      <c r="BD68" s="499"/>
      <c r="BE68" s="499"/>
      <c r="BF68" s="499"/>
      <c r="BG68" s="499"/>
      <c r="BH68" s="499"/>
      <c r="BI68" s="499"/>
      <c r="BJ68" s="499"/>
      <c r="BK68" s="499"/>
      <c r="BL68" s="499"/>
      <c r="BM68" s="499"/>
      <c r="BN68" s="499"/>
      <c r="BO68" s="499"/>
      <c r="BP68" s="499"/>
      <c r="BQ68" s="499"/>
      <c r="BR68" s="499"/>
      <c r="BS68" s="499"/>
      <c r="BT68" s="499"/>
      <c r="BU68" s="499"/>
      <c r="BV68" s="499"/>
      <c r="BW68" s="499"/>
      <c r="BX68" s="499"/>
      <c r="BY68" s="499"/>
      <c r="BZ68" s="499"/>
      <c r="CA68" s="499"/>
      <c r="CB68" s="499"/>
      <c r="CC68" s="499"/>
      <c r="CD68" s="499"/>
      <c r="CE68" s="499"/>
      <c r="CF68" s="499"/>
      <c r="CG68" s="499"/>
      <c r="CH68" s="499"/>
      <c r="CI68" s="499"/>
      <c r="CJ68" s="499"/>
      <c r="CK68" s="499"/>
      <c r="CL68" s="499"/>
      <c r="CM68" s="499"/>
      <c r="CN68" s="499"/>
      <c r="CO68" s="499"/>
      <c r="CP68" s="499"/>
      <c r="CQ68" s="499"/>
      <c r="CR68" s="499"/>
      <c r="CS68" s="499"/>
      <c r="CT68" s="499"/>
      <c r="CU68" s="499"/>
      <c r="CV68" s="499"/>
    </row>
    <row r="69" spans="1:100" s="565" customFormat="1" x14ac:dyDescent="0.25">
      <c r="A69"/>
      <c r="B69"/>
      <c r="C69"/>
      <c r="D69"/>
      <c r="E69"/>
      <c r="F69"/>
      <c r="G69"/>
      <c r="H69" s="499"/>
      <c r="I69" s="499"/>
      <c r="J69" s="499"/>
      <c r="K69" s="499"/>
      <c r="L69" s="499"/>
      <c r="M69" s="499"/>
      <c r="N69" s="499"/>
      <c r="O69" s="499"/>
      <c r="P69" s="499"/>
      <c r="Q69" s="499"/>
      <c r="R69" s="499"/>
      <c r="S69" s="499"/>
      <c r="T69" s="499"/>
      <c r="U69" s="499"/>
      <c r="V69" s="499"/>
      <c r="W69" s="499"/>
      <c r="X69" s="499"/>
      <c r="Y69" s="499"/>
      <c r="Z69" s="499"/>
      <c r="AA69" s="499"/>
      <c r="AB69" s="499"/>
      <c r="AC69" s="499"/>
      <c r="AD69" s="499"/>
      <c r="AE69" s="499"/>
      <c r="AF69" s="499"/>
      <c r="AG69" s="499"/>
      <c r="AH69" s="499"/>
      <c r="AI69" s="499"/>
      <c r="AJ69" s="499"/>
      <c r="AK69" s="499"/>
      <c r="AL69" s="499"/>
      <c r="AM69" s="499"/>
      <c r="AN69" s="499"/>
      <c r="AO69" s="499"/>
      <c r="AP69" s="499"/>
      <c r="AQ69" s="499"/>
      <c r="AR69" s="499"/>
      <c r="AS69" s="499"/>
      <c r="AT69" s="499"/>
      <c r="AU69" s="499"/>
      <c r="AV69" s="499"/>
      <c r="AW69" s="499"/>
      <c r="AX69" s="499"/>
      <c r="AY69" s="499"/>
      <c r="AZ69" s="499"/>
      <c r="BA69" s="499"/>
      <c r="BB69" s="499"/>
      <c r="BC69" s="499"/>
      <c r="BD69" s="499"/>
      <c r="BE69" s="499"/>
      <c r="BF69" s="499"/>
      <c r="BG69" s="499"/>
      <c r="BH69" s="499"/>
      <c r="BI69" s="499"/>
      <c r="BJ69" s="499"/>
      <c r="BK69" s="499"/>
      <c r="BL69" s="499"/>
      <c r="BM69" s="499"/>
      <c r="BN69" s="499"/>
      <c r="BO69" s="499"/>
      <c r="BP69" s="499"/>
      <c r="BQ69" s="499"/>
      <c r="BR69" s="499"/>
      <c r="BS69" s="499"/>
      <c r="BT69" s="499"/>
      <c r="BU69" s="499"/>
      <c r="BV69" s="499"/>
      <c r="BW69" s="499"/>
      <c r="BX69" s="499"/>
      <c r="BY69" s="499"/>
      <c r="BZ69" s="499"/>
      <c r="CA69" s="499"/>
      <c r="CB69" s="499"/>
      <c r="CC69" s="499"/>
      <c r="CD69" s="499"/>
      <c r="CE69" s="499"/>
      <c r="CF69" s="499"/>
      <c r="CG69" s="499"/>
      <c r="CH69" s="499"/>
      <c r="CI69" s="499"/>
      <c r="CJ69" s="499"/>
      <c r="CK69" s="499"/>
      <c r="CL69" s="499"/>
      <c r="CM69" s="499"/>
      <c r="CN69" s="499"/>
      <c r="CO69" s="499"/>
      <c r="CP69" s="499"/>
      <c r="CQ69" s="499"/>
      <c r="CR69" s="499"/>
      <c r="CS69" s="499"/>
      <c r="CT69" s="499"/>
      <c r="CU69" s="499"/>
      <c r="CV69" s="499"/>
    </row>
    <row r="70" spans="1:100" s="565" customFormat="1" x14ac:dyDescent="0.25">
      <c r="A70"/>
      <c r="B70"/>
      <c r="C70"/>
      <c r="D70"/>
      <c r="E70"/>
      <c r="F70"/>
      <c r="G70"/>
      <c r="H70" s="499"/>
      <c r="I70" s="499"/>
      <c r="J70" s="499"/>
      <c r="K70" s="499"/>
      <c r="L70" s="499"/>
      <c r="M70" s="499"/>
      <c r="N70" s="499"/>
      <c r="O70" s="499"/>
      <c r="P70" s="499"/>
      <c r="Q70" s="499"/>
      <c r="R70" s="499"/>
      <c r="S70" s="499"/>
      <c r="T70" s="499"/>
      <c r="U70" s="499"/>
      <c r="V70" s="499"/>
      <c r="W70" s="499"/>
      <c r="X70" s="499"/>
      <c r="Y70" s="499"/>
      <c r="Z70" s="499"/>
      <c r="AA70" s="499"/>
      <c r="AB70" s="499"/>
      <c r="AC70" s="499"/>
      <c r="AD70" s="499"/>
      <c r="AE70" s="499"/>
      <c r="AF70" s="499"/>
      <c r="AG70" s="499"/>
      <c r="AH70" s="499"/>
      <c r="AI70" s="499"/>
      <c r="AJ70" s="499"/>
      <c r="AK70" s="499"/>
      <c r="AL70" s="499"/>
      <c r="AM70" s="499"/>
      <c r="AN70" s="499"/>
      <c r="AO70" s="499"/>
      <c r="AP70" s="499"/>
      <c r="AQ70" s="499"/>
      <c r="AR70" s="499"/>
      <c r="AS70" s="499"/>
      <c r="AT70" s="499"/>
      <c r="AU70" s="499"/>
      <c r="AV70" s="499"/>
      <c r="AW70" s="499"/>
      <c r="AX70" s="499"/>
      <c r="AY70" s="499"/>
      <c r="AZ70" s="499"/>
      <c r="BA70" s="499"/>
      <c r="BB70" s="499"/>
      <c r="BC70" s="499"/>
      <c r="BD70" s="499"/>
      <c r="BE70" s="499"/>
      <c r="BF70" s="499"/>
      <c r="BG70" s="499"/>
      <c r="BH70" s="499"/>
      <c r="BI70" s="499"/>
      <c r="BJ70" s="499"/>
      <c r="BK70" s="499"/>
      <c r="BL70" s="499"/>
      <c r="BM70" s="499"/>
      <c r="BN70" s="499"/>
      <c r="BO70" s="499"/>
      <c r="BP70" s="499"/>
      <c r="BQ70" s="499"/>
      <c r="BR70" s="499"/>
      <c r="BS70" s="499"/>
      <c r="BT70" s="499"/>
      <c r="BU70" s="499"/>
      <c r="BV70" s="499"/>
      <c r="BW70" s="499"/>
      <c r="BX70" s="499"/>
      <c r="BY70" s="499"/>
      <c r="BZ70" s="499"/>
      <c r="CA70" s="499"/>
      <c r="CB70" s="499"/>
      <c r="CC70" s="499"/>
      <c r="CD70" s="499"/>
      <c r="CE70" s="499"/>
      <c r="CF70" s="499"/>
      <c r="CG70" s="499"/>
      <c r="CH70" s="499"/>
      <c r="CI70" s="499"/>
      <c r="CJ70" s="499"/>
      <c r="CK70" s="499"/>
      <c r="CL70" s="499"/>
      <c r="CM70" s="499"/>
      <c r="CN70" s="499"/>
      <c r="CO70" s="499"/>
      <c r="CP70" s="499"/>
      <c r="CQ70" s="499"/>
      <c r="CR70" s="499"/>
      <c r="CS70" s="499"/>
      <c r="CT70" s="499"/>
      <c r="CU70" s="499"/>
      <c r="CV70" s="499"/>
    </row>
    <row r="71" spans="1:100" s="565" customFormat="1" x14ac:dyDescent="0.25">
      <c r="A71"/>
      <c r="B71"/>
      <c r="C71"/>
      <c r="D71"/>
      <c r="E71"/>
      <c r="F71"/>
      <c r="G71"/>
      <c r="H71" s="499"/>
      <c r="I71" s="499"/>
      <c r="J71" s="499"/>
      <c r="K71" s="499"/>
      <c r="L71" s="499"/>
      <c r="M71" s="499"/>
      <c r="N71" s="499"/>
      <c r="O71" s="499"/>
      <c r="P71" s="499"/>
      <c r="Q71" s="499"/>
      <c r="R71" s="499"/>
      <c r="S71" s="499"/>
      <c r="T71" s="499"/>
      <c r="U71" s="499"/>
      <c r="V71" s="499"/>
      <c r="W71" s="499"/>
      <c r="X71" s="499"/>
      <c r="Y71" s="499"/>
      <c r="Z71" s="499"/>
      <c r="AA71" s="499"/>
      <c r="AB71" s="499"/>
      <c r="AC71" s="499"/>
      <c r="AD71" s="499"/>
      <c r="AE71" s="499"/>
      <c r="AF71" s="499"/>
      <c r="AG71" s="499"/>
      <c r="AH71" s="499"/>
      <c r="AI71" s="499"/>
      <c r="AJ71" s="499"/>
      <c r="AK71" s="499"/>
      <c r="AL71" s="499"/>
      <c r="AM71" s="499"/>
      <c r="AN71" s="499"/>
      <c r="AO71" s="499"/>
      <c r="AP71" s="499"/>
      <c r="AQ71" s="499"/>
      <c r="AR71" s="499"/>
      <c r="AS71" s="499"/>
      <c r="AT71" s="499"/>
      <c r="AU71" s="499"/>
      <c r="AV71" s="499"/>
      <c r="AW71" s="499"/>
      <c r="AX71" s="499"/>
      <c r="AY71" s="499"/>
      <c r="AZ71" s="499"/>
      <c r="BA71" s="499"/>
      <c r="BB71" s="499"/>
      <c r="BC71" s="499"/>
      <c r="BD71" s="499"/>
      <c r="BE71" s="499"/>
      <c r="BF71" s="499"/>
      <c r="BG71" s="499"/>
      <c r="BH71" s="499"/>
      <c r="BI71" s="499"/>
      <c r="BJ71" s="499"/>
      <c r="BK71" s="499"/>
      <c r="BL71" s="499"/>
      <c r="BM71" s="499"/>
      <c r="BN71" s="499"/>
      <c r="BO71" s="499"/>
      <c r="BP71" s="499"/>
      <c r="BQ71" s="499"/>
      <c r="BR71" s="499"/>
      <c r="BS71" s="499"/>
      <c r="BT71" s="499"/>
      <c r="BU71" s="499"/>
      <c r="BV71" s="499"/>
      <c r="BW71" s="499"/>
      <c r="BX71" s="499"/>
      <c r="BY71" s="499"/>
      <c r="BZ71" s="499"/>
      <c r="CA71" s="499"/>
      <c r="CB71" s="499"/>
      <c r="CC71" s="499"/>
      <c r="CD71" s="499"/>
      <c r="CE71" s="499"/>
      <c r="CF71" s="499"/>
      <c r="CG71" s="499"/>
      <c r="CH71" s="499"/>
      <c r="CI71" s="499"/>
      <c r="CJ71" s="499"/>
      <c r="CK71" s="499"/>
      <c r="CL71" s="499"/>
      <c r="CM71" s="499"/>
      <c r="CN71" s="499"/>
      <c r="CO71" s="499"/>
      <c r="CP71" s="499"/>
      <c r="CQ71" s="499"/>
      <c r="CR71" s="499"/>
      <c r="CS71" s="499"/>
      <c r="CT71" s="499"/>
      <c r="CU71" s="499"/>
      <c r="CV71" s="499"/>
    </row>
    <row r="72" spans="1:100" s="565" customFormat="1" x14ac:dyDescent="0.25">
      <c r="A72"/>
      <c r="B72"/>
      <c r="C72"/>
      <c r="D72"/>
      <c r="E72"/>
      <c r="F72"/>
      <c r="G72"/>
      <c r="H72" s="499"/>
      <c r="I72" s="499"/>
      <c r="J72" s="499"/>
      <c r="K72" s="499"/>
      <c r="L72" s="499"/>
      <c r="M72" s="499"/>
      <c r="N72" s="499"/>
      <c r="O72" s="499"/>
      <c r="P72" s="499"/>
      <c r="Q72" s="499"/>
      <c r="R72" s="499"/>
      <c r="S72" s="499"/>
      <c r="T72" s="499"/>
      <c r="U72" s="499"/>
      <c r="V72" s="499"/>
      <c r="W72" s="499"/>
      <c r="X72" s="499"/>
      <c r="Y72" s="499"/>
      <c r="Z72" s="499"/>
      <c r="AA72" s="499"/>
      <c r="AB72" s="499"/>
      <c r="AC72" s="499"/>
      <c r="AD72" s="499"/>
      <c r="AE72" s="499"/>
      <c r="AF72" s="499"/>
      <c r="AG72" s="499"/>
      <c r="AH72" s="499"/>
      <c r="AI72" s="499"/>
      <c r="AJ72" s="499"/>
      <c r="AK72" s="499"/>
      <c r="AL72" s="499"/>
      <c r="AM72" s="499"/>
      <c r="AN72" s="499"/>
      <c r="AO72" s="499"/>
      <c r="AP72" s="499"/>
      <c r="AQ72" s="499"/>
      <c r="AR72" s="499"/>
      <c r="AS72" s="499"/>
      <c r="AT72" s="499"/>
      <c r="AU72" s="499"/>
      <c r="AV72" s="499"/>
      <c r="AW72" s="499"/>
      <c r="AX72" s="499"/>
      <c r="AY72" s="499"/>
      <c r="AZ72" s="499"/>
      <c r="BA72" s="499"/>
      <c r="BB72" s="499"/>
      <c r="BC72" s="499"/>
      <c r="BD72" s="499"/>
      <c r="BE72" s="499"/>
      <c r="BF72" s="499"/>
      <c r="BG72" s="499"/>
      <c r="BH72" s="499"/>
      <c r="BI72" s="499"/>
      <c r="BJ72" s="499"/>
      <c r="BK72" s="499"/>
      <c r="BL72" s="499"/>
      <c r="BM72" s="499"/>
      <c r="BN72" s="499"/>
      <c r="BO72" s="499"/>
      <c r="BP72" s="499"/>
      <c r="BQ72" s="499"/>
      <c r="BR72" s="499"/>
      <c r="BS72" s="499"/>
      <c r="BT72" s="499"/>
      <c r="BU72" s="499"/>
      <c r="BV72" s="499"/>
      <c r="BW72" s="499"/>
      <c r="BX72" s="499"/>
      <c r="BY72" s="499"/>
      <c r="BZ72" s="499"/>
      <c r="CA72" s="499"/>
      <c r="CB72" s="499"/>
      <c r="CC72" s="499"/>
      <c r="CD72" s="499"/>
      <c r="CE72" s="499"/>
      <c r="CF72" s="499"/>
      <c r="CG72" s="499"/>
      <c r="CH72" s="499"/>
      <c r="CI72" s="499"/>
      <c r="CJ72" s="499"/>
      <c r="CK72" s="499"/>
      <c r="CL72" s="499"/>
      <c r="CM72" s="499"/>
      <c r="CN72" s="499"/>
      <c r="CO72" s="499"/>
      <c r="CP72" s="499"/>
      <c r="CQ72" s="499"/>
      <c r="CR72" s="499"/>
      <c r="CS72" s="499"/>
      <c r="CT72" s="499"/>
      <c r="CU72" s="499"/>
      <c r="CV72" s="499"/>
    </row>
    <row r="73" spans="1:100" s="565" customFormat="1" x14ac:dyDescent="0.25">
      <c r="A73"/>
      <c r="B73"/>
      <c r="C73"/>
      <c r="D73"/>
      <c r="E73"/>
      <c r="F73"/>
      <c r="G73"/>
      <c r="H73" s="499"/>
      <c r="I73" s="499"/>
      <c r="J73" s="499"/>
      <c r="K73" s="499"/>
      <c r="L73" s="499"/>
      <c r="M73" s="499"/>
      <c r="N73" s="499"/>
      <c r="O73" s="499"/>
      <c r="P73" s="499"/>
      <c r="Q73" s="499"/>
      <c r="R73" s="499"/>
      <c r="S73" s="499"/>
      <c r="T73" s="499"/>
      <c r="U73" s="499"/>
      <c r="V73" s="499"/>
      <c r="W73" s="499"/>
      <c r="X73" s="499"/>
      <c r="Y73" s="499"/>
      <c r="Z73" s="499"/>
      <c r="AA73" s="499"/>
      <c r="AB73" s="499"/>
      <c r="AC73" s="499"/>
      <c r="AD73" s="499"/>
      <c r="AE73" s="499"/>
      <c r="AF73" s="499"/>
      <c r="AG73" s="499"/>
      <c r="AH73" s="499"/>
      <c r="AI73" s="499"/>
      <c r="AJ73" s="499"/>
      <c r="AK73" s="499"/>
      <c r="AL73" s="499"/>
      <c r="AM73" s="499"/>
      <c r="AN73" s="499"/>
      <c r="AO73" s="499"/>
      <c r="AP73" s="499"/>
      <c r="AQ73" s="499"/>
      <c r="AR73" s="499"/>
      <c r="AS73" s="499"/>
      <c r="AT73" s="499"/>
      <c r="AU73" s="499"/>
      <c r="AV73" s="499"/>
      <c r="AW73" s="499"/>
      <c r="AX73" s="499"/>
      <c r="AY73" s="499"/>
      <c r="AZ73" s="499"/>
      <c r="BA73" s="499"/>
      <c r="BB73" s="499"/>
      <c r="BC73" s="499"/>
      <c r="BD73" s="499"/>
      <c r="BE73" s="499"/>
      <c r="BF73" s="499"/>
      <c r="BG73" s="499"/>
      <c r="BH73" s="499"/>
      <c r="BI73" s="499"/>
      <c r="BJ73" s="499"/>
      <c r="BK73" s="499"/>
      <c r="BL73" s="499"/>
      <c r="BM73" s="499"/>
      <c r="BN73" s="499"/>
      <c r="BO73" s="499"/>
      <c r="BP73" s="499"/>
      <c r="BQ73" s="499"/>
      <c r="BR73" s="499"/>
      <c r="BS73" s="499"/>
      <c r="BT73" s="499"/>
      <c r="BU73" s="499"/>
      <c r="BV73" s="499"/>
      <c r="BW73" s="499"/>
      <c r="BX73" s="499"/>
      <c r="BY73" s="499"/>
      <c r="BZ73" s="499"/>
      <c r="CA73" s="499"/>
      <c r="CB73" s="499"/>
      <c r="CC73" s="499"/>
      <c r="CD73" s="499"/>
      <c r="CE73" s="499"/>
      <c r="CF73" s="499"/>
      <c r="CG73" s="499"/>
      <c r="CH73" s="499"/>
      <c r="CI73" s="499"/>
      <c r="CJ73" s="499"/>
      <c r="CK73" s="499"/>
      <c r="CL73" s="499"/>
      <c r="CM73" s="499"/>
      <c r="CN73" s="499"/>
      <c r="CO73" s="499"/>
      <c r="CP73" s="499"/>
      <c r="CQ73" s="499"/>
      <c r="CR73" s="499"/>
      <c r="CS73" s="499"/>
      <c r="CT73" s="499"/>
      <c r="CU73" s="499"/>
      <c r="CV73" s="499"/>
    </row>
    <row r="74" spans="1:100" s="565" customFormat="1" x14ac:dyDescent="0.25">
      <c r="A74"/>
      <c r="B74"/>
      <c r="C74"/>
      <c r="D74"/>
      <c r="E74"/>
      <c r="F74"/>
      <c r="G74"/>
      <c r="H74" s="499"/>
      <c r="I74" s="499"/>
      <c r="J74" s="499"/>
      <c r="K74" s="499"/>
      <c r="L74" s="499"/>
      <c r="M74" s="499"/>
      <c r="N74" s="499"/>
      <c r="O74" s="499"/>
      <c r="P74" s="499"/>
      <c r="Q74" s="499"/>
      <c r="R74" s="499"/>
      <c r="S74" s="499"/>
      <c r="T74" s="499"/>
      <c r="U74" s="499"/>
      <c r="V74" s="499"/>
      <c r="W74" s="499"/>
      <c r="X74" s="499"/>
      <c r="Y74" s="499"/>
      <c r="Z74" s="499"/>
      <c r="AA74" s="499"/>
      <c r="AB74" s="499"/>
      <c r="AC74" s="499"/>
      <c r="AD74" s="499"/>
      <c r="AE74" s="499"/>
      <c r="AF74" s="499"/>
      <c r="AG74" s="499"/>
      <c r="AH74" s="499"/>
      <c r="AI74" s="499"/>
      <c r="AJ74" s="499"/>
      <c r="AK74" s="499"/>
      <c r="AL74" s="499"/>
      <c r="AM74" s="499"/>
      <c r="AN74" s="499"/>
      <c r="AO74" s="499"/>
      <c r="AP74" s="499"/>
      <c r="AQ74" s="499"/>
      <c r="AR74" s="499"/>
      <c r="AS74" s="499"/>
      <c r="AT74" s="499"/>
      <c r="AU74" s="499"/>
      <c r="AV74" s="499"/>
      <c r="AW74" s="499"/>
      <c r="AX74" s="499"/>
      <c r="AY74" s="499"/>
      <c r="AZ74" s="499"/>
      <c r="BA74" s="499"/>
      <c r="BB74" s="499"/>
      <c r="BC74" s="499"/>
      <c r="BD74" s="499"/>
      <c r="BE74" s="499"/>
      <c r="BF74" s="499"/>
      <c r="BG74" s="499"/>
      <c r="BH74" s="499"/>
      <c r="BI74" s="499"/>
      <c r="BJ74" s="499"/>
      <c r="BK74" s="499"/>
      <c r="BL74" s="499"/>
      <c r="BM74" s="499"/>
      <c r="BN74" s="499"/>
      <c r="BO74" s="499"/>
      <c r="BP74" s="499"/>
      <c r="BQ74" s="499"/>
      <c r="BR74" s="499"/>
      <c r="BS74" s="499"/>
      <c r="BT74" s="499"/>
      <c r="BU74" s="499"/>
      <c r="BV74" s="499"/>
      <c r="BW74" s="499"/>
      <c r="BX74" s="499"/>
      <c r="BY74" s="499"/>
      <c r="BZ74" s="499"/>
      <c r="CA74" s="499"/>
      <c r="CB74" s="499"/>
      <c r="CC74" s="499"/>
      <c r="CD74" s="499"/>
      <c r="CE74" s="499"/>
      <c r="CF74" s="499"/>
      <c r="CG74" s="499"/>
      <c r="CH74" s="499"/>
      <c r="CI74" s="499"/>
      <c r="CJ74" s="499"/>
      <c r="CK74" s="499"/>
      <c r="CL74" s="499"/>
      <c r="CM74" s="499"/>
      <c r="CN74" s="499"/>
      <c r="CO74" s="499"/>
      <c r="CP74" s="499"/>
      <c r="CQ74" s="499"/>
      <c r="CR74" s="499"/>
      <c r="CS74" s="499"/>
      <c r="CT74" s="499"/>
      <c r="CU74" s="499"/>
      <c r="CV74" s="499"/>
    </row>
    <row r="75" spans="1:100" s="565" customFormat="1" x14ac:dyDescent="0.25">
      <c r="A75"/>
      <c r="B75"/>
      <c r="C75"/>
      <c r="D75"/>
      <c r="E75"/>
      <c r="F75"/>
      <c r="G75"/>
      <c r="H75" s="499"/>
      <c r="I75" s="499"/>
      <c r="J75" s="499"/>
      <c r="K75" s="499"/>
      <c r="L75" s="499"/>
      <c r="M75" s="499"/>
      <c r="N75" s="499"/>
      <c r="O75" s="499"/>
      <c r="P75" s="499"/>
      <c r="Q75" s="499"/>
      <c r="R75" s="499"/>
      <c r="S75" s="499"/>
      <c r="T75" s="499"/>
      <c r="U75" s="499"/>
      <c r="V75" s="499"/>
      <c r="W75" s="499"/>
      <c r="X75" s="499"/>
      <c r="Y75" s="499"/>
      <c r="Z75" s="499"/>
      <c r="AA75" s="499"/>
      <c r="AB75" s="499"/>
      <c r="AC75" s="499"/>
      <c r="AD75" s="499"/>
      <c r="AE75" s="499"/>
      <c r="AF75" s="499"/>
      <c r="AG75" s="499"/>
      <c r="AH75" s="499"/>
      <c r="AI75" s="499"/>
      <c r="AJ75" s="499"/>
      <c r="AK75" s="499"/>
      <c r="AL75" s="499"/>
      <c r="AM75" s="499"/>
      <c r="AN75" s="499"/>
      <c r="AO75" s="499"/>
      <c r="AP75" s="499"/>
      <c r="AQ75" s="499"/>
      <c r="AR75" s="499"/>
      <c r="AS75" s="499"/>
      <c r="AT75" s="499"/>
      <c r="AU75" s="499"/>
      <c r="AV75" s="499"/>
      <c r="AW75" s="499"/>
      <c r="AX75" s="499"/>
      <c r="AY75" s="499"/>
      <c r="AZ75" s="499"/>
      <c r="BA75" s="499"/>
      <c r="BB75" s="499"/>
      <c r="BC75" s="499"/>
      <c r="BD75" s="499"/>
      <c r="BE75" s="499"/>
      <c r="BF75" s="499"/>
      <c r="BG75" s="499"/>
      <c r="BH75" s="499"/>
      <c r="BI75" s="499"/>
      <c r="BJ75" s="499"/>
      <c r="BK75" s="499"/>
      <c r="BL75" s="499"/>
      <c r="BM75" s="499"/>
      <c r="BN75" s="499"/>
      <c r="BO75" s="499"/>
      <c r="BP75" s="499"/>
      <c r="BQ75" s="499"/>
      <c r="BR75" s="499"/>
      <c r="BS75" s="499"/>
      <c r="BT75" s="499"/>
      <c r="BU75" s="499"/>
      <c r="BV75" s="499"/>
      <c r="BW75" s="499"/>
      <c r="BX75" s="499"/>
      <c r="BY75" s="499"/>
      <c r="BZ75" s="499"/>
      <c r="CA75" s="499"/>
      <c r="CB75" s="499"/>
      <c r="CC75" s="499"/>
      <c r="CD75" s="499"/>
      <c r="CE75" s="499"/>
      <c r="CF75" s="499"/>
      <c r="CG75" s="499"/>
      <c r="CH75" s="499"/>
      <c r="CI75" s="499"/>
      <c r="CJ75" s="499"/>
      <c r="CK75" s="499"/>
      <c r="CL75" s="499"/>
      <c r="CM75" s="499"/>
      <c r="CN75" s="499"/>
      <c r="CO75" s="499"/>
      <c r="CP75" s="499"/>
      <c r="CQ75" s="499"/>
      <c r="CR75" s="499"/>
      <c r="CS75" s="499"/>
      <c r="CT75" s="499"/>
      <c r="CU75" s="499"/>
      <c r="CV75" s="499"/>
    </row>
    <row r="76" spans="1:100" s="565" customFormat="1" x14ac:dyDescent="0.25">
      <c r="A76"/>
      <c r="B76"/>
      <c r="C76"/>
      <c r="D76"/>
      <c r="E76"/>
      <c r="F76"/>
      <c r="G76"/>
      <c r="H76" s="499"/>
      <c r="I76" s="499"/>
      <c r="J76" s="499"/>
      <c r="K76" s="499"/>
      <c r="L76" s="499"/>
      <c r="M76" s="499"/>
      <c r="N76" s="499"/>
      <c r="O76" s="499"/>
      <c r="P76" s="499"/>
      <c r="Q76" s="499"/>
      <c r="R76" s="499"/>
      <c r="S76" s="499"/>
      <c r="T76" s="499"/>
      <c r="U76" s="499"/>
      <c r="V76" s="499"/>
      <c r="W76" s="499"/>
      <c r="X76" s="499"/>
      <c r="Y76" s="499"/>
      <c r="Z76" s="499"/>
      <c r="AA76" s="499"/>
      <c r="AB76" s="499"/>
      <c r="AC76" s="499"/>
      <c r="AD76" s="499"/>
      <c r="AE76" s="499"/>
      <c r="AF76" s="499"/>
      <c r="AG76" s="499"/>
      <c r="AH76" s="499"/>
      <c r="AI76" s="499"/>
      <c r="AJ76" s="499"/>
      <c r="AK76" s="499"/>
      <c r="AL76" s="499"/>
      <c r="AM76" s="499"/>
      <c r="AN76" s="499"/>
      <c r="AO76" s="499"/>
      <c r="AP76" s="499"/>
      <c r="AQ76" s="499"/>
      <c r="AR76" s="499"/>
      <c r="AS76" s="499"/>
      <c r="AT76" s="499"/>
      <c r="AU76" s="499"/>
      <c r="AV76" s="499"/>
      <c r="AW76" s="499"/>
      <c r="AX76" s="499"/>
      <c r="AY76" s="499"/>
      <c r="AZ76" s="499"/>
      <c r="BA76" s="499"/>
      <c r="BB76" s="499"/>
      <c r="BC76" s="499"/>
      <c r="BD76" s="499"/>
      <c r="BE76" s="499"/>
      <c r="BF76" s="499"/>
      <c r="BG76" s="499"/>
      <c r="BH76" s="499"/>
      <c r="BI76" s="499"/>
      <c r="BJ76" s="499"/>
      <c r="BK76" s="499"/>
      <c r="BL76" s="499"/>
      <c r="BM76" s="499"/>
      <c r="BN76" s="499"/>
      <c r="BO76" s="499"/>
      <c r="BP76" s="499"/>
      <c r="BQ76" s="499"/>
      <c r="BR76" s="499"/>
      <c r="BS76" s="499"/>
      <c r="BT76" s="499"/>
      <c r="BU76" s="499"/>
      <c r="BV76" s="499"/>
      <c r="BW76" s="499"/>
      <c r="BX76" s="499"/>
      <c r="BY76" s="499"/>
      <c r="BZ76" s="499"/>
      <c r="CA76" s="499"/>
      <c r="CB76" s="499"/>
      <c r="CC76" s="499"/>
      <c r="CD76" s="499"/>
      <c r="CE76" s="499"/>
      <c r="CF76" s="499"/>
      <c r="CG76" s="499"/>
      <c r="CH76" s="499"/>
      <c r="CI76" s="499"/>
      <c r="CJ76" s="499"/>
      <c r="CK76" s="499"/>
      <c r="CL76" s="499"/>
      <c r="CM76" s="499"/>
      <c r="CN76" s="499"/>
      <c r="CO76" s="499"/>
      <c r="CP76" s="499"/>
      <c r="CQ76" s="499"/>
      <c r="CR76" s="499"/>
      <c r="CS76" s="499"/>
      <c r="CT76" s="499"/>
      <c r="CU76" s="499"/>
      <c r="CV76" s="499"/>
    </row>
    <row r="77" spans="1:100" s="565" customFormat="1" x14ac:dyDescent="0.25">
      <c r="A77"/>
      <c r="B77"/>
      <c r="C77"/>
      <c r="D77"/>
      <c r="E77"/>
      <c r="F77"/>
      <c r="G77"/>
      <c r="H77" s="499"/>
      <c r="I77" s="499"/>
      <c r="J77" s="499"/>
      <c r="K77" s="499"/>
      <c r="L77" s="499"/>
      <c r="M77" s="499"/>
      <c r="N77" s="499"/>
      <c r="O77" s="499"/>
      <c r="P77" s="499"/>
      <c r="Q77" s="499"/>
      <c r="R77" s="499"/>
      <c r="S77" s="499"/>
      <c r="T77" s="499"/>
      <c r="U77" s="499"/>
      <c r="V77" s="499"/>
      <c r="W77" s="499"/>
      <c r="X77" s="499"/>
      <c r="Y77" s="499"/>
      <c r="Z77" s="499"/>
      <c r="AA77" s="499"/>
      <c r="AB77" s="499"/>
      <c r="AC77" s="499"/>
      <c r="AD77" s="499"/>
      <c r="AE77" s="499"/>
      <c r="AF77" s="499"/>
      <c r="AG77" s="499"/>
      <c r="AH77" s="499"/>
      <c r="AI77" s="499"/>
      <c r="AJ77" s="499"/>
      <c r="AK77" s="499"/>
      <c r="AL77" s="499"/>
      <c r="AM77" s="499"/>
      <c r="AN77" s="499"/>
      <c r="AO77" s="499"/>
      <c r="AP77" s="499"/>
      <c r="AQ77" s="499"/>
      <c r="AR77" s="499"/>
      <c r="AS77" s="499"/>
      <c r="AT77" s="499"/>
      <c r="AU77" s="499"/>
      <c r="AV77" s="499"/>
      <c r="AW77" s="499"/>
      <c r="AX77" s="499"/>
      <c r="AY77" s="499"/>
      <c r="AZ77" s="499"/>
      <c r="BA77" s="499"/>
      <c r="BB77" s="499"/>
      <c r="BC77" s="499"/>
      <c r="BD77" s="499"/>
      <c r="BE77" s="499"/>
      <c r="BF77" s="499"/>
      <c r="BG77" s="499"/>
      <c r="BH77" s="499"/>
      <c r="BI77" s="499"/>
      <c r="BJ77" s="499"/>
      <c r="BK77" s="499"/>
      <c r="BL77" s="499"/>
      <c r="BM77" s="499"/>
      <c r="BN77" s="499"/>
      <c r="BO77" s="499"/>
      <c r="BP77" s="499"/>
      <c r="BQ77" s="499"/>
      <c r="BR77" s="499"/>
      <c r="BS77" s="499"/>
      <c r="BT77" s="499"/>
      <c r="BU77" s="499"/>
      <c r="BV77" s="499"/>
      <c r="BW77" s="499"/>
      <c r="BX77" s="499"/>
      <c r="BY77" s="499"/>
      <c r="BZ77" s="499"/>
      <c r="CA77" s="499"/>
      <c r="CB77" s="499"/>
      <c r="CC77" s="499"/>
      <c r="CD77" s="499"/>
      <c r="CE77" s="499"/>
      <c r="CF77" s="499"/>
      <c r="CG77" s="499"/>
      <c r="CH77" s="499"/>
      <c r="CI77" s="499"/>
      <c r="CJ77" s="499"/>
      <c r="CK77" s="499"/>
      <c r="CL77" s="499"/>
      <c r="CM77" s="499"/>
      <c r="CN77" s="499"/>
      <c r="CO77" s="499"/>
      <c r="CP77" s="499"/>
      <c r="CQ77" s="499"/>
      <c r="CR77" s="499"/>
      <c r="CS77" s="499"/>
      <c r="CT77" s="499"/>
      <c r="CU77" s="499"/>
      <c r="CV77" s="499"/>
    </row>
    <row r="78" spans="1:100" s="565" customFormat="1" x14ac:dyDescent="0.25">
      <c r="A78"/>
      <c r="B78"/>
      <c r="C78"/>
      <c r="D78"/>
      <c r="E78"/>
      <c r="F78"/>
      <c r="G78"/>
      <c r="H78" s="499"/>
      <c r="I78" s="499"/>
      <c r="J78" s="499"/>
      <c r="K78" s="499"/>
      <c r="L78" s="499"/>
      <c r="M78" s="499"/>
      <c r="N78" s="499"/>
      <c r="O78" s="499"/>
      <c r="P78" s="499"/>
      <c r="Q78" s="499"/>
      <c r="R78" s="499"/>
      <c r="S78" s="499"/>
      <c r="T78" s="499"/>
      <c r="U78" s="499"/>
      <c r="V78" s="499"/>
      <c r="W78" s="499"/>
      <c r="X78" s="499"/>
      <c r="Y78" s="499"/>
      <c r="Z78" s="499"/>
      <c r="AA78" s="499"/>
      <c r="AB78" s="499"/>
      <c r="AC78" s="499"/>
      <c r="AD78" s="499"/>
      <c r="AE78" s="499"/>
      <c r="AF78" s="499"/>
      <c r="AG78" s="499"/>
      <c r="AH78" s="499"/>
      <c r="AI78" s="499"/>
      <c r="AJ78" s="499"/>
      <c r="AK78" s="499"/>
      <c r="AL78" s="499"/>
      <c r="AM78" s="499"/>
      <c r="AN78" s="499"/>
      <c r="AO78" s="499"/>
      <c r="AP78" s="499"/>
      <c r="AQ78" s="499"/>
      <c r="AR78" s="499"/>
      <c r="AS78" s="499"/>
      <c r="AT78" s="499"/>
      <c r="AU78" s="499"/>
      <c r="AV78" s="499"/>
      <c r="AW78" s="499"/>
      <c r="AX78" s="499"/>
      <c r="AY78" s="499"/>
      <c r="AZ78" s="499"/>
      <c r="BA78" s="499"/>
      <c r="BB78" s="499"/>
      <c r="BC78" s="499"/>
      <c r="BD78" s="499"/>
      <c r="BE78" s="499"/>
      <c r="BF78" s="499"/>
      <c r="BG78" s="499"/>
      <c r="BH78" s="499"/>
      <c r="BI78" s="499"/>
      <c r="BJ78" s="499"/>
      <c r="BK78" s="499"/>
      <c r="BL78" s="499"/>
      <c r="BM78" s="499"/>
      <c r="BN78" s="499"/>
      <c r="BO78" s="499"/>
      <c r="BP78" s="499"/>
      <c r="BQ78" s="499"/>
      <c r="BR78" s="499"/>
      <c r="BS78" s="499"/>
      <c r="BT78" s="499"/>
      <c r="BU78" s="499"/>
      <c r="BV78" s="499"/>
      <c r="BW78" s="499"/>
      <c r="BX78" s="499"/>
      <c r="BY78" s="499"/>
      <c r="BZ78" s="499"/>
      <c r="CA78" s="499"/>
      <c r="CB78" s="499"/>
      <c r="CC78" s="499"/>
      <c r="CD78" s="499"/>
      <c r="CE78" s="499"/>
      <c r="CF78" s="499"/>
      <c r="CG78" s="499"/>
      <c r="CH78" s="499"/>
      <c r="CI78" s="499"/>
      <c r="CJ78" s="499"/>
      <c r="CK78" s="499"/>
      <c r="CL78" s="499"/>
      <c r="CM78" s="499"/>
      <c r="CN78" s="499"/>
      <c r="CO78" s="499"/>
      <c r="CP78" s="499"/>
      <c r="CQ78" s="499"/>
      <c r="CR78" s="499"/>
      <c r="CS78" s="499"/>
      <c r="CT78" s="499"/>
      <c r="CU78" s="499"/>
      <c r="CV78" s="499"/>
    </row>
    <row r="79" spans="1:100" s="565" customFormat="1" x14ac:dyDescent="0.25">
      <c r="A79"/>
      <c r="B79"/>
      <c r="C79"/>
      <c r="D79"/>
      <c r="E79"/>
      <c r="F79"/>
      <c r="G79"/>
      <c r="H79" s="499"/>
      <c r="I79" s="499"/>
      <c r="J79" s="499"/>
      <c r="K79" s="499"/>
      <c r="L79" s="499"/>
      <c r="M79" s="499"/>
      <c r="N79" s="499"/>
      <c r="O79" s="499"/>
      <c r="P79" s="499"/>
      <c r="Q79" s="499"/>
      <c r="R79" s="499"/>
      <c r="S79" s="499"/>
      <c r="T79" s="499"/>
      <c r="U79" s="499"/>
      <c r="V79" s="499"/>
      <c r="W79" s="499"/>
      <c r="X79" s="499"/>
      <c r="Y79" s="499"/>
      <c r="Z79" s="499"/>
      <c r="AA79" s="499"/>
      <c r="AB79" s="499"/>
      <c r="AC79" s="499"/>
      <c r="AD79" s="499"/>
      <c r="AE79" s="499"/>
      <c r="AF79" s="499"/>
      <c r="AG79" s="499"/>
      <c r="AH79" s="499"/>
      <c r="AI79" s="499"/>
      <c r="AJ79" s="499"/>
      <c r="AK79" s="499"/>
      <c r="AL79" s="499"/>
      <c r="AM79" s="499"/>
      <c r="AN79" s="499"/>
      <c r="AO79" s="499"/>
      <c r="AP79" s="499"/>
      <c r="AQ79" s="499"/>
      <c r="AR79" s="499"/>
      <c r="AS79" s="499"/>
      <c r="AT79" s="499"/>
      <c r="AU79" s="499"/>
      <c r="AV79" s="499"/>
      <c r="AW79" s="499"/>
      <c r="AX79" s="499"/>
      <c r="AY79" s="499"/>
      <c r="AZ79" s="499"/>
      <c r="BA79" s="499"/>
      <c r="BB79" s="499"/>
      <c r="BC79" s="499"/>
      <c r="BD79" s="499"/>
      <c r="BE79" s="499"/>
      <c r="BF79" s="499"/>
      <c r="BG79" s="499"/>
      <c r="BH79" s="499"/>
      <c r="BI79" s="499"/>
      <c r="BJ79" s="499"/>
      <c r="BK79" s="499"/>
      <c r="BL79" s="499"/>
      <c r="BM79" s="499"/>
      <c r="BN79" s="499"/>
      <c r="BO79" s="499"/>
      <c r="BP79" s="499"/>
      <c r="BQ79" s="499"/>
      <c r="BR79" s="499"/>
      <c r="BS79" s="499"/>
      <c r="BT79" s="499"/>
      <c r="BU79" s="499"/>
      <c r="BV79" s="499"/>
      <c r="BW79" s="499"/>
      <c r="BX79" s="499"/>
      <c r="BY79" s="499"/>
      <c r="BZ79" s="499"/>
      <c r="CA79" s="499"/>
      <c r="CB79" s="499"/>
      <c r="CC79" s="499"/>
      <c r="CD79" s="499"/>
      <c r="CE79" s="499"/>
      <c r="CF79" s="499"/>
      <c r="CG79" s="499"/>
      <c r="CH79" s="499"/>
      <c r="CI79" s="499"/>
      <c r="CJ79" s="499"/>
      <c r="CK79" s="499"/>
      <c r="CL79" s="499"/>
      <c r="CM79" s="499"/>
      <c r="CN79" s="499"/>
      <c r="CO79" s="499"/>
      <c r="CP79" s="499"/>
      <c r="CQ79" s="499"/>
      <c r="CR79" s="499"/>
      <c r="CS79" s="499"/>
      <c r="CT79" s="499"/>
      <c r="CU79" s="499"/>
      <c r="CV79" s="499"/>
    </row>
    <row r="80" spans="1:100" s="565" customFormat="1" x14ac:dyDescent="0.25">
      <c r="A80"/>
      <c r="B80"/>
      <c r="C80"/>
      <c r="D80"/>
      <c r="E80"/>
      <c r="F80"/>
      <c r="G80"/>
      <c r="H80" s="499"/>
      <c r="I80" s="499"/>
      <c r="J80" s="499"/>
      <c r="K80" s="499"/>
      <c r="L80" s="499"/>
      <c r="M80" s="499"/>
      <c r="N80" s="499"/>
      <c r="O80" s="499"/>
      <c r="P80" s="499"/>
      <c r="Q80" s="499"/>
      <c r="R80" s="499"/>
      <c r="S80" s="499"/>
      <c r="T80" s="499"/>
      <c r="U80" s="499"/>
      <c r="V80" s="499"/>
      <c r="W80" s="499"/>
      <c r="X80" s="499"/>
      <c r="Y80" s="499"/>
      <c r="Z80" s="499"/>
      <c r="AA80" s="499"/>
      <c r="AB80" s="499"/>
      <c r="AC80" s="499"/>
      <c r="AD80" s="499"/>
      <c r="AE80" s="499"/>
      <c r="AF80" s="499"/>
      <c r="AG80" s="499"/>
      <c r="AH80" s="499"/>
      <c r="AI80" s="499"/>
      <c r="AJ80" s="499"/>
      <c r="AK80" s="499"/>
      <c r="AL80" s="499"/>
      <c r="AM80" s="499"/>
      <c r="AN80" s="499"/>
      <c r="AO80" s="499"/>
      <c r="AP80" s="499"/>
      <c r="AQ80" s="499"/>
      <c r="AR80" s="499"/>
      <c r="AS80" s="499"/>
      <c r="AT80" s="499"/>
      <c r="AU80" s="499"/>
      <c r="AV80" s="499"/>
      <c r="AW80" s="499"/>
      <c r="AX80" s="499"/>
      <c r="AY80" s="499"/>
      <c r="AZ80" s="499"/>
      <c r="BA80" s="499"/>
      <c r="BB80" s="499"/>
      <c r="BC80" s="499"/>
      <c r="BD80" s="499"/>
      <c r="BE80" s="499"/>
      <c r="BF80" s="499"/>
      <c r="BG80" s="499"/>
      <c r="BH80" s="499"/>
      <c r="BI80" s="499"/>
      <c r="BJ80" s="499"/>
      <c r="BK80" s="499"/>
      <c r="BL80" s="499"/>
      <c r="BM80" s="499"/>
      <c r="BN80" s="499"/>
      <c r="BO80" s="499"/>
      <c r="BP80" s="499"/>
      <c r="BQ80" s="499"/>
      <c r="BR80" s="499"/>
      <c r="BS80" s="499"/>
      <c r="BT80" s="499"/>
      <c r="BU80" s="499"/>
      <c r="BV80" s="499"/>
      <c r="BW80" s="499"/>
      <c r="BX80" s="499"/>
      <c r="BY80" s="499"/>
      <c r="BZ80" s="499"/>
      <c r="CA80" s="499"/>
      <c r="CB80" s="499"/>
      <c r="CC80" s="499"/>
      <c r="CD80" s="499"/>
      <c r="CE80" s="499"/>
      <c r="CF80" s="499"/>
      <c r="CG80" s="499"/>
      <c r="CH80" s="499"/>
      <c r="CI80" s="499"/>
      <c r="CJ80" s="499"/>
      <c r="CK80" s="499"/>
      <c r="CL80" s="499"/>
      <c r="CM80" s="499"/>
      <c r="CN80" s="499"/>
      <c r="CO80" s="499"/>
      <c r="CP80" s="499"/>
      <c r="CQ80" s="499"/>
      <c r="CR80" s="499"/>
      <c r="CS80" s="499"/>
      <c r="CT80" s="499"/>
      <c r="CU80" s="499"/>
      <c r="CV80" s="499"/>
    </row>
    <row r="81" spans="1:100" s="565" customFormat="1" x14ac:dyDescent="0.25">
      <c r="A81"/>
      <c r="B81"/>
      <c r="C81"/>
      <c r="D81"/>
      <c r="E81"/>
      <c r="F81"/>
      <c r="G81"/>
      <c r="H81" s="499"/>
      <c r="I81" s="499"/>
      <c r="J81" s="499"/>
      <c r="K81" s="499"/>
      <c r="L81" s="499"/>
      <c r="M81" s="499"/>
      <c r="N81" s="499"/>
      <c r="O81" s="499"/>
      <c r="P81" s="499"/>
      <c r="Q81" s="499"/>
      <c r="R81" s="499"/>
      <c r="S81" s="499"/>
      <c r="T81" s="499"/>
      <c r="U81" s="499"/>
      <c r="V81" s="499"/>
      <c r="W81" s="499"/>
      <c r="X81" s="499"/>
      <c r="Y81" s="499"/>
      <c r="Z81" s="499"/>
      <c r="AA81" s="499"/>
      <c r="AB81" s="499"/>
      <c r="AC81" s="499"/>
      <c r="AD81" s="499"/>
      <c r="AE81" s="499"/>
      <c r="AF81" s="499"/>
      <c r="AG81" s="499"/>
      <c r="AH81" s="499"/>
      <c r="AI81" s="499"/>
      <c r="AJ81" s="499"/>
      <c r="AK81" s="499"/>
      <c r="AL81" s="499"/>
      <c r="AM81" s="499"/>
      <c r="AN81" s="499"/>
      <c r="AO81" s="499"/>
      <c r="AP81" s="499"/>
      <c r="AQ81" s="499"/>
      <c r="AR81" s="499"/>
      <c r="AS81" s="499"/>
      <c r="AT81" s="499"/>
      <c r="AU81" s="499"/>
      <c r="AV81" s="499"/>
      <c r="AW81" s="499"/>
      <c r="AX81" s="499"/>
      <c r="AY81" s="499"/>
      <c r="AZ81" s="499"/>
      <c r="BA81" s="499"/>
      <c r="BB81" s="499"/>
      <c r="BC81" s="499"/>
      <c r="BD81" s="499"/>
      <c r="BE81" s="499"/>
      <c r="BF81" s="499"/>
      <c r="BG81" s="499"/>
      <c r="BH81" s="499"/>
      <c r="BI81" s="499"/>
      <c r="BJ81" s="499"/>
      <c r="BK81" s="499"/>
      <c r="BL81" s="499"/>
      <c r="BM81" s="499"/>
      <c r="BN81" s="499"/>
      <c r="BO81" s="499"/>
      <c r="BP81" s="499"/>
      <c r="BQ81" s="499"/>
      <c r="BR81" s="499"/>
      <c r="BS81" s="499"/>
      <c r="BT81" s="499"/>
      <c r="BU81" s="499"/>
      <c r="BV81" s="499"/>
      <c r="BW81" s="499"/>
      <c r="BX81" s="499"/>
      <c r="BY81" s="499"/>
      <c r="BZ81" s="499"/>
      <c r="CA81" s="499"/>
      <c r="CB81" s="499"/>
      <c r="CC81" s="499"/>
      <c r="CD81" s="499"/>
      <c r="CE81" s="499"/>
      <c r="CF81" s="499"/>
      <c r="CG81" s="499"/>
      <c r="CH81" s="499"/>
      <c r="CI81" s="499"/>
      <c r="CJ81" s="499"/>
      <c r="CK81" s="499"/>
      <c r="CL81" s="499"/>
      <c r="CM81" s="499"/>
      <c r="CN81" s="499"/>
      <c r="CO81" s="499"/>
      <c r="CP81" s="499"/>
      <c r="CQ81" s="499"/>
      <c r="CR81" s="499"/>
      <c r="CS81" s="499"/>
      <c r="CT81" s="499"/>
      <c r="CU81" s="499"/>
      <c r="CV81" s="499"/>
    </row>
    <row r="82" spans="1:100" s="565" customFormat="1" x14ac:dyDescent="0.25">
      <c r="A82"/>
      <c r="B82"/>
      <c r="C82"/>
      <c r="D82"/>
      <c r="E82"/>
      <c r="F82"/>
      <c r="G82"/>
      <c r="H82" s="499"/>
      <c r="I82" s="499"/>
      <c r="J82" s="499"/>
      <c r="K82" s="499"/>
      <c r="L82" s="499"/>
      <c r="M82" s="499"/>
      <c r="N82" s="499"/>
      <c r="O82" s="499"/>
      <c r="P82" s="499"/>
      <c r="Q82" s="499"/>
      <c r="R82" s="499"/>
      <c r="S82" s="499"/>
      <c r="T82" s="499"/>
      <c r="U82" s="499"/>
      <c r="V82" s="499"/>
      <c r="W82" s="499"/>
      <c r="X82" s="499"/>
      <c r="Y82" s="499"/>
      <c r="Z82" s="499"/>
      <c r="AA82" s="499"/>
      <c r="AB82" s="499"/>
      <c r="AC82" s="499"/>
      <c r="AD82" s="499"/>
      <c r="AE82" s="499"/>
      <c r="AF82" s="499"/>
      <c r="AG82" s="499"/>
      <c r="AH82" s="499"/>
      <c r="AI82" s="499"/>
      <c r="AJ82" s="499"/>
      <c r="AK82" s="499"/>
      <c r="AL82" s="499"/>
      <c r="AM82" s="499"/>
      <c r="AN82" s="499"/>
      <c r="AO82" s="499"/>
      <c r="AP82" s="499"/>
      <c r="AQ82" s="499"/>
      <c r="AR82" s="499"/>
      <c r="AS82" s="499"/>
      <c r="AT82" s="499"/>
      <c r="AU82" s="499"/>
      <c r="AV82" s="499"/>
      <c r="AW82" s="499"/>
      <c r="AX82" s="499"/>
      <c r="AY82" s="499"/>
      <c r="AZ82" s="499"/>
      <c r="BA82" s="499"/>
      <c r="BB82" s="499"/>
      <c r="BC82" s="499"/>
      <c r="BD82" s="499"/>
      <c r="BE82" s="499"/>
      <c r="BF82" s="499"/>
      <c r="BG82" s="499"/>
      <c r="BH82" s="499"/>
      <c r="BI82" s="499"/>
      <c r="BJ82" s="499"/>
      <c r="BK82" s="499"/>
      <c r="BL82" s="499"/>
      <c r="BM82" s="499"/>
      <c r="BN82" s="499"/>
      <c r="BO82" s="499"/>
      <c r="BP82" s="499"/>
      <c r="BQ82" s="499"/>
      <c r="BR82" s="499"/>
      <c r="BS82" s="499"/>
      <c r="BT82" s="499"/>
      <c r="BU82" s="499"/>
      <c r="BV82" s="499"/>
      <c r="BW82" s="499"/>
      <c r="BX82" s="499"/>
      <c r="BY82" s="499"/>
      <c r="BZ82" s="499"/>
      <c r="CA82" s="499"/>
      <c r="CB82" s="499"/>
      <c r="CC82" s="499"/>
      <c r="CD82" s="499"/>
      <c r="CE82" s="499"/>
      <c r="CF82" s="499"/>
      <c r="CG82" s="499"/>
      <c r="CH82" s="499"/>
      <c r="CI82" s="499"/>
      <c r="CJ82" s="499"/>
      <c r="CK82" s="499"/>
      <c r="CL82" s="499"/>
      <c r="CM82" s="499"/>
      <c r="CN82" s="499"/>
      <c r="CO82" s="499"/>
      <c r="CP82" s="499"/>
      <c r="CQ82" s="499"/>
      <c r="CR82" s="499"/>
      <c r="CS82" s="499"/>
      <c r="CT82" s="499"/>
      <c r="CU82" s="499"/>
      <c r="CV82" s="499"/>
    </row>
    <row r="83" spans="1:100" s="565" customFormat="1" x14ac:dyDescent="0.25">
      <c r="A83"/>
      <c r="B83"/>
      <c r="C83"/>
      <c r="D83"/>
      <c r="E83"/>
      <c r="F83"/>
      <c r="G83"/>
      <c r="H83" s="499"/>
      <c r="I83" s="499"/>
      <c r="J83" s="499"/>
      <c r="K83" s="499"/>
      <c r="L83" s="499"/>
      <c r="M83" s="499"/>
      <c r="N83" s="499"/>
      <c r="O83" s="499"/>
      <c r="P83" s="499"/>
      <c r="Q83" s="499"/>
      <c r="R83" s="499"/>
      <c r="S83" s="499"/>
      <c r="T83" s="499"/>
      <c r="U83" s="499"/>
      <c r="V83" s="499"/>
      <c r="W83" s="499"/>
      <c r="X83" s="499"/>
      <c r="Y83" s="499"/>
      <c r="Z83" s="499"/>
      <c r="AA83" s="499"/>
      <c r="AB83" s="499"/>
      <c r="AC83" s="499"/>
      <c r="AD83" s="499"/>
      <c r="AE83" s="499"/>
      <c r="AF83" s="499"/>
      <c r="AG83" s="499"/>
      <c r="AH83" s="499"/>
      <c r="AI83" s="499"/>
      <c r="AJ83" s="499"/>
      <c r="AK83" s="499"/>
      <c r="AL83" s="499"/>
      <c r="AM83" s="499"/>
      <c r="AN83" s="499"/>
      <c r="AO83" s="499"/>
      <c r="AP83" s="499"/>
      <c r="AQ83" s="499"/>
      <c r="AR83" s="499"/>
      <c r="AS83" s="499"/>
      <c r="AT83" s="499"/>
      <c r="AU83" s="499"/>
      <c r="AV83" s="499"/>
      <c r="AW83" s="499"/>
      <c r="AX83" s="499"/>
      <c r="AY83" s="499"/>
      <c r="AZ83" s="499"/>
      <c r="BA83" s="499"/>
      <c r="BB83" s="499"/>
      <c r="BC83" s="499"/>
      <c r="BD83" s="499"/>
      <c r="BE83" s="499"/>
      <c r="BF83" s="499"/>
      <c r="BG83" s="499"/>
      <c r="BH83" s="499"/>
      <c r="BI83" s="499"/>
      <c r="BJ83" s="499"/>
      <c r="BK83" s="499"/>
      <c r="BL83" s="499"/>
      <c r="BM83" s="499"/>
      <c r="BN83" s="499"/>
      <c r="BO83" s="499"/>
      <c r="BP83" s="499"/>
      <c r="BQ83" s="499"/>
      <c r="BR83" s="499"/>
      <c r="BS83" s="499"/>
      <c r="BT83" s="499"/>
      <c r="BU83" s="499"/>
      <c r="BV83" s="499"/>
      <c r="BW83" s="499"/>
      <c r="BX83" s="499"/>
      <c r="BY83" s="499"/>
      <c r="BZ83" s="499"/>
      <c r="CA83" s="499"/>
      <c r="CB83" s="499"/>
      <c r="CC83" s="499"/>
      <c r="CD83" s="499"/>
      <c r="CE83" s="499"/>
      <c r="CF83" s="499"/>
      <c r="CG83" s="499"/>
      <c r="CH83" s="499"/>
      <c r="CI83" s="499"/>
      <c r="CJ83" s="499"/>
      <c r="CK83" s="499"/>
      <c r="CL83" s="499"/>
      <c r="CM83" s="499"/>
      <c r="CN83" s="499"/>
      <c r="CO83" s="499"/>
      <c r="CP83" s="499"/>
      <c r="CQ83" s="499"/>
      <c r="CR83" s="499"/>
      <c r="CS83" s="499"/>
      <c r="CT83" s="499"/>
      <c r="CU83" s="499"/>
      <c r="CV83" s="499"/>
    </row>
    <row r="84" spans="1:100" s="565" customFormat="1" x14ac:dyDescent="0.25">
      <c r="A84"/>
      <c r="B84"/>
      <c r="C84"/>
      <c r="D84"/>
      <c r="E84"/>
      <c r="F84"/>
      <c r="G84"/>
      <c r="H84" s="499"/>
      <c r="I84" s="499"/>
      <c r="J84" s="499"/>
      <c r="K84" s="499"/>
      <c r="L84" s="499"/>
      <c r="M84" s="499"/>
      <c r="N84" s="499"/>
      <c r="O84" s="499"/>
      <c r="P84" s="499"/>
      <c r="Q84" s="499"/>
      <c r="R84" s="499"/>
      <c r="S84" s="499"/>
      <c r="T84" s="499"/>
      <c r="U84" s="499"/>
      <c r="V84" s="499"/>
      <c r="W84" s="499"/>
      <c r="X84" s="499"/>
      <c r="Y84" s="499"/>
      <c r="Z84" s="499"/>
      <c r="AA84" s="499"/>
      <c r="AB84" s="499"/>
      <c r="AC84" s="499"/>
      <c r="AD84" s="499"/>
      <c r="AE84" s="499"/>
      <c r="AF84" s="499"/>
      <c r="AG84" s="499"/>
      <c r="AH84" s="499"/>
      <c r="AI84" s="499"/>
      <c r="AJ84" s="499"/>
      <c r="AK84" s="499"/>
      <c r="AL84" s="499"/>
      <c r="AM84" s="499"/>
      <c r="AN84" s="499"/>
      <c r="AO84" s="499"/>
      <c r="AP84" s="499"/>
      <c r="AQ84" s="499"/>
      <c r="AR84" s="499"/>
      <c r="AS84" s="499"/>
      <c r="AT84" s="499"/>
      <c r="AU84" s="499"/>
      <c r="AV84" s="499"/>
      <c r="AW84" s="499"/>
      <c r="AX84" s="499"/>
      <c r="AY84" s="499"/>
      <c r="AZ84" s="499"/>
      <c r="BA84" s="499"/>
      <c r="BB84" s="499"/>
      <c r="BC84" s="499"/>
      <c r="BD84" s="499"/>
      <c r="BE84" s="499"/>
      <c r="BF84" s="499"/>
      <c r="BG84" s="499"/>
      <c r="BH84" s="499"/>
      <c r="BI84" s="499"/>
      <c r="BJ84" s="499"/>
      <c r="BK84" s="499"/>
      <c r="BL84" s="499"/>
      <c r="BM84" s="499"/>
      <c r="BN84" s="499"/>
      <c r="BO84" s="499"/>
      <c r="BP84" s="499"/>
      <c r="BQ84" s="499"/>
      <c r="BR84" s="499"/>
      <c r="BS84" s="499"/>
      <c r="BT84" s="499"/>
      <c r="BU84" s="499"/>
      <c r="BV84" s="499"/>
      <c r="BW84" s="499"/>
      <c r="BX84" s="499"/>
      <c r="BY84" s="499"/>
      <c r="BZ84" s="499"/>
      <c r="CA84" s="499"/>
      <c r="CB84" s="499"/>
      <c r="CC84" s="499"/>
      <c r="CD84" s="499"/>
      <c r="CE84" s="499"/>
      <c r="CF84" s="499"/>
      <c r="CG84" s="499"/>
      <c r="CH84" s="499"/>
      <c r="CI84" s="499"/>
      <c r="CJ84" s="499"/>
      <c r="CK84" s="499"/>
      <c r="CL84" s="499"/>
      <c r="CM84" s="499"/>
      <c r="CN84" s="499"/>
      <c r="CO84" s="499"/>
      <c r="CP84" s="499"/>
      <c r="CQ84" s="499"/>
      <c r="CR84" s="499"/>
      <c r="CS84" s="499"/>
      <c r="CT84" s="499"/>
      <c r="CU84" s="499"/>
      <c r="CV84" s="499"/>
    </row>
    <row r="85" spans="1:100" s="565" customFormat="1" x14ac:dyDescent="0.25">
      <c r="A85"/>
      <c r="B85"/>
      <c r="C85"/>
      <c r="D85"/>
      <c r="E85"/>
      <c r="F85"/>
      <c r="G85"/>
      <c r="H85" s="499"/>
      <c r="I85" s="499"/>
      <c r="J85" s="499"/>
      <c r="K85" s="499"/>
      <c r="L85" s="499"/>
      <c r="M85" s="499"/>
      <c r="N85" s="499"/>
      <c r="O85" s="499"/>
      <c r="P85" s="499"/>
      <c r="Q85" s="499"/>
      <c r="R85" s="499"/>
      <c r="S85" s="499"/>
      <c r="T85" s="499"/>
      <c r="U85" s="499"/>
      <c r="V85" s="499"/>
      <c r="W85" s="499"/>
      <c r="X85" s="499"/>
      <c r="Y85" s="499"/>
      <c r="Z85" s="499"/>
      <c r="AA85" s="499"/>
      <c r="AB85" s="499"/>
      <c r="AC85" s="499"/>
      <c r="AD85" s="499"/>
      <c r="AE85" s="499"/>
      <c r="AF85" s="499"/>
      <c r="AG85" s="499"/>
      <c r="AH85" s="499"/>
      <c r="AI85" s="499"/>
      <c r="AJ85" s="499"/>
      <c r="AK85" s="499"/>
      <c r="AL85" s="499"/>
      <c r="AM85" s="499"/>
      <c r="AN85" s="499"/>
      <c r="AO85" s="499"/>
      <c r="AP85" s="499"/>
      <c r="AQ85" s="499"/>
      <c r="AR85" s="499"/>
      <c r="AS85" s="499"/>
      <c r="AT85" s="499"/>
      <c r="AU85" s="499"/>
      <c r="AV85" s="499"/>
      <c r="AW85" s="499"/>
      <c r="AX85" s="499"/>
      <c r="AY85" s="499"/>
      <c r="AZ85" s="499"/>
      <c r="BA85" s="499"/>
      <c r="BB85" s="499"/>
      <c r="BC85" s="499"/>
      <c r="BD85" s="499"/>
      <c r="BE85" s="499"/>
      <c r="BF85" s="499"/>
      <c r="BG85" s="499"/>
      <c r="BH85" s="499"/>
      <c r="BI85" s="499"/>
      <c r="BJ85" s="499"/>
      <c r="BK85" s="499"/>
      <c r="BL85" s="499"/>
      <c r="BM85" s="499"/>
      <c r="BN85" s="499"/>
      <c r="BO85" s="499"/>
      <c r="BP85" s="499"/>
      <c r="BQ85" s="499"/>
      <c r="BR85" s="499"/>
      <c r="BS85" s="499"/>
      <c r="BT85" s="499"/>
      <c r="BU85" s="499"/>
      <c r="BV85" s="499"/>
      <c r="BW85" s="499"/>
      <c r="BX85" s="499"/>
      <c r="BY85" s="499"/>
      <c r="BZ85" s="499"/>
      <c r="CA85" s="499"/>
      <c r="CB85" s="499"/>
      <c r="CC85" s="499"/>
      <c r="CD85" s="499"/>
      <c r="CE85" s="499"/>
      <c r="CF85" s="499"/>
      <c r="CG85" s="499"/>
      <c r="CH85" s="499"/>
      <c r="CI85" s="499"/>
      <c r="CJ85" s="499"/>
      <c r="CK85" s="499"/>
      <c r="CL85" s="499"/>
      <c r="CM85" s="499"/>
      <c r="CN85" s="499"/>
      <c r="CO85" s="499"/>
      <c r="CP85" s="499"/>
      <c r="CQ85" s="499"/>
      <c r="CR85" s="499"/>
      <c r="CS85" s="499"/>
      <c r="CT85" s="499"/>
      <c r="CU85" s="499"/>
      <c r="CV85" s="499"/>
    </row>
    <row r="86" spans="1:100" s="565" customFormat="1" x14ac:dyDescent="0.25">
      <c r="A86"/>
      <c r="B86"/>
      <c r="C86"/>
      <c r="D86"/>
      <c r="E86"/>
      <c r="F86"/>
      <c r="G86"/>
      <c r="H86" s="499"/>
      <c r="I86" s="499"/>
      <c r="J86" s="499"/>
      <c r="K86" s="499"/>
      <c r="L86" s="499"/>
      <c r="M86" s="499"/>
      <c r="N86" s="499"/>
      <c r="O86" s="499"/>
      <c r="P86" s="499"/>
      <c r="Q86" s="499"/>
      <c r="R86" s="499"/>
      <c r="S86" s="499"/>
      <c r="T86" s="499"/>
      <c r="U86" s="499"/>
      <c r="V86" s="499"/>
      <c r="W86" s="499"/>
      <c r="X86" s="499"/>
      <c r="Y86" s="499"/>
      <c r="Z86" s="499"/>
      <c r="AA86" s="499"/>
      <c r="AB86" s="499"/>
      <c r="AC86" s="499"/>
      <c r="AD86" s="499"/>
      <c r="AE86" s="499"/>
      <c r="AF86" s="499"/>
      <c r="AG86" s="499"/>
      <c r="AH86" s="499"/>
      <c r="AI86" s="499"/>
      <c r="AJ86" s="499"/>
      <c r="AK86" s="499"/>
      <c r="AL86" s="499"/>
      <c r="AM86" s="499"/>
      <c r="AN86" s="499"/>
      <c r="AO86" s="499"/>
      <c r="AP86" s="499"/>
      <c r="AQ86" s="499"/>
      <c r="AR86" s="499"/>
      <c r="AS86" s="499"/>
      <c r="AT86" s="499"/>
      <c r="AU86" s="499"/>
      <c r="AV86" s="499"/>
      <c r="AW86" s="499"/>
      <c r="AX86" s="499"/>
      <c r="AY86" s="499"/>
      <c r="AZ86" s="499"/>
      <c r="BA86" s="499"/>
      <c r="BB86" s="499"/>
      <c r="BC86" s="499"/>
      <c r="BD86" s="499"/>
      <c r="BE86" s="499"/>
      <c r="BF86" s="499"/>
      <c r="BG86" s="499"/>
      <c r="BH86" s="499"/>
      <c r="BI86" s="499"/>
      <c r="BJ86" s="499"/>
      <c r="BK86" s="499"/>
      <c r="BL86" s="499"/>
      <c r="BM86" s="499"/>
      <c r="BN86" s="499"/>
      <c r="BO86" s="499"/>
      <c r="BP86" s="499"/>
      <c r="BQ86" s="499"/>
      <c r="BR86" s="499"/>
      <c r="BS86" s="499"/>
      <c r="BT86" s="499"/>
      <c r="BU86" s="499"/>
      <c r="BV86" s="499"/>
      <c r="BW86" s="499"/>
      <c r="BX86" s="499"/>
      <c r="BY86" s="499"/>
      <c r="BZ86" s="499"/>
      <c r="CA86" s="499"/>
      <c r="CB86" s="499"/>
      <c r="CC86" s="499"/>
      <c r="CD86" s="499"/>
      <c r="CE86" s="499"/>
      <c r="CF86" s="499"/>
      <c r="CG86" s="499"/>
      <c r="CH86" s="499"/>
      <c r="CI86" s="499"/>
      <c r="CJ86" s="499"/>
      <c r="CK86" s="499"/>
      <c r="CL86" s="499"/>
      <c r="CM86" s="499"/>
      <c r="CN86" s="499"/>
      <c r="CO86" s="499"/>
      <c r="CP86" s="499"/>
      <c r="CQ86" s="499"/>
      <c r="CR86" s="499"/>
      <c r="CS86" s="499"/>
      <c r="CT86" s="499"/>
      <c r="CU86" s="499"/>
      <c r="CV86" s="499"/>
    </row>
    <row r="87" spans="1:100" s="565" customFormat="1" x14ac:dyDescent="0.25">
      <c r="A87"/>
      <c r="B87"/>
      <c r="C87"/>
      <c r="D87"/>
      <c r="E87"/>
      <c r="F87"/>
      <c r="G87"/>
      <c r="H87" s="499"/>
      <c r="I87" s="499"/>
      <c r="J87" s="499"/>
      <c r="K87" s="499"/>
      <c r="L87" s="499"/>
      <c r="M87" s="499"/>
      <c r="N87" s="499"/>
      <c r="O87" s="499"/>
      <c r="P87" s="499"/>
      <c r="Q87" s="499"/>
      <c r="R87" s="499"/>
      <c r="S87" s="499"/>
      <c r="T87" s="499"/>
      <c r="U87" s="499"/>
      <c r="V87" s="499"/>
      <c r="W87" s="499"/>
      <c r="X87" s="499"/>
      <c r="Y87" s="499"/>
      <c r="Z87" s="499"/>
      <c r="AA87" s="499"/>
      <c r="AB87" s="499"/>
      <c r="AC87" s="499"/>
      <c r="AD87" s="499"/>
      <c r="AE87" s="499"/>
      <c r="AF87" s="499"/>
      <c r="AG87" s="499"/>
      <c r="AH87" s="499"/>
      <c r="AI87" s="499"/>
      <c r="AJ87" s="499"/>
      <c r="AK87" s="499"/>
      <c r="AL87" s="499"/>
      <c r="AM87" s="499"/>
      <c r="AN87" s="499"/>
      <c r="AO87" s="499"/>
      <c r="AP87" s="499"/>
      <c r="AQ87" s="499"/>
      <c r="AR87" s="499"/>
      <c r="AS87" s="499"/>
      <c r="AT87" s="499"/>
      <c r="AU87" s="499"/>
      <c r="AV87" s="499"/>
      <c r="AW87" s="499"/>
      <c r="AX87" s="499"/>
      <c r="AY87" s="499"/>
      <c r="AZ87" s="499"/>
      <c r="BA87" s="499"/>
      <c r="BB87" s="499"/>
      <c r="BC87" s="499"/>
      <c r="BD87" s="499"/>
      <c r="BE87" s="499"/>
      <c r="BF87" s="499"/>
      <c r="BG87" s="499"/>
      <c r="BH87" s="499"/>
      <c r="BI87" s="499"/>
      <c r="BJ87" s="499"/>
      <c r="BK87" s="499"/>
      <c r="BL87" s="499"/>
      <c r="BM87" s="499"/>
      <c r="BN87" s="499"/>
      <c r="BO87" s="499"/>
      <c r="BP87" s="499"/>
      <c r="BQ87" s="499"/>
      <c r="BR87" s="499"/>
      <c r="BS87" s="499"/>
      <c r="BT87" s="499"/>
      <c r="BU87" s="499"/>
      <c r="BV87" s="499"/>
      <c r="BW87" s="499"/>
      <c r="BX87" s="499"/>
      <c r="BY87" s="499"/>
      <c r="BZ87" s="499"/>
      <c r="CA87" s="499"/>
      <c r="CB87" s="499"/>
      <c r="CC87" s="499"/>
      <c r="CD87" s="499"/>
      <c r="CE87" s="499"/>
      <c r="CF87" s="499"/>
      <c r="CG87" s="499"/>
      <c r="CH87" s="499"/>
      <c r="CI87" s="499"/>
      <c r="CJ87" s="499"/>
      <c r="CK87" s="499"/>
      <c r="CL87" s="499"/>
      <c r="CM87" s="499"/>
      <c r="CN87" s="499"/>
      <c r="CO87" s="499"/>
      <c r="CP87" s="499"/>
      <c r="CQ87" s="499"/>
      <c r="CR87" s="499"/>
      <c r="CS87" s="499"/>
      <c r="CT87" s="499"/>
      <c r="CU87" s="499"/>
      <c r="CV87" s="499"/>
    </row>
    <row r="88" spans="1:100" s="565" customFormat="1" x14ac:dyDescent="0.25">
      <c r="A88"/>
      <c r="B88"/>
      <c r="C88"/>
      <c r="D88"/>
      <c r="E88"/>
      <c r="F88"/>
      <c r="G88"/>
      <c r="H88" s="499"/>
      <c r="I88" s="499"/>
      <c r="J88" s="499"/>
      <c r="K88" s="499"/>
      <c r="L88" s="499"/>
      <c r="M88" s="499"/>
      <c r="N88" s="499"/>
      <c r="O88" s="499"/>
      <c r="P88" s="499"/>
      <c r="Q88" s="499"/>
      <c r="R88" s="499"/>
      <c r="S88" s="499"/>
      <c r="T88" s="499"/>
      <c r="U88" s="499"/>
      <c r="V88" s="499"/>
      <c r="W88" s="499"/>
      <c r="X88" s="499"/>
      <c r="Y88" s="499"/>
      <c r="Z88" s="499"/>
      <c r="AA88" s="499"/>
      <c r="AB88" s="499"/>
      <c r="AC88" s="499"/>
      <c r="AD88" s="499"/>
      <c r="AE88" s="499"/>
      <c r="AF88" s="499"/>
      <c r="AG88" s="499"/>
      <c r="AH88" s="499"/>
      <c r="AI88" s="499"/>
      <c r="AJ88" s="499"/>
      <c r="AK88" s="499"/>
      <c r="AL88" s="499"/>
      <c r="AM88" s="499"/>
      <c r="AN88" s="499"/>
      <c r="AO88" s="499"/>
      <c r="AP88" s="499"/>
      <c r="AQ88" s="499"/>
      <c r="AR88" s="499"/>
      <c r="AS88" s="499"/>
      <c r="AT88" s="499"/>
      <c r="AU88" s="499"/>
      <c r="AV88" s="499"/>
      <c r="AW88" s="499"/>
      <c r="AX88" s="499"/>
      <c r="AY88" s="499"/>
      <c r="AZ88" s="499"/>
      <c r="BA88" s="499"/>
      <c r="BB88" s="499"/>
      <c r="BC88" s="499"/>
      <c r="BD88" s="499"/>
      <c r="BE88" s="499"/>
      <c r="BF88" s="499"/>
      <c r="BG88" s="499"/>
      <c r="BH88" s="499"/>
      <c r="BI88" s="499"/>
      <c r="BJ88" s="499"/>
      <c r="BK88" s="499"/>
      <c r="BL88" s="499"/>
      <c r="BM88" s="499"/>
      <c r="BN88" s="499"/>
      <c r="BO88" s="499"/>
      <c r="BP88" s="499"/>
      <c r="BQ88" s="499"/>
      <c r="BR88" s="499"/>
      <c r="BS88" s="499"/>
      <c r="BT88" s="499"/>
      <c r="BU88" s="499"/>
      <c r="BV88" s="499"/>
      <c r="BW88" s="499"/>
      <c r="BX88" s="499"/>
      <c r="BY88" s="499"/>
      <c r="BZ88" s="499"/>
      <c r="CA88" s="499"/>
      <c r="CB88" s="499"/>
      <c r="CC88" s="499"/>
      <c r="CD88" s="499"/>
      <c r="CE88" s="499"/>
      <c r="CF88" s="499"/>
      <c r="CG88" s="499"/>
      <c r="CH88" s="499"/>
      <c r="CI88" s="499"/>
      <c r="CJ88" s="499"/>
      <c r="CK88" s="499"/>
      <c r="CL88" s="499"/>
      <c r="CM88" s="499"/>
      <c r="CN88" s="499"/>
      <c r="CO88" s="499"/>
      <c r="CP88" s="499"/>
      <c r="CQ88" s="499"/>
      <c r="CR88" s="499"/>
      <c r="CS88" s="499"/>
      <c r="CT88" s="499"/>
      <c r="CU88" s="499"/>
      <c r="CV88" s="499"/>
    </row>
    <row r="89" spans="1:100" s="565" customFormat="1" x14ac:dyDescent="0.25">
      <c r="A89"/>
      <c r="B89"/>
      <c r="C89"/>
      <c r="D89"/>
      <c r="E89"/>
      <c r="F89"/>
      <c r="G89"/>
      <c r="H89" s="499"/>
      <c r="I89" s="499"/>
      <c r="J89" s="499"/>
      <c r="K89" s="499"/>
      <c r="L89" s="499"/>
      <c r="M89" s="499"/>
      <c r="N89" s="499"/>
      <c r="O89" s="499"/>
      <c r="P89" s="499"/>
      <c r="Q89" s="499"/>
      <c r="R89" s="499"/>
      <c r="S89" s="499"/>
      <c r="T89" s="499"/>
      <c r="U89" s="499"/>
      <c r="V89" s="499"/>
      <c r="W89" s="499"/>
      <c r="X89" s="499"/>
      <c r="Y89" s="499"/>
      <c r="Z89" s="499"/>
      <c r="AA89" s="499"/>
      <c r="AB89" s="499"/>
      <c r="AC89" s="499"/>
      <c r="AD89" s="499"/>
      <c r="AE89" s="499"/>
      <c r="AF89" s="499"/>
      <c r="AG89" s="499"/>
      <c r="AH89" s="499"/>
      <c r="AI89" s="499"/>
      <c r="AJ89" s="499"/>
      <c r="AK89" s="499"/>
      <c r="AL89" s="499"/>
      <c r="AM89" s="499"/>
      <c r="AN89" s="499"/>
      <c r="AO89" s="499"/>
      <c r="AP89" s="499"/>
      <c r="AQ89" s="499"/>
      <c r="AR89" s="499"/>
      <c r="AS89" s="499"/>
      <c r="AT89" s="499"/>
      <c r="AU89" s="499"/>
      <c r="AV89" s="499"/>
      <c r="AW89" s="499"/>
      <c r="AX89" s="499"/>
      <c r="AY89" s="499"/>
      <c r="AZ89" s="499"/>
      <c r="BA89" s="499"/>
      <c r="BB89" s="499"/>
      <c r="BC89" s="499"/>
      <c r="BD89" s="499"/>
      <c r="BE89" s="499"/>
      <c r="BF89" s="499"/>
      <c r="BG89" s="499"/>
      <c r="BH89" s="499"/>
      <c r="BI89" s="499"/>
      <c r="BJ89" s="499"/>
      <c r="BK89" s="499"/>
      <c r="BL89" s="499"/>
      <c r="BM89" s="499"/>
      <c r="BN89" s="499"/>
      <c r="BO89" s="499"/>
      <c r="BP89" s="499"/>
      <c r="BQ89" s="499"/>
      <c r="BR89" s="499"/>
      <c r="BS89" s="499"/>
      <c r="BT89" s="499"/>
      <c r="BU89" s="499"/>
      <c r="BV89" s="499"/>
      <c r="BW89" s="499"/>
      <c r="BX89" s="499"/>
      <c r="BY89" s="499"/>
      <c r="BZ89" s="499"/>
      <c r="CA89" s="499"/>
      <c r="CB89" s="499"/>
      <c r="CC89" s="499"/>
      <c r="CD89" s="499"/>
      <c r="CE89" s="499"/>
      <c r="CF89" s="499"/>
      <c r="CG89" s="499"/>
      <c r="CH89" s="499"/>
      <c r="CI89" s="499"/>
      <c r="CJ89" s="499"/>
      <c r="CK89" s="499"/>
      <c r="CL89" s="499"/>
      <c r="CM89" s="499"/>
      <c r="CN89" s="499"/>
      <c r="CO89" s="499"/>
      <c r="CP89" s="499"/>
      <c r="CQ89" s="499"/>
      <c r="CR89" s="499"/>
      <c r="CS89" s="499"/>
      <c r="CT89" s="499"/>
      <c r="CU89" s="499"/>
      <c r="CV89" s="499"/>
    </row>
    <row r="90" spans="1:100" s="565" customFormat="1" x14ac:dyDescent="0.25">
      <c r="A90"/>
      <c r="B90"/>
      <c r="C90"/>
      <c r="D90"/>
      <c r="E90"/>
      <c r="F90"/>
      <c r="G90"/>
      <c r="H90" s="499"/>
      <c r="I90" s="499"/>
      <c r="J90" s="499"/>
      <c r="K90" s="499"/>
      <c r="L90" s="499"/>
      <c r="M90" s="499"/>
      <c r="N90" s="499"/>
      <c r="O90" s="499"/>
      <c r="P90" s="499"/>
      <c r="Q90" s="499"/>
      <c r="R90" s="499"/>
      <c r="S90" s="499"/>
      <c r="T90" s="499"/>
      <c r="U90" s="499"/>
      <c r="V90" s="499"/>
      <c r="W90" s="499"/>
      <c r="X90" s="499"/>
      <c r="Y90" s="499"/>
      <c r="Z90" s="499"/>
      <c r="AA90" s="499"/>
      <c r="AB90" s="499"/>
      <c r="AC90" s="499"/>
      <c r="AD90" s="499"/>
      <c r="AE90" s="499"/>
      <c r="AF90" s="499"/>
      <c r="AG90" s="499"/>
      <c r="AH90" s="499"/>
      <c r="AI90" s="499"/>
      <c r="AJ90" s="499"/>
      <c r="AK90" s="499"/>
      <c r="AL90" s="499"/>
      <c r="AM90" s="499"/>
      <c r="AN90" s="499"/>
      <c r="AO90" s="499"/>
      <c r="AP90" s="499"/>
      <c r="AQ90" s="499"/>
      <c r="AR90" s="499"/>
      <c r="AS90" s="499"/>
      <c r="AT90" s="499"/>
      <c r="AU90" s="499"/>
      <c r="AV90" s="499"/>
      <c r="AW90" s="499"/>
      <c r="AX90" s="499"/>
      <c r="AY90" s="499"/>
      <c r="AZ90" s="499"/>
      <c r="BA90" s="499"/>
      <c r="BB90" s="499"/>
      <c r="BC90" s="499"/>
      <c r="BD90" s="499"/>
      <c r="BE90" s="499"/>
      <c r="BF90" s="499"/>
      <c r="BG90" s="499"/>
      <c r="BH90" s="499"/>
      <c r="BI90" s="499"/>
      <c r="BJ90" s="499"/>
      <c r="BK90" s="499"/>
      <c r="BL90" s="499"/>
      <c r="BM90" s="499"/>
      <c r="BN90" s="499"/>
      <c r="BO90" s="499"/>
      <c r="BP90" s="499"/>
      <c r="BQ90" s="499"/>
      <c r="BR90" s="499"/>
      <c r="BS90" s="499"/>
      <c r="BT90" s="499"/>
      <c r="BU90" s="499"/>
      <c r="BV90" s="499"/>
      <c r="BW90" s="499"/>
      <c r="BX90" s="499"/>
      <c r="BY90" s="499"/>
      <c r="BZ90" s="499"/>
      <c r="CA90" s="499"/>
      <c r="CB90" s="499"/>
      <c r="CC90" s="499"/>
      <c r="CD90" s="499"/>
      <c r="CE90" s="499"/>
      <c r="CF90" s="499"/>
      <c r="CG90" s="499"/>
      <c r="CH90" s="499"/>
      <c r="CI90" s="499"/>
      <c r="CJ90" s="499"/>
      <c r="CK90" s="499"/>
      <c r="CL90" s="499"/>
      <c r="CM90" s="499"/>
      <c r="CN90" s="499"/>
      <c r="CO90" s="499"/>
      <c r="CP90" s="499"/>
      <c r="CQ90" s="499"/>
      <c r="CR90" s="499"/>
      <c r="CS90" s="499"/>
      <c r="CT90" s="499"/>
      <c r="CU90" s="499"/>
      <c r="CV90" s="499"/>
    </row>
    <row r="91" spans="1:100" s="565" customFormat="1" x14ac:dyDescent="0.25">
      <c r="A91"/>
      <c r="B91"/>
      <c r="C91"/>
      <c r="D91"/>
      <c r="E91"/>
      <c r="F91"/>
      <c r="G91"/>
      <c r="H91" s="499"/>
      <c r="I91" s="499"/>
      <c r="J91" s="499"/>
      <c r="K91" s="499"/>
      <c r="L91" s="499"/>
      <c r="M91" s="499"/>
      <c r="N91" s="499"/>
      <c r="O91" s="499"/>
      <c r="P91" s="499"/>
      <c r="Q91" s="499"/>
      <c r="R91" s="499"/>
      <c r="S91" s="499"/>
      <c r="T91" s="499"/>
      <c r="U91" s="499"/>
      <c r="V91" s="499"/>
      <c r="W91" s="499"/>
      <c r="X91" s="499"/>
      <c r="Y91" s="499"/>
      <c r="Z91" s="499"/>
      <c r="AA91" s="499"/>
      <c r="AB91" s="499"/>
      <c r="AC91" s="499"/>
      <c r="AD91" s="499"/>
      <c r="AE91" s="499"/>
      <c r="AF91" s="499"/>
      <c r="AG91" s="499"/>
      <c r="AH91" s="499"/>
      <c r="AI91" s="499"/>
      <c r="AJ91" s="499"/>
      <c r="AK91" s="499"/>
      <c r="AL91" s="499"/>
      <c r="AM91" s="499"/>
      <c r="AN91" s="499"/>
      <c r="AO91" s="499"/>
      <c r="AP91" s="499"/>
      <c r="AQ91" s="499"/>
      <c r="AR91" s="499"/>
      <c r="AS91" s="499"/>
      <c r="AT91" s="499"/>
      <c r="AU91" s="499"/>
      <c r="AV91" s="499"/>
      <c r="AW91" s="499"/>
      <c r="AX91" s="499"/>
      <c r="AY91" s="499"/>
      <c r="AZ91" s="499"/>
      <c r="BA91" s="499"/>
      <c r="BB91" s="499"/>
      <c r="BC91" s="499"/>
      <c r="BD91" s="499"/>
      <c r="BE91" s="499"/>
      <c r="BF91" s="499"/>
      <c r="BG91" s="499"/>
      <c r="BH91" s="499"/>
      <c r="BI91" s="499"/>
      <c r="BJ91" s="499"/>
      <c r="BK91" s="499"/>
      <c r="BL91" s="499"/>
      <c r="BM91" s="499"/>
      <c r="BN91" s="499"/>
      <c r="BO91" s="499"/>
      <c r="BP91" s="499"/>
      <c r="BQ91" s="499"/>
      <c r="BR91" s="499"/>
      <c r="BS91" s="499"/>
      <c r="BT91" s="499"/>
      <c r="BU91" s="499"/>
      <c r="BV91" s="499"/>
      <c r="BW91" s="499"/>
      <c r="BX91" s="499"/>
      <c r="BY91" s="499"/>
      <c r="BZ91" s="499"/>
      <c r="CA91" s="499"/>
      <c r="CB91" s="499"/>
      <c r="CC91" s="499"/>
      <c r="CD91" s="499"/>
      <c r="CE91" s="499"/>
      <c r="CF91" s="499"/>
      <c r="CG91" s="499"/>
      <c r="CH91" s="499"/>
      <c r="CI91" s="499"/>
      <c r="CJ91" s="499"/>
      <c r="CK91" s="499"/>
      <c r="CL91" s="499"/>
      <c r="CM91" s="499"/>
      <c r="CN91" s="499"/>
      <c r="CO91" s="499"/>
      <c r="CP91" s="499"/>
      <c r="CQ91" s="499"/>
      <c r="CR91" s="499"/>
      <c r="CS91" s="499"/>
      <c r="CT91" s="499"/>
      <c r="CU91" s="499"/>
      <c r="CV91" s="499"/>
    </row>
    <row r="92" spans="1:100" s="565" customFormat="1" x14ac:dyDescent="0.25">
      <c r="A92"/>
      <c r="B92"/>
      <c r="C92"/>
      <c r="D92"/>
      <c r="E92"/>
      <c r="F92"/>
      <c r="G92"/>
      <c r="H92" s="499"/>
      <c r="I92" s="499"/>
      <c r="J92" s="499"/>
      <c r="K92" s="499"/>
      <c r="L92" s="499"/>
      <c r="M92" s="499"/>
      <c r="N92" s="499"/>
      <c r="O92" s="499"/>
      <c r="P92" s="499"/>
      <c r="Q92" s="499"/>
      <c r="R92" s="499"/>
      <c r="S92" s="499"/>
      <c r="T92" s="499"/>
      <c r="U92" s="499"/>
      <c r="V92" s="499"/>
      <c r="W92" s="499"/>
      <c r="X92" s="499"/>
      <c r="Y92" s="499"/>
      <c r="Z92" s="499"/>
      <c r="AA92" s="499"/>
      <c r="AB92" s="499"/>
      <c r="AC92" s="499"/>
      <c r="AD92" s="499"/>
      <c r="AE92" s="499"/>
      <c r="AF92" s="499"/>
      <c r="AG92" s="499"/>
      <c r="AH92" s="499"/>
      <c r="AI92" s="499"/>
      <c r="AJ92" s="499"/>
      <c r="AK92" s="499"/>
      <c r="AL92" s="499"/>
      <c r="AM92" s="499"/>
      <c r="AN92" s="499"/>
      <c r="AO92" s="499"/>
      <c r="AP92" s="499"/>
      <c r="AQ92" s="499"/>
      <c r="AR92" s="499"/>
      <c r="AS92" s="499"/>
      <c r="AT92" s="499"/>
      <c r="AU92" s="499"/>
      <c r="AV92" s="499"/>
      <c r="AW92" s="499"/>
      <c r="AX92" s="499"/>
      <c r="AY92" s="499"/>
      <c r="AZ92" s="499"/>
      <c r="BA92" s="499"/>
      <c r="BB92" s="499"/>
      <c r="BC92" s="499"/>
      <c r="BD92" s="499"/>
      <c r="BE92" s="499"/>
      <c r="BF92" s="499"/>
      <c r="BG92" s="499"/>
      <c r="BH92" s="499"/>
      <c r="BI92" s="499"/>
      <c r="BJ92" s="499"/>
      <c r="BK92" s="499"/>
      <c r="BL92" s="499"/>
      <c r="BM92" s="499"/>
      <c r="BN92" s="499"/>
      <c r="BO92" s="499"/>
      <c r="BP92" s="499"/>
      <c r="BQ92" s="499"/>
      <c r="BR92" s="499"/>
      <c r="BS92" s="499"/>
      <c r="BT92" s="499"/>
      <c r="BU92" s="499"/>
      <c r="BV92" s="499"/>
      <c r="BW92" s="499"/>
      <c r="BX92" s="499"/>
      <c r="BY92" s="499"/>
      <c r="BZ92" s="499"/>
      <c r="CA92" s="499"/>
      <c r="CB92" s="499"/>
      <c r="CC92" s="499"/>
      <c r="CD92" s="499"/>
      <c r="CE92" s="499"/>
      <c r="CF92" s="499"/>
      <c r="CG92" s="499"/>
      <c r="CH92" s="499"/>
      <c r="CI92" s="499"/>
      <c r="CJ92" s="499"/>
      <c r="CK92" s="499"/>
      <c r="CL92" s="499"/>
      <c r="CM92" s="499"/>
      <c r="CN92" s="499"/>
      <c r="CO92" s="499"/>
      <c r="CP92" s="499"/>
      <c r="CQ92" s="499"/>
      <c r="CR92" s="499"/>
      <c r="CS92" s="499"/>
      <c r="CT92" s="499"/>
      <c r="CU92" s="499"/>
      <c r="CV92" s="499"/>
    </row>
    <row r="93" spans="1:100" s="565" customFormat="1" x14ac:dyDescent="0.25">
      <c r="A93"/>
      <c r="B93"/>
      <c r="C93"/>
      <c r="D93"/>
      <c r="E93"/>
      <c r="F93"/>
      <c r="G93"/>
      <c r="H93" s="499"/>
      <c r="I93" s="499"/>
      <c r="J93" s="499"/>
      <c r="K93" s="499"/>
      <c r="L93" s="499"/>
      <c r="M93" s="499"/>
      <c r="N93" s="499"/>
      <c r="O93" s="499"/>
      <c r="P93" s="499"/>
      <c r="Q93" s="499"/>
      <c r="R93" s="499"/>
      <c r="S93" s="499"/>
      <c r="T93" s="499"/>
      <c r="U93" s="499"/>
      <c r="V93" s="499"/>
      <c r="W93" s="499"/>
      <c r="X93" s="499"/>
      <c r="Y93" s="499"/>
      <c r="Z93" s="499"/>
      <c r="AA93" s="499"/>
      <c r="AB93" s="499"/>
      <c r="AC93" s="499"/>
      <c r="AD93" s="499"/>
      <c r="AE93" s="499"/>
      <c r="AF93" s="499"/>
      <c r="AG93" s="499"/>
      <c r="AH93" s="499"/>
      <c r="AI93" s="499"/>
      <c r="AJ93" s="499"/>
      <c r="AK93" s="499"/>
      <c r="AL93" s="499"/>
      <c r="AM93" s="499"/>
      <c r="AN93" s="499"/>
      <c r="AO93" s="499"/>
      <c r="AP93" s="499"/>
      <c r="AQ93" s="499"/>
      <c r="AR93" s="499"/>
      <c r="AS93" s="499"/>
      <c r="AT93" s="499"/>
      <c r="AU93" s="499"/>
      <c r="AV93" s="499"/>
      <c r="AW93" s="499"/>
      <c r="AX93" s="499"/>
      <c r="AY93" s="499"/>
      <c r="AZ93" s="499"/>
      <c r="BA93" s="499"/>
      <c r="BB93" s="499"/>
      <c r="BC93" s="499"/>
      <c r="BD93" s="499"/>
      <c r="BE93" s="499"/>
      <c r="BF93" s="499"/>
      <c r="BG93" s="499"/>
      <c r="BH93" s="499"/>
      <c r="BI93" s="499"/>
      <c r="BJ93" s="499"/>
      <c r="BK93" s="499"/>
      <c r="BL93" s="499"/>
      <c r="BM93" s="499"/>
      <c r="BN93" s="499"/>
      <c r="BO93" s="499"/>
      <c r="BP93" s="499"/>
      <c r="BQ93" s="499"/>
      <c r="BR93" s="499"/>
      <c r="BS93" s="499"/>
      <c r="BT93" s="499"/>
      <c r="BU93" s="499"/>
      <c r="BV93" s="499"/>
      <c r="BW93" s="499"/>
      <c r="BX93" s="499"/>
      <c r="BY93" s="499"/>
      <c r="BZ93" s="499"/>
      <c r="CA93" s="499"/>
      <c r="CB93" s="499"/>
      <c r="CC93" s="499"/>
      <c r="CD93" s="499"/>
      <c r="CE93" s="499"/>
      <c r="CF93" s="499"/>
      <c r="CG93" s="499"/>
      <c r="CH93" s="499"/>
      <c r="CI93" s="499"/>
      <c r="CJ93" s="499"/>
      <c r="CK93" s="499"/>
      <c r="CL93" s="499"/>
      <c r="CM93" s="499"/>
      <c r="CN93" s="499"/>
      <c r="CO93" s="499"/>
      <c r="CP93" s="499"/>
      <c r="CQ93" s="499"/>
      <c r="CR93" s="499"/>
      <c r="CS93" s="499"/>
      <c r="CT93" s="499"/>
      <c r="CU93" s="499"/>
      <c r="CV93" s="499"/>
    </row>
    <row r="94" spans="1:100" s="565" customFormat="1" x14ac:dyDescent="0.25">
      <c r="A94"/>
      <c r="B94"/>
      <c r="C94"/>
      <c r="D94"/>
      <c r="E94"/>
      <c r="F94"/>
      <c r="G94"/>
      <c r="H94" s="499"/>
      <c r="I94" s="499"/>
      <c r="J94" s="499"/>
      <c r="K94" s="499"/>
      <c r="L94" s="499"/>
      <c r="M94" s="499"/>
      <c r="N94" s="499"/>
      <c r="O94" s="499"/>
      <c r="P94" s="499"/>
      <c r="Q94" s="499"/>
      <c r="R94" s="499"/>
      <c r="S94" s="499"/>
      <c r="T94" s="499"/>
      <c r="U94" s="499"/>
      <c r="V94" s="499"/>
      <c r="W94" s="499"/>
      <c r="X94" s="499"/>
      <c r="Y94" s="499"/>
      <c r="Z94" s="499"/>
      <c r="AA94" s="499"/>
      <c r="AB94" s="499"/>
      <c r="AC94" s="499"/>
      <c r="AD94" s="499"/>
      <c r="AE94" s="499"/>
      <c r="AF94" s="499"/>
      <c r="AG94" s="499"/>
      <c r="AH94" s="499"/>
      <c r="AI94" s="499"/>
      <c r="AJ94" s="499"/>
      <c r="AK94" s="499"/>
      <c r="AL94" s="499"/>
      <c r="AM94" s="499"/>
      <c r="AN94" s="499"/>
      <c r="AO94" s="499"/>
      <c r="AP94" s="499"/>
      <c r="AQ94" s="499"/>
      <c r="AR94" s="499"/>
      <c r="AS94" s="499"/>
      <c r="AT94" s="499"/>
      <c r="AU94" s="499"/>
      <c r="AV94" s="499"/>
      <c r="AW94" s="499"/>
      <c r="AX94" s="499"/>
      <c r="AY94" s="499"/>
      <c r="AZ94" s="499"/>
      <c r="BA94" s="499"/>
      <c r="BB94" s="499"/>
      <c r="BC94" s="499"/>
      <c r="BD94" s="499"/>
      <c r="BE94" s="499"/>
      <c r="BF94" s="499"/>
      <c r="BG94" s="499"/>
      <c r="BH94" s="499"/>
      <c r="BI94" s="499"/>
      <c r="BJ94" s="499"/>
      <c r="BK94" s="499"/>
      <c r="BL94" s="499"/>
      <c r="BM94" s="499"/>
      <c r="BN94" s="499"/>
      <c r="BO94" s="499"/>
      <c r="BP94" s="499"/>
      <c r="BQ94" s="499"/>
      <c r="BR94" s="499"/>
      <c r="BS94" s="499"/>
      <c r="BT94" s="499"/>
      <c r="BU94" s="499"/>
      <c r="BV94" s="499"/>
      <c r="BW94" s="499"/>
      <c r="BX94" s="499"/>
      <c r="BY94" s="499"/>
      <c r="BZ94" s="499"/>
      <c r="CA94" s="499"/>
      <c r="CB94" s="499"/>
      <c r="CC94" s="499"/>
      <c r="CD94" s="499"/>
      <c r="CE94" s="499"/>
      <c r="CF94" s="499"/>
      <c r="CG94" s="499"/>
      <c r="CH94" s="499"/>
      <c r="CI94" s="499"/>
      <c r="CJ94" s="499"/>
      <c r="CK94" s="499"/>
      <c r="CL94" s="499"/>
      <c r="CM94" s="499"/>
      <c r="CN94" s="499"/>
      <c r="CO94" s="499"/>
      <c r="CP94" s="499"/>
      <c r="CQ94" s="499"/>
      <c r="CR94" s="499"/>
      <c r="CS94" s="499"/>
      <c r="CT94" s="499"/>
      <c r="CU94" s="499"/>
      <c r="CV94" s="499"/>
    </row>
    <row r="95" spans="1:100" s="565" customFormat="1" x14ac:dyDescent="0.25">
      <c r="A95"/>
      <c r="B95"/>
      <c r="C95"/>
      <c r="D95"/>
      <c r="E95"/>
      <c r="F95"/>
      <c r="G95"/>
      <c r="H95" s="499"/>
      <c r="I95" s="499"/>
      <c r="J95" s="499"/>
      <c r="K95" s="499"/>
      <c r="L95" s="499"/>
      <c r="M95" s="499"/>
      <c r="N95" s="499"/>
      <c r="O95" s="499"/>
      <c r="P95" s="499"/>
      <c r="Q95" s="499"/>
      <c r="R95" s="499"/>
      <c r="S95" s="499"/>
      <c r="T95" s="499"/>
      <c r="U95" s="499"/>
      <c r="V95" s="499"/>
      <c r="W95" s="499"/>
      <c r="X95" s="499"/>
      <c r="Y95" s="499"/>
      <c r="Z95" s="499"/>
      <c r="AA95" s="499"/>
      <c r="AB95" s="499"/>
      <c r="AC95" s="499"/>
      <c r="AD95" s="499"/>
      <c r="AE95" s="499"/>
      <c r="AF95" s="499"/>
      <c r="AG95" s="499"/>
      <c r="AH95" s="499"/>
      <c r="AI95" s="499"/>
      <c r="AJ95" s="499"/>
      <c r="AK95" s="499"/>
      <c r="AL95" s="499"/>
      <c r="AM95" s="499"/>
      <c r="AN95" s="499"/>
      <c r="AO95" s="499"/>
      <c r="AP95" s="499"/>
      <c r="AQ95" s="499"/>
      <c r="AR95" s="499"/>
      <c r="AS95" s="499"/>
      <c r="AT95" s="499"/>
      <c r="AU95" s="499"/>
      <c r="AV95" s="499"/>
      <c r="AW95" s="499"/>
      <c r="AX95" s="499"/>
      <c r="AY95" s="499"/>
      <c r="AZ95" s="499"/>
      <c r="BA95" s="499"/>
      <c r="BB95" s="499"/>
      <c r="BC95" s="499"/>
      <c r="BD95" s="499"/>
      <c r="BE95" s="499"/>
      <c r="BF95" s="499"/>
      <c r="BG95" s="499"/>
      <c r="BH95" s="499"/>
      <c r="BI95" s="499"/>
      <c r="BJ95" s="499"/>
      <c r="BK95" s="499"/>
      <c r="BL95" s="499"/>
      <c r="BM95" s="499"/>
      <c r="BN95" s="499"/>
      <c r="BO95" s="499"/>
      <c r="BP95" s="499"/>
      <c r="BQ95" s="499"/>
      <c r="BR95" s="499"/>
      <c r="BS95" s="499"/>
      <c r="BT95" s="499"/>
      <c r="BU95" s="499"/>
      <c r="BV95" s="499"/>
      <c r="BW95" s="499"/>
      <c r="BX95" s="499"/>
      <c r="BY95" s="499"/>
      <c r="BZ95" s="499"/>
      <c r="CA95" s="499"/>
      <c r="CB95" s="499"/>
      <c r="CC95" s="499"/>
      <c r="CD95" s="499"/>
      <c r="CE95" s="499"/>
      <c r="CF95" s="499"/>
      <c r="CG95" s="499"/>
      <c r="CH95" s="499"/>
      <c r="CI95" s="499"/>
      <c r="CJ95" s="499"/>
      <c r="CK95" s="499"/>
      <c r="CL95" s="499"/>
      <c r="CM95" s="499"/>
      <c r="CN95" s="499"/>
      <c r="CO95" s="499"/>
      <c r="CP95" s="499"/>
      <c r="CQ95" s="499"/>
      <c r="CR95" s="499"/>
      <c r="CS95" s="499"/>
      <c r="CT95" s="499"/>
      <c r="CU95" s="499"/>
      <c r="CV95" s="499"/>
    </row>
    <row r="96" spans="1:100" s="565" customFormat="1" x14ac:dyDescent="0.25">
      <c r="A96"/>
      <c r="B96"/>
      <c r="C96"/>
      <c r="D96"/>
      <c r="E96"/>
      <c r="F96"/>
      <c r="G96"/>
      <c r="H96" s="499"/>
      <c r="I96" s="499"/>
      <c r="J96" s="499"/>
      <c r="K96" s="499"/>
      <c r="L96" s="499"/>
      <c r="M96" s="499"/>
      <c r="N96" s="499"/>
      <c r="O96" s="499"/>
      <c r="P96" s="499"/>
      <c r="Q96" s="499"/>
      <c r="R96" s="499"/>
      <c r="S96" s="499"/>
      <c r="T96" s="499"/>
      <c r="U96" s="499"/>
      <c r="V96" s="499"/>
      <c r="W96" s="499"/>
      <c r="X96" s="499"/>
      <c r="Y96" s="499"/>
      <c r="Z96" s="499"/>
      <c r="AA96" s="499"/>
      <c r="AB96" s="499"/>
      <c r="AC96" s="499"/>
      <c r="AD96" s="499"/>
      <c r="AE96" s="499"/>
      <c r="AF96" s="499"/>
      <c r="AG96" s="499"/>
      <c r="AH96" s="499"/>
      <c r="AI96" s="499"/>
      <c r="AJ96" s="499"/>
      <c r="AK96" s="499"/>
      <c r="AL96" s="499"/>
      <c r="AM96" s="499"/>
      <c r="AN96" s="499"/>
      <c r="AO96" s="499"/>
      <c r="AP96" s="499"/>
      <c r="AQ96" s="499"/>
      <c r="AR96" s="499"/>
      <c r="AS96" s="499"/>
      <c r="AT96" s="499"/>
      <c r="AU96" s="499"/>
      <c r="AV96" s="499"/>
      <c r="AW96" s="499"/>
      <c r="AX96" s="499"/>
      <c r="AY96" s="499"/>
      <c r="AZ96" s="499"/>
      <c r="BA96" s="499"/>
      <c r="BB96" s="499"/>
      <c r="BC96" s="499"/>
      <c r="BD96" s="499"/>
      <c r="BE96" s="499"/>
      <c r="BF96" s="499"/>
      <c r="BG96" s="499"/>
      <c r="BH96" s="499"/>
      <c r="BI96" s="499"/>
      <c r="BJ96" s="499"/>
      <c r="BK96" s="499"/>
      <c r="BL96" s="499"/>
      <c r="BM96" s="499"/>
      <c r="BN96" s="499"/>
      <c r="BO96" s="499"/>
      <c r="BP96" s="499"/>
      <c r="BQ96" s="499"/>
      <c r="BR96" s="499"/>
      <c r="BS96" s="499"/>
      <c r="BT96" s="499"/>
      <c r="BU96" s="499"/>
      <c r="BV96" s="499"/>
      <c r="BW96" s="499"/>
      <c r="BX96" s="499"/>
      <c r="BY96" s="499"/>
      <c r="BZ96" s="499"/>
      <c r="CA96" s="499"/>
      <c r="CB96" s="499"/>
      <c r="CC96" s="499"/>
      <c r="CD96" s="499"/>
      <c r="CE96" s="499"/>
      <c r="CF96" s="499"/>
      <c r="CG96" s="499"/>
      <c r="CH96" s="499"/>
      <c r="CI96" s="499"/>
      <c r="CJ96" s="499"/>
      <c r="CK96" s="499"/>
      <c r="CL96" s="499"/>
      <c r="CM96" s="499"/>
      <c r="CN96" s="499"/>
      <c r="CO96" s="499"/>
      <c r="CP96" s="499"/>
      <c r="CQ96" s="499"/>
      <c r="CR96" s="499"/>
      <c r="CS96" s="499"/>
      <c r="CT96" s="499"/>
      <c r="CU96" s="499"/>
      <c r="CV96" s="499"/>
    </row>
    <row r="97" spans="1:100" s="565" customFormat="1" x14ac:dyDescent="0.25">
      <c r="A97"/>
      <c r="B97"/>
      <c r="C97"/>
      <c r="D97"/>
      <c r="E97"/>
      <c r="F97"/>
      <c r="G97"/>
      <c r="H97" s="499"/>
      <c r="I97" s="499"/>
      <c r="J97" s="499"/>
      <c r="K97" s="499"/>
      <c r="L97" s="499"/>
      <c r="M97" s="499"/>
      <c r="N97" s="499"/>
      <c r="O97" s="499"/>
      <c r="P97" s="499"/>
      <c r="Q97" s="499"/>
      <c r="R97" s="499"/>
      <c r="S97" s="499"/>
      <c r="T97" s="499"/>
      <c r="U97" s="499"/>
      <c r="V97" s="499"/>
      <c r="W97" s="499"/>
      <c r="X97" s="499"/>
      <c r="Y97" s="499"/>
      <c r="Z97" s="499"/>
      <c r="AA97" s="499"/>
      <c r="AB97" s="499"/>
      <c r="AC97" s="499"/>
      <c r="AD97" s="499"/>
      <c r="AE97" s="499"/>
      <c r="AF97" s="499"/>
      <c r="AG97" s="499"/>
      <c r="AH97" s="499"/>
      <c r="AI97" s="499"/>
      <c r="AJ97" s="499"/>
      <c r="AK97" s="499"/>
      <c r="AL97" s="499"/>
      <c r="AM97" s="499"/>
      <c r="AN97" s="499"/>
      <c r="AO97" s="499"/>
      <c r="AP97" s="499"/>
      <c r="AQ97" s="499"/>
      <c r="AR97" s="499"/>
      <c r="AS97" s="499"/>
      <c r="AT97" s="499"/>
      <c r="AU97" s="499"/>
      <c r="AV97" s="499"/>
      <c r="AW97" s="499"/>
      <c r="AX97" s="499"/>
      <c r="AY97" s="499"/>
      <c r="AZ97" s="499"/>
      <c r="BA97" s="499"/>
      <c r="BB97" s="499"/>
      <c r="BC97" s="499"/>
      <c r="BD97" s="499"/>
      <c r="BE97" s="499"/>
      <c r="BF97" s="499"/>
      <c r="BG97" s="499"/>
      <c r="BH97" s="499"/>
      <c r="BI97" s="499"/>
      <c r="BJ97" s="499"/>
      <c r="BK97" s="499"/>
      <c r="BL97" s="499"/>
      <c r="BM97" s="499"/>
      <c r="BN97" s="499"/>
      <c r="BO97" s="499"/>
      <c r="BP97" s="499"/>
      <c r="BQ97" s="499"/>
      <c r="BR97" s="499"/>
      <c r="BS97" s="499"/>
      <c r="BT97" s="499"/>
      <c r="BU97" s="499"/>
      <c r="BV97" s="499"/>
      <c r="BW97" s="499"/>
      <c r="BX97" s="499"/>
      <c r="BY97" s="499"/>
      <c r="BZ97" s="499"/>
      <c r="CA97" s="499"/>
      <c r="CB97" s="499"/>
      <c r="CC97" s="499"/>
      <c r="CD97" s="499"/>
      <c r="CE97" s="499"/>
      <c r="CF97" s="499"/>
      <c r="CG97" s="499"/>
      <c r="CH97" s="499"/>
      <c r="CI97" s="499"/>
      <c r="CJ97" s="499"/>
      <c r="CK97" s="499"/>
      <c r="CL97" s="499"/>
      <c r="CM97" s="499"/>
      <c r="CN97" s="499"/>
      <c r="CO97" s="499"/>
      <c r="CP97" s="499"/>
      <c r="CQ97" s="499"/>
      <c r="CR97" s="499"/>
      <c r="CS97" s="499"/>
      <c r="CT97" s="499"/>
      <c r="CU97" s="499"/>
      <c r="CV97" s="499"/>
    </row>
    <row r="151" spans="48:54" x14ac:dyDescent="0.25">
      <c r="AV151" s="499">
        <f>SUM(AV13:AV150)</f>
        <v>0</v>
      </c>
      <c r="AW151" s="499" t="e">
        <f>SUM(AW13:AW150)</f>
        <v>#REF!</v>
      </c>
      <c r="AX151" s="499">
        <f>SUM(AX13:AX150)</f>
        <v>0</v>
      </c>
      <c r="AZ151" s="499" t="e">
        <f>SUM(AZ13:AZ150)</f>
        <v>#REF!</v>
      </c>
      <c r="BA151" s="499">
        <f>SUM(BA13:BA150)</f>
        <v>0</v>
      </c>
      <c r="BB151" s="499">
        <f>SUM(BB13:BB150)</f>
        <v>0</v>
      </c>
    </row>
    <row r="161" spans="1:27" x14ac:dyDescent="0.25">
      <c r="A161" s="466"/>
      <c r="B161" s="466"/>
      <c r="C161" s="466"/>
      <c r="D161" s="466"/>
      <c r="E161" s="466"/>
      <c r="F161" s="466"/>
      <c r="G161" s="466"/>
      <c r="V161" s="499">
        <f>SUM(V154:X160)</f>
        <v>0</v>
      </c>
      <c r="Y161" s="499">
        <f>SUM(Y154:Y160)</f>
        <v>0</v>
      </c>
      <c r="AA161" s="499">
        <f>+V161-Y161</f>
        <v>0</v>
      </c>
    </row>
  </sheetData>
  <protectedRanges>
    <protectedRange sqref="A4 G4 O4:P4" name="Rango3_2"/>
    <protectedRange sqref="E39:G41 G5:G20 O5:P20 A5:A34 A35:P37 A38:C41 H38:P41 G21:P34 M43 M45:M1048576 N43:N1048576 P42:P1048576 M42:O42 O44:O1048576 A42:I1048576 J42:L42 J44:L1048576 J43:K43" name="Rango1_2"/>
  </protectedRanges>
  <mergeCells count="31">
    <mergeCell ref="B4:F4"/>
    <mergeCell ref="H4:J4"/>
    <mergeCell ref="L4:N4"/>
    <mergeCell ref="H8:I8"/>
    <mergeCell ref="L8:M8"/>
    <mergeCell ref="H9:J9"/>
    <mergeCell ref="L9:N9"/>
    <mergeCell ref="C7:D8"/>
    <mergeCell ref="E7:E8"/>
    <mergeCell ref="F7:F10"/>
    <mergeCell ref="B30:D31"/>
    <mergeCell ref="E30:F31"/>
    <mergeCell ref="B5:B14"/>
    <mergeCell ref="C5:D6"/>
    <mergeCell ref="E5:F6"/>
    <mergeCell ref="C11:D12"/>
    <mergeCell ref="E11:F12"/>
    <mergeCell ref="C13:D14"/>
    <mergeCell ref="E13:F14"/>
    <mergeCell ref="C9:D10"/>
    <mergeCell ref="E9:E10"/>
    <mergeCell ref="H14:J14"/>
    <mergeCell ref="L14:N14"/>
    <mergeCell ref="H19:I19"/>
    <mergeCell ref="L19:M19"/>
    <mergeCell ref="B28:F29"/>
    <mergeCell ref="J42:O42"/>
    <mergeCell ref="N43:O43"/>
    <mergeCell ref="J43:L43"/>
    <mergeCell ref="B32:D33"/>
    <mergeCell ref="E32:F33"/>
  </mergeCells>
  <pageMargins left="0.70866141732283472" right="0.70866141732283472" top="0.74803149606299213" bottom="0.74803149606299213" header="0.31496062992125984" footer="0.31496062992125984"/>
  <pageSetup paperSize="9" scale="13" orientation="portrait" r:id="rId1"/>
  <colBreaks count="1" manualBreakCount="1">
    <brk id="7" max="1048575" man="1"/>
  </colBreaks>
  <drawing r:id="rId2"/>
  <tableParts count="4">
    <tablePart r:id="rId3"/>
    <tablePart r:id="rId4"/>
    <tablePart r:id="rId5"/>
    <tablePart r:id="rId6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X50843"/>
  <sheetViews>
    <sheetView showGridLines="0" zoomScale="90" zoomScaleNormal="90" zoomScaleSheetLayoutView="90" workbookViewId="0">
      <selection activeCell="F6" sqref="F6"/>
    </sheetView>
  </sheetViews>
  <sheetFormatPr baseColWidth="10" defaultColWidth="0" defaultRowHeight="15" x14ac:dyDescent="0.25"/>
  <cols>
    <col min="1" max="1" width="15.85546875" style="481" customWidth="1"/>
    <col min="2" max="2" width="17" style="481" customWidth="1"/>
    <col min="3" max="6" width="15.85546875" style="481" customWidth="1"/>
    <col min="7" max="7" width="15.85546875" style="469" customWidth="1"/>
    <col min="8" max="10" width="15.85546875" style="481" customWidth="1"/>
    <col min="11" max="11" width="15.85546875" style="601" customWidth="1"/>
    <col min="12" max="25" width="15.85546875" style="481" customWidth="1"/>
    <col min="26" max="26" width="15.85546875" style="471" customWidth="1"/>
    <col min="27" max="32" width="15.85546875" style="481" customWidth="1"/>
    <col min="33" max="33" width="15.85546875" style="471" customWidth="1"/>
    <col min="34" max="38" width="15.85546875" style="481" customWidth="1"/>
    <col min="39" max="39" width="22.7109375" style="481" customWidth="1"/>
    <col min="40" max="40" width="1.7109375" customWidth="1"/>
    <col min="41" max="41" width="9" customWidth="1"/>
    <col min="42" max="43" width="9.85546875" customWidth="1"/>
    <col min="44" max="45" width="12.140625" customWidth="1"/>
    <col min="46" max="46" width="1.85546875" customWidth="1"/>
    <col min="47" max="102" width="11.42578125" style="466" hidden="1" customWidth="1"/>
    <col min="103" max="16384" width="0" style="466" hidden="1"/>
  </cols>
  <sheetData>
    <row r="1" spans="1:91" ht="24" customHeight="1" x14ac:dyDescent="0.25">
      <c r="A1" s="765" t="str">
        <f>'ÍNDICE 00'!C6</f>
        <v>REPORTE DE DIAGNÓSTICO INSTITUCIONAL</v>
      </c>
      <c r="B1" s="766"/>
      <c r="C1" s="766"/>
      <c r="D1" s="767"/>
      <c r="E1" s="472"/>
      <c r="F1"/>
      <c r="G1"/>
      <c r="H1"/>
      <c r="I1"/>
      <c r="J1"/>
      <c r="K1" s="602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</row>
    <row r="2" spans="1:91" ht="19.5" x14ac:dyDescent="0.3">
      <c r="A2" s="763" t="s">
        <v>221</v>
      </c>
      <c r="B2" s="764"/>
      <c r="C2" s="768"/>
      <c r="D2" s="768"/>
      <c r="E2"/>
      <c r="F2"/>
      <c r="G2"/>
      <c r="H2"/>
      <c r="I2"/>
      <c r="J2"/>
      <c r="K2" s="60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</row>
    <row r="3" spans="1:91" ht="8.25" customHeight="1" x14ac:dyDescent="0.25">
      <c r="A3"/>
      <c r="B3"/>
      <c r="C3"/>
      <c r="D3"/>
      <c r="E3"/>
      <c r="F3"/>
      <c r="G3"/>
      <c r="H3"/>
      <c r="I3"/>
      <c r="J3"/>
      <c r="K3" s="602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</row>
    <row r="4" spans="1:91" s="468" customFormat="1" ht="150" x14ac:dyDescent="0.25">
      <c r="A4" s="301" t="s">
        <v>259</v>
      </c>
      <c r="B4" s="301" t="s">
        <v>260</v>
      </c>
      <c r="C4" s="301" t="s">
        <v>261</v>
      </c>
      <c r="D4" s="301" t="s">
        <v>262</v>
      </c>
      <c r="E4" s="301" t="s">
        <v>263</v>
      </c>
      <c r="F4" s="301" t="s">
        <v>386</v>
      </c>
      <c r="G4" s="301" t="s">
        <v>387</v>
      </c>
      <c r="H4" s="301" t="s">
        <v>388</v>
      </c>
      <c r="I4" s="301" t="s">
        <v>389</v>
      </c>
      <c r="J4" s="301" t="s">
        <v>390</v>
      </c>
      <c r="K4" s="301" t="s">
        <v>515</v>
      </c>
      <c r="L4" s="301" t="s">
        <v>391</v>
      </c>
      <c r="M4" s="301" t="s">
        <v>392</v>
      </c>
      <c r="N4" s="301" t="s">
        <v>657</v>
      </c>
      <c r="O4" s="301" t="s">
        <v>656</v>
      </c>
      <c r="P4" s="301" t="s">
        <v>393</v>
      </c>
      <c r="Q4" s="301" t="s">
        <v>394</v>
      </c>
      <c r="R4" s="301" t="s">
        <v>395</v>
      </c>
      <c r="S4" s="301" t="s">
        <v>396</v>
      </c>
      <c r="T4" s="301" t="s">
        <v>397</v>
      </c>
      <c r="U4" s="301" t="s">
        <v>398</v>
      </c>
      <c r="V4" s="301" t="s">
        <v>399</v>
      </c>
      <c r="W4" s="301" t="s">
        <v>400</v>
      </c>
      <c r="X4" s="301" t="s">
        <v>401</v>
      </c>
      <c r="Y4" s="301" t="s">
        <v>402</v>
      </c>
      <c r="Z4" s="301" t="s">
        <v>403</v>
      </c>
      <c r="AA4" s="301" t="s">
        <v>404</v>
      </c>
      <c r="AB4" s="301" t="s">
        <v>405</v>
      </c>
      <c r="AC4" s="301" t="s">
        <v>406</v>
      </c>
      <c r="AD4" s="301" t="s">
        <v>407</v>
      </c>
      <c r="AE4" s="301" t="s">
        <v>408</v>
      </c>
      <c r="AF4" s="301" t="s">
        <v>409</v>
      </c>
      <c r="AG4" s="301" t="s">
        <v>410</v>
      </c>
      <c r="AH4" s="301" t="s">
        <v>411</v>
      </c>
      <c r="AI4" s="301" t="s">
        <v>412</v>
      </c>
      <c r="AJ4" s="301" t="s">
        <v>413</v>
      </c>
      <c r="AK4" s="301" t="s">
        <v>414</v>
      </c>
      <c r="AL4" s="301" t="s">
        <v>494</v>
      </c>
      <c r="AM4" s="302" t="s">
        <v>415</v>
      </c>
      <c r="AN4" s="467"/>
      <c r="AO4"/>
      <c r="AP4"/>
      <c r="AQ4"/>
      <c r="AR4"/>
      <c r="AS4"/>
      <c r="AT4" s="467"/>
    </row>
    <row r="5" spans="1:91" ht="15" customHeight="1" x14ac:dyDescent="0.25">
      <c r="F5" s="469"/>
      <c r="Z5" s="481"/>
      <c r="AG5" s="469"/>
    </row>
    <row r="6" spans="1:91" ht="15" customHeight="1" x14ac:dyDescent="0.25">
      <c r="F6" s="469"/>
      <c r="Z6" s="481"/>
      <c r="AG6" s="469"/>
      <c r="AO6" s="769" t="s">
        <v>597</v>
      </c>
      <c r="AP6" s="769"/>
      <c r="AQ6" s="769"/>
      <c r="AR6" s="769"/>
      <c r="AS6" s="769"/>
    </row>
    <row r="7" spans="1:91" x14ac:dyDescent="0.25">
      <c r="F7" s="469"/>
      <c r="Z7" s="481"/>
      <c r="AG7" s="469"/>
      <c r="AO7" s="769"/>
      <c r="AP7" s="769"/>
      <c r="AQ7" s="769"/>
      <c r="AR7" s="769"/>
      <c r="AS7" s="769"/>
    </row>
    <row r="8" spans="1:91" ht="15" customHeight="1" x14ac:dyDescent="0.25">
      <c r="F8" s="469"/>
      <c r="Z8" s="481"/>
      <c r="AG8" s="469"/>
      <c r="AO8" s="771" t="s">
        <v>596</v>
      </c>
      <c r="AP8" s="771"/>
      <c r="AQ8" s="772"/>
      <c r="AR8" s="772"/>
      <c r="AS8" s="772"/>
    </row>
    <row r="9" spans="1:91" ht="15" customHeight="1" x14ac:dyDescent="0.25">
      <c r="F9" s="469"/>
      <c r="Z9" s="481"/>
      <c r="AG9" s="469"/>
      <c r="AO9" s="771"/>
      <c r="AP9" s="771"/>
      <c r="AQ9" s="772"/>
      <c r="AR9" s="772"/>
      <c r="AS9" s="772"/>
    </row>
    <row r="10" spans="1:91" ht="15" customHeight="1" x14ac:dyDescent="0.25">
      <c r="F10" s="469"/>
      <c r="Z10" s="481"/>
      <c r="AG10" s="469"/>
      <c r="AO10" s="761"/>
      <c r="AP10" s="761"/>
      <c r="AQ10" s="761"/>
      <c r="AR10" s="761"/>
      <c r="AS10" s="761"/>
    </row>
    <row r="11" spans="1:91" ht="15" customHeight="1" x14ac:dyDescent="0.25">
      <c r="F11" s="469"/>
      <c r="Z11" s="469"/>
      <c r="AG11" s="469"/>
      <c r="AO11" s="761"/>
      <c r="AP11" s="761"/>
      <c r="AQ11" s="761"/>
      <c r="AR11" s="761"/>
      <c r="AS11" s="761"/>
    </row>
    <row r="12" spans="1:91" ht="15" customHeight="1" x14ac:dyDescent="0.25">
      <c r="F12" s="469"/>
      <c r="Z12" s="469"/>
      <c r="AG12" s="469"/>
      <c r="AO12" s="770" t="s">
        <v>57</v>
      </c>
      <c r="AP12" s="770"/>
      <c r="AQ12" s="770"/>
      <c r="AR12" s="773" t="s">
        <v>593</v>
      </c>
      <c r="AS12" s="773"/>
    </row>
    <row r="13" spans="1:91" ht="15" customHeight="1" x14ac:dyDescent="0.25">
      <c r="F13" s="469"/>
      <c r="Z13" s="469"/>
      <c r="AG13" s="469"/>
      <c r="AO13" s="770"/>
      <c r="AP13" s="770"/>
      <c r="AQ13" s="770"/>
      <c r="AR13" s="773"/>
      <c r="AS13" s="773"/>
      <c r="BU13" s="466" t="str">
        <f>IF(OR(BT13="Servidor excedente",BT13="Servidores excedentes"),"ñ",IF(OR(BT13="Servidores requeridos",BT13="Servidor requerido"),"ò"," "))</f>
        <v xml:space="preserve"> </v>
      </c>
      <c r="CC13" s="466">
        <f>IF($B13=CC$12,(SUM($X13:$AK13))," ")</f>
        <v>0</v>
      </c>
      <c r="CL13" s="466">
        <f>SUMIFS($AY$13:$AY$150,$AZ$13:$AZ$150,"Servidores requeridos")</f>
        <v>0</v>
      </c>
    </row>
    <row r="14" spans="1:91" x14ac:dyDescent="0.25">
      <c r="F14" s="469"/>
      <c r="Z14" s="469"/>
      <c r="AG14" s="469"/>
      <c r="AO14" s="762" t="s">
        <v>63</v>
      </c>
      <c r="AP14" s="762"/>
      <c r="AQ14" s="762"/>
      <c r="AR14" s="772"/>
      <c r="AS14" s="772"/>
      <c r="BZ14" s="466">
        <f>IF($B14=BZ$12,(SUM($H14:$V14))," ")</f>
        <v>0</v>
      </c>
      <c r="CL14" s="466">
        <f>SUMIFS($AY$13:$AY$150,$AZ$13:$AZ$150,"Servidor requerido")</f>
        <v>0</v>
      </c>
      <c r="CM14" s="466">
        <f>SUMIFS($BC$13:$BC$150,$BD$13:$BD$150,"Servidor requerido")</f>
        <v>0</v>
      </c>
    </row>
    <row r="15" spans="1:91" ht="15" customHeight="1" x14ac:dyDescent="0.25">
      <c r="F15" s="469"/>
      <c r="Z15" s="469"/>
      <c r="AG15" s="469"/>
      <c r="AO15" s="762"/>
      <c r="AP15" s="762"/>
      <c r="AQ15" s="762"/>
      <c r="AR15" s="772"/>
      <c r="AS15" s="772"/>
    </row>
    <row r="16" spans="1:91" x14ac:dyDescent="0.25">
      <c r="F16" s="469"/>
      <c r="Z16" s="469"/>
      <c r="AG16" s="469"/>
      <c r="AO16" s="762" t="s">
        <v>143</v>
      </c>
      <c r="AP16" s="762"/>
      <c r="AQ16" s="762"/>
      <c r="AR16" s="772"/>
      <c r="AS16" s="772"/>
    </row>
    <row r="17" spans="6:45" x14ac:dyDescent="0.25">
      <c r="F17" s="469"/>
      <c r="Z17" s="469"/>
      <c r="AG17" s="469"/>
      <c r="AN17" s="466"/>
      <c r="AO17" s="762"/>
      <c r="AP17" s="762"/>
      <c r="AQ17" s="762"/>
      <c r="AR17" s="772"/>
      <c r="AS17" s="772"/>
    </row>
    <row r="18" spans="6:45" x14ac:dyDescent="0.25">
      <c r="F18" s="469"/>
      <c r="Z18" s="469"/>
      <c r="AG18" s="469"/>
      <c r="AN18" s="466"/>
      <c r="AO18" s="762" t="s">
        <v>144</v>
      </c>
      <c r="AP18" s="762"/>
      <c r="AQ18" s="762"/>
      <c r="AR18" s="774" t="s">
        <v>538</v>
      </c>
      <c r="AS18" s="774"/>
    </row>
    <row r="19" spans="6:45" x14ac:dyDescent="0.25">
      <c r="F19" s="469"/>
      <c r="Z19" s="469"/>
      <c r="AG19" s="469"/>
      <c r="AN19" s="466"/>
      <c r="AO19" s="762"/>
      <c r="AP19" s="762"/>
      <c r="AQ19" s="762"/>
      <c r="AR19" s="774"/>
      <c r="AS19" s="774"/>
    </row>
    <row r="20" spans="6:45" x14ac:dyDescent="0.25">
      <c r="F20" s="469"/>
      <c r="Z20" s="469"/>
      <c r="AG20" s="469"/>
      <c r="AN20" s="466"/>
    </row>
    <row r="21" spans="6:45" x14ac:dyDescent="0.25">
      <c r="F21" s="469"/>
      <c r="Z21" s="469"/>
      <c r="AG21" s="469"/>
      <c r="AN21" s="466"/>
    </row>
    <row r="22" spans="6:45" x14ac:dyDescent="0.25">
      <c r="F22" s="469"/>
      <c r="Z22" s="469"/>
      <c r="AG22" s="469"/>
      <c r="AN22" s="466"/>
    </row>
    <row r="23" spans="6:45" x14ac:dyDescent="0.25">
      <c r="F23" s="469"/>
      <c r="Z23" s="469"/>
      <c r="AG23" s="469"/>
      <c r="AN23" s="466"/>
    </row>
    <row r="24" spans="6:45" x14ac:dyDescent="0.25">
      <c r="F24" s="469"/>
      <c r="Z24" s="469"/>
      <c r="AG24" s="469"/>
      <c r="AN24" s="466"/>
    </row>
    <row r="25" spans="6:45" x14ac:dyDescent="0.25">
      <c r="F25" s="469"/>
      <c r="Z25" s="469"/>
      <c r="AG25" s="469"/>
      <c r="AN25" s="466"/>
    </row>
    <row r="26" spans="6:45" x14ac:dyDescent="0.25">
      <c r="F26" s="469"/>
      <c r="Z26" s="469"/>
      <c r="AG26" s="469"/>
      <c r="AN26" s="466"/>
    </row>
    <row r="27" spans="6:45" x14ac:dyDescent="0.25">
      <c r="F27" s="469"/>
      <c r="Z27" s="469"/>
      <c r="AG27" s="469"/>
      <c r="AN27" s="466"/>
    </row>
    <row r="28" spans="6:45" ht="15" customHeight="1" x14ac:dyDescent="0.25">
      <c r="F28" s="469"/>
      <c r="Z28" s="469"/>
      <c r="AG28" s="469"/>
      <c r="AN28" s="466"/>
    </row>
    <row r="29" spans="6:45" ht="15" customHeight="1" x14ac:dyDescent="0.25">
      <c r="F29" s="469"/>
      <c r="Z29" s="469"/>
      <c r="AG29" s="469"/>
      <c r="AN29" s="466"/>
    </row>
    <row r="30" spans="6:45" ht="15" customHeight="1" x14ac:dyDescent="0.25">
      <c r="F30" s="469"/>
      <c r="Z30" s="469"/>
      <c r="AG30" s="469"/>
      <c r="AN30" s="466"/>
    </row>
    <row r="31" spans="6:45" ht="15" customHeight="1" x14ac:dyDescent="0.25">
      <c r="F31" s="469"/>
      <c r="Z31" s="469"/>
      <c r="AG31" s="469"/>
      <c r="AN31" s="466"/>
    </row>
    <row r="32" spans="6:45" ht="15" customHeight="1" x14ac:dyDescent="0.25">
      <c r="F32" s="469"/>
      <c r="Z32" s="469"/>
      <c r="AG32" s="469"/>
      <c r="AN32" s="466"/>
    </row>
    <row r="33" spans="6:45" ht="15" customHeight="1" x14ac:dyDescent="0.25">
      <c r="F33" s="469"/>
      <c r="Z33" s="469"/>
      <c r="AG33" s="469"/>
      <c r="AN33" s="466"/>
    </row>
    <row r="34" spans="6:45" x14ac:dyDescent="0.25">
      <c r="F34" s="469"/>
      <c r="Z34" s="469"/>
      <c r="AG34" s="469"/>
      <c r="AN34" s="466"/>
      <c r="AO34" s="470"/>
      <c r="AP34" s="470"/>
      <c r="AQ34" s="470"/>
      <c r="AR34" s="470"/>
      <c r="AS34" s="470"/>
    </row>
    <row r="35" spans="6:45" x14ac:dyDescent="0.25">
      <c r="F35" s="469"/>
      <c r="Z35" s="469"/>
      <c r="AG35" s="469"/>
      <c r="AN35" s="466"/>
    </row>
    <row r="36" spans="6:45" x14ac:dyDescent="0.25">
      <c r="F36" s="469"/>
      <c r="Z36" s="469"/>
      <c r="AG36" s="469"/>
      <c r="AN36" s="466"/>
    </row>
    <row r="37" spans="6:45" x14ac:dyDescent="0.25">
      <c r="F37" s="469"/>
      <c r="Z37" s="469"/>
      <c r="AG37" s="469"/>
      <c r="AN37" s="466"/>
    </row>
    <row r="38" spans="6:45" x14ac:dyDescent="0.25">
      <c r="F38" s="469"/>
      <c r="Z38" s="469"/>
      <c r="AG38" s="469"/>
      <c r="AN38" s="466"/>
    </row>
    <row r="39" spans="6:45" x14ac:dyDescent="0.25">
      <c r="F39" s="469"/>
      <c r="Z39" s="469"/>
      <c r="AG39" s="469"/>
      <c r="AN39" s="466"/>
    </row>
    <row r="40" spans="6:45" x14ac:dyDescent="0.25">
      <c r="F40" s="469"/>
      <c r="Z40" s="469"/>
      <c r="AG40" s="469"/>
      <c r="AN40" s="466"/>
    </row>
    <row r="41" spans="6:45" x14ac:dyDescent="0.25">
      <c r="F41" s="469"/>
      <c r="Z41" s="469"/>
      <c r="AG41" s="469"/>
      <c r="AN41" s="466"/>
    </row>
    <row r="42" spans="6:45" x14ac:dyDescent="0.25">
      <c r="F42" s="469"/>
      <c r="Z42" s="469"/>
      <c r="AG42" s="469"/>
      <c r="AN42" s="466"/>
    </row>
    <row r="43" spans="6:45" x14ac:dyDescent="0.25">
      <c r="F43" s="469"/>
      <c r="Z43" s="469"/>
      <c r="AG43" s="469"/>
      <c r="AN43" s="466"/>
    </row>
    <row r="44" spans="6:45" x14ac:dyDescent="0.25">
      <c r="F44" s="469"/>
      <c r="Z44" s="469"/>
      <c r="AG44" s="469"/>
      <c r="AN44" s="466"/>
    </row>
    <row r="45" spans="6:45" x14ac:dyDescent="0.25">
      <c r="F45" s="469"/>
      <c r="Z45" s="469"/>
      <c r="AG45" s="469"/>
      <c r="AN45" s="466"/>
    </row>
    <row r="46" spans="6:45" x14ac:dyDescent="0.25">
      <c r="F46" s="469"/>
      <c r="Z46" s="469"/>
      <c r="AG46" s="469"/>
      <c r="AN46" s="466"/>
    </row>
    <row r="47" spans="6:45" x14ac:dyDescent="0.25">
      <c r="F47" s="469"/>
      <c r="Z47" s="469"/>
      <c r="AG47" s="469"/>
      <c r="AN47" s="466"/>
    </row>
    <row r="48" spans="6:45" x14ac:dyDescent="0.25">
      <c r="F48" s="469"/>
      <c r="Z48" s="469"/>
      <c r="AG48" s="469"/>
      <c r="AN48" s="466"/>
    </row>
    <row r="49" spans="6:46" x14ac:dyDescent="0.25">
      <c r="F49" s="469"/>
      <c r="Z49" s="469"/>
      <c r="AG49" s="469"/>
      <c r="AN49" s="466"/>
      <c r="AO49" s="466"/>
      <c r="AP49" s="466"/>
      <c r="AQ49" s="466"/>
      <c r="AR49" s="466"/>
      <c r="AS49" s="466"/>
      <c r="AT49" s="466"/>
    </row>
    <row r="50" spans="6:46" x14ac:dyDescent="0.25">
      <c r="F50" s="469"/>
      <c r="Z50" s="469"/>
      <c r="AG50" s="469"/>
      <c r="AN50" s="466"/>
      <c r="AO50" s="466"/>
      <c r="AP50" s="466"/>
      <c r="AQ50" s="466"/>
      <c r="AR50" s="466"/>
      <c r="AS50" s="466"/>
      <c r="AT50" s="466"/>
    </row>
    <row r="51" spans="6:46" x14ac:dyDescent="0.25">
      <c r="F51" s="469"/>
      <c r="Z51" s="469"/>
      <c r="AG51" s="469"/>
    </row>
    <row r="52" spans="6:46" x14ac:dyDescent="0.25">
      <c r="F52" s="469"/>
      <c r="Z52" s="469"/>
      <c r="AG52" s="469"/>
    </row>
    <row r="53" spans="6:46" x14ac:dyDescent="0.25">
      <c r="F53" s="469"/>
      <c r="Z53" s="469"/>
      <c r="AG53" s="469"/>
    </row>
    <row r="54" spans="6:46" x14ac:dyDescent="0.25">
      <c r="F54" s="469"/>
      <c r="Z54" s="469"/>
      <c r="AG54" s="469"/>
    </row>
    <row r="55" spans="6:46" x14ac:dyDescent="0.25">
      <c r="F55" s="469"/>
      <c r="Z55" s="469"/>
      <c r="AG55" s="469"/>
    </row>
    <row r="56" spans="6:46" x14ac:dyDescent="0.25">
      <c r="F56" s="469"/>
      <c r="Z56" s="469"/>
      <c r="AG56" s="469"/>
    </row>
    <row r="57" spans="6:46" x14ac:dyDescent="0.25">
      <c r="F57" s="469"/>
      <c r="Z57" s="469"/>
      <c r="AG57" s="469"/>
    </row>
    <row r="58" spans="6:46" x14ac:dyDescent="0.25">
      <c r="F58" s="469"/>
      <c r="Z58" s="469"/>
      <c r="AG58" s="469"/>
    </row>
    <row r="59" spans="6:46" x14ac:dyDescent="0.25">
      <c r="F59" s="469"/>
      <c r="Z59" s="469"/>
      <c r="AG59" s="469"/>
    </row>
    <row r="60" spans="6:46" x14ac:dyDescent="0.25">
      <c r="F60" s="469"/>
      <c r="Z60" s="469"/>
      <c r="AG60" s="469"/>
    </row>
    <row r="61" spans="6:46" x14ac:dyDescent="0.25">
      <c r="F61" s="469"/>
      <c r="Z61" s="469"/>
      <c r="AG61" s="469"/>
    </row>
    <row r="62" spans="6:46" x14ac:dyDescent="0.25">
      <c r="F62" s="469"/>
      <c r="Z62" s="469"/>
      <c r="AG62" s="469"/>
    </row>
    <row r="63" spans="6:46" x14ac:dyDescent="0.25">
      <c r="F63" s="469"/>
      <c r="Z63" s="469"/>
      <c r="AG63" s="469"/>
    </row>
    <row r="64" spans="6:46" x14ac:dyDescent="0.25">
      <c r="F64" s="469"/>
      <c r="Z64" s="469"/>
      <c r="AG64" s="469"/>
    </row>
    <row r="65" spans="6:33" x14ac:dyDescent="0.25">
      <c r="F65" s="469"/>
      <c r="Z65" s="469"/>
      <c r="AG65" s="469"/>
    </row>
    <row r="66" spans="6:33" x14ac:dyDescent="0.25">
      <c r="F66" s="469"/>
      <c r="Z66" s="469"/>
      <c r="AG66" s="469"/>
    </row>
    <row r="67" spans="6:33" x14ac:dyDescent="0.25">
      <c r="F67" s="469"/>
      <c r="Z67" s="469"/>
      <c r="AG67" s="469"/>
    </row>
    <row r="68" spans="6:33" x14ac:dyDescent="0.25">
      <c r="F68" s="469"/>
      <c r="Z68" s="469"/>
      <c r="AG68" s="469"/>
    </row>
    <row r="69" spans="6:33" x14ac:dyDescent="0.25">
      <c r="F69" s="469"/>
      <c r="Z69" s="469"/>
      <c r="AG69" s="469"/>
    </row>
    <row r="70" spans="6:33" x14ac:dyDescent="0.25">
      <c r="F70" s="469"/>
      <c r="Z70" s="469"/>
      <c r="AG70" s="469"/>
    </row>
    <row r="71" spans="6:33" x14ac:dyDescent="0.25">
      <c r="F71" s="469"/>
      <c r="Z71" s="469"/>
      <c r="AG71" s="469"/>
    </row>
    <row r="72" spans="6:33" x14ac:dyDescent="0.25">
      <c r="F72" s="469"/>
      <c r="Z72" s="469"/>
      <c r="AG72" s="469"/>
    </row>
    <row r="73" spans="6:33" x14ac:dyDescent="0.25">
      <c r="F73" s="469"/>
      <c r="Z73" s="469"/>
      <c r="AG73" s="469"/>
    </row>
    <row r="74" spans="6:33" x14ac:dyDescent="0.25">
      <c r="F74" s="469"/>
      <c r="Z74" s="469"/>
      <c r="AG74" s="469"/>
    </row>
    <row r="75" spans="6:33" x14ac:dyDescent="0.25">
      <c r="F75" s="469"/>
      <c r="Z75" s="469"/>
      <c r="AG75" s="469"/>
    </row>
    <row r="76" spans="6:33" x14ac:dyDescent="0.25">
      <c r="F76" s="469"/>
      <c r="Z76" s="469"/>
      <c r="AG76" s="469"/>
    </row>
    <row r="77" spans="6:33" x14ac:dyDescent="0.25">
      <c r="F77" s="469"/>
      <c r="Z77" s="469"/>
      <c r="AG77" s="469"/>
    </row>
    <row r="78" spans="6:33" x14ac:dyDescent="0.25">
      <c r="F78" s="469"/>
      <c r="Z78" s="469"/>
      <c r="AG78" s="469"/>
    </row>
    <row r="79" spans="6:33" x14ac:dyDescent="0.25">
      <c r="F79" s="469"/>
      <c r="Z79" s="469"/>
      <c r="AG79" s="469"/>
    </row>
    <row r="80" spans="6:33" x14ac:dyDescent="0.25">
      <c r="F80" s="469"/>
      <c r="Z80" s="469"/>
      <c r="AG80" s="469"/>
    </row>
    <row r="81" spans="6:33" x14ac:dyDescent="0.25">
      <c r="F81" s="469"/>
      <c r="Z81" s="469"/>
      <c r="AG81" s="469"/>
    </row>
    <row r="82" spans="6:33" x14ac:dyDescent="0.25">
      <c r="F82" s="469"/>
      <c r="Z82" s="469"/>
      <c r="AG82" s="469"/>
    </row>
    <row r="83" spans="6:33" x14ac:dyDescent="0.25">
      <c r="F83" s="469"/>
      <c r="Z83" s="469"/>
      <c r="AG83" s="469"/>
    </row>
    <row r="84" spans="6:33" x14ac:dyDescent="0.25">
      <c r="F84" s="469"/>
      <c r="Z84" s="469"/>
      <c r="AG84" s="469"/>
    </row>
    <row r="85" spans="6:33" x14ac:dyDescent="0.25">
      <c r="F85" s="469"/>
      <c r="Z85" s="469"/>
      <c r="AG85" s="469"/>
    </row>
    <row r="86" spans="6:33" x14ac:dyDescent="0.25">
      <c r="F86" s="469"/>
      <c r="Z86" s="469"/>
      <c r="AG86" s="469"/>
    </row>
    <row r="87" spans="6:33" x14ac:dyDescent="0.25">
      <c r="F87" s="469"/>
      <c r="Z87" s="469"/>
      <c r="AG87" s="469"/>
    </row>
    <row r="88" spans="6:33" x14ac:dyDescent="0.25">
      <c r="F88" s="469"/>
      <c r="Z88" s="469"/>
      <c r="AG88" s="469"/>
    </row>
    <row r="89" spans="6:33" x14ac:dyDescent="0.25">
      <c r="F89" s="469"/>
      <c r="Z89" s="469"/>
      <c r="AG89" s="469"/>
    </row>
    <row r="90" spans="6:33" x14ac:dyDescent="0.25">
      <c r="F90" s="469"/>
      <c r="Z90" s="469"/>
      <c r="AG90" s="469"/>
    </row>
    <row r="91" spans="6:33" x14ac:dyDescent="0.25">
      <c r="F91" s="469"/>
      <c r="Z91" s="469"/>
      <c r="AG91" s="469"/>
    </row>
    <row r="92" spans="6:33" x14ac:dyDescent="0.25">
      <c r="F92" s="469"/>
      <c r="Z92" s="469"/>
      <c r="AG92" s="469"/>
    </row>
    <row r="93" spans="6:33" x14ac:dyDescent="0.25">
      <c r="F93" s="469"/>
      <c r="Z93" s="469"/>
      <c r="AG93" s="469"/>
    </row>
    <row r="94" spans="6:33" x14ac:dyDescent="0.25">
      <c r="F94" s="469"/>
      <c r="Z94" s="469"/>
      <c r="AG94" s="469"/>
    </row>
    <row r="95" spans="6:33" x14ac:dyDescent="0.25">
      <c r="F95" s="469"/>
      <c r="Z95" s="469"/>
      <c r="AG95" s="469"/>
    </row>
    <row r="96" spans="6:33" x14ac:dyDescent="0.25">
      <c r="F96" s="469"/>
      <c r="Z96" s="469"/>
      <c r="AG96" s="469"/>
    </row>
    <row r="97" spans="6:33" x14ac:dyDescent="0.25">
      <c r="F97" s="469"/>
      <c r="Z97" s="469"/>
      <c r="AG97" s="469"/>
    </row>
    <row r="98" spans="6:33" x14ac:dyDescent="0.25">
      <c r="F98" s="469"/>
    </row>
    <row r="99" spans="6:33" x14ac:dyDescent="0.25">
      <c r="F99" s="469"/>
    </row>
    <row r="100" spans="6:33" x14ac:dyDescent="0.25">
      <c r="F100" s="469"/>
    </row>
    <row r="101" spans="6:33" x14ac:dyDescent="0.25">
      <c r="F101" s="469"/>
    </row>
    <row r="102" spans="6:33" x14ac:dyDescent="0.25">
      <c r="F102" s="469"/>
    </row>
    <row r="103" spans="6:33" x14ac:dyDescent="0.25">
      <c r="F103" s="469"/>
    </row>
    <row r="104" spans="6:33" x14ac:dyDescent="0.25">
      <c r="F104" s="469"/>
    </row>
    <row r="105" spans="6:33" x14ac:dyDescent="0.25">
      <c r="F105" s="469"/>
    </row>
    <row r="106" spans="6:33" x14ac:dyDescent="0.25">
      <c r="F106" s="469"/>
    </row>
    <row r="107" spans="6:33" x14ac:dyDescent="0.25">
      <c r="F107" s="469"/>
    </row>
    <row r="108" spans="6:33" x14ac:dyDescent="0.25">
      <c r="F108" s="469"/>
    </row>
    <row r="109" spans="6:33" x14ac:dyDescent="0.25">
      <c r="F109" s="469"/>
    </row>
    <row r="110" spans="6:33" x14ac:dyDescent="0.25">
      <c r="F110" s="469"/>
    </row>
    <row r="111" spans="6:33" x14ac:dyDescent="0.25">
      <c r="F111" s="469"/>
    </row>
    <row r="112" spans="6:33" x14ac:dyDescent="0.25">
      <c r="F112" s="469"/>
    </row>
    <row r="113" spans="6:6" x14ac:dyDescent="0.25">
      <c r="F113" s="469"/>
    </row>
    <row r="114" spans="6:6" x14ac:dyDescent="0.25">
      <c r="F114" s="469"/>
    </row>
    <row r="115" spans="6:6" x14ac:dyDescent="0.25">
      <c r="F115" s="469"/>
    </row>
    <row r="116" spans="6:6" x14ac:dyDescent="0.25">
      <c r="F116" s="469"/>
    </row>
    <row r="117" spans="6:6" x14ac:dyDescent="0.25">
      <c r="F117" s="469"/>
    </row>
    <row r="118" spans="6:6" x14ac:dyDescent="0.25">
      <c r="F118" s="469"/>
    </row>
    <row r="119" spans="6:6" x14ac:dyDescent="0.25">
      <c r="F119" s="469"/>
    </row>
    <row r="120" spans="6:6" x14ac:dyDescent="0.25">
      <c r="F120" s="469"/>
    </row>
    <row r="121" spans="6:6" x14ac:dyDescent="0.25">
      <c r="F121" s="469"/>
    </row>
    <row r="122" spans="6:6" x14ac:dyDescent="0.25">
      <c r="F122" s="469"/>
    </row>
    <row r="123" spans="6:6" x14ac:dyDescent="0.25">
      <c r="F123" s="469"/>
    </row>
    <row r="124" spans="6:6" x14ac:dyDescent="0.25">
      <c r="F124" s="469"/>
    </row>
    <row r="125" spans="6:6" x14ac:dyDescent="0.25">
      <c r="F125" s="469"/>
    </row>
    <row r="126" spans="6:6" x14ac:dyDescent="0.25">
      <c r="F126" s="469"/>
    </row>
    <row r="127" spans="6:6" x14ac:dyDescent="0.25">
      <c r="F127" s="469"/>
    </row>
    <row r="128" spans="6:6" x14ac:dyDescent="0.25">
      <c r="F128" s="469"/>
    </row>
    <row r="129" spans="6:6" x14ac:dyDescent="0.25">
      <c r="F129" s="469"/>
    </row>
    <row r="130" spans="6:6" x14ac:dyDescent="0.25">
      <c r="F130" s="469"/>
    </row>
    <row r="131" spans="6:6" x14ac:dyDescent="0.25">
      <c r="F131" s="469"/>
    </row>
    <row r="132" spans="6:6" x14ac:dyDescent="0.25">
      <c r="F132" s="469"/>
    </row>
    <row r="133" spans="6:6" x14ac:dyDescent="0.25">
      <c r="F133" s="469"/>
    </row>
    <row r="134" spans="6:6" x14ac:dyDescent="0.25">
      <c r="F134" s="469"/>
    </row>
    <row r="135" spans="6:6" x14ac:dyDescent="0.25">
      <c r="F135" s="469"/>
    </row>
    <row r="136" spans="6:6" x14ac:dyDescent="0.25">
      <c r="F136" s="469"/>
    </row>
    <row r="137" spans="6:6" x14ac:dyDescent="0.25">
      <c r="F137" s="469"/>
    </row>
    <row r="138" spans="6:6" x14ac:dyDescent="0.25">
      <c r="F138" s="469"/>
    </row>
    <row r="139" spans="6:6" x14ac:dyDescent="0.25">
      <c r="F139" s="469"/>
    </row>
    <row r="140" spans="6:6" x14ac:dyDescent="0.25">
      <c r="F140" s="469"/>
    </row>
    <row r="141" spans="6:6" x14ac:dyDescent="0.25">
      <c r="F141" s="469"/>
    </row>
    <row r="142" spans="6:6" x14ac:dyDescent="0.25">
      <c r="F142" s="469"/>
    </row>
    <row r="143" spans="6:6" x14ac:dyDescent="0.25">
      <c r="F143" s="469"/>
    </row>
    <row r="144" spans="6:6" x14ac:dyDescent="0.25">
      <c r="F144" s="469"/>
    </row>
    <row r="145" spans="6:83" x14ac:dyDescent="0.25">
      <c r="F145" s="469"/>
    </row>
    <row r="146" spans="6:83" x14ac:dyDescent="0.25">
      <c r="F146" s="469"/>
    </row>
    <row r="147" spans="6:83" x14ac:dyDescent="0.25">
      <c r="F147" s="469"/>
    </row>
    <row r="148" spans="6:83" x14ac:dyDescent="0.25">
      <c r="F148" s="469"/>
    </row>
    <row r="149" spans="6:83" x14ac:dyDescent="0.25">
      <c r="F149" s="469"/>
    </row>
    <row r="150" spans="6:83" x14ac:dyDescent="0.25">
      <c r="F150" s="469"/>
    </row>
    <row r="151" spans="6:83" x14ac:dyDescent="0.25">
      <c r="F151" s="469"/>
      <c r="BY151" s="466">
        <f>SUM(BY13:BY150)</f>
        <v>0</v>
      </c>
      <c r="BZ151" s="466">
        <f>SUM(BZ13:BZ150)</f>
        <v>0</v>
      </c>
      <c r="CA151" s="466">
        <f>SUM(CA13:CA150)</f>
        <v>0</v>
      </c>
      <c r="CC151" s="466">
        <f>SUM(CC13:CC150)</f>
        <v>0</v>
      </c>
      <c r="CD151" s="466">
        <f>SUM(CD13:CD150)</f>
        <v>0</v>
      </c>
      <c r="CE151" s="466">
        <f>SUM(CE13:CE150)</f>
        <v>0</v>
      </c>
    </row>
    <row r="152" spans="6:83" x14ac:dyDescent="0.25">
      <c r="F152" s="469"/>
    </row>
    <row r="153" spans="6:83" x14ac:dyDescent="0.25">
      <c r="F153" s="469"/>
    </row>
    <row r="154" spans="6:83" x14ac:dyDescent="0.25">
      <c r="F154" s="469"/>
    </row>
    <row r="155" spans="6:83" x14ac:dyDescent="0.25">
      <c r="F155" s="469"/>
    </row>
    <row r="156" spans="6:83" x14ac:dyDescent="0.25">
      <c r="F156" s="469"/>
    </row>
    <row r="157" spans="6:83" x14ac:dyDescent="0.25">
      <c r="F157" s="469"/>
    </row>
    <row r="158" spans="6:83" x14ac:dyDescent="0.25">
      <c r="F158" s="469"/>
    </row>
    <row r="159" spans="6:83" x14ac:dyDescent="0.25">
      <c r="F159" s="469"/>
    </row>
    <row r="160" spans="6:83" x14ac:dyDescent="0.25">
      <c r="F160" s="469"/>
    </row>
    <row r="161" spans="6:56" x14ac:dyDescent="0.25">
      <c r="F161" s="469"/>
      <c r="AN161" s="466"/>
      <c r="AO161" s="466"/>
      <c r="AP161" s="466"/>
      <c r="AQ161" s="466"/>
      <c r="AR161" s="466"/>
      <c r="AS161" s="466"/>
      <c r="AT161" s="466"/>
      <c r="AY161" s="466">
        <f>SUM(AY154:BA160)</f>
        <v>0</v>
      </c>
      <c r="BB161" s="466">
        <f>SUM(BB154:BB160)</f>
        <v>0</v>
      </c>
      <c r="BD161" s="466">
        <f>+AY161-BB161</f>
        <v>0</v>
      </c>
    </row>
    <row r="162" spans="6:56" x14ac:dyDescent="0.25">
      <c r="F162" s="469"/>
    </row>
    <row r="163" spans="6:56" x14ac:dyDescent="0.25">
      <c r="F163" s="469"/>
    </row>
    <row r="164" spans="6:56" x14ac:dyDescent="0.25">
      <c r="F164" s="469"/>
    </row>
    <row r="165" spans="6:56" x14ac:dyDescent="0.25">
      <c r="F165" s="469"/>
    </row>
    <row r="166" spans="6:56" x14ac:dyDescent="0.25">
      <c r="F166" s="469"/>
    </row>
    <row r="167" spans="6:56" x14ac:dyDescent="0.25">
      <c r="F167" s="469"/>
    </row>
    <row r="168" spans="6:56" x14ac:dyDescent="0.25">
      <c r="F168" s="469"/>
    </row>
    <row r="169" spans="6:56" x14ac:dyDescent="0.25">
      <c r="F169" s="469"/>
    </row>
    <row r="170" spans="6:56" x14ac:dyDescent="0.25">
      <c r="F170" s="469"/>
    </row>
    <row r="171" spans="6:56" x14ac:dyDescent="0.25">
      <c r="F171" s="469"/>
    </row>
    <row r="172" spans="6:56" x14ac:dyDescent="0.25">
      <c r="F172" s="469"/>
    </row>
    <row r="173" spans="6:56" x14ac:dyDescent="0.25">
      <c r="F173" s="469"/>
    </row>
    <row r="174" spans="6:56" x14ac:dyDescent="0.25">
      <c r="F174" s="469"/>
    </row>
    <row r="175" spans="6:56" x14ac:dyDescent="0.25">
      <c r="F175" s="469"/>
    </row>
    <row r="176" spans="6:56" x14ac:dyDescent="0.25">
      <c r="F176" s="469"/>
    </row>
    <row r="177" spans="6:6" x14ac:dyDescent="0.25">
      <c r="F177" s="469"/>
    </row>
    <row r="178" spans="6:6" x14ac:dyDescent="0.25">
      <c r="F178" s="469"/>
    </row>
    <row r="179" spans="6:6" x14ac:dyDescent="0.25">
      <c r="F179" s="469"/>
    </row>
    <row r="180" spans="6:6" x14ac:dyDescent="0.25">
      <c r="F180" s="469"/>
    </row>
    <row r="181" spans="6:6" x14ac:dyDescent="0.25">
      <c r="F181" s="469"/>
    </row>
    <row r="182" spans="6:6" x14ac:dyDescent="0.25">
      <c r="F182" s="469"/>
    </row>
    <row r="183" spans="6:6" x14ac:dyDescent="0.25">
      <c r="F183" s="469"/>
    </row>
    <row r="184" spans="6:6" x14ac:dyDescent="0.25">
      <c r="F184" s="469"/>
    </row>
    <row r="185" spans="6:6" x14ac:dyDescent="0.25">
      <c r="F185" s="469"/>
    </row>
    <row r="186" spans="6:6" x14ac:dyDescent="0.25">
      <c r="F186" s="469"/>
    </row>
    <row r="187" spans="6:6" x14ac:dyDescent="0.25">
      <c r="F187" s="469"/>
    </row>
    <row r="188" spans="6:6" x14ac:dyDescent="0.25">
      <c r="F188" s="469"/>
    </row>
    <row r="189" spans="6:6" x14ac:dyDescent="0.25">
      <c r="F189" s="469"/>
    </row>
    <row r="190" spans="6:6" x14ac:dyDescent="0.25">
      <c r="F190" s="469"/>
    </row>
    <row r="191" spans="6:6" x14ac:dyDescent="0.25">
      <c r="F191" s="469"/>
    </row>
    <row r="192" spans="6:6" x14ac:dyDescent="0.25">
      <c r="F192" s="469"/>
    </row>
    <row r="193" spans="6:6" x14ac:dyDescent="0.25">
      <c r="F193" s="469"/>
    </row>
    <row r="194" spans="6:6" x14ac:dyDescent="0.25">
      <c r="F194" s="469"/>
    </row>
    <row r="195" spans="6:6" x14ac:dyDescent="0.25">
      <c r="F195" s="469"/>
    </row>
    <row r="196" spans="6:6" x14ac:dyDescent="0.25">
      <c r="F196" s="469"/>
    </row>
    <row r="197" spans="6:6" x14ac:dyDescent="0.25">
      <c r="F197" s="469"/>
    </row>
    <row r="198" spans="6:6" x14ac:dyDescent="0.25">
      <c r="F198" s="469"/>
    </row>
    <row r="199" spans="6:6" x14ac:dyDescent="0.25">
      <c r="F199" s="469"/>
    </row>
    <row r="200" spans="6:6" x14ac:dyDescent="0.25">
      <c r="F200" s="469"/>
    </row>
    <row r="201" spans="6:6" x14ac:dyDescent="0.25">
      <c r="F201" s="469"/>
    </row>
    <row r="202" spans="6:6" x14ac:dyDescent="0.25">
      <c r="F202" s="469"/>
    </row>
    <row r="203" spans="6:6" x14ac:dyDescent="0.25">
      <c r="F203" s="469"/>
    </row>
    <row r="204" spans="6:6" x14ac:dyDescent="0.25">
      <c r="F204" s="469"/>
    </row>
    <row r="205" spans="6:6" x14ac:dyDescent="0.25">
      <c r="F205" s="469"/>
    </row>
    <row r="206" spans="6:6" x14ac:dyDescent="0.25">
      <c r="F206" s="469"/>
    </row>
    <row r="207" spans="6:6" x14ac:dyDescent="0.25">
      <c r="F207" s="469"/>
    </row>
    <row r="208" spans="6:6" x14ac:dyDescent="0.25">
      <c r="F208" s="469"/>
    </row>
    <row r="209" spans="6:6" x14ac:dyDescent="0.25">
      <c r="F209" s="469"/>
    </row>
    <row r="210" spans="6:6" x14ac:dyDescent="0.25">
      <c r="F210" s="469"/>
    </row>
    <row r="211" spans="6:6" x14ac:dyDescent="0.25">
      <c r="F211" s="469"/>
    </row>
    <row r="212" spans="6:6" x14ac:dyDescent="0.25">
      <c r="F212" s="469"/>
    </row>
    <row r="213" spans="6:6" x14ac:dyDescent="0.25">
      <c r="F213" s="469"/>
    </row>
    <row r="214" spans="6:6" x14ac:dyDescent="0.25">
      <c r="F214" s="469"/>
    </row>
    <row r="215" spans="6:6" x14ac:dyDescent="0.25">
      <c r="F215" s="469"/>
    </row>
    <row r="216" spans="6:6" x14ac:dyDescent="0.25">
      <c r="F216" s="469"/>
    </row>
    <row r="217" spans="6:6" x14ac:dyDescent="0.25">
      <c r="F217" s="469"/>
    </row>
    <row r="218" spans="6:6" x14ac:dyDescent="0.25">
      <c r="F218" s="469"/>
    </row>
    <row r="219" spans="6:6" x14ac:dyDescent="0.25">
      <c r="F219" s="469"/>
    </row>
    <row r="220" spans="6:6" x14ac:dyDescent="0.25">
      <c r="F220" s="469"/>
    </row>
    <row r="221" spans="6:6" x14ac:dyDescent="0.25">
      <c r="F221" s="469"/>
    </row>
    <row r="222" spans="6:6" x14ac:dyDescent="0.25">
      <c r="F222" s="469"/>
    </row>
    <row r="223" spans="6:6" x14ac:dyDescent="0.25">
      <c r="F223" s="469"/>
    </row>
    <row r="224" spans="6:6" x14ac:dyDescent="0.25">
      <c r="F224" s="469"/>
    </row>
    <row r="225" spans="6:6" x14ac:dyDescent="0.25">
      <c r="F225" s="469"/>
    </row>
    <row r="226" spans="6:6" x14ac:dyDescent="0.25">
      <c r="F226" s="469"/>
    </row>
    <row r="227" spans="6:6" x14ac:dyDescent="0.25">
      <c r="F227" s="469"/>
    </row>
    <row r="228" spans="6:6" x14ac:dyDescent="0.25">
      <c r="F228" s="469"/>
    </row>
    <row r="229" spans="6:6" x14ac:dyDescent="0.25">
      <c r="F229" s="469"/>
    </row>
    <row r="230" spans="6:6" x14ac:dyDescent="0.25">
      <c r="F230" s="469"/>
    </row>
    <row r="231" spans="6:6" x14ac:dyDescent="0.25">
      <c r="F231" s="469"/>
    </row>
    <row r="232" spans="6:6" x14ac:dyDescent="0.25">
      <c r="F232" s="469"/>
    </row>
    <row r="233" spans="6:6" x14ac:dyDescent="0.25">
      <c r="F233" s="469"/>
    </row>
    <row r="234" spans="6:6" x14ac:dyDescent="0.25">
      <c r="F234" s="469"/>
    </row>
    <row r="235" spans="6:6" x14ac:dyDescent="0.25">
      <c r="F235" s="469"/>
    </row>
    <row r="236" spans="6:6" x14ac:dyDescent="0.25">
      <c r="F236" s="469"/>
    </row>
    <row r="237" spans="6:6" x14ac:dyDescent="0.25">
      <c r="F237" s="469"/>
    </row>
    <row r="238" spans="6:6" x14ac:dyDescent="0.25">
      <c r="F238" s="469"/>
    </row>
    <row r="239" spans="6:6" x14ac:dyDescent="0.25">
      <c r="F239" s="469"/>
    </row>
    <row r="240" spans="6:6" x14ac:dyDescent="0.25">
      <c r="F240" s="469"/>
    </row>
    <row r="241" spans="6:6" x14ac:dyDescent="0.25">
      <c r="F241" s="469"/>
    </row>
    <row r="242" spans="6:6" x14ac:dyDescent="0.25">
      <c r="F242" s="469"/>
    </row>
    <row r="243" spans="6:6" x14ac:dyDescent="0.25">
      <c r="F243" s="469"/>
    </row>
    <row r="244" spans="6:6" x14ac:dyDescent="0.25">
      <c r="F244" s="469"/>
    </row>
    <row r="245" spans="6:6" x14ac:dyDescent="0.25">
      <c r="F245" s="469"/>
    </row>
    <row r="246" spans="6:6" x14ac:dyDescent="0.25">
      <c r="F246" s="469"/>
    </row>
    <row r="247" spans="6:6" x14ac:dyDescent="0.25">
      <c r="F247" s="469"/>
    </row>
    <row r="248" spans="6:6" x14ac:dyDescent="0.25">
      <c r="F248" s="469"/>
    </row>
    <row r="249" spans="6:6" x14ac:dyDescent="0.25">
      <c r="F249" s="469"/>
    </row>
    <row r="250" spans="6:6" x14ac:dyDescent="0.25">
      <c r="F250" s="469"/>
    </row>
    <row r="251" spans="6:6" x14ac:dyDescent="0.25">
      <c r="F251" s="469"/>
    </row>
    <row r="252" spans="6:6" x14ac:dyDescent="0.25">
      <c r="F252" s="469"/>
    </row>
    <row r="253" spans="6:6" x14ac:dyDescent="0.25">
      <c r="F253" s="469"/>
    </row>
    <row r="254" spans="6:6" x14ac:dyDescent="0.25">
      <c r="F254" s="469"/>
    </row>
    <row r="255" spans="6:6" x14ac:dyDescent="0.25">
      <c r="F255" s="469"/>
    </row>
    <row r="256" spans="6:6" x14ac:dyDescent="0.25">
      <c r="F256" s="469"/>
    </row>
    <row r="257" spans="6:6" x14ac:dyDescent="0.25">
      <c r="F257" s="469"/>
    </row>
    <row r="258" spans="6:6" x14ac:dyDescent="0.25">
      <c r="F258" s="469"/>
    </row>
    <row r="259" spans="6:6" x14ac:dyDescent="0.25">
      <c r="F259" s="469"/>
    </row>
    <row r="260" spans="6:6" x14ac:dyDescent="0.25">
      <c r="F260" s="469"/>
    </row>
    <row r="261" spans="6:6" x14ac:dyDescent="0.25">
      <c r="F261" s="469"/>
    </row>
    <row r="262" spans="6:6" x14ac:dyDescent="0.25">
      <c r="F262" s="469"/>
    </row>
    <row r="263" spans="6:6" x14ac:dyDescent="0.25">
      <c r="F263" s="469"/>
    </row>
    <row r="264" spans="6:6" x14ac:dyDescent="0.25">
      <c r="F264" s="469"/>
    </row>
    <row r="265" spans="6:6" x14ac:dyDescent="0.25">
      <c r="F265" s="469"/>
    </row>
    <row r="266" spans="6:6" x14ac:dyDescent="0.25">
      <c r="F266" s="469"/>
    </row>
    <row r="267" spans="6:6" x14ac:dyDescent="0.25">
      <c r="F267" s="469"/>
    </row>
    <row r="268" spans="6:6" x14ac:dyDescent="0.25">
      <c r="F268" s="469"/>
    </row>
    <row r="269" spans="6:6" x14ac:dyDescent="0.25">
      <c r="F269" s="469"/>
    </row>
    <row r="270" spans="6:6" x14ac:dyDescent="0.25">
      <c r="F270" s="469"/>
    </row>
    <row r="271" spans="6:6" x14ac:dyDescent="0.25">
      <c r="F271" s="469"/>
    </row>
    <row r="272" spans="6:6" x14ac:dyDescent="0.25">
      <c r="F272" s="469"/>
    </row>
    <row r="273" spans="6:6" x14ac:dyDescent="0.25">
      <c r="F273" s="469"/>
    </row>
    <row r="274" spans="6:6" x14ac:dyDescent="0.25">
      <c r="F274" s="469"/>
    </row>
    <row r="275" spans="6:6" x14ac:dyDescent="0.25">
      <c r="F275" s="469"/>
    </row>
    <row r="276" spans="6:6" x14ac:dyDescent="0.25">
      <c r="F276" s="469"/>
    </row>
    <row r="277" spans="6:6" x14ac:dyDescent="0.25">
      <c r="F277" s="469"/>
    </row>
    <row r="278" spans="6:6" x14ac:dyDescent="0.25">
      <c r="F278" s="469"/>
    </row>
    <row r="279" spans="6:6" x14ac:dyDescent="0.25">
      <c r="F279" s="469"/>
    </row>
    <row r="280" spans="6:6" x14ac:dyDescent="0.25">
      <c r="F280" s="469"/>
    </row>
    <row r="281" spans="6:6" x14ac:dyDescent="0.25">
      <c r="F281" s="469"/>
    </row>
    <row r="282" spans="6:6" x14ac:dyDescent="0.25">
      <c r="F282" s="469"/>
    </row>
    <row r="283" spans="6:6" x14ac:dyDescent="0.25">
      <c r="F283" s="469"/>
    </row>
    <row r="284" spans="6:6" x14ac:dyDescent="0.25">
      <c r="F284" s="469"/>
    </row>
    <row r="285" spans="6:6" x14ac:dyDescent="0.25">
      <c r="F285" s="469"/>
    </row>
    <row r="286" spans="6:6" x14ac:dyDescent="0.25">
      <c r="F286" s="469"/>
    </row>
    <row r="287" spans="6:6" x14ac:dyDescent="0.25">
      <c r="F287" s="469"/>
    </row>
    <row r="288" spans="6:6" x14ac:dyDescent="0.25">
      <c r="F288" s="469"/>
    </row>
    <row r="289" spans="6:6" x14ac:dyDescent="0.25">
      <c r="F289" s="469"/>
    </row>
    <row r="290" spans="6:6" x14ac:dyDescent="0.25">
      <c r="F290" s="469"/>
    </row>
    <row r="291" spans="6:6" x14ac:dyDescent="0.25">
      <c r="F291" s="469"/>
    </row>
    <row r="292" spans="6:6" x14ac:dyDescent="0.25">
      <c r="F292" s="469"/>
    </row>
    <row r="293" spans="6:6" x14ac:dyDescent="0.25">
      <c r="F293" s="469"/>
    </row>
    <row r="294" spans="6:6" x14ac:dyDescent="0.25">
      <c r="F294" s="469"/>
    </row>
    <row r="295" spans="6:6" x14ac:dyDescent="0.25">
      <c r="F295" s="469"/>
    </row>
    <row r="296" spans="6:6" x14ac:dyDescent="0.25">
      <c r="F296" s="469"/>
    </row>
    <row r="297" spans="6:6" x14ac:dyDescent="0.25">
      <c r="F297" s="469"/>
    </row>
    <row r="298" spans="6:6" x14ac:dyDescent="0.25">
      <c r="F298" s="469"/>
    </row>
    <row r="299" spans="6:6" x14ac:dyDescent="0.25">
      <c r="F299" s="469"/>
    </row>
    <row r="300" spans="6:6" x14ac:dyDescent="0.25">
      <c r="F300" s="469"/>
    </row>
    <row r="301" spans="6:6" x14ac:dyDescent="0.25">
      <c r="F301" s="469"/>
    </row>
    <row r="302" spans="6:6" x14ac:dyDescent="0.25">
      <c r="F302" s="469"/>
    </row>
    <row r="303" spans="6:6" x14ac:dyDescent="0.25">
      <c r="F303" s="469"/>
    </row>
    <row r="304" spans="6:6" x14ac:dyDescent="0.25">
      <c r="F304" s="469"/>
    </row>
    <row r="305" spans="6:6" x14ac:dyDescent="0.25">
      <c r="F305" s="469"/>
    </row>
    <row r="306" spans="6:6" x14ac:dyDescent="0.25">
      <c r="F306" s="469"/>
    </row>
    <row r="307" spans="6:6" x14ac:dyDescent="0.25">
      <c r="F307" s="469"/>
    </row>
    <row r="308" spans="6:6" x14ac:dyDescent="0.25">
      <c r="F308" s="469"/>
    </row>
    <row r="309" spans="6:6" x14ac:dyDescent="0.25">
      <c r="F309" s="469"/>
    </row>
    <row r="310" spans="6:6" x14ac:dyDescent="0.25">
      <c r="F310" s="469"/>
    </row>
    <row r="311" spans="6:6" x14ac:dyDescent="0.25">
      <c r="F311" s="469"/>
    </row>
    <row r="312" spans="6:6" x14ac:dyDescent="0.25">
      <c r="F312" s="469"/>
    </row>
    <row r="313" spans="6:6" x14ac:dyDescent="0.25">
      <c r="F313" s="469"/>
    </row>
    <row r="314" spans="6:6" x14ac:dyDescent="0.25">
      <c r="F314" s="469"/>
    </row>
    <row r="315" spans="6:6" x14ac:dyDescent="0.25">
      <c r="F315" s="469"/>
    </row>
    <row r="316" spans="6:6" x14ac:dyDescent="0.25">
      <c r="F316" s="469"/>
    </row>
    <row r="317" spans="6:6" x14ac:dyDescent="0.25">
      <c r="F317" s="469"/>
    </row>
    <row r="318" spans="6:6" x14ac:dyDescent="0.25">
      <c r="F318" s="469"/>
    </row>
    <row r="319" spans="6:6" x14ac:dyDescent="0.25">
      <c r="F319" s="469"/>
    </row>
    <row r="320" spans="6:6" x14ac:dyDescent="0.25">
      <c r="F320" s="469"/>
    </row>
    <row r="321" spans="6:6" x14ac:dyDescent="0.25">
      <c r="F321" s="469"/>
    </row>
    <row r="322" spans="6:6" x14ac:dyDescent="0.25">
      <c r="F322" s="469"/>
    </row>
    <row r="323" spans="6:6" x14ac:dyDescent="0.25">
      <c r="F323" s="469"/>
    </row>
    <row r="324" spans="6:6" x14ac:dyDescent="0.25">
      <c r="F324" s="469"/>
    </row>
    <row r="325" spans="6:6" x14ac:dyDescent="0.25">
      <c r="F325" s="469"/>
    </row>
    <row r="326" spans="6:6" x14ac:dyDescent="0.25">
      <c r="F326" s="469"/>
    </row>
    <row r="327" spans="6:6" x14ac:dyDescent="0.25">
      <c r="F327" s="469"/>
    </row>
    <row r="328" spans="6:6" x14ac:dyDescent="0.25">
      <c r="F328" s="469"/>
    </row>
    <row r="329" spans="6:6" x14ac:dyDescent="0.25">
      <c r="F329" s="469"/>
    </row>
    <row r="330" spans="6:6" x14ac:dyDescent="0.25">
      <c r="F330" s="469"/>
    </row>
    <row r="331" spans="6:6" x14ac:dyDescent="0.25">
      <c r="F331" s="469"/>
    </row>
    <row r="332" spans="6:6" x14ac:dyDescent="0.25">
      <c r="F332" s="469"/>
    </row>
    <row r="333" spans="6:6" x14ac:dyDescent="0.25">
      <c r="F333" s="469"/>
    </row>
    <row r="334" spans="6:6" x14ac:dyDescent="0.25">
      <c r="F334" s="469"/>
    </row>
    <row r="335" spans="6:6" x14ac:dyDescent="0.25">
      <c r="F335" s="469"/>
    </row>
    <row r="336" spans="6:6" x14ac:dyDescent="0.25">
      <c r="F336" s="469"/>
    </row>
    <row r="337" spans="6:6" x14ac:dyDescent="0.25">
      <c r="F337" s="469"/>
    </row>
    <row r="338" spans="6:6" x14ac:dyDescent="0.25">
      <c r="F338" s="469"/>
    </row>
    <row r="339" spans="6:6" x14ac:dyDescent="0.25">
      <c r="F339" s="469"/>
    </row>
    <row r="340" spans="6:6" x14ac:dyDescent="0.25">
      <c r="F340" s="469"/>
    </row>
    <row r="341" spans="6:6" x14ac:dyDescent="0.25">
      <c r="F341" s="469"/>
    </row>
    <row r="342" spans="6:6" x14ac:dyDescent="0.25">
      <c r="F342" s="469"/>
    </row>
    <row r="343" spans="6:6" x14ac:dyDescent="0.25">
      <c r="F343" s="469"/>
    </row>
    <row r="344" spans="6:6" x14ac:dyDescent="0.25">
      <c r="F344" s="469"/>
    </row>
    <row r="345" spans="6:6" x14ac:dyDescent="0.25">
      <c r="F345" s="469"/>
    </row>
    <row r="346" spans="6:6" x14ac:dyDescent="0.25">
      <c r="F346" s="469"/>
    </row>
    <row r="347" spans="6:6" x14ac:dyDescent="0.25">
      <c r="F347" s="469"/>
    </row>
    <row r="348" spans="6:6" x14ac:dyDescent="0.25">
      <c r="F348" s="469"/>
    </row>
    <row r="349" spans="6:6" x14ac:dyDescent="0.25">
      <c r="F349" s="469"/>
    </row>
    <row r="350" spans="6:6" x14ac:dyDescent="0.25">
      <c r="F350" s="469"/>
    </row>
    <row r="351" spans="6:6" x14ac:dyDescent="0.25">
      <c r="F351" s="469"/>
    </row>
    <row r="352" spans="6:6" x14ac:dyDescent="0.25">
      <c r="F352" s="469"/>
    </row>
    <row r="353" spans="6:6" x14ac:dyDescent="0.25">
      <c r="F353" s="469"/>
    </row>
    <row r="354" spans="6:6" x14ac:dyDescent="0.25">
      <c r="F354" s="469"/>
    </row>
    <row r="355" spans="6:6" x14ac:dyDescent="0.25">
      <c r="F355" s="469"/>
    </row>
    <row r="356" spans="6:6" x14ac:dyDescent="0.25">
      <c r="F356" s="469"/>
    </row>
    <row r="357" spans="6:6" x14ac:dyDescent="0.25">
      <c r="F357" s="469"/>
    </row>
    <row r="358" spans="6:6" x14ac:dyDescent="0.25">
      <c r="F358" s="469"/>
    </row>
    <row r="359" spans="6:6" x14ac:dyDescent="0.25">
      <c r="F359" s="469"/>
    </row>
    <row r="360" spans="6:6" x14ac:dyDescent="0.25">
      <c r="F360" s="469"/>
    </row>
    <row r="361" spans="6:6" x14ac:dyDescent="0.25">
      <c r="F361" s="469"/>
    </row>
    <row r="362" spans="6:6" x14ac:dyDescent="0.25">
      <c r="F362" s="469"/>
    </row>
    <row r="363" spans="6:6" x14ac:dyDescent="0.25">
      <c r="F363" s="469"/>
    </row>
    <row r="364" spans="6:6" x14ac:dyDescent="0.25">
      <c r="F364" s="469"/>
    </row>
    <row r="365" spans="6:6" x14ac:dyDescent="0.25">
      <c r="F365" s="469"/>
    </row>
    <row r="366" spans="6:6" x14ac:dyDescent="0.25">
      <c r="F366" s="469"/>
    </row>
    <row r="367" spans="6:6" x14ac:dyDescent="0.25">
      <c r="F367" s="469"/>
    </row>
    <row r="368" spans="6:6" x14ac:dyDescent="0.25">
      <c r="F368" s="469"/>
    </row>
    <row r="369" spans="6:6" x14ac:dyDescent="0.25">
      <c r="F369" s="469"/>
    </row>
    <row r="370" spans="6:6" x14ac:dyDescent="0.25">
      <c r="F370" s="469"/>
    </row>
    <row r="371" spans="6:6" x14ac:dyDescent="0.25">
      <c r="F371" s="469"/>
    </row>
    <row r="372" spans="6:6" x14ac:dyDescent="0.25">
      <c r="F372" s="469"/>
    </row>
    <row r="373" spans="6:6" x14ac:dyDescent="0.25">
      <c r="F373" s="469"/>
    </row>
    <row r="374" spans="6:6" x14ac:dyDescent="0.25">
      <c r="F374" s="469"/>
    </row>
    <row r="375" spans="6:6" x14ac:dyDescent="0.25">
      <c r="F375" s="469"/>
    </row>
    <row r="376" spans="6:6" x14ac:dyDescent="0.25">
      <c r="F376" s="469"/>
    </row>
    <row r="377" spans="6:6" x14ac:dyDescent="0.25">
      <c r="F377" s="469"/>
    </row>
    <row r="378" spans="6:6" x14ac:dyDescent="0.25">
      <c r="F378" s="469"/>
    </row>
    <row r="379" spans="6:6" x14ac:dyDescent="0.25">
      <c r="F379" s="469"/>
    </row>
    <row r="380" spans="6:6" x14ac:dyDescent="0.25">
      <c r="F380" s="469"/>
    </row>
    <row r="381" spans="6:6" x14ac:dyDescent="0.25">
      <c r="F381" s="469"/>
    </row>
    <row r="382" spans="6:6" x14ac:dyDescent="0.25">
      <c r="F382" s="469"/>
    </row>
    <row r="383" spans="6:6" x14ac:dyDescent="0.25">
      <c r="F383" s="469"/>
    </row>
    <row r="384" spans="6:6" x14ac:dyDescent="0.25">
      <c r="F384" s="469"/>
    </row>
    <row r="385" spans="6:6" x14ac:dyDescent="0.25">
      <c r="F385" s="469"/>
    </row>
    <row r="386" spans="6:6" x14ac:dyDescent="0.25">
      <c r="F386" s="469"/>
    </row>
    <row r="387" spans="6:6" x14ac:dyDescent="0.25">
      <c r="F387" s="469"/>
    </row>
    <row r="388" spans="6:6" x14ac:dyDescent="0.25">
      <c r="F388" s="469"/>
    </row>
    <row r="389" spans="6:6" x14ac:dyDescent="0.25">
      <c r="F389" s="469"/>
    </row>
    <row r="390" spans="6:6" x14ac:dyDescent="0.25">
      <c r="F390" s="469"/>
    </row>
    <row r="391" spans="6:6" x14ac:dyDescent="0.25">
      <c r="F391" s="469"/>
    </row>
    <row r="392" spans="6:6" x14ac:dyDescent="0.25">
      <c r="F392" s="469"/>
    </row>
    <row r="393" spans="6:6" x14ac:dyDescent="0.25">
      <c r="F393" s="469"/>
    </row>
    <row r="394" spans="6:6" x14ac:dyDescent="0.25">
      <c r="F394" s="469"/>
    </row>
    <row r="395" spans="6:6" x14ac:dyDescent="0.25">
      <c r="F395" s="469"/>
    </row>
    <row r="396" spans="6:6" x14ac:dyDescent="0.25">
      <c r="F396" s="469"/>
    </row>
    <row r="397" spans="6:6" x14ac:dyDescent="0.25">
      <c r="F397" s="469"/>
    </row>
    <row r="398" spans="6:6" x14ac:dyDescent="0.25">
      <c r="F398" s="469"/>
    </row>
    <row r="399" spans="6:6" x14ac:dyDescent="0.25">
      <c r="F399" s="469"/>
    </row>
    <row r="400" spans="6:6" x14ac:dyDescent="0.25">
      <c r="F400" s="469"/>
    </row>
    <row r="401" spans="6:6" x14ac:dyDescent="0.25">
      <c r="F401" s="469"/>
    </row>
    <row r="402" spans="6:6" x14ac:dyDescent="0.25">
      <c r="F402" s="469"/>
    </row>
    <row r="403" spans="6:6" x14ac:dyDescent="0.25">
      <c r="F403" s="469"/>
    </row>
    <row r="404" spans="6:6" x14ac:dyDescent="0.25">
      <c r="F404" s="469"/>
    </row>
    <row r="405" spans="6:6" x14ac:dyDescent="0.25">
      <c r="F405" s="469"/>
    </row>
    <row r="406" spans="6:6" x14ac:dyDescent="0.25">
      <c r="F406" s="469"/>
    </row>
    <row r="407" spans="6:6" x14ac:dyDescent="0.25">
      <c r="F407" s="469"/>
    </row>
    <row r="408" spans="6:6" x14ac:dyDescent="0.25">
      <c r="F408" s="469"/>
    </row>
    <row r="409" spans="6:6" x14ac:dyDescent="0.25">
      <c r="F409" s="469"/>
    </row>
    <row r="410" spans="6:6" x14ac:dyDescent="0.25">
      <c r="F410" s="469"/>
    </row>
    <row r="411" spans="6:6" x14ac:dyDescent="0.25">
      <c r="F411" s="469"/>
    </row>
    <row r="412" spans="6:6" x14ac:dyDescent="0.25">
      <c r="F412" s="469"/>
    </row>
    <row r="413" spans="6:6" x14ac:dyDescent="0.25">
      <c r="F413" s="469"/>
    </row>
    <row r="414" spans="6:6" x14ac:dyDescent="0.25">
      <c r="F414" s="469"/>
    </row>
    <row r="415" spans="6:6" x14ac:dyDescent="0.25">
      <c r="F415" s="469"/>
    </row>
    <row r="416" spans="6:6" x14ac:dyDescent="0.25">
      <c r="F416" s="469"/>
    </row>
    <row r="417" spans="6:6" x14ac:dyDescent="0.25">
      <c r="F417" s="469"/>
    </row>
    <row r="418" spans="6:6" x14ac:dyDescent="0.25">
      <c r="F418" s="469"/>
    </row>
    <row r="419" spans="6:6" x14ac:dyDescent="0.25">
      <c r="F419" s="469"/>
    </row>
    <row r="420" spans="6:6" x14ac:dyDescent="0.25">
      <c r="F420" s="469"/>
    </row>
    <row r="421" spans="6:6" x14ac:dyDescent="0.25">
      <c r="F421" s="469"/>
    </row>
    <row r="422" spans="6:6" x14ac:dyDescent="0.25">
      <c r="F422" s="469"/>
    </row>
    <row r="423" spans="6:6" x14ac:dyDescent="0.25">
      <c r="F423" s="469"/>
    </row>
    <row r="424" spans="6:6" x14ac:dyDescent="0.25">
      <c r="F424" s="469"/>
    </row>
    <row r="425" spans="6:6" x14ac:dyDescent="0.25">
      <c r="F425" s="469"/>
    </row>
    <row r="426" spans="6:6" x14ac:dyDescent="0.25">
      <c r="F426" s="469"/>
    </row>
    <row r="427" spans="6:6" x14ac:dyDescent="0.25">
      <c r="F427" s="469"/>
    </row>
    <row r="428" spans="6:6" x14ac:dyDescent="0.25">
      <c r="F428" s="469"/>
    </row>
    <row r="429" spans="6:6" x14ac:dyDescent="0.25">
      <c r="F429" s="469"/>
    </row>
    <row r="430" spans="6:6" x14ac:dyDescent="0.25">
      <c r="F430" s="469"/>
    </row>
    <row r="431" spans="6:6" x14ac:dyDescent="0.25">
      <c r="F431" s="469"/>
    </row>
    <row r="432" spans="6:6" x14ac:dyDescent="0.25">
      <c r="F432" s="469"/>
    </row>
    <row r="433" spans="6:6" x14ac:dyDescent="0.25">
      <c r="F433" s="469"/>
    </row>
    <row r="434" spans="6:6" x14ac:dyDescent="0.25">
      <c r="F434" s="469"/>
    </row>
    <row r="435" spans="6:6" x14ac:dyDescent="0.25">
      <c r="F435" s="469"/>
    </row>
    <row r="436" spans="6:6" x14ac:dyDescent="0.25">
      <c r="F436" s="469"/>
    </row>
    <row r="437" spans="6:6" x14ac:dyDescent="0.25">
      <c r="F437" s="469"/>
    </row>
    <row r="438" spans="6:6" x14ac:dyDescent="0.25">
      <c r="F438" s="469"/>
    </row>
    <row r="439" spans="6:6" x14ac:dyDescent="0.25">
      <c r="F439" s="469"/>
    </row>
    <row r="440" spans="6:6" x14ac:dyDescent="0.25">
      <c r="F440" s="469"/>
    </row>
    <row r="441" spans="6:6" x14ac:dyDescent="0.25">
      <c r="F441" s="469"/>
    </row>
    <row r="442" spans="6:6" x14ac:dyDescent="0.25">
      <c r="F442" s="469"/>
    </row>
    <row r="443" spans="6:6" x14ac:dyDescent="0.25">
      <c r="F443" s="469"/>
    </row>
    <row r="444" spans="6:6" x14ac:dyDescent="0.25">
      <c r="F444" s="469"/>
    </row>
    <row r="445" spans="6:6" x14ac:dyDescent="0.25">
      <c r="F445" s="469"/>
    </row>
    <row r="446" spans="6:6" x14ac:dyDescent="0.25">
      <c r="F446" s="469"/>
    </row>
    <row r="447" spans="6:6" x14ac:dyDescent="0.25">
      <c r="F447" s="469"/>
    </row>
    <row r="448" spans="6:6" x14ac:dyDescent="0.25">
      <c r="F448" s="469"/>
    </row>
    <row r="449" spans="6:6" x14ac:dyDescent="0.25">
      <c r="F449" s="469"/>
    </row>
    <row r="450" spans="6:6" x14ac:dyDescent="0.25">
      <c r="F450" s="469"/>
    </row>
    <row r="451" spans="6:6" x14ac:dyDescent="0.25">
      <c r="F451" s="469"/>
    </row>
    <row r="452" spans="6:6" x14ac:dyDescent="0.25">
      <c r="F452" s="469"/>
    </row>
    <row r="453" spans="6:6" x14ac:dyDescent="0.25">
      <c r="F453" s="469"/>
    </row>
    <row r="454" spans="6:6" x14ac:dyDescent="0.25">
      <c r="F454" s="469"/>
    </row>
    <row r="455" spans="6:6" x14ac:dyDescent="0.25">
      <c r="F455" s="469"/>
    </row>
    <row r="456" spans="6:6" x14ac:dyDescent="0.25">
      <c r="F456" s="469"/>
    </row>
    <row r="457" spans="6:6" x14ac:dyDescent="0.25">
      <c r="F457" s="469"/>
    </row>
    <row r="458" spans="6:6" x14ac:dyDescent="0.25">
      <c r="F458" s="469"/>
    </row>
    <row r="459" spans="6:6" x14ac:dyDescent="0.25">
      <c r="F459" s="469"/>
    </row>
    <row r="460" spans="6:6" x14ac:dyDescent="0.25">
      <c r="F460" s="469"/>
    </row>
    <row r="461" spans="6:6" x14ac:dyDescent="0.25">
      <c r="F461" s="469"/>
    </row>
    <row r="462" spans="6:6" x14ac:dyDescent="0.25">
      <c r="F462" s="469"/>
    </row>
    <row r="463" spans="6:6" x14ac:dyDescent="0.25">
      <c r="F463" s="469"/>
    </row>
    <row r="464" spans="6:6" x14ac:dyDescent="0.25">
      <c r="F464" s="469"/>
    </row>
    <row r="465" spans="6:6" x14ac:dyDescent="0.25">
      <c r="F465" s="469"/>
    </row>
    <row r="466" spans="6:6" x14ac:dyDescent="0.25">
      <c r="F466" s="469"/>
    </row>
    <row r="467" spans="6:6" x14ac:dyDescent="0.25">
      <c r="F467" s="469"/>
    </row>
    <row r="468" spans="6:6" x14ac:dyDescent="0.25">
      <c r="F468" s="469"/>
    </row>
    <row r="469" spans="6:6" x14ac:dyDescent="0.25">
      <c r="F469" s="469"/>
    </row>
    <row r="470" spans="6:6" x14ac:dyDescent="0.25">
      <c r="F470" s="469"/>
    </row>
    <row r="471" spans="6:6" x14ac:dyDescent="0.25">
      <c r="F471" s="469"/>
    </row>
    <row r="472" spans="6:6" x14ac:dyDescent="0.25">
      <c r="F472" s="469"/>
    </row>
    <row r="473" spans="6:6" x14ac:dyDescent="0.25">
      <c r="F473" s="469"/>
    </row>
    <row r="474" spans="6:6" x14ac:dyDescent="0.25">
      <c r="F474" s="469"/>
    </row>
    <row r="475" spans="6:6" x14ac:dyDescent="0.25">
      <c r="F475" s="469"/>
    </row>
    <row r="476" spans="6:6" x14ac:dyDescent="0.25">
      <c r="F476" s="469"/>
    </row>
    <row r="477" spans="6:6" x14ac:dyDescent="0.25">
      <c r="F477" s="469"/>
    </row>
    <row r="478" spans="6:6" x14ac:dyDescent="0.25">
      <c r="F478" s="469"/>
    </row>
    <row r="479" spans="6:6" x14ac:dyDescent="0.25">
      <c r="F479" s="469"/>
    </row>
    <row r="480" spans="6:6" x14ac:dyDescent="0.25">
      <c r="F480" s="469"/>
    </row>
    <row r="481" spans="6:6" x14ac:dyDescent="0.25">
      <c r="F481" s="469"/>
    </row>
    <row r="482" spans="6:6" x14ac:dyDescent="0.25">
      <c r="F482" s="469"/>
    </row>
    <row r="483" spans="6:6" x14ac:dyDescent="0.25">
      <c r="F483" s="469"/>
    </row>
    <row r="484" spans="6:6" x14ac:dyDescent="0.25">
      <c r="F484" s="469"/>
    </row>
    <row r="485" spans="6:6" x14ac:dyDescent="0.25">
      <c r="F485" s="469"/>
    </row>
    <row r="486" spans="6:6" x14ac:dyDescent="0.25">
      <c r="F486" s="469"/>
    </row>
    <row r="487" spans="6:6" x14ac:dyDescent="0.25">
      <c r="F487" s="469"/>
    </row>
    <row r="488" spans="6:6" x14ac:dyDescent="0.25">
      <c r="F488" s="469"/>
    </row>
    <row r="489" spans="6:6" x14ac:dyDescent="0.25">
      <c r="F489" s="469"/>
    </row>
    <row r="490" spans="6:6" x14ac:dyDescent="0.25">
      <c r="F490" s="469"/>
    </row>
    <row r="491" spans="6:6" x14ac:dyDescent="0.25">
      <c r="F491" s="469"/>
    </row>
    <row r="492" spans="6:6" x14ac:dyDescent="0.25">
      <c r="F492" s="469"/>
    </row>
    <row r="493" spans="6:6" x14ac:dyDescent="0.25">
      <c r="F493" s="469"/>
    </row>
    <row r="494" spans="6:6" x14ac:dyDescent="0.25">
      <c r="F494" s="469"/>
    </row>
    <row r="495" spans="6:6" x14ac:dyDescent="0.25">
      <c r="F495" s="469"/>
    </row>
    <row r="496" spans="6:6" x14ac:dyDescent="0.25">
      <c r="F496" s="469"/>
    </row>
    <row r="497" spans="6:6" x14ac:dyDescent="0.25">
      <c r="F497" s="469"/>
    </row>
    <row r="498" spans="6:6" x14ac:dyDescent="0.25">
      <c r="F498" s="469"/>
    </row>
    <row r="499" spans="6:6" x14ac:dyDescent="0.25">
      <c r="F499" s="469"/>
    </row>
    <row r="500" spans="6:6" x14ac:dyDescent="0.25">
      <c r="F500" s="469"/>
    </row>
    <row r="501" spans="6:6" x14ac:dyDescent="0.25">
      <c r="F501" s="469"/>
    </row>
    <row r="502" spans="6:6" x14ac:dyDescent="0.25">
      <c r="F502" s="469"/>
    </row>
    <row r="503" spans="6:6" x14ac:dyDescent="0.25">
      <c r="F503" s="469"/>
    </row>
    <row r="504" spans="6:6" x14ac:dyDescent="0.25">
      <c r="F504" s="469"/>
    </row>
    <row r="505" spans="6:6" x14ac:dyDescent="0.25">
      <c r="F505" s="469"/>
    </row>
    <row r="506" spans="6:6" x14ac:dyDescent="0.25">
      <c r="F506" s="469"/>
    </row>
    <row r="507" spans="6:6" x14ac:dyDescent="0.25">
      <c r="F507" s="469"/>
    </row>
    <row r="508" spans="6:6" x14ac:dyDescent="0.25">
      <c r="F508" s="469"/>
    </row>
    <row r="509" spans="6:6" x14ac:dyDescent="0.25">
      <c r="F509" s="469"/>
    </row>
    <row r="510" spans="6:6" x14ac:dyDescent="0.25">
      <c r="F510" s="469"/>
    </row>
    <row r="511" spans="6:6" x14ac:dyDescent="0.25">
      <c r="F511" s="469"/>
    </row>
    <row r="512" spans="6:6" x14ac:dyDescent="0.25">
      <c r="F512" s="469"/>
    </row>
    <row r="513" spans="6:6" x14ac:dyDescent="0.25">
      <c r="F513" s="469"/>
    </row>
    <row r="514" spans="6:6" x14ac:dyDescent="0.25">
      <c r="F514" s="469"/>
    </row>
    <row r="515" spans="6:6" x14ac:dyDescent="0.25">
      <c r="F515" s="469"/>
    </row>
    <row r="516" spans="6:6" x14ac:dyDescent="0.25">
      <c r="F516" s="469"/>
    </row>
    <row r="517" spans="6:6" x14ac:dyDescent="0.25">
      <c r="F517" s="469"/>
    </row>
    <row r="518" spans="6:6" x14ac:dyDescent="0.25">
      <c r="F518" s="469"/>
    </row>
    <row r="519" spans="6:6" x14ac:dyDescent="0.25">
      <c r="F519" s="469"/>
    </row>
    <row r="520" spans="6:6" x14ac:dyDescent="0.25">
      <c r="F520" s="469"/>
    </row>
    <row r="521" spans="6:6" x14ac:dyDescent="0.25">
      <c r="F521" s="469"/>
    </row>
    <row r="522" spans="6:6" x14ac:dyDescent="0.25">
      <c r="F522" s="469"/>
    </row>
    <row r="523" spans="6:6" x14ac:dyDescent="0.25">
      <c r="F523" s="469"/>
    </row>
    <row r="524" spans="6:6" x14ac:dyDescent="0.25">
      <c r="F524" s="469"/>
    </row>
    <row r="525" spans="6:6" x14ac:dyDescent="0.25">
      <c r="F525" s="469"/>
    </row>
    <row r="526" spans="6:6" x14ac:dyDescent="0.25">
      <c r="F526" s="469"/>
    </row>
    <row r="527" spans="6:6" x14ac:dyDescent="0.25">
      <c r="F527" s="469"/>
    </row>
    <row r="528" spans="6:6" x14ac:dyDescent="0.25">
      <c r="F528" s="469"/>
    </row>
    <row r="529" spans="6:6" x14ac:dyDescent="0.25">
      <c r="F529" s="469"/>
    </row>
    <row r="530" spans="6:6" x14ac:dyDescent="0.25">
      <c r="F530" s="469"/>
    </row>
    <row r="531" spans="6:6" x14ac:dyDescent="0.25">
      <c r="F531" s="469"/>
    </row>
    <row r="532" spans="6:6" x14ac:dyDescent="0.25">
      <c r="F532" s="469"/>
    </row>
    <row r="533" spans="6:6" x14ac:dyDescent="0.25">
      <c r="F533" s="469"/>
    </row>
    <row r="534" spans="6:6" x14ac:dyDescent="0.25">
      <c r="F534" s="469"/>
    </row>
    <row r="535" spans="6:6" x14ac:dyDescent="0.25">
      <c r="F535" s="469"/>
    </row>
    <row r="536" spans="6:6" x14ac:dyDescent="0.25">
      <c r="F536" s="469"/>
    </row>
    <row r="537" spans="6:6" x14ac:dyDescent="0.25">
      <c r="F537" s="469"/>
    </row>
    <row r="538" spans="6:6" x14ac:dyDescent="0.25">
      <c r="F538" s="469"/>
    </row>
    <row r="539" spans="6:6" x14ac:dyDescent="0.25">
      <c r="F539" s="469"/>
    </row>
    <row r="540" spans="6:6" x14ac:dyDescent="0.25">
      <c r="F540" s="469"/>
    </row>
    <row r="541" spans="6:6" x14ac:dyDescent="0.25">
      <c r="F541" s="469"/>
    </row>
    <row r="542" spans="6:6" x14ac:dyDescent="0.25">
      <c r="F542" s="469"/>
    </row>
    <row r="543" spans="6:6" x14ac:dyDescent="0.25">
      <c r="F543" s="469"/>
    </row>
    <row r="544" spans="6:6" x14ac:dyDescent="0.25">
      <c r="F544" s="469"/>
    </row>
    <row r="545" spans="6:6" x14ac:dyDescent="0.25">
      <c r="F545" s="469"/>
    </row>
    <row r="546" spans="6:6" x14ac:dyDescent="0.25">
      <c r="F546" s="469"/>
    </row>
    <row r="547" spans="6:6" x14ac:dyDescent="0.25">
      <c r="F547" s="469"/>
    </row>
    <row r="548" spans="6:6" x14ac:dyDescent="0.25">
      <c r="F548" s="469"/>
    </row>
    <row r="549" spans="6:6" x14ac:dyDescent="0.25">
      <c r="F549" s="469"/>
    </row>
    <row r="550" spans="6:6" x14ac:dyDescent="0.25">
      <c r="F550" s="469"/>
    </row>
    <row r="551" spans="6:6" x14ac:dyDescent="0.25">
      <c r="F551" s="469"/>
    </row>
    <row r="552" spans="6:6" x14ac:dyDescent="0.25">
      <c r="F552" s="469"/>
    </row>
    <row r="553" spans="6:6" x14ac:dyDescent="0.25">
      <c r="F553" s="469"/>
    </row>
    <row r="554" spans="6:6" x14ac:dyDescent="0.25">
      <c r="F554" s="469"/>
    </row>
    <row r="555" spans="6:6" x14ac:dyDescent="0.25">
      <c r="F555" s="469"/>
    </row>
    <row r="556" spans="6:6" x14ac:dyDescent="0.25">
      <c r="F556" s="469"/>
    </row>
    <row r="557" spans="6:6" x14ac:dyDescent="0.25">
      <c r="F557" s="469"/>
    </row>
    <row r="558" spans="6:6" x14ac:dyDescent="0.25">
      <c r="F558" s="469"/>
    </row>
    <row r="559" spans="6:6" x14ac:dyDescent="0.25">
      <c r="F559" s="469"/>
    </row>
    <row r="560" spans="6:6" x14ac:dyDescent="0.25">
      <c r="F560" s="469"/>
    </row>
    <row r="561" spans="6:6" x14ac:dyDescent="0.25">
      <c r="F561" s="469"/>
    </row>
    <row r="562" spans="6:6" x14ac:dyDescent="0.25">
      <c r="F562" s="469"/>
    </row>
    <row r="563" spans="6:6" x14ac:dyDescent="0.25">
      <c r="F563" s="469"/>
    </row>
    <row r="564" spans="6:6" x14ac:dyDescent="0.25">
      <c r="F564" s="469"/>
    </row>
    <row r="565" spans="6:6" x14ac:dyDescent="0.25">
      <c r="F565" s="469"/>
    </row>
    <row r="566" spans="6:6" x14ac:dyDescent="0.25">
      <c r="F566" s="469"/>
    </row>
    <row r="567" spans="6:6" x14ac:dyDescent="0.25">
      <c r="F567" s="469"/>
    </row>
    <row r="568" spans="6:6" x14ac:dyDescent="0.25">
      <c r="F568" s="469"/>
    </row>
    <row r="569" spans="6:6" x14ac:dyDescent="0.25">
      <c r="F569" s="469"/>
    </row>
    <row r="570" spans="6:6" x14ac:dyDescent="0.25">
      <c r="F570" s="469"/>
    </row>
    <row r="571" spans="6:6" x14ac:dyDescent="0.25">
      <c r="F571" s="469"/>
    </row>
    <row r="572" spans="6:6" x14ac:dyDescent="0.25">
      <c r="F572" s="469"/>
    </row>
    <row r="573" spans="6:6" x14ac:dyDescent="0.25">
      <c r="F573" s="469"/>
    </row>
    <row r="574" spans="6:6" x14ac:dyDescent="0.25">
      <c r="F574" s="469"/>
    </row>
    <row r="575" spans="6:6" x14ac:dyDescent="0.25">
      <c r="F575" s="469"/>
    </row>
    <row r="576" spans="6:6" x14ac:dyDescent="0.25">
      <c r="F576" s="469"/>
    </row>
    <row r="577" spans="6:6" x14ac:dyDescent="0.25">
      <c r="F577" s="469"/>
    </row>
    <row r="578" spans="6:6" x14ac:dyDescent="0.25">
      <c r="F578" s="469"/>
    </row>
    <row r="579" spans="6:6" x14ac:dyDescent="0.25">
      <c r="F579" s="469"/>
    </row>
    <row r="580" spans="6:6" x14ac:dyDescent="0.25">
      <c r="F580" s="469"/>
    </row>
    <row r="581" spans="6:6" x14ac:dyDescent="0.25">
      <c r="F581" s="469"/>
    </row>
    <row r="582" spans="6:6" x14ac:dyDescent="0.25">
      <c r="F582" s="469"/>
    </row>
    <row r="583" spans="6:6" x14ac:dyDescent="0.25">
      <c r="F583" s="469"/>
    </row>
    <row r="584" spans="6:6" x14ac:dyDescent="0.25">
      <c r="F584" s="469"/>
    </row>
    <row r="585" spans="6:6" x14ac:dyDescent="0.25">
      <c r="F585" s="469"/>
    </row>
    <row r="586" spans="6:6" x14ac:dyDescent="0.25">
      <c r="F586" s="469"/>
    </row>
    <row r="587" spans="6:6" x14ac:dyDescent="0.25">
      <c r="F587" s="469"/>
    </row>
    <row r="588" spans="6:6" x14ac:dyDescent="0.25">
      <c r="F588" s="469"/>
    </row>
    <row r="589" spans="6:6" x14ac:dyDescent="0.25">
      <c r="F589" s="469"/>
    </row>
    <row r="590" spans="6:6" x14ac:dyDescent="0.25">
      <c r="F590" s="469"/>
    </row>
    <row r="591" spans="6:6" x14ac:dyDescent="0.25">
      <c r="F591" s="469"/>
    </row>
    <row r="592" spans="6:6" x14ac:dyDescent="0.25">
      <c r="F592" s="469"/>
    </row>
    <row r="593" spans="6:6" x14ac:dyDescent="0.25">
      <c r="F593" s="469"/>
    </row>
    <row r="594" spans="6:6" x14ac:dyDescent="0.25">
      <c r="F594" s="469"/>
    </row>
    <row r="595" spans="6:6" x14ac:dyDescent="0.25">
      <c r="F595" s="469"/>
    </row>
    <row r="596" spans="6:6" x14ac:dyDescent="0.25">
      <c r="F596" s="469"/>
    </row>
    <row r="597" spans="6:6" x14ac:dyDescent="0.25">
      <c r="F597" s="469"/>
    </row>
    <row r="598" spans="6:6" x14ac:dyDescent="0.25">
      <c r="F598" s="469"/>
    </row>
    <row r="599" spans="6:6" x14ac:dyDescent="0.25">
      <c r="F599" s="469"/>
    </row>
    <row r="600" spans="6:6" x14ac:dyDescent="0.25">
      <c r="F600" s="469"/>
    </row>
    <row r="601" spans="6:6" x14ac:dyDescent="0.25">
      <c r="F601" s="469"/>
    </row>
    <row r="602" spans="6:6" x14ac:dyDescent="0.25">
      <c r="F602" s="469"/>
    </row>
    <row r="603" spans="6:6" x14ac:dyDescent="0.25">
      <c r="F603" s="469"/>
    </row>
    <row r="604" spans="6:6" x14ac:dyDescent="0.25">
      <c r="F604" s="469"/>
    </row>
    <row r="605" spans="6:6" x14ac:dyDescent="0.25">
      <c r="F605" s="469"/>
    </row>
    <row r="606" spans="6:6" x14ac:dyDescent="0.25">
      <c r="F606" s="469"/>
    </row>
    <row r="607" spans="6:6" x14ac:dyDescent="0.25">
      <c r="F607" s="469"/>
    </row>
    <row r="608" spans="6:6" x14ac:dyDescent="0.25">
      <c r="F608" s="469"/>
    </row>
    <row r="609" spans="6:6" x14ac:dyDescent="0.25">
      <c r="F609" s="469"/>
    </row>
    <row r="610" spans="6:6" x14ac:dyDescent="0.25">
      <c r="F610" s="469"/>
    </row>
    <row r="611" spans="6:6" x14ac:dyDescent="0.25">
      <c r="F611" s="469"/>
    </row>
    <row r="612" spans="6:6" x14ac:dyDescent="0.25">
      <c r="F612" s="469"/>
    </row>
    <row r="613" spans="6:6" x14ac:dyDescent="0.25">
      <c r="F613" s="469"/>
    </row>
    <row r="614" spans="6:6" x14ac:dyDescent="0.25">
      <c r="F614" s="469"/>
    </row>
    <row r="615" spans="6:6" x14ac:dyDescent="0.25">
      <c r="F615" s="469"/>
    </row>
    <row r="616" spans="6:6" x14ac:dyDescent="0.25">
      <c r="F616" s="469"/>
    </row>
    <row r="617" spans="6:6" x14ac:dyDescent="0.25">
      <c r="F617" s="469"/>
    </row>
    <row r="618" spans="6:6" x14ac:dyDescent="0.25">
      <c r="F618" s="469"/>
    </row>
    <row r="619" spans="6:6" x14ac:dyDescent="0.25">
      <c r="F619" s="469"/>
    </row>
    <row r="620" spans="6:6" x14ac:dyDescent="0.25">
      <c r="F620" s="469"/>
    </row>
    <row r="621" spans="6:6" x14ac:dyDescent="0.25">
      <c r="F621" s="469"/>
    </row>
    <row r="622" spans="6:6" x14ac:dyDescent="0.25">
      <c r="F622" s="469"/>
    </row>
    <row r="623" spans="6:6" x14ac:dyDescent="0.25">
      <c r="F623" s="469"/>
    </row>
    <row r="624" spans="6:6" x14ac:dyDescent="0.25">
      <c r="F624" s="469"/>
    </row>
    <row r="625" spans="6:6" x14ac:dyDescent="0.25">
      <c r="F625" s="469"/>
    </row>
    <row r="626" spans="6:6" x14ac:dyDescent="0.25">
      <c r="F626" s="469"/>
    </row>
    <row r="627" spans="6:6" x14ac:dyDescent="0.25">
      <c r="F627" s="469"/>
    </row>
    <row r="628" spans="6:6" x14ac:dyDescent="0.25">
      <c r="F628" s="469"/>
    </row>
    <row r="629" spans="6:6" x14ac:dyDescent="0.25">
      <c r="F629" s="469"/>
    </row>
    <row r="630" spans="6:6" x14ac:dyDescent="0.25">
      <c r="F630" s="469"/>
    </row>
    <row r="631" spans="6:6" x14ac:dyDescent="0.25">
      <c r="F631" s="469"/>
    </row>
    <row r="632" spans="6:6" x14ac:dyDescent="0.25">
      <c r="F632" s="469"/>
    </row>
    <row r="633" spans="6:6" x14ac:dyDescent="0.25">
      <c r="F633" s="469"/>
    </row>
    <row r="634" spans="6:6" x14ac:dyDescent="0.25">
      <c r="F634" s="469"/>
    </row>
    <row r="635" spans="6:6" x14ac:dyDescent="0.25">
      <c r="F635" s="469"/>
    </row>
    <row r="636" spans="6:6" x14ac:dyDescent="0.25">
      <c r="F636" s="469"/>
    </row>
    <row r="637" spans="6:6" x14ac:dyDescent="0.25">
      <c r="F637" s="469"/>
    </row>
    <row r="638" spans="6:6" x14ac:dyDescent="0.25">
      <c r="F638" s="469"/>
    </row>
    <row r="639" spans="6:6" x14ac:dyDescent="0.25">
      <c r="F639" s="469"/>
    </row>
    <row r="640" spans="6:6" x14ac:dyDescent="0.25">
      <c r="F640" s="469"/>
    </row>
    <row r="641" spans="6:6" x14ac:dyDescent="0.25">
      <c r="F641" s="469"/>
    </row>
    <row r="642" spans="6:6" x14ac:dyDescent="0.25">
      <c r="F642" s="469"/>
    </row>
    <row r="643" spans="6:6" x14ac:dyDescent="0.25">
      <c r="F643" s="469"/>
    </row>
    <row r="644" spans="6:6" x14ac:dyDescent="0.25">
      <c r="F644" s="469"/>
    </row>
    <row r="645" spans="6:6" x14ac:dyDescent="0.25">
      <c r="F645" s="469"/>
    </row>
    <row r="646" spans="6:6" x14ac:dyDescent="0.25">
      <c r="F646" s="469"/>
    </row>
    <row r="647" spans="6:6" x14ac:dyDescent="0.25">
      <c r="F647" s="469"/>
    </row>
    <row r="648" spans="6:6" x14ac:dyDescent="0.25">
      <c r="F648" s="469"/>
    </row>
    <row r="649" spans="6:6" x14ac:dyDescent="0.25">
      <c r="F649" s="469"/>
    </row>
    <row r="650" spans="6:6" x14ac:dyDescent="0.25">
      <c r="F650" s="469"/>
    </row>
    <row r="651" spans="6:6" x14ac:dyDescent="0.25">
      <c r="F651" s="469"/>
    </row>
    <row r="652" spans="6:6" x14ac:dyDescent="0.25">
      <c r="F652" s="469"/>
    </row>
    <row r="653" spans="6:6" x14ac:dyDescent="0.25">
      <c r="F653" s="469"/>
    </row>
    <row r="654" spans="6:6" x14ac:dyDescent="0.25">
      <c r="F654" s="469"/>
    </row>
    <row r="655" spans="6:6" x14ac:dyDescent="0.25">
      <c r="F655" s="469"/>
    </row>
    <row r="656" spans="6:6" x14ac:dyDescent="0.25">
      <c r="F656" s="469"/>
    </row>
    <row r="657" spans="6:6" x14ac:dyDescent="0.25">
      <c r="F657" s="469"/>
    </row>
    <row r="658" spans="6:6" x14ac:dyDescent="0.25">
      <c r="F658" s="469"/>
    </row>
    <row r="659" spans="6:6" x14ac:dyDescent="0.25">
      <c r="F659" s="469"/>
    </row>
    <row r="660" spans="6:6" x14ac:dyDescent="0.25">
      <c r="F660" s="469"/>
    </row>
    <row r="661" spans="6:6" x14ac:dyDescent="0.25">
      <c r="F661" s="469"/>
    </row>
    <row r="662" spans="6:6" x14ac:dyDescent="0.25">
      <c r="F662" s="469"/>
    </row>
    <row r="663" spans="6:6" x14ac:dyDescent="0.25">
      <c r="F663" s="469"/>
    </row>
    <row r="664" spans="6:6" x14ac:dyDescent="0.25">
      <c r="F664" s="469"/>
    </row>
    <row r="665" spans="6:6" x14ac:dyDescent="0.25">
      <c r="F665" s="469"/>
    </row>
    <row r="666" spans="6:6" x14ac:dyDescent="0.25">
      <c r="F666" s="469"/>
    </row>
    <row r="667" spans="6:6" x14ac:dyDescent="0.25">
      <c r="F667" s="469"/>
    </row>
    <row r="668" spans="6:6" x14ac:dyDescent="0.25">
      <c r="F668" s="469"/>
    </row>
    <row r="669" spans="6:6" x14ac:dyDescent="0.25">
      <c r="F669" s="469"/>
    </row>
    <row r="670" spans="6:6" x14ac:dyDescent="0.25">
      <c r="F670" s="469"/>
    </row>
    <row r="671" spans="6:6" x14ac:dyDescent="0.25">
      <c r="F671" s="469"/>
    </row>
    <row r="672" spans="6:6" x14ac:dyDescent="0.25">
      <c r="F672" s="469"/>
    </row>
    <row r="673" spans="6:6" x14ac:dyDescent="0.25">
      <c r="F673" s="469"/>
    </row>
    <row r="674" spans="6:6" x14ac:dyDescent="0.25">
      <c r="F674" s="469"/>
    </row>
    <row r="675" spans="6:6" x14ac:dyDescent="0.25">
      <c r="F675" s="469"/>
    </row>
    <row r="676" spans="6:6" x14ac:dyDescent="0.25">
      <c r="F676" s="469"/>
    </row>
    <row r="677" spans="6:6" x14ac:dyDescent="0.25">
      <c r="F677" s="469"/>
    </row>
    <row r="678" spans="6:6" x14ac:dyDescent="0.25">
      <c r="F678" s="469"/>
    </row>
    <row r="679" spans="6:6" x14ac:dyDescent="0.25">
      <c r="F679" s="469"/>
    </row>
    <row r="680" spans="6:6" x14ac:dyDescent="0.25">
      <c r="F680" s="469"/>
    </row>
    <row r="681" spans="6:6" x14ac:dyDescent="0.25">
      <c r="F681" s="469"/>
    </row>
    <row r="682" spans="6:6" x14ac:dyDescent="0.25">
      <c r="F682" s="469"/>
    </row>
    <row r="683" spans="6:6" x14ac:dyDescent="0.25">
      <c r="F683" s="469"/>
    </row>
    <row r="684" spans="6:6" x14ac:dyDescent="0.25">
      <c r="F684" s="469"/>
    </row>
    <row r="685" spans="6:6" x14ac:dyDescent="0.25">
      <c r="F685" s="469"/>
    </row>
    <row r="686" spans="6:6" x14ac:dyDescent="0.25">
      <c r="F686" s="469"/>
    </row>
    <row r="687" spans="6:6" x14ac:dyDescent="0.25">
      <c r="F687" s="469"/>
    </row>
    <row r="688" spans="6:6" x14ac:dyDescent="0.25">
      <c r="F688" s="469"/>
    </row>
    <row r="689" spans="6:6" x14ac:dyDescent="0.25">
      <c r="F689" s="469"/>
    </row>
    <row r="690" spans="6:6" x14ac:dyDescent="0.25">
      <c r="F690" s="469"/>
    </row>
    <row r="691" spans="6:6" x14ac:dyDescent="0.25">
      <c r="F691" s="469"/>
    </row>
    <row r="692" spans="6:6" x14ac:dyDescent="0.25">
      <c r="F692" s="469"/>
    </row>
    <row r="693" spans="6:6" x14ac:dyDescent="0.25">
      <c r="F693" s="469"/>
    </row>
    <row r="694" spans="6:6" x14ac:dyDescent="0.25">
      <c r="F694" s="469"/>
    </row>
    <row r="695" spans="6:6" x14ac:dyDescent="0.25">
      <c r="F695" s="469"/>
    </row>
    <row r="696" spans="6:6" x14ac:dyDescent="0.25">
      <c r="F696" s="469"/>
    </row>
    <row r="697" spans="6:6" x14ac:dyDescent="0.25">
      <c r="F697" s="469"/>
    </row>
    <row r="698" spans="6:6" x14ac:dyDescent="0.25">
      <c r="F698" s="469"/>
    </row>
    <row r="699" spans="6:6" x14ac:dyDescent="0.25">
      <c r="F699" s="469"/>
    </row>
    <row r="700" spans="6:6" x14ac:dyDescent="0.25">
      <c r="F700" s="469"/>
    </row>
    <row r="701" spans="6:6" x14ac:dyDescent="0.25">
      <c r="F701" s="469"/>
    </row>
    <row r="702" spans="6:6" x14ac:dyDescent="0.25">
      <c r="F702" s="469"/>
    </row>
    <row r="703" spans="6:6" x14ac:dyDescent="0.25">
      <c r="F703" s="469"/>
    </row>
    <row r="704" spans="6:6" x14ac:dyDescent="0.25">
      <c r="F704" s="469"/>
    </row>
    <row r="705" spans="6:6" x14ac:dyDescent="0.25">
      <c r="F705" s="469"/>
    </row>
    <row r="706" spans="6:6" x14ac:dyDescent="0.25">
      <c r="F706" s="469"/>
    </row>
    <row r="707" spans="6:6" x14ac:dyDescent="0.25">
      <c r="F707" s="469"/>
    </row>
    <row r="708" spans="6:6" x14ac:dyDescent="0.25">
      <c r="F708" s="469"/>
    </row>
    <row r="709" spans="6:6" x14ac:dyDescent="0.25">
      <c r="F709" s="469"/>
    </row>
    <row r="710" spans="6:6" x14ac:dyDescent="0.25">
      <c r="F710" s="469"/>
    </row>
    <row r="711" spans="6:6" x14ac:dyDescent="0.25">
      <c r="F711" s="469"/>
    </row>
    <row r="712" spans="6:6" x14ac:dyDescent="0.25">
      <c r="F712" s="469"/>
    </row>
    <row r="713" spans="6:6" x14ac:dyDescent="0.25">
      <c r="F713" s="469"/>
    </row>
    <row r="714" spans="6:6" x14ac:dyDescent="0.25">
      <c r="F714" s="469"/>
    </row>
    <row r="715" spans="6:6" x14ac:dyDescent="0.25">
      <c r="F715" s="469"/>
    </row>
    <row r="716" spans="6:6" x14ac:dyDescent="0.25">
      <c r="F716" s="469"/>
    </row>
    <row r="717" spans="6:6" x14ac:dyDescent="0.25">
      <c r="F717" s="469"/>
    </row>
    <row r="718" spans="6:6" x14ac:dyDescent="0.25">
      <c r="F718" s="469"/>
    </row>
    <row r="719" spans="6:6" x14ac:dyDescent="0.25">
      <c r="F719" s="469"/>
    </row>
    <row r="720" spans="6:6" x14ac:dyDescent="0.25">
      <c r="F720" s="469"/>
    </row>
    <row r="721" spans="6:6" x14ac:dyDescent="0.25">
      <c r="F721" s="469"/>
    </row>
    <row r="722" spans="6:6" x14ac:dyDescent="0.25">
      <c r="F722" s="469"/>
    </row>
    <row r="723" spans="6:6" x14ac:dyDescent="0.25">
      <c r="F723" s="469"/>
    </row>
    <row r="724" spans="6:6" x14ac:dyDescent="0.25">
      <c r="F724" s="469"/>
    </row>
    <row r="725" spans="6:6" x14ac:dyDescent="0.25">
      <c r="F725" s="469"/>
    </row>
    <row r="726" spans="6:6" x14ac:dyDescent="0.25">
      <c r="F726" s="469"/>
    </row>
    <row r="727" spans="6:6" x14ac:dyDescent="0.25">
      <c r="F727" s="469"/>
    </row>
    <row r="728" spans="6:6" x14ac:dyDescent="0.25">
      <c r="F728" s="469"/>
    </row>
    <row r="729" spans="6:6" x14ac:dyDescent="0.25">
      <c r="F729" s="469"/>
    </row>
    <row r="730" spans="6:6" x14ac:dyDescent="0.25">
      <c r="F730" s="469"/>
    </row>
    <row r="731" spans="6:6" x14ac:dyDescent="0.25">
      <c r="F731" s="469"/>
    </row>
    <row r="732" spans="6:6" x14ac:dyDescent="0.25">
      <c r="F732" s="469"/>
    </row>
    <row r="733" spans="6:6" x14ac:dyDescent="0.25">
      <c r="F733" s="469"/>
    </row>
    <row r="734" spans="6:6" x14ac:dyDescent="0.25">
      <c r="F734" s="469"/>
    </row>
    <row r="735" spans="6:6" x14ac:dyDescent="0.25">
      <c r="F735" s="469"/>
    </row>
    <row r="736" spans="6:6" x14ac:dyDescent="0.25">
      <c r="F736" s="469"/>
    </row>
    <row r="737" spans="6:6" x14ac:dyDescent="0.25">
      <c r="F737" s="469"/>
    </row>
    <row r="738" spans="6:6" x14ac:dyDescent="0.25">
      <c r="F738" s="469"/>
    </row>
    <row r="739" spans="6:6" x14ac:dyDescent="0.25">
      <c r="F739" s="469"/>
    </row>
    <row r="740" spans="6:6" x14ac:dyDescent="0.25">
      <c r="F740" s="469"/>
    </row>
    <row r="741" spans="6:6" x14ac:dyDescent="0.25">
      <c r="F741" s="469"/>
    </row>
    <row r="742" spans="6:6" x14ac:dyDescent="0.25">
      <c r="F742" s="469"/>
    </row>
    <row r="743" spans="6:6" x14ac:dyDescent="0.25">
      <c r="F743" s="469"/>
    </row>
    <row r="744" spans="6:6" x14ac:dyDescent="0.25">
      <c r="F744" s="469"/>
    </row>
    <row r="745" spans="6:6" x14ac:dyDescent="0.25">
      <c r="F745" s="469"/>
    </row>
    <row r="746" spans="6:6" x14ac:dyDescent="0.25">
      <c r="F746" s="469"/>
    </row>
    <row r="747" spans="6:6" x14ac:dyDescent="0.25">
      <c r="F747" s="469"/>
    </row>
    <row r="748" spans="6:6" x14ac:dyDescent="0.25">
      <c r="F748" s="469"/>
    </row>
    <row r="749" spans="6:6" x14ac:dyDescent="0.25">
      <c r="F749" s="469"/>
    </row>
    <row r="750" spans="6:6" x14ac:dyDescent="0.25">
      <c r="F750" s="469"/>
    </row>
    <row r="751" spans="6:6" x14ac:dyDescent="0.25">
      <c r="F751" s="469"/>
    </row>
    <row r="752" spans="6:6" x14ac:dyDescent="0.25">
      <c r="F752" s="469"/>
    </row>
    <row r="753" spans="6:6" x14ac:dyDescent="0.25">
      <c r="F753" s="469"/>
    </row>
    <row r="754" spans="6:6" x14ac:dyDescent="0.25">
      <c r="F754" s="469"/>
    </row>
    <row r="755" spans="6:6" x14ac:dyDescent="0.25">
      <c r="F755" s="469"/>
    </row>
    <row r="756" spans="6:6" x14ac:dyDescent="0.25">
      <c r="F756" s="469"/>
    </row>
    <row r="757" spans="6:6" x14ac:dyDescent="0.25">
      <c r="F757" s="469"/>
    </row>
    <row r="758" spans="6:6" x14ac:dyDescent="0.25">
      <c r="F758" s="469"/>
    </row>
    <row r="759" spans="6:6" x14ac:dyDescent="0.25">
      <c r="F759" s="469"/>
    </row>
    <row r="760" spans="6:6" x14ac:dyDescent="0.25">
      <c r="F760" s="469"/>
    </row>
    <row r="761" spans="6:6" x14ac:dyDescent="0.25">
      <c r="F761" s="469"/>
    </row>
    <row r="762" spans="6:6" x14ac:dyDescent="0.25">
      <c r="F762" s="469"/>
    </row>
    <row r="763" spans="6:6" x14ac:dyDescent="0.25">
      <c r="F763" s="469"/>
    </row>
    <row r="764" spans="6:6" x14ac:dyDescent="0.25">
      <c r="F764" s="469"/>
    </row>
    <row r="765" spans="6:6" x14ac:dyDescent="0.25">
      <c r="F765" s="469"/>
    </row>
    <row r="766" spans="6:6" x14ac:dyDescent="0.25">
      <c r="F766" s="469"/>
    </row>
    <row r="767" spans="6:6" x14ac:dyDescent="0.25">
      <c r="F767" s="469"/>
    </row>
    <row r="768" spans="6:6" x14ac:dyDescent="0.25">
      <c r="F768" s="469"/>
    </row>
    <row r="769" spans="6:6" x14ac:dyDescent="0.25">
      <c r="F769" s="469"/>
    </row>
    <row r="770" spans="6:6" x14ac:dyDescent="0.25">
      <c r="F770" s="469"/>
    </row>
    <row r="771" spans="6:6" x14ac:dyDescent="0.25">
      <c r="F771" s="469"/>
    </row>
    <row r="772" spans="6:6" x14ac:dyDescent="0.25">
      <c r="F772" s="469"/>
    </row>
    <row r="773" spans="6:6" x14ac:dyDescent="0.25">
      <c r="F773" s="469"/>
    </row>
    <row r="774" spans="6:6" x14ac:dyDescent="0.25">
      <c r="F774" s="469"/>
    </row>
    <row r="775" spans="6:6" x14ac:dyDescent="0.25">
      <c r="F775" s="469"/>
    </row>
    <row r="776" spans="6:6" x14ac:dyDescent="0.25">
      <c r="F776" s="469"/>
    </row>
    <row r="777" spans="6:6" x14ac:dyDescent="0.25">
      <c r="F777" s="469"/>
    </row>
    <row r="778" spans="6:6" x14ac:dyDescent="0.25">
      <c r="F778" s="469"/>
    </row>
    <row r="779" spans="6:6" x14ac:dyDescent="0.25">
      <c r="F779" s="469"/>
    </row>
    <row r="780" spans="6:6" x14ac:dyDescent="0.25">
      <c r="F780" s="469"/>
    </row>
    <row r="781" spans="6:6" x14ac:dyDescent="0.25">
      <c r="F781" s="469"/>
    </row>
    <row r="782" spans="6:6" x14ac:dyDescent="0.25">
      <c r="F782" s="469"/>
    </row>
    <row r="783" spans="6:6" x14ac:dyDescent="0.25">
      <c r="F783" s="469"/>
    </row>
    <row r="784" spans="6:6" x14ac:dyDescent="0.25">
      <c r="F784" s="469"/>
    </row>
    <row r="785" spans="6:6" x14ac:dyDescent="0.25">
      <c r="F785" s="469"/>
    </row>
    <row r="786" spans="6:6" x14ac:dyDescent="0.25">
      <c r="F786" s="469"/>
    </row>
    <row r="787" spans="6:6" x14ac:dyDescent="0.25">
      <c r="F787" s="469"/>
    </row>
    <row r="788" spans="6:6" x14ac:dyDescent="0.25">
      <c r="F788" s="469"/>
    </row>
    <row r="789" spans="6:6" x14ac:dyDescent="0.25">
      <c r="F789" s="469"/>
    </row>
    <row r="790" spans="6:6" x14ac:dyDescent="0.25">
      <c r="F790" s="469"/>
    </row>
    <row r="791" spans="6:6" x14ac:dyDescent="0.25">
      <c r="F791" s="469"/>
    </row>
    <row r="792" spans="6:6" x14ac:dyDescent="0.25">
      <c r="F792" s="469"/>
    </row>
    <row r="793" spans="6:6" x14ac:dyDescent="0.25">
      <c r="F793" s="469"/>
    </row>
    <row r="794" spans="6:6" x14ac:dyDescent="0.25">
      <c r="F794" s="469"/>
    </row>
    <row r="795" spans="6:6" x14ac:dyDescent="0.25">
      <c r="F795" s="469"/>
    </row>
    <row r="796" spans="6:6" x14ac:dyDescent="0.25">
      <c r="F796" s="469"/>
    </row>
    <row r="797" spans="6:6" x14ac:dyDescent="0.25">
      <c r="F797" s="469"/>
    </row>
    <row r="798" spans="6:6" x14ac:dyDescent="0.25">
      <c r="F798" s="469"/>
    </row>
    <row r="799" spans="6:6" x14ac:dyDescent="0.25">
      <c r="F799" s="469"/>
    </row>
    <row r="800" spans="6:6" x14ac:dyDescent="0.25">
      <c r="F800" s="469"/>
    </row>
    <row r="801" spans="6:6" x14ac:dyDescent="0.25">
      <c r="F801" s="469"/>
    </row>
    <row r="802" spans="6:6" x14ac:dyDescent="0.25">
      <c r="F802" s="469"/>
    </row>
    <row r="803" spans="6:6" x14ac:dyDescent="0.25">
      <c r="F803" s="469"/>
    </row>
    <row r="804" spans="6:6" x14ac:dyDescent="0.25">
      <c r="F804" s="469"/>
    </row>
    <row r="805" spans="6:6" x14ac:dyDescent="0.25">
      <c r="F805" s="469"/>
    </row>
    <row r="806" spans="6:6" x14ac:dyDescent="0.25">
      <c r="F806" s="469"/>
    </row>
    <row r="807" spans="6:6" x14ac:dyDescent="0.25">
      <c r="F807" s="469"/>
    </row>
    <row r="808" spans="6:6" x14ac:dyDescent="0.25">
      <c r="F808" s="469"/>
    </row>
    <row r="809" spans="6:6" x14ac:dyDescent="0.25">
      <c r="F809" s="469"/>
    </row>
    <row r="810" spans="6:6" x14ac:dyDescent="0.25">
      <c r="F810" s="469"/>
    </row>
    <row r="811" spans="6:6" x14ac:dyDescent="0.25">
      <c r="F811" s="469"/>
    </row>
    <row r="812" spans="6:6" x14ac:dyDescent="0.25">
      <c r="F812" s="469"/>
    </row>
    <row r="813" spans="6:6" x14ac:dyDescent="0.25">
      <c r="F813" s="469"/>
    </row>
    <row r="814" spans="6:6" x14ac:dyDescent="0.25">
      <c r="F814" s="469"/>
    </row>
    <row r="815" spans="6:6" x14ac:dyDescent="0.25">
      <c r="F815" s="469"/>
    </row>
    <row r="816" spans="6:6" x14ac:dyDescent="0.25">
      <c r="F816" s="469"/>
    </row>
    <row r="817" spans="6:6" x14ac:dyDescent="0.25">
      <c r="F817" s="469"/>
    </row>
    <row r="818" spans="6:6" x14ac:dyDescent="0.25">
      <c r="F818" s="469"/>
    </row>
    <row r="819" spans="6:6" x14ac:dyDescent="0.25">
      <c r="F819" s="469"/>
    </row>
    <row r="820" spans="6:6" x14ac:dyDescent="0.25">
      <c r="F820" s="469"/>
    </row>
    <row r="821" spans="6:6" x14ac:dyDescent="0.25">
      <c r="F821" s="469"/>
    </row>
    <row r="822" spans="6:6" x14ac:dyDescent="0.25">
      <c r="F822" s="469"/>
    </row>
    <row r="823" spans="6:6" x14ac:dyDescent="0.25">
      <c r="F823" s="469"/>
    </row>
    <row r="824" spans="6:6" x14ac:dyDescent="0.25">
      <c r="F824" s="469"/>
    </row>
    <row r="825" spans="6:6" x14ac:dyDescent="0.25">
      <c r="F825" s="469"/>
    </row>
    <row r="826" spans="6:6" x14ac:dyDescent="0.25">
      <c r="F826" s="469"/>
    </row>
    <row r="827" spans="6:6" x14ac:dyDescent="0.25">
      <c r="F827" s="469"/>
    </row>
    <row r="828" spans="6:6" x14ac:dyDescent="0.25">
      <c r="F828" s="469"/>
    </row>
    <row r="829" spans="6:6" x14ac:dyDescent="0.25">
      <c r="F829" s="469"/>
    </row>
    <row r="830" spans="6:6" x14ac:dyDescent="0.25">
      <c r="F830" s="469"/>
    </row>
    <row r="831" spans="6:6" x14ac:dyDescent="0.25">
      <c r="F831" s="469"/>
    </row>
    <row r="832" spans="6:6" x14ac:dyDescent="0.25">
      <c r="F832" s="469"/>
    </row>
    <row r="833" spans="6:6" x14ac:dyDescent="0.25">
      <c r="F833" s="469"/>
    </row>
    <row r="834" spans="6:6" x14ac:dyDescent="0.25">
      <c r="F834" s="469"/>
    </row>
    <row r="835" spans="6:6" x14ac:dyDescent="0.25">
      <c r="F835" s="469"/>
    </row>
    <row r="836" spans="6:6" x14ac:dyDescent="0.25">
      <c r="F836" s="469"/>
    </row>
    <row r="837" spans="6:6" x14ac:dyDescent="0.25">
      <c r="F837" s="469"/>
    </row>
    <row r="838" spans="6:6" x14ac:dyDescent="0.25">
      <c r="F838" s="469"/>
    </row>
    <row r="839" spans="6:6" x14ac:dyDescent="0.25">
      <c r="F839" s="469"/>
    </row>
    <row r="840" spans="6:6" x14ac:dyDescent="0.25">
      <c r="F840" s="469"/>
    </row>
    <row r="841" spans="6:6" x14ac:dyDescent="0.25">
      <c r="F841" s="469"/>
    </row>
    <row r="842" spans="6:6" x14ac:dyDescent="0.25">
      <c r="F842" s="469"/>
    </row>
    <row r="843" spans="6:6" x14ac:dyDescent="0.25">
      <c r="F843" s="469"/>
    </row>
    <row r="844" spans="6:6" x14ac:dyDescent="0.25">
      <c r="F844" s="469"/>
    </row>
    <row r="845" spans="6:6" x14ac:dyDescent="0.25">
      <c r="F845" s="469"/>
    </row>
    <row r="846" spans="6:6" x14ac:dyDescent="0.25">
      <c r="F846" s="469"/>
    </row>
    <row r="847" spans="6:6" x14ac:dyDescent="0.25">
      <c r="F847" s="469"/>
    </row>
    <row r="848" spans="6:6" x14ac:dyDescent="0.25">
      <c r="F848" s="469"/>
    </row>
    <row r="849" spans="6:6" x14ac:dyDescent="0.25">
      <c r="F849" s="469"/>
    </row>
    <row r="850" spans="6:6" x14ac:dyDescent="0.25">
      <c r="F850" s="469"/>
    </row>
    <row r="851" spans="6:6" x14ac:dyDescent="0.25">
      <c r="F851" s="469"/>
    </row>
    <row r="852" spans="6:6" x14ac:dyDescent="0.25">
      <c r="F852" s="469"/>
    </row>
    <row r="853" spans="6:6" x14ac:dyDescent="0.25">
      <c r="F853" s="469"/>
    </row>
    <row r="854" spans="6:6" x14ac:dyDescent="0.25">
      <c r="F854" s="469"/>
    </row>
    <row r="855" spans="6:6" x14ac:dyDescent="0.25">
      <c r="F855" s="469"/>
    </row>
    <row r="856" spans="6:6" x14ac:dyDescent="0.25">
      <c r="F856" s="469"/>
    </row>
    <row r="857" spans="6:6" x14ac:dyDescent="0.25">
      <c r="F857" s="469"/>
    </row>
    <row r="858" spans="6:6" x14ac:dyDescent="0.25">
      <c r="F858" s="469"/>
    </row>
    <row r="859" spans="6:6" x14ac:dyDescent="0.25">
      <c r="F859" s="469"/>
    </row>
    <row r="860" spans="6:6" x14ac:dyDescent="0.25">
      <c r="F860" s="469"/>
    </row>
    <row r="861" spans="6:6" x14ac:dyDescent="0.25">
      <c r="F861" s="469"/>
    </row>
    <row r="862" spans="6:6" x14ac:dyDescent="0.25">
      <c r="F862" s="469"/>
    </row>
    <row r="863" spans="6:6" x14ac:dyDescent="0.25">
      <c r="F863" s="469"/>
    </row>
    <row r="864" spans="6:6" x14ac:dyDescent="0.25">
      <c r="F864" s="469"/>
    </row>
    <row r="865" spans="6:6" x14ac:dyDescent="0.25">
      <c r="F865" s="469"/>
    </row>
    <row r="866" spans="6:6" x14ac:dyDescent="0.25">
      <c r="F866" s="469"/>
    </row>
    <row r="867" spans="6:6" x14ac:dyDescent="0.25">
      <c r="F867" s="469"/>
    </row>
    <row r="868" spans="6:6" x14ac:dyDescent="0.25">
      <c r="F868" s="469"/>
    </row>
    <row r="869" spans="6:6" x14ac:dyDescent="0.25">
      <c r="F869" s="469"/>
    </row>
    <row r="870" spans="6:6" x14ac:dyDescent="0.25">
      <c r="F870" s="469"/>
    </row>
    <row r="871" spans="6:6" x14ac:dyDescent="0.25">
      <c r="F871" s="469"/>
    </row>
    <row r="872" spans="6:6" x14ac:dyDescent="0.25">
      <c r="F872" s="469"/>
    </row>
    <row r="873" spans="6:6" x14ac:dyDescent="0.25">
      <c r="F873" s="469"/>
    </row>
    <row r="874" spans="6:6" x14ac:dyDescent="0.25">
      <c r="F874" s="469"/>
    </row>
    <row r="875" spans="6:6" x14ac:dyDescent="0.25">
      <c r="F875" s="469"/>
    </row>
    <row r="876" spans="6:6" x14ac:dyDescent="0.25">
      <c r="F876" s="469"/>
    </row>
    <row r="877" spans="6:6" x14ac:dyDescent="0.25">
      <c r="F877" s="469"/>
    </row>
    <row r="878" spans="6:6" x14ac:dyDescent="0.25">
      <c r="F878" s="469"/>
    </row>
    <row r="879" spans="6:6" x14ac:dyDescent="0.25">
      <c r="F879" s="469"/>
    </row>
    <row r="880" spans="6:6" x14ac:dyDescent="0.25">
      <c r="F880" s="469"/>
    </row>
    <row r="881" spans="6:6" x14ac:dyDescent="0.25">
      <c r="F881" s="469"/>
    </row>
    <row r="882" spans="6:6" x14ac:dyDescent="0.25">
      <c r="F882" s="469"/>
    </row>
    <row r="883" spans="6:6" x14ac:dyDescent="0.25">
      <c r="F883" s="469"/>
    </row>
    <row r="884" spans="6:6" x14ac:dyDescent="0.25">
      <c r="F884" s="469"/>
    </row>
    <row r="885" spans="6:6" x14ac:dyDescent="0.25">
      <c r="F885" s="469"/>
    </row>
    <row r="886" spans="6:6" x14ac:dyDescent="0.25">
      <c r="F886" s="469"/>
    </row>
    <row r="887" spans="6:6" x14ac:dyDescent="0.25">
      <c r="F887" s="469"/>
    </row>
    <row r="888" spans="6:6" x14ac:dyDescent="0.25">
      <c r="F888" s="469"/>
    </row>
    <row r="889" spans="6:6" x14ac:dyDescent="0.25">
      <c r="F889" s="469"/>
    </row>
    <row r="890" spans="6:6" x14ac:dyDescent="0.25">
      <c r="F890" s="469"/>
    </row>
    <row r="891" spans="6:6" x14ac:dyDescent="0.25">
      <c r="F891" s="469"/>
    </row>
    <row r="892" spans="6:6" x14ac:dyDescent="0.25">
      <c r="F892" s="469"/>
    </row>
    <row r="893" spans="6:6" x14ac:dyDescent="0.25">
      <c r="F893" s="469"/>
    </row>
    <row r="894" spans="6:6" x14ac:dyDescent="0.25">
      <c r="F894" s="469"/>
    </row>
    <row r="895" spans="6:6" x14ac:dyDescent="0.25">
      <c r="F895" s="469"/>
    </row>
    <row r="896" spans="6:6" x14ac:dyDescent="0.25">
      <c r="F896" s="469"/>
    </row>
    <row r="897" spans="6:6" x14ac:dyDescent="0.25">
      <c r="F897" s="469"/>
    </row>
    <row r="898" spans="6:6" x14ac:dyDescent="0.25">
      <c r="F898" s="469"/>
    </row>
    <row r="899" spans="6:6" x14ac:dyDescent="0.25">
      <c r="F899" s="469"/>
    </row>
    <row r="900" spans="6:6" x14ac:dyDescent="0.25">
      <c r="F900" s="469"/>
    </row>
    <row r="901" spans="6:6" x14ac:dyDescent="0.25">
      <c r="F901" s="469"/>
    </row>
    <row r="902" spans="6:6" x14ac:dyDescent="0.25">
      <c r="F902" s="469"/>
    </row>
    <row r="903" spans="6:6" x14ac:dyDescent="0.25">
      <c r="F903" s="469"/>
    </row>
    <row r="904" spans="6:6" x14ac:dyDescent="0.25">
      <c r="F904" s="469"/>
    </row>
    <row r="905" spans="6:6" x14ac:dyDescent="0.25">
      <c r="F905" s="469"/>
    </row>
    <row r="906" spans="6:6" x14ac:dyDescent="0.25">
      <c r="F906" s="469"/>
    </row>
    <row r="907" spans="6:6" x14ac:dyDescent="0.25">
      <c r="F907" s="469"/>
    </row>
    <row r="908" spans="6:6" x14ac:dyDescent="0.25">
      <c r="F908" s="469"/>
    </row>
    <row r="909" spans="6:6" x14ac:dyDescent="0.25">
      <c r="F909" s="469"/>
    </row>
    <row r="910" spans="6:6" x14ac:dyDescent="0.25">
      <c r="F910" s="469"/>
    </row>
    <row r="911" spans="6:6" x14ac:dyDescent="0.25">
      <c r="F911" s="469"/>
    </row>
    <row r="912" spans="6:6" x14ac:dyDescent="0.25">
      <c r="F912" s="469"/>
    </row>
    <row r="913" spans="6:6" x14ac:dyDescent="0.25">
      <c r="F913" s="469"/>
    </row>
    <row r="914" spans="6:6" x14ac:dyDescent="0.25">
      <c r="F914" s="469"/>
    </row>
    <row r="915" spans="6:6" x14ac:dyDescent="0.25">
      <c r="F915" s="469"/>
    </row>
    <row r="916" spans="6:6" x14ac:dyDescent="0.25">
      <c r="F916" s="469"/>
    </row>
    <row r="917" spans="6:6" x14ac:dyDescent="0.25">
      <c r="F917" s="469"/>
    </row>
    <row r="918" spans="6:6" x14ac:dyDescent="0.25">
      <c r="F918" s="469"/>
    </row>
    <row r="919" spans="6:6" x14ac:dyDescent="0.25">
      <c r="F919" s="469"/>
    </row>
    <row r="920" spans="6:6" x14ac:dyDescent="0.25">
      <c r="F920" s="469"/>
    </row>
    <row r="921" spans="6:6" x14ac:dyDescent="0.25">
      <c r="F921" s="469"/>
    </row>
    <row r="922" spans="6:6" x14ac:dyDescent="0.25">
      <c r="F922" s="469"/>
    </row>
    <row r="923" spans="6:6" x14ac:dyDescent="0.25">
      <c r="F923" s="469"/>
    </row>
    <row r="924" spans="6:6" x14ac:dyDescent="0.25">
      <c r="F924" s="469"/>
    </row>
    <row r="925" spans="6:6" x14ac:dyDescent="0.25">
      <c r="F925" s="469"/>
    </row>
    <row r="926" spans="6:6" x14ac:dyDescent="0.25">
      <c r="F926" s="469"/>
    </row>
    <row r="927" spans="6:6" x14ac:dyDescent="0.25">
      <c r="F927" s="469"/>
    </row>
    <row r="928" spans="6:6" x14ac:dyDescent="0.25">
      <c r="F928" s="469"/>
    </row>
    <row r="929" spans="6:6" x14ac:dyDescent="0.25">
      <c r="F929" s="469"/>
    </row>
    <row r="930" spans="6:6" x14ac:dyDescent="0.25">
      <c r="F930" s="469"/>
    </row>
    <row r="931" spans="6:6" x14ac:dyDescent="0.25">
      <c r="F931" s="469"/>
    </row>
    <row r="932" spans="6:6" x14ac:dyDescent="0.25">
      <c r="F932" s="469"/>
    </row>
    <row r="933" spans="6:6" x14ac:dyDescent="0.25">
      <c r="F933" s="469"/>
    </row>
    <row r="934" spans="6:6" x14ac:dyDescent="0.25">
      <c r="F934" s="469"/>
    </row>
    <row r="935" spans="6:6" x14ac:dyDescent="0.25">
      <c r="F935" s="469"/>
    </row>
    <row r="936" spans="6:6" x14ac:dyDescent="0.25">
      <c r="F936" s="469"/>
    </row>
    <row r="937" spans="6:6" x14ac:dyDescent="0.25">
      <c r="F937" s="469"/>
    </row>
    <row r="938" spans="6:6" x14ac:dyDescent="0.25">
      <c r="F938" s="469"/>
    </row>
    <row r="939" spans="6:6" x14ac:dyDescent="0.25">
      <c r="F939" s="469"/>
    </row>
    <row r="940" spans="6:6" x14ac:dyDescent="0.25">
      <c r="F940" s="469"/>
    </row>
    <row r="941" spans="6:6" x14ac:dyDescent="0.25">
      <c r="F941" s="469"/>
    </row>
    <row r="942" spans="6:6" x14ac:dyDescent="0.25">
      <c r="F942" s="469"/>
    </row>
    <row r="943" spans="6:6" x14ac:dyDescent="0.25">
      <c r="F943" s="469"/>
    </row>
    <row r="944" spans="6:6" x14ac:dyDescent="0.25">
      <c r="F944" s="469"/>
    </row>
    <row r="945" spans="6:6" x14ac:dyDescent="0.25">
      <c r="F945" s="469"/>
    </row>
    <row r="946" spans="6:6" x14ac:dyDescent="0.25">
      <c r="F946" s="469"/>
    </row>
    <row r="947" spans="6:6" x14ac:dyDescent="0.25">
      <c r="F947" s="469"/>
    </row>
    <row r="948" spans="6:6" x14ac:dyDescent="0.25">
      <c r="F948" s="469"/>
    </row>
    <row r="949" spans="6:6" x14ac:dyDescent="0.25">
      <c r="F949" s="469"/>
    </row>
    <row r="950" spans="6:6" x14ac:dyDescent="0.25">
      <c r="F950" s="469"/>
    </row>
    <row r="951" spans="6:6" x14ac:dyDescent="0.25">
      <c r="F951" s="469"/>
    </row>
    <row r="952" spans="6:6" x14ac:dyDescent="0.25">
      <c r="F952" s="469"/>
    </row>
    <row r="953" spans="6:6" x14ac:dyDescent="0.25">
      <c r="F953" s="469"/>
    </row>
    <row r="954" spans="6:6" x14ac:dyDescent="0.25">
      <c r="F954" s="469"/>
    </row>
    <row r="955" spans="6:6" x14ac:dyDescent="0.25">
      <c r="F955" s="469"/>
    </row>
    <row r="956" spans="6:6" x14ac:dyDescent="0.25">
      <c r="F956" s="469"/>
    </row>
    <row r="957" spans="6:6" x14ac:dyDescent="0.25">
      <c r="F957" s="469"/>
    </row>
    <row r="958" spans="6:6" x14ac:dyDescent="0.25">
      <c r="F958" s="469"/>
    </row>
    <row r="959" spans="6:6" x14ac:dyDescent="0.25">
      <c r="F959" s="469"/>
    </row>
    <row r="960" spans="6:6" x14ac:dyDescent="0.25">
      <c r="F960" s="469"/>
    </row>
    <row r="961" spans="6:6" x14ac:dyDescent="0.25">
      <c r="F961" s="469"/>
    </row>
    <row r="962" spans="6:6" x14ac:dyDescent="0.25">
      <c r="F962" s="469"/>
    </row>
    <row r="963" spans="6:6" x14ac:dyDescent="0.25">
      <c r="F963" s="469"/>
    </row>
    <row r="964" spans="6:6" x14ac:dyDescent="0.25">
      <c r="F964" s="469"/>
    </row>
    <row r="965" spans="6:6" x14ac:dyDescent="0.25">
      <c r="F965" s="469"/>
    </row>
    <row r="966" spans="6:6" x14ac:dyDescent="0.25">
      <c r="F966" s="469"/>
    </row>
    <row r="967" spans="6:6" x14ac:dyDescent="0.25">
      <c r="F967" s="469"/>
    </row>
    <row r="968" spans="6:6" x14ac:dyDescent="0.25">
      <c r="F968" s="469"/>
    </row>
    <row r="969" spans="6:6" x14ac:dyDescent="0.25">
      <c r="F969" s="469"/>
    </row>
    <row r="970" spans="6:6" x14ac:dyDescent="0.25">
      <c r="F970" s="469"/>
    </row>
    <row r="971" spans="6:6" x14ac:dyDescent="0.25">
      <c r="F971" s="469"/>
    </row>
    <row r="972" spans="6:6" x14ac:dyDescent="0.25">
      <c r="F972" s="469"/>
    </row>
    <row r="973" spans="6:6" x14ac:dyDescent="0.25">
      <c r="F973" s="469"/>
    </row>
    <row r="974" spans="6:6" x14ac:dyDescent="0.25">
      <c r="F974" s="469"/>
    </row>
    <row r="975" spans="6:6" x14ac:dyDescent="0.25">
      <c r="F975" s="469"/>
    </row>
    <row r="976" spans="6:6" x14ac:dyDescent="0.25">
      <c r="F976" s="469"/>
    </row>
    <row r="977" spans="6:6" x14ac:dyDescent="0.25">
      <c r="F977" s="469"/>
    </row>
    <row r="978" spans="6:6" x14ac:dyDescent="0.25">
      <c r="F978" s="469"/>
    </row>
    <row r="979" spans="6:6" x14ac:dyDescent="0.25">
      <c r="F979" s="469"/>
    </row>
    <row r="980" spans="6:6" x14ac:dyDescent="0.25">
      <c r="F980" s="469"/>
    </row>
    <row r="981" spans="6:6" x14ac:dyDescent="0.25">
      <c r="F981" s="469"/>
    </row>
    <row r="982" spans="6:6" x14ac:dyDescent="0.25">
      <c r="F982" s="469"/>
    </row>
    <row r="983" spans="6:6" x14ac:dyDescent="0.25">
      <c r="F983" s="469"/>
    </row>
    <row r="984" spans="6:6" x14ac:dyDescent="0.25">
      <c r="F984" s="469"/>
    </row>
    <row r="985" spans="6:6" x14ac:dyDescent="0.25">
      <c r="F985" s="469"/>
    </row>
    <row r="986" spans="6:6" x14ac:dyDescent="0.25">
      <c r="F986" s="469"/>
    </row>
    <row r="987" spans="6:6" x14ac:dyDescent="0.25">
      <c r="F987" s="469"/>
    </row>
    <row r="988" spans="6:6" x14ac:dyDescent="0.25">
      <c r="F988" s="469"/>
    </row>
    <row r="989" spans="6:6" x14ac:dyDescent="0.25">
      <c r="F989" s="469"/>
    </row>
    <row r="990" spans="6:6" x14ac:dyDescent="0.25">
      <c r="F990" s="469"/>
    </row>
    <row r="991" spans="6:6" x14ac:dyDescent="0.25">
      <c r="F991" s="469"/>
    </row>
    <row r="992" spans="6:6" x14ac:dyDescent="0.25">
      <c r="F992" s="469"/>
    </row>
    <row r="993" spans="6:6" x14ac:dyDescent="0.25">
      <c r="F993" s="469"/>
    </row>
    <row r="994" spans="6:6" x14ac:dyDescent="0.25">
      <c r="F994" s="469"/>
    </row>
    <row r="995" spans="6:6" x14ac:dyDescent="0.25">
      <c r="F995" s="469"/>
    </row>
    <row r="996" spans="6:6" x14ac:dyDescent="0.25">
      <c r="F996" s="469"/>
    </row>
    <row r="997" spans="6:6" x14ac:dyDescent="0.25">
      <c r="F997" s="469"/>
    </row>
    <row r="998" spans="6:6" x14ac:dyDescent="0.25">
      <c r="F998" s="469"/>
    </row>
    <row r="999" spans="6:6" x14ac:dyDescent="0.25">
      <c r="F999" s="469"/>
    </row>
    <row r="1000" spans="6:6" x14ac:dyDescent="0.25">
      <c r="F1000" s="469"/>
    </row>
    <row r="1001" spans="6:6" x14ac:dyDescent="0.25">
      <c r="F1001" s="469"/>
    </row>
    <row r="1002" spans="6:6" x14ac:dyDescent="0.25">
      <c r="F1002" s="469"/>
    </row>
    <row r="1003" spans="6:6" x14ac:dyDescent="0.25">
      <c r="F1003" s="469"/>
    </row>
    <row r="1004" spans="6:6" x14ac:dyDescent="0.25">
      <c r="F1004" s="469"/>
    </row>
    <row r="1005" spans="6:6" x14ac:dyDescent="0.25">
      <c r="F1005" s="469"/>
    </row>
    <row r="1006" spans="6:6" x14ac:dyDescent="0.25">
      <c r="F1006" s="469"/>
    </row>
    <row r="1007" spans="6:6" x14ac:dyDescent="0.25">
      <c r="F1007" s="469"/>
    </row>
    <row r="1008" spans="6:6" x14ac:dyDescent="0.25">
      <c r="F1008" s="469"/>
    </row>
    <row r="1009" spans="6:6" x14ac:dyDescent="0.25">
      <c r="F1009" s="469"/>
    </row>
    <row r="1010" spans="6:6" x14ac:dyDescent="0.25">
      <c r="F1010" s="469"/>
    </row>
    <row r="1011" spans="6:6" x14ac:dyDescent="0.25">
      <c r="F1011" s="469"/>
    </row>
    <row r="1012" spans="6:6" x14ac:dyDescent="0.25">
      <c r="F1012" s="469"/>
    </row>
    <row r="1013" spans="6:6" x14ac:dyDescent="0.25">
      <c r="F1013" s="469"/>
    </row>
    <row r="1014" spans="6:6" x14ac:dyDescent="0.25">
      <c r="F1014" s="469"/>
    </row>
    <row r="1015" spans="6:6" x14ac:dyDescent="0.25">
      <c r="F1015" s="469"/>
    </row>
    <row r="1016" spans="6:6" x14ac:dyDescent="0.25">
      <c r="F1016" s="469"/>
    </row>
    <row r="1017" spans="6:6" x14ac:dyDescent="0.25">
      <c r="F1017" s="469"/>
    </row>
    <row r="1018" spans="6:6" x14ac:dyDescent="0.25">
      <c r="F1018" s="469"/>
    </row>
    <row r="1019" spans="6:6" x14ac:dyDescent="0.25">
      <c r="F1019" s="469"/>
    </row>
    <row r="1020" spans="6:6" x14ac:dyDescent="0.25">
      <c r="F1020" s="469"/>
    </row>
    <row r="1021" spans="6:6" x14ac:dyDescent="0.25">
      <c r="F1021" s="469"/>
    </row>
    <row r="1022" spans="6:6" x14ac:dyDescent="0.25">
      <c r="F1022" s="469"/>
    </row>
    <row r="1023" spans="6:6" x14ac:dyDescent="0.25">
      <c r="F1023" s="469"/>
    </row>
    <row r="1024" spans="6:6" x14ac:dyDescent="0.25">
      <c r="F1024" s="469"/>
    </row>
    <row r="1025" spans="6:6" x14ac:dyDescent="0.25">
      <c r="F1025" s="469"/>
    </row>
    <row r="1026" spans="6:6" x14ac:dyDescent="0.25">
      <c r="F1026" s="469"/>
    </row>
    <row r="1027" spans="6:6" x14ac:dyDescent="0.25">
      <c r="F1027" s="469"/>
    </row>
    <row r="1028" spans="6:6" x14ac:dyDescent="0.25">
      <c r="F1028" s="469"/>
    </row>
    <row r="1029" spans="6:6" x14ac:dyDescent="0.25">
      <c r="F1029" s="469"/>
    </row>
    <row r="1030" spans="6:6" x14ac:dyDescent="0.25">
      <c r="F1030" s="469"/>
    </row>
    <row r="1031" spans="6:6" x14ac:dyDescent="0.25">
      <c r="F1031" s="469"/>
    </row>
    <row r="1032" spans="6:6" x14ac:dyDescent="0.25">
      <c r="F1032" s="469"/>
    </row>
    <row r="1033" spans="6:6" x14ac:dyDescent="0.25">
      <c r="F1033" s="469"/>
    </row>
    <row r="1034" spans="6:6" x14ac:dyDescent="0.25">
      <c r="F1034" s="469"/>
    </row>
    <row r="1035" spans="6:6" x14ac:dyDescent="0.25">
      <c r="F1035" s="469"/>
    </row>
    <row r="1036" spans="6:6" x14ac:dyDescent="0.25">
      <c r="F1036" s="469"/>
    </row>
    <row r="1037" spans="6:6" x14ac:dyDescent="0.25">
      <c r="F1037" s="469"/>
    </row>
    <row r="1038" spans="6:6" x14ac:dyDescent="0.25">
      <c r="F1038" s="469"/>
    </row>
    <row r="1039" spans="6:6" x14ac:dyDescent="0.25">
      <c r="F1039" s="469"/>
    </row>
    <row r="1040" spans="6:6" x14ac:dyDescent="0.25">
      <c r="F1040" s="469"/>
    </row>
    <row r="1041" spans="6:6" x14ac:dyDescent="0.25">
      <c r="F1041" s="469"/>
    </row>
    <row r="1042" spans="6:6" x14ac:dyDescent="0.25">
      <c r="F1042" s="469"/>
    </row>
    <row r="1043" spans="6:6" x14ac:dyDescent="0.25">
      <c r="F1043" s="469"/>
    </row>
    <row r="1044" spans="6:6" x14ac:dyDescent="0.25">
      <c r="F1044" s="469"/>
    </row>
    <row r="1045" spans="6:6" x14ac:dyDescent="0.25">
      <c r="F1045" s="469"/>
    </row>
    <row r="1046" spans="6:6" x14ac:dyDescent="0.25">
      <c r="F1046" s="469"/>
    </row>
    <row r="1047" spans="6:6" x14ac:dyDescent="0.25">
      <c r="F1047" s="469"/>
    </row>
    <row r="1048" spans="6:6" x14ac:dyDescent="0.25">
      <c r="F1048" s="469"/>
    </row>
    <row r="1049" spans="6:6" x14ac:dyDescent="0.25">
      <c r="F1049" s="469"/>
    </row>
    <row r="1050" spans="6:6" x14ac:dyDescent="0.25">
      <c r="F1050" s="469"/>
    </row>
    <row r="1051" spans="6:6" x14ac:dyDescent="0.25">
      <c r="F1051" s="469"/>
    </row>
    <row r="1052" spans="6:6" x14ac:dyDescent="0.25">
      <c r="F1052" s="469"/>
    </row>
    <row r="1053" spans="6:6" x14ac:dyDescent="0.25">
      <c r="F1053" s="469"/>
    </row>
    <row r="1054" spans="6:6" x14ac:dyDescent="0.25">
      <c r="F1054" s="469"/>
    </row>
    <row r="1055" spans="6:6" x14ac:dyDescent="0.25">
      <c r="F1055" s="469"/>
    </row>
    <row r="1056" spans="6:6" x14ac:dyDescent="0.25">
      <c r="F1056" s="469"/>
    </row>
    <row r="1057" spans="6:6" x14ac:dyDescent="0.25">
      <c r="F1057" s="469"/>
    </row>
    <row r="1058" spans="6:6" x14ac:dyDescent="0.25">
      <c r="F1058" s="469"/>
    </row>
    <row r="1059" spans="6:6" x14ac:dyDescent="0.25">
      <c r="F1059" s="469"/>
    </row>
    <row r="1060" spans="6:6" x14ac:dyDescent="0.25">
      <c r="F1060" s="469"/>
    </row>
    <row r="1061" spans="6:6" x14ac:dyDescent="0.25">
      <c r="F1061" s="469"/>
    </row>
    <row r="1062" spans="6:6" x14ac:dyDescent="0.25">
      <c r="F1062" s="469"/>
    </row>
    <row r="1063" spans="6:6" x14ac:dyDescent="0.25">
      <c r="F1063" s="469"/>
    </row>
    <row r="1064" spans="6:6" x14ac:dyDescent="0.25">
      <c r="F1064" s="469"/>
    </row>
    <row r="1065" spans="6:6" x14ac:dyDescent="0.25">
      <c r="F1065" s="469"/>
    </row>
    <row r="1066" spans="6:6" x14ac:dyDescent="0.25">
      <c r="F1066" s="469"/>
    </row>
    <row r="1067" spans="6:6" x14ac:dyDescent="0.25">
      <c r="F1067" s="469"/>
    </row>
    <row r="1068" spans="6:6" x14ac:dyDescent="0.25">
      <c r="F1068" s="469"/>
    </row>
    <row r="1069" spans="6:6" x14ac:dyDescent="0.25">
      <c r="F1069" s="469"/>
    </row>
    <row r="1070" spans="6:6" x14ac:dyDescent="0.25">
      <c r="F1070" s="469"/>
    </row>
    <row r="1071" spans="6:6" x14ac:dyDescent="0.25">
      <c r="F1071" s="469"/>
    </row>
    <row r="1072" spans="6:6" x14ac:dyDescent="0.25">
      <c r="F1072" s="469"/>
    </row>
    <row r="1073" spans="6:6" x14ac:dyDescent="0.25">
      <c r="F1073" s="469"/>
    </row>
    <row r="1074" spans="6:6" x14ac:dyDescent="0.25">
      <c r="F1074" s="469"/>
    </row>
    <row r="1075" spans="6:6" x14ac:dyDescent="0.25">
      <c r="F1075" s="469"/>
    </row>
    <row r="1076" spans="6:6" x14ac:dyDescent="0.25">
      <c r="F1076" s="469"/>
    </row>
    <row r="1077" spans="6:6" x14ac:dyDescent="0.25">
      <c r="F1077" s="469"/>
    </row>
    <row r="1078" spans="6:6" x14ac:dyDescent="0.25">
      <c r="F1078" s="469"/>
    </row>
    <row r="1079" spans="6:6" x14ac:dyDescent="0.25">
      <c r="F1079" s="469"/>
    </row>
    <row r="1080" spans="6:6" x14ac:dyDescent="0.25">
      <c r="F1080" s="469"/>
    </row>
    <row r="1081" spans="6:6" x14ac:dyDescent="0.25">
      <c r="F1081" s="469"/>
    </row>
    <row r="1082" spans="6:6" x14ac:dyDescent="0.25">
      <c r="F1082" s="469"/>
    </row>
    <row r="1083" spans="6:6" x14ac:dyDescent="0.25">
      <c r="F1083" s="469"/>
    </row>
    <row r="1084" spans="6:6" x14ac:dyDescent="0.25">
      <c r="F1084" s="469"/>
    </row>
    <row r="1085" spans="6:6" x14ac:dyDescent="0.25">
      <c r="F1085" s="469"/>
    </row>
    <row r="1086" spans="6:6" x14ac:dyDescent="0.25">
      <c r="F1086" s="469"/>
    </row>
    <row r="1087" spans="6:6" x14ac:dyDescent="0.25">
      <c r="F1087" s="469"/>
    </row>
    <row r="1088" spans="6:6" x14ac:dyDescent="0.25">
      <c r="F1088" s="469"/>
    </row>
    <row r="1089" spans="6:6" x14ac:dyDescent="0.25">
      <c r="F1089" s="469"/>
    </row>
    <row r="1090" spans="6:6" x14ac:dyDescent="0.25">
      <c r="F1090" s="469"/>
    </row>
    <row r="1091" spans="6:6" x14ac:dyDescent="0.25">
      <c r="F1091" s="469"/>
    </row>
    <row r="1092" spans="6:6" x14ac:dyDescent="0.25">
      <c r="F1092" s="469"/>
    </row>
    <row r="1093" spans="6:6" x14ac:dyDescent="0.25">
      <c r="F1093" s="469"/>
    </row>
    <row r="1094" spans="6:6" x14ac:dyDescent="0.25">
      <c r="F1094" s="469"/>
    </row>
    <row r="1095" spans="6:6" x14ac:dyDescent="0.25">
      <c r="F1095" s="469"/>
    </row>
    <row r="1096" spans="6:6" x14ac:dyDescent="0.25">
      <c r="F1096" s="469"/>
    </row>
    <row r="1097" spans="6:6" x14ac:dyDescent="0.25">
      <c r="F1097" s="469"/>
    </row>
    <row r="1098" spans="6:6" x14ac:dyDescent="0.25">
      <c r="F1098" s="469"/>
    </row>
    <row r="1099" spans="6:6" x14ac:dyDescent="0.25">
      <c r="F1099" s="469"/>
    </row>
    <row r="1100" spans="6:6" x14ac:dyDescent="0.25">
      <c r="F1100" s="469"/>
    </row>
    <row r="1101" spans="6:6" x14ac:dyDescent="0.25">
      <c r="F1101" s="469"/>
    </row>
    <row r="1102" spans="6:6" x14ac:dyDescent="0.25">
      <c r="F1102" s="469"/>
    </row>
    <row r="1103" spans="6:6" x14ac:dyDescent="0.25">
      <c r="F1103" s="469"/>
    </row>
    <row r="1104" spans="6:6" x14ac:dyDescent="0.25">
      <c r="F1104" s="469"/>
    </row>
    <row r="1105" spans="6:6" x14ac:dyDescent="0.25">
      <c r="F1105" s="469"/>
    </row>
    <row r="1106" spans="6:6" x14ac:dyDescent="0.25">
      <c r="F1106" s="469"/>
    </row>
    <row r="1107" spans="6:6" x14ac:dyDescent="0.25">
      <c r="F1107" s="469"/>
    </row>
    <row r="1108" spans="6:6" x14ac:dyDescent="0.25">
      <c r="F1108" s="469"/>
    </row>
    <row r="1109" spans="6:6" x14ac:dyDescent="0.25">
      <c r="F1109" s="469"/>
    </row>
    <row r="1110" spans="6:6" x14ac:dyDescent="0.25">
      <c r="F1110" s="469"/>
    </row>
    <row r="1111" spans="6:6" x14ac:dyDescent="0.25">
      <c r="F1111" s="469"/>
    </row>
    <row r="1112" spans="6:6" x14ac:dyDescent="0.25">
      <c r="F1112" s="469"/>
    </row>
    <row r="1113" spans="6:6" x14ac:dyDescent="0.25">
      <c r="F1113" s="469"/>
    </row>
    <row r="1114" spans="6:6" x14ac:dyDescent="0.25">
      <c r="F1114" s="469"/>
    </row>
    <row r="1115" spans="6:6" x14ac:dyDescent="0.25">
      <c r="F1115" s="469"/>
    </row>
    <row r="1116" spans="6:6" x14ac:dyDescent="0.25">
      <c r="F1116" s="469"/>
    </row>
    <row r="1117" spans="6:6" x14ac:dyDescent="0.25">
      <c r="F1117" s="469"/>
    </row>
    <row r="1118" spans="6:6" x14ac:dyDescent="0.25">
      <c r="F1118" s="469"/>
    </row>
    <row r="1119" spans="6:6" x14ac:dyDescent="0.25">
      <c r="F1119" s="469"/>
    </row>
    <row r="1120" spans="6:6" x14ac:dyDescent="0.25">
      <c r="F1120" s="469"/>
    </row>
    <row r="1121" spans="6:6" x14ac:dyDescent="0.25">
      <c r="F1121" s="469"/>
    </row>
    <row r="1122" spans="6:6" x14ac:dyDescent="0.25">
      <c r="F1122" s="469"/>
    </row>
    <row r="1123" spans="6:6" x14ac:dyDescent="0.25">
      <c r="F1123" s="469"/>
    </row>
    <row r="1124" spans="6:6" x14ac:dyDescent="0.25">
      <c r="F1124" s="469"/>
    </row>
    <row r="1125" spans="6:6" x14ac:dyDescent="0.25">
      <c r="F1125" s="469"/>
    </row>
    <row r="1126" spans="6:6" x14ac:dyDescent="0.25">
      <c r="F1126" s="469"/>
    </row>
    <row r="1127" spans="6:6" x14ac:dyDescent="0.25">
      <c r="F1127" s="469"/>
    </row>
    <row r="1128" spans="6:6" x14ac:dyDescent="0.25">
      <c r="F1128" s="469"/>
    </row>
    <row r="1129" spans="6:6" x14ac:dyDescent="0.25">
      <c r="F1129" s="469"/>
    </row>
    <row r="1130" spans="6:6" x14ac:dyDescent="0.25">
      <c r="F1130" s="469"/>
    </row>
    <row r="1131" spans="6:6" x14ac:dyDescent="0.25">
      <c r="F1131" s="469"/>
    </row>
    <row r="1132" spans="6:6" x14ac:dyDescent="0.25">
      <c r="F1132" s="469"/>
    </row>
    <row r="1133" spans="6:6" x14ac:dyDescent="0.25">
      <c r="F1133" s="469"/>
    </row>
    <row r="1134" spans="6:6" x14ac:dyDescent="0.25">
      <c r="F1134" s="469"/>
    </row>
    <row r="1135" spans="6:6" x14ac:dyDescent="0.25">
      <c r="F1135" s="469"/>
    </row>
    <row r="1136" spans="6:6" x14ac:dyDescent="0.25">
      <c r="F1136" s="469"/>
    </row>
    <row r="1137" spans="6:6" x14ac:dyDescent="0.25">
      <c r="F1137" s="469"/>
    </row>
    <row r="1138" spans="6:6" x14ac:dyDescent="0.25">
      <c r="F1138" s="469"/>
    </row>
    <row r="1139" spans="6:6" x14ac:dyDescent="0.25">
      <c r="F1139" s="469"/>
    </row>
    <row r="1140" spans="6:6" x14ac:dyDescent="0.25">
      <c r="F1140" s="469"/>
    </row>
    <row r="1141" spans="6:6" x14ac:dyDescent="0.25">
      <c r="F1141" s="469"/>
    </row>
    <row r="1142" spans="6:6" x14ac:dyDescent="0.25">
      <c r="F1142" s="469"/>
    </row>
    <row r="1143" spans="6:6" x14ac:dyDescent="0.25">
      <c r="F1143" s="469"/>
    </row>
    <row r="1144" spans="6:6" x14ac:dyDescent="0.25">
      <c r="F1144" s="469"/>
    </row>
    <row r="1145" spans="6:6" x14ac:dyDescent="0.25">
      <c r="F1145" s="469"/>
    </row>
    <row r="1146" spans="6:6" x14ac:dyDescent="0.25">
      <c r="F1146" s="469"/>
    </row>
    <row r="1147" spans="6:6" x14ac:dyDescent="0.25">
      <c r="F1147" s="469"/>
    </row>
    <row r="1148" spans="6:6" x14ac:dyDescent="0.25">
      <c r="F1148" s="469"/>
    </row>
    <row r="1149" spans="6:6" x14ac:dyDescent="0.25">
      <c r="F1149" s="469"/>
    </row>
    <row r="1150" spans="6:6" x14ac:dyDescent="0.25">
      <c r="F1150" s="469"/>
    </row>
    <row r="1151" spans="6:6" x14ac:dyDescent="0.25">
      <c r="F1151" s="469"/>
    </row>
    <row r="1152" spans="6:6" x14ac:dyDescent="0.25">
      <c r="F1152" s="469"/>
    </row>
    <row r="1153" spans="6:6" x14ac:dyDescent="0.25">
      <c r="F1153" s="469"/>
    </row>
    <row r="1154" spans="6:6" x14ac:dyDescent="0.25">
      <c r="F1154" s="469"/>
    </row>
    <row r="1155" spans="6:6" x14ac:dyDescent="0.25">
      <c r="F1155" s="469"/>
    </row>
    <row r="1156" spans="6:6" x14ac:dyDescent="0.25">
      <c r="F1156" s="469"/>
    </row>
    <row r="1157" spans="6:6" x14ac:dyDescent="0.25">
      <c r="F1157" s="469"/>
    </row>
    <row r="1158" spans="6:6" x14ac:dyDescent="0.25">
      <c r="F1158" s="469"/>
    </row>
    <row r="1159" spans="6:6" x14ac:dyDescent="0.25">
      <c r="F1159" s="469"/>
    </row>
    <row r="1160" spans="6:6" x14ac:dyDescent="0.25">
      <c r="F1160" s="469"/>
    </row>
    <row r="1161" spans="6:6" x14ac:dyDescent="0.25">
      <c r="F1161" s="469"/>
    </row>
    <row r="1162" spans="6:6" x14ac:dyDescent="0.25">
      <c r="F1162" s="469"/>
    </row>
    <row r="1163" spans="6:6" x14ac:dyDescent="0.25">
      <c r="F1163" s="469"/>
    </row>
    <row r="1164" spans="6:6" x14ac:dyDescent="0.25">
      <c r="F1164" s="469"/>
    </row>
    <row r="1165" spans="6:6" x14ac:dyDescent="0.25">
      <c r="F1165" s="469"/>
    </row>
    <row r="1166" spans="6:6" x14ac:dyDescent="0.25">
      <c r="F1166" s="469"/>
    </row>
    <row r="1167" spans="6:6" x14ac:dyDescent="0.25">
      <c r="F1167" s="469"/>
    </row>
    <row r="1168" spans="6:6" x14ac:dyDescent="0.25">
      <c r="F1168" s="469"/>
    </row>
    <row r="1169" spans="6:6" x14ac:dyDescent="0.25">
      <c r="F1169" s="469"/>
    </row>
    <row r="1170" spans="6:6" x14ac:dyDescent="0.25">
      <c r="F1170" s="469"/>
    </row>
    <row r="1171" spans="6:6" x14ac:dyDescent="0.25">
      <c r="F1171" s="469"/>
    </row>
    <row r="1172" spans="6:6" x14ac:dyDescent="0.25">
      <c r="F1172" s="469"/>
    </row>
    <row r="1173" spans="6:6" x14ac:dyDescent="0.25">
      <c r="F1173" s="469"/>
    </row>
    <row r="1174" spans="6:6" x14ac:dyDescent="0.25">
      <c r="F1174" s="469"/>
    </row>
    <row r="1175" spans="6:6" x14ac:dyDescent="0.25">
      <c r="F1175" s="469"/>
    </row>
    <row r="1176" spans="6:6" x14ac:dyDescent="0.25">
      <c r="F1176" s="469"/>
    </row>
    <row r="1177" spans="6:6" x14ac:dyDescent="0.25">
      <c r="F1177" s="469"/>
    </row>
    <row r="1178" spans="6:6" x14ac:dyDescent="0.25">
      <c r="F1178" s="469"/>
    </row>
    <row r="1179" spans="6:6" x14ac:dyDescent="0.25">
      <c r="F1179" s="469"/>
    </row>
    <row r="1180" spans="6:6" x14ac:dyDescent="0.25">
      <c r="F1180" s="469"/>
    </row>
    <row r="1181" spans="6:6" x14ac:dyDescent="0.25">
      <c r="F1181" s="469"/>
    </row>
    <row r="1182" spans="6:6" x14ac:dyDescent="0.25">
      <c r="F1182" s="469"/>
    </row>
    <row r="1183" spans="6:6" x14ac:dyDescent="0.25">
      <c r="F1183" s="469"/>
    </row>
    <row r="1184" spans="6:6" x14ac:dyDescent="0.25">
      <c r="F1184" s="469"/>
    </row>
    <row r="1185" spans="6:6" x14ac:dyDescent="0.25">
      <c r="F1185" s="469"/>
    </row>
    <row r="1186" spans="6:6" x14ac:dyDescent="0.25">
      <c r="F1186" s="469"/>
    </row>
    <row r="1187" spans="6:6" x14ac:dyDescent="0.25">
      <c r="F1187" s="469"/>
    </row>
    <row r="1188" spans="6:6" x14ac:dyDescent="0.25">
      <c r="F1188" s="469"/>
    </row>
    <row r="1189" spans="6:6" x14ac:dyDescent="0.25">
      <c r="F1189" s="469"/>
    </row>
    <row r="1190" spans="6:6" x14ac:dyDescent="0.25">
      <c r="F1190" s="469"/>
    </row>
    <row r="1191" spans="6:6" x14ac:dyDescent="0.25">
      <c r="F1191" s="469"/>
    </row>
    <row r="1192" spans="6:6" x14ac:dyDescent="0.25">
      <c r="F1192" s="469"/>
    </row>
    <row r="1193" spans="6:6" x14ac:dyDescent="0.25">
      <c r="F1193" s="469"/>
    </row>
    <row r="1194" spans="6:6" x14ac:dyDescent="0.25">
      <c r="F1194" s="469"/>
    </row>
    <row r="1195" spans="6:6" x14ac:dyDescent="0.25">
      <c r="F1195" s="469"/>
    </row>
    <row r="1196" spans="6:6" x14ac:dyDescent="0.25">
      <c r="F1196" s="469"/>
    </row>
    <row r="1197" spans="6:6" x14ac:dyDescent="0.25">
      <c r="F1197" s="469"/>
    </row>
    <row r="1198" spans="6:6" x14ac:dyDescent="0.25">
      <c r="F1198" s="469"/>
    </row>
    <row r="1199" spans="6:6" x14ac:dyDescent="0.25">
      <c r="F1199" s="469"/>
    </row>
    <row r="1200" spans="6:6" x14ac:dyDescent="0.25">
      <c r="F1200" s="469"/>
    </row>
    <row r="1201" spans="6:6" x14ac:dyDescent="0.25">
      <c r="F1201" s="469"/>
    </row>
    <row r="1202" spans="6:6" x14ac:dyDescent="0.25">
      <c r="F1202" s="469"/>
    </row>
    <row r="1203" spans="6:6" x14ac:dyDescent="0.25">
      <c r="F1203" s="469"/>
    </row>
    <row r="1204" spans="6:6" x14ac:dyDescent="0.25">
      <c r="F1204" s="469"/>
    </row>
    <row r="1205" spans="6:6" x14ac:dyDescent="0.25">
      <c r="F1205" s="469"/>
    </row>
    <row r="1206" spans="6:6" x14ac:dyDescent="0.25">
      <c r="F1206" s="469"/>
    </row>
    <row r="1207" spans="6:6" x14ac:dyDescent="0.25">
      <c r="F1207" s="469"/>
    </row>
    <row r="1208" spans="6:6" x14ac:dyDescent="0.25">
      <c r="F1208" s="469"/>
    </row>
    <row r="1209" spans="6:6" x14ac:dyDescent="0.25">
      <c r="F1209" s="469"/>
    </row>
    <row r="1210" spans="6:6" x14ac:dyDescent="0.25">
      <c r="F1210" s="469"/>
    </row>
    <row r="1211" spans="6:6" x14ac:dyDescent="0.25">
      <c r="F1211" s="469"/>
    </row>
    <row r="1212" spans="6:6" x14ac:dyDescent="0.25">
      <c r="F1212" s="469"/>
    </row>
    <row r="1213" spans="6:6" x14ac:dyDescent="0.25">
      <c r="F1213" s="469"/>
    </row>
    <row r="1214" spans="6:6" x14ac:dyDescent="0.25">
      <c r="F1214" s="469"/>
    </row>
    <row r="1215" spans="6:6" x14ac:dyDescent="0.25">
      <c r="F1215" s="469"/>
    </row>
    <row r="1216" spans="6:6" x14ac:dyDescent="0.25">
      <c r="F1216" s="469"/>
    </row>
    <row r="1217" spans="6:6" x14ac:dyDescent="0.25">
      <c r="F1217" s="469"/>
    </row>
    <row r="1218" spans="6:6" x14ac:dyDescent="0.25">
      <c r="F1218" s="469"/>
    </row>
    <row r="1219" spans="6:6" x14ac:dyDescent="0.25">
      <c r="F1219" s="469"/>
    </row>
    <row r="1220" spans="6:6" x14ac:dyDescent="0.25">
      <c r="F1220" s="469"/>
    </row>
    <row r="1221" spans="6:6" x14ac:dyDescent="0.25">
      <c r="F1221" s="469"/>
    </row>
    <row r="1222" spans="6:6" x14ac:dyDescent="0.25">
      <c r="F1222" s="469"/>
    </row>
    <row r="1223" spans="6:6" x14ac:dyDescent="0.25">
      <c r="F1223" s="469"/>
    </row>
    <row r="1224" spans="6:6" x14ac:dyDescent="0.25">
      <c r="F1224" s="469"/>
    </row>
    <row r="1225" spans="6:6" x14ac:dyDescent="0.25">
      <c r="F1225" s="469"/>
    </row>
    <row r="1226" spans="6:6" x14ac:dyDescent="0.25">
      <c r="F1226" s="469"/>
    </row>
    <row r="1227" spans="6:6" x14ac:dyDescent="0.25">
      <c r="F1227" s="469"/>
    </row>
    <row r="1228" spans="6:6" x14ac:dyDescent="0.25">
      <c r="F1228" s="469"/>
    </row>
    <row r="1229" spans="6:6" x14ac:dyDescent="0.25">
      <c r="F1229" s="469"/>
    </row>
    <row r="1230" spans="6:6" x14ac:dyDescent="0.25">
      <c r="F1230" s="469"/>
    </row>
    <row r="1231" spans="6:6" x14ac:dyDescent="0.25">
      <c r="F1231" s="469"/>
    </row>
    <row r="1232" spans="6:6" x14ac:dyDescent="0.25">
      <c r="F1232" s="469"/>
    </row>
    <row r="1233" spans="6:6" x14ac:dyDescent="0.25">
      <c r="F1233" s="469"/>
    </row>
    <row r="1234" spans="6:6" x14ac:dyDescent="0.25">
      <c r="F1234" s="469"/>
    </row>
    <row r="1235" spans="6:6" x14ac:dyDescent="0.25">
      <c r="F1235" s="469"/>
    </row>
    <row r="1236" spans="6:6" x14ac:dyDescent="0.25">
      <c r="F1236" s="469"/>
    </row>
    <row r="1237" spans="6:6" x14ac:dyDescent="0.25">
      <c r="F1237" s="469"/>
    </row>
    <row r="1238" spans="6:6" x14ac:dyDescent="0.25">
      <c r="F1238" s="469"/>
    </row>
    <row r="1239" spans="6:6" x14ac:dyDescent="0.25">
      <c r="F1239" s="469"/>
    </row>
    <row r="1240" spans="6:6" x14ac:dyDescent="0.25">
      <c r="F1240" s="469"/>
    </row>
    <row r="1241" spans="6:6" x14ac:dyDescent="0.25">
      <c r="F1241" s="469"/>
    </row>
    <row r="1242" spans="6:6" x14ac:dyDescent="0.25">
      <c r="F1242" s="469"/>
    </row>
    <row r="1243" spans="6:6" x14ac:dyDescent="0.25">
      <c r="F1243" s="469"/>
    </row>
    <row r="1244" spans="6:6" x14ac:dyDescent="0.25">
      <c r="F1244" s="469"/>
    </row>
    <row r="1245" spans="6:6" x14ac:dyDescent="0.25">
      <c r="F1245" s="469"/>
    </row>
    <row r="1246" spans="6:6" x14ac:dyDescent="0.25">
      <c r="F1246" s="469"/>
    </row>
    <row r="1247" spans="6:6" x14ac:dyDescent="0.25">
      <c r="F1247" s="469"/>
    </row>
    <row r="1248" spans="6:6" x14ac:dyDescent="0.25">
      <c r="F1248" s="469"/>
    </row>
    <row r="1249" spans="6:6" x14ac:dyDescent="0.25">
      <c r="F1249" s="469"/>
    </row>
    <row r="1250" spans="6:6" x14ac:dyDescent="0.25">
      <c r="F1250" s="469"/>
    </row>
    <row r="1251" spans="6:6" x14ac:dyDescent="0.25">
      <c r="F1251" s="469"/>
    </row>
    <row r="1252" spans="6:6" x14ac:dyDescent="0.25">
      <c r="F1252" s="469"/>
    </row>
    <row r="1253" spans="6:6" x14ac:dyDescent="0.25">
      <c r="F1253" s="469"/>
    </row>
    <row r="1254" spans="6:6" x14ac:dyDescent="0.25">
      <c r="F1254" s="469"/>
    </row>
    <row r="1255" spans="6:6" x14ac:dyDescent="0.25">
      <c r="F1255" s="469"/>
    </row>
    <row r="1256" spans="6:6" x14ac:dyDescent="0.25">
      <c r="F1256" s="469"/>
    </row>
    <row r="1257" spans="6:6" x14ac:dyDescent="0.25">
      <c r="F1257" s="469"/>
    </row>
    <row r="1258" spans="6:6" x14ac:dyDescent="0.25">
      <c r="F1258" s="469"/>
    </row>
    <row r="1259" spans="6:6" x14ac:dyDescent="0.25">
      <c r="F1259" s="469"/>
    </row>
    <row r="1260" spans="6:6" x14ac:dyDescent="0.25">
      <c r="F1260" s="469"/>
    </row>
    <row r="1261" spans="6:6" x14ac:dyDescent="0.25">
      <c r="F1261" s="469"/>
    </row>
    <row r="1262" spans="6:6" x14ac:dyDescent="0.25">
      <c r="F1262" s="469"/>
    </row>
    <row r="1263" spans="6:6" x14ac:dyDescent="0.25">
      <c r="F1263" s="469"/>
    </row>
    <row r="1264" spans="6:6" x14ac:dyDescent="0.25">
      <c r="F1264" s="469"/>
    </row>
    <row r="1265" spans="6:6" x14ac:dyDescent="0.25">
      <c r="F1265" s="469"/>
    </row>
    <row r="1266" spans="6:6" x14ac:dyDescent="0.25">
      <c r="F1266" s="469"/>
    </row>
    <row r="1267" spans="6:6" x14ac:dyDescent="0.25">
      <c r="F1267" s="469"/>
    </row>
    <row r="1268" spans="6:6" x14ac:dyDescent="0.25">
      <c r="F1268" s="469"/>
    </row>
    <row r="1269" spans="6:6" x14ac:dyDescent="0.25">
      <c r="F1269" s="469"/>
    </row>
    <row r="1270" spans="6:6" x14ac:dyDescent="0.25">
      <c r="F1270" s="469"/>
    </row>
    <row r="1271" spans="6:6" x14ac:dyDescent="0.25">
      <c r="F1271" s="469"/>
    </row>
    <row r="1272" spans="6:6" x14ac:dyDescent="0.25">
      <c r="F1272" s="469"/>
    </row>
    <row r="1273" spans="6:6" x14ac:dyDescent="0.25">
      <c r="F1273" s="469"/>
    </row>
    <row r="1274" spans="6:6" x14ac:dyDescent="0.25">
      <c r="F1274" s="469"/>
    </row>
    <row r="1275" spans="6:6" x14ac:dyDescent="0.25">
      <c r="F1275" s="469"/>
    </row>
    <row r="1276" spans="6:6" x14ac:dyDescent="0.25">
      <c r="F1276" s="469"/>
    </row>
    <row r="1277" spans="6:6" x14ac:dyDescent="0.25">
      <c r="F1277" s="469"/>
    </row>
    <row r="1278" spans="6:6" x14ac:dyDescent="0.25">
      <c r="F1278" s="469"/>
    </row>
    <row r="1279" spans="6:6" x14ac:dyDescent="0.25">
      <c r="F1279" s="469"/>
    </row>
    <row r="1280" spans="6:6" x14ac:dyDescent="0.25">
      <c r="F1280" s="469"/>
    </row>
    <row r="1281" spans="6:6" x14ac:dyDescent="0.25">
      <c r="F1281" s="469"/>
    </row>
    <row r="1282" spans="6:6" x14ac:dyDescent="0.25">
      <c r="F1282" s="469"/>
    </row>
    <row r="1283" spans="6:6" x14ac:dyDescent="0.25">
      <c r="F1283" s="469"/>
    </row>
    <row r="1284" spans="6:6" x14ac:dyDescent="0.25">
      <c r="F1284" s="469"/>
    </row>
    <row r="1285" spans="6:6" x14ac:dyDescent="0.25">
      <c r="F1285" s="469"/>
    </row>
    <row r="1286" spans="6:6" x14ac:dyDescent="0.25">
      <c r="F1286" s="469"/>
    </row>
    <row r="1287" spans="6:6" x14ac:dyDescent="0.25">
      <c r="F1287" s="469"/>
    </row>
    <row r="1288" spans="6:6" x14ac:dyDescent="0.25">
      <c r="F1288" s="469"/>
    </row>
    <row r="1289" spans="6:6" x14ac:dyDescent="0.25">
      <c r="F1289" s="469"/>
    </row>
    <row r="1290" spans="6:6" x14ac:dyDescent="0.25">
      <c r="F1290" s="469"/>
    </row>
    <row r="1291" spans="6:6" x14ac:dyDescent="0.25">
      <c r="F1291" s="469"/>
    </row>
    <row r="1292" spans="6:6" x14ac:dyDescent="0.25">
      <c r="F1292" s="469"/>
    </row>
    <row r="1293" spans="6:6" x14ac:dyDescent="0.25">
      <c r="F1293" s="469"/>
    </row>
    <row r="1294" spans="6:6" x14ac:dyDescent="0.25">
      <c r="F1294" s="469"/>
    </row>
    <row r="1295" spans="6:6" x14ac:dyDescent="0.25">
      <c r="F1295" s="469"/>
    </row>
    <row r="1296" spans="6:6" x14ac:dyDescent="0.25">
      <c r="F1296" s="469"/>
    </row>
    <row r="1297" spans="6:6" x14ac:dyDescent="0.25">
      <c r="F1297" s="469"/>
    </row>
    <row r="1298" spans="6:6" x14ac:dyDescent="0.25">
      <c r="F1298" s="469"/>
    </row>
    <row r="1299" spans="6:6" x14ac:dyDescent="0.25">
      <c r="F1299" s="469"/>
    </row>
    <row r="1300" spans="6:6" x14ac:dyDescent="0.25">
      <c r="F1300" s="469"/>
    </row>
    <row r="1301" spans="6:6" x14ac:dyDescent="0.25">
      <c r="F1301" s="469"/>
    </row>
    <row r="1302" spans="6:6" x14ac:dyDescent="0.25">
      <c r="F1302" s="469"/>
    </row>
    <row r="1303" spans="6:6" x14ac:dyDescent="0.25">
      <c r="F1303" s="469"/>
    </row>
    <row r="1304" spans="6:6" x14ac:dyDescent="0.25">
      <c r="F1304" s="469"/>
    </row>
    <row r="1305" spans="6:6" x14ac:dyDescent="0.25">
      <c r="F1305" s="469"/>
    </row>
    <row r="1306" spans="6:6" x14ac:dyDescent="0.25">
      <c r="F1306" s="469"/>
    </row>
    <row r="1307" spans="6:6" x14ac:dyDescent="0.25">
      <c r="F1307" s="469"/>
    </row>
    <row r="1308" spans="6:6" x14ac:dyDescent="0.25">
      <c r="F1308" s="469"/>
    </row>
    <row r="1309" spans="6:6" x14ac:dyDescent="0.25">
      <c r="F1309" s="469"/>
    </row>
    <row r="1310" spans="6:6" x14ac:dyDescent="0.25">
      <c r="F1310" s="469"/>
    </row>
    <row r="1311" spans="6:6" x14ac:dyDescent="0.25">
      <c r="F1311" s="469"/>
    </row>
    <row r="1312" spans="6:6" x14ac:dyDescent="0.25">
      <c r="F1312" s="469"/>
    </row>
    <row r="1313" spans="6:6" x14ac:dyDescent="0.25">
      <c r="F1313" s="469"/>
    </row>
    <row r="1314" spans="6:6" x14ac:dyDescent="0.25">
      <c r="F1314" s="469"/>
    </row>
    <row r="1315" spans="6:6" x14ac:dyDescent="0.25">
      <c r="F1315" s="469"/>
    </row>
    <row r="1316" spans="6:6" x14ac:dyDescent="0.25">
      <c r="F1316" s="469"/>
    </row>
    <row r="1317" spans="6:6" x14ac:dyDescent="0.25">
      <c r="F1317" s="469"/>
    </row>
    <row r="1318" spans="6:6" x14ac:dyDescent="0.25">
      <c r="F1318" s="469"/>
    </row>
    <row r="1319" spans="6:6" x14ac:dyDescent="0.25">
      <c r="F1319" s="469"/>
    </row>
    <row r="1320" spans="6:6" x14ac:dyDescent="0.25">
      <c r="F1320" s="469"/>
    </row>
    <row r="1321" spans="6:6" x14ac:dyDescent="0.25">
      <c r="F1321" s="469"/>
    </row>
    <row r="1322" spans="6:6" x14ac:dyDescent="0.25">
      <c r="F1322" s="469"/>
    </row>
    <row r="1323" spans="6:6" x14ac:dyDescent="0.25">
      <c r="F1323" s="469"/>
    </row>
    <row r="1324" spans="6:6" x14ac:dyDescent="0.25">
      <c r="F1324" s="469"/>
    </row>
    <row r="1325" spans="6:6" x14ac:dyDescent="0.25">
      <c r="F1325" s="469"/>
    </row>
    <row r="1326" spans="6:6" x14ac:dyDescent="0.25">
      <c r="F1326" s="469"/>
    </row>
    <row r="1327" spans="6:6" x14ac:dyDescent="0.25">
      <c r="F1327" s="469"/>
    </row>
    <row r="1328" spans="6:6" x14ac:dyDescent="0.25">
      <c r="F1328" s="469"/>
    </row>
    <row r="1329" spans="6:6" x14ac:dyDescent="0.25">
      <c r="F1329" s="469"/>
    </row>
    <row r="1330" spans="6:6" x14ac:dyDescent="0.25">
      <c r="F1330" s="469"/>
    </row>
    <row r="1331" spans="6:6" x14ac:dyDescent="0.25">
      <c r="F1331" s="469"/>
    </row>
    <row r="1332" spans="6:6" x14ac:dyDescent="0.25">
      <c r="F1332" s="469"/>
    </row>
    <row r="1333" spans="6:6" x14ac:dyDescent="0.25">
      <c r="F1333" s="469"/>
    </row>
    <row r="1334" spans="6:6" x14ac:dyDescent="0.25">
      <c r="F1334" s="469"/>
    </row>
    <row r="1335" spans="6:6" x14ac:dyDescent="0.25">
      <c r="F1335" s="469"/>
    </row>
    <row r="1336" spans="6:6" x14ac:dyDescent="0.25">
      <c r="F1336" s="469"/>
    </row>
    <row r="1337" spans="6:6" x14ac:dyDescent="0.25">
      <c r="F1337" s="469"/>
    </row>
    <row r="1338" spans="6:6" x14ac:dyDescent="0.25">
      <c r="F1338" s="469"/>
    </row>
    <row r="1339" spans="6:6" x14ac:dyDescent="0.25">
      <c r="F1339" s="469"/>
    </row>
    <row r="1340" spans="6:6" x14ac:dyDescent="0.25">
      <c r="F1340" s="469"/>
    </row>
    <row r="1341" spans="6:6" x14ac:dyDescent="0.25">
      <c r="F1341" s="469"/>
    </row>
    <row r="1342" spans="6:6" x14ac:dyDescent="0.25">
      <c r="F1342" s="469"/>
    </row>
    <row r="1343" spans="6:6" x14ac:dyDescent="0.25">
      <c r="F1343" s="469"/>
    </row>
    <row r="1344" spans="6:6" x14ac:dyDescent="0.25">
      <c r="F1344" s="469"/>
    </row>
    <row r="1345" spans="6:6" x14ac:dyDescent="0.25">
      <c r="F1345" s="469"/>
    </row>
    <row r="1346" spans="6:6" x14ac:dyDescent="0.25">
      <c r="F1346" s="469"/>
    </row>
    <row r="1347" spans="6:6" x14ac:dyDescent="0.25">
      <c r="F1347" s="469"/>
    </row>
    <row r="1348" spans="6:6" x14ac:dyDescent="0.25">
      <c r="F1348" s="469"/>
    </row>
    <row r="1349" spans="6:6" x14ac:dyDescent="0.25">
      <c r="F1349" s="469"/>
    </row>
    <row r="1350" spans="6:6" x14ac:dyDescent="0.25">
      <c r="F1350" s="469"/>
    </row>
    <row r="1351" spans="6:6" x14ac:dyDescent="0.25">
      <c r="F1351" s="469"/>
    </row>
    <row r="1352" spans="6:6" x14ac:dyDescent="0.25">
      <c r="F1352" s="469"/>
    </row>
    <row r="1353" spans="6:6" x14ac:dyDescent="0.25">
      <c r="F1353" s="469"/>
    </row>
    <row r="1354" spans="6:6" x14ac:dyDescent="0.25">
      <c r="F1354" s="469"/>
    </row>
    <row r="1355" spans="6:6" x14ac:dyDescent="0.25">
      <c r="F1355" s="469"/>
    </row>
    <row r="1356" spans="6:6" x14ac:dyDescent="0.25">
      <c r="F1356" s="469"/>
    </row>
    <row r="1357" spans="6:6" x14ac:dyDescent="0.25">
      <c r="F1357" s="469"/>
    </row>
    <row r="1358" spans="6:6" x14ac:dyDescent="0.25">
      <c r="F1358" s="469"/>
    </row>
    <row r="1359" spans="6:6" x14ac:dyDescent="0.25">
      <c r="F1359" s="469"/>
    </row>
    <row r="1360" spans="6:6" x14ac:dyDescent="0.25">
      <c r="F1360" s="469"/>
    </row>
    <row r="1361" spans="6:6" x14ac:dyDescent="0.25">
      <c r="F1361" s="469"/>
    </row>
    <row r="1362" spans="6:6" x14ac:dyDescent="0.25">
      <c r="F1362" s="469"/>
    </row>
    <row r="1363" spans="6:6" x14ac:dyDescent="0.25">
      <c r="F1363" s="469"/>
    </row>
    <row r="1364" spans="6:6" x14ac:dyDescent="0.25">
      <c r="F1364" s="469"/>
    </row>
    <row r="1365" spans="6:6" x14ac:dyDescent="0.25">
      <c r="F1365" s="469"/>
    </row>
    <row r="1366" spans="6:6" x14ac:dyDescent="0.25">
      <c r="F1366" s="469"/>
    </row>
    <row r="1367" spans="6:6" x14ac:dyDescent="0.25">
      <c r="F1367" s="469"/>
    </row>
    <row r="1368" spans="6:6" x14ac:dyDescent="0.25">
      <c r="F1368" s="469"/>
    </row>
    <row r="1369" spans="6:6" x14ac:dyDescent="0.25">
      <c r="F1369" s="469"/>
    </row>
    <row r="1370" spans="6:6" x14ac:dyDescent="0.25">
      <c r="F1370" s="469"/>
    </row>
    <row r="1371" spans="6:6" x14ac:dyDescent="0.25">
      <c r="F1371" s="469"/>
    </row>
    <row r="1372" spans="6:6" x14ac:dyDescent="0.25">
      <c r="F1372" s="469"/>
    </row>
    <row r="1373" spans="6:6" x14ac:dyDescent="0.25">
      <c r="F1373" s="469"/>
    </row>
    <row r="1374" spans="6:6" x14ac:dyDescent="0.25">
      <c r="F1374" s="469"/>
    </row>
    <row r="1375" spans="6:6" x14ac:dyDescent="0.25">
      <c r="F1375" s="469"/>
    </row>
    <row r="1376" spans="6:6" x14ac:dyDescent="0.25">
      <c r="F1376" s="469"/>
    </row>
    <row r="1377" spans="6:6" x14ac:dyDescent="0.25">
      <c r="F1377" s="469"/>
    </row>
    <row r="1378" spans="6:6" x14ac:dyDescent="0.25">
      <c r="F1378" s="469"/>
    </row>
    <row r="1379" spans="6:6" x14ac:dyDescent="0.25">
      <c r="F1379" s="469"/>
    </row>
    <row r="1380" spans="6:6" x14ac:dyDescent="0.25">
      <c r="F1380" s="469"/>
    </row>
    <row r="1381" spans="6:6" x14ac:dyDescent="0.25">
      <c r="F1381" s="469"/>
    </row>
    <row r="1382" spans="6:6" x14ac:dyDescent="0.25">
      <c r="F1382" s="469"/>
    </row>
    <row r="1383" spans="6:6" x14ac:dyDescent="0.25">
      <c r="F1383" s="469"/>
    </row>
    <row r="1384" spans="6:6" x14ac:dyDescent="0.25">
      <c r="F1384" s="469"/>
    </row>
    <row r="1385" spans="6:6" x14ac:dyDescent="0.25">
      <c r="F1385" s="469"/>
    </row>
    <row r="1386" spans="6:6" x14ac:dyDescent="0.25">
      <c r="F1386" s="469"/>
    </row>
    <row r="1387" spans="6:6" x14ac:dyDescent="0.25">
      <c r="F1387" s="469"/>
    </row>
    <row r="1388" spans="6:6" x14ac:dyDescent="0.25">
      <c r="F1388" s="469"/>
    </row>
    <row r="1389" spans="6:6" x14ac:dyDescent="0.25">
      <c r="F1389" s="469"/>
    </row>
    <row r="1390" spans="6:6" x14ac:dyDescent="0.25">
      <c r="F1390" s="469"/>
    </row>
    <row r="1391" spans="6:6" x14ac:dyDescent="0.25">
      <c r="F1391" s="469"/>
    </row>
    <row r="1392" spans="6:6" x14ac:dyDescent="0.25">
      <c r="F1392" s="469"/>
    </row>
    <row r="1393" spans="6:6" x14ac:dyDescent="0.25">
      <c r="F1393" s="469"/>
    </row>
    <row r="1394" spans="6:6" x14ac:dyDescent="0.25">
      <c r="F1394" s="469"/>
    </row>
    <row r="1395" spans="6:6" x14ac:dyDescent="0.25">
      <c r="F1395" s="469"/>
    </row>
    <row r="1396" spans="6:6" x14ac:dyDescent="0.25">
      <c r="F1396" s="469"/>
    </row>
    <row r="1397" spans="6:6" x14ac:dyDescent="0.25">
      <c r="F1397" s="469"/>
    </row>
    <row r="1398" spans="6:6" x14ac:dyDescent="0.25">
      <c r="F1398" s="469"/>
    </row>
    <row r="1399" spans="6:6" x14ac:dyDescent="0.25">
      <c r="F1399" s="469"/>
    </row>
    <row r="1400" spans="6:6" x14ac:dyDescent="0.25">
      <c r="F1400" s="469"/>
    </row>
    <row r="1401" spans="6:6" x14ac:dyDescent="0.25">
      <c r="F1401" s="469"/>
    </row>
    <row r="1402" spans="6:6" x14ac:dyDescent="0.25">
      <c r="F1402" s="469"/>
    </row>
    <row r="1403" spans="6:6" x14ac:dyDescent="0.25">
      <c r="F1403" s="469"/>
    </row>
    <row r="1404" spans="6:6" x14ac:dyDescent="0.25">
      <c r="F1404" s="469"/>
    </row>
    <row r="1405" spans="6:6" x14ac:dyDescent="0.25">
      <c r="F1405" s="469"/>
    </row>
    <row r="1406" spans="6:6" x14ac:dyDescent="0.25">
      <c r="F1406" s="469"/>
    </row>
    <row r="1407" spans="6:6" x14ac:dyDescent="0.25">
      <c r="F1407" s="469"/>
    </row>
    <row r="1408" spans="6:6" x14ac:dyDescent="0.25">
      <c r="F1408" s="469"/>
    </row>
    <row r="1409" spans="6:6" x14ac:dyDescent="0.25">
      <c r="F1409" s="469"/>
    </row>
    <row r="1410" spans="6:6" x14ac:dyDescent="0.25">
      <c r="F1410" s="469"/>
    </row>
    <row r="1411" spans="6:6" x14ac:dyDescent="0.25">
      <c r="F1411" s="469"/>
    </row>
    <row r="1412" spans="6:6" x14ac:dyDescent="0.25">
      <c r="F1412" s="469"/>
    </row>
    <row r="1413" spans="6:6" x14ac:dyDescent="0.25">
      <c r="F1413" s="469"/>
    </row>
    <row r="1414" spans="6:6" x14ac:dyDescent="0.25">
      <c r="F1414" s="469"/>
    </row>
    <row r="1415" spans="6:6" x14ac:dyDescent="0.25">
      <c r="F1415" s="469"/>
    </row>
    <row r="1416" spans="6:6" x14ac:dyDescent="0.25">
      <c r="F1416" s="469"/>
    </row>
    <row r="1417" spans="6:6" x14ac:dyDescent="0.25">
      <c r="F1417" s="469"/>
    </row>
    <row r="1418" spans="6:6" x14ac:dyDescent="0.25">
      <c r="F1418" s="469"/>
    </row>
    <row r="1419" spans="6:6" x14ac:dyDescent="0.25">
      <c r="F1419" s="469"/>
    </row>
    <row r="1420" spans="6:6" x14ac:dyDescent="0.25">
      <c r="F1420" s="469"/>
    </row>
    <row r="1421" spans="6:6" x14ac:dyDescent="0.25">
      <c r="F1421" s="469"/>
    </row>
    <row r="1422" spans="6:6" x14ac:dyDescent="0.25">
      <c r="F1422" s="469"/>
    </row>
    <row r="1423" spans="6:6" x14ac:dyDescent="0.25">
      <c r="F1423" s="469"/>
    </row>
    <row r="1424" spans="6:6" x14ac:dyDescent="0.25">
      <c r="F1424" s="469"/>
    </row>
    <row r="1425" spans="6:6" x14ac:dyDescent="0.25">
      <c r="F1425" s="469"/>
    </row>
    <row r="1426" spans="6:6" x14ac:dyDescent="0.25">
      <c r="F1426" s="469"/>
    </row>
    <row r="1427" spans="6:6" x14ac:dyDescent="0.25">
      <c r="F1427" s="469"/>
    </row>
    <row r="1428" spans="6:6" x14ac:dyDescent="0.25">
      <c r="F1428" s="469"/>
    </row>
    <row r="1429" spans="6:6" x14ac:dyDescent="0.25">
      <c r="F1429" s="469"/>
    </row>
    <row r="1430" spans="6:6" x14ac:dyDescent="0.25">
      <c r="F1430" s="469"/>
    </row>
    <row r="1431" spans="6:6" x14ac:dyDescent="0.25">
      <c r="F1431" s="469"/>
    </row>
    <row r="1432" spans="6:6" x14ac:dyDescent="0.25">
      <c r="F1432" s="469"/>
    </row>
    <row r="1433" spans="6:6" x14ac:dyDescent="0.25">
      <c r="F1433" s="469"/>
    </row>
    <row r="1434" spans="6:6" x14ac:dyDescent="0.25">
      <c r="F1434" s="469"/>
    </row>
    <row r="1435" spans="6:6" x14ac:dyDescent="0.25">
      <c r="F1435" s="469"/>
    </row>
    <row r="1436" spans="6:6" x14ac:dyDescent="0.25">
      <c r="F1436" s="469"/>
    </row>
    <row r="1437" spans="6:6" x14ac:dyDescent="0.25">
      <c r="F1437" s="469"/>
    </row>
    <row r="1438" spans="6:6" x14ac:dyDescent="0.25">
      <c r="F1438" s="469"/>
    </row>
    <row r="1439" spans="6:6" x14ac:dyDescent="0.25">
      <c r="F1439" s="469"/>
    </row>
    <row r="1440" spans="6:6" x14ac:dyDescent="0.25">
      <c r="F1440" s="469"/>
    </row>
    <row r="1441" spans="6:6" x14ac:dyDescent="0.25">
      <c r="F1441" s="469"/>
    </row>
    <row r="1442" spans="6:6" x14ac:dyDescent="0.25">
      <c r="F1442" s="469"/>
    </row>
    <row r="1443" spans="6:6" x14ac:dyDescent="0.25">
      <c r="F1443" s="469"/>
    </row>
    <row r="1444" spans="6:6" x14ac:dyDescent="0.25">
      <c r="F1444" s="469"/>
    </row>
    <row r="1445" spans="6:6" x14ac:dyDescent="0.25">
      <c r="F1445" s="469"/>
    </row>
    <row r="1446" spans="6:6" x14ac:dyDescent="0.25">
      <c r="F1446" s="469"/>
    </row>
    <row r="1447" spans="6:6" x14ac:dyDescent="0.25">
      <c r="F1447" s="469"/>
    </row>
    <row r="1448" spans="6:6" x14ac:dyDescent="0.25">
      <c r="F1448" s="469"/>
    </row>
    <row r="1449" spans="6:6" x14ac:dyDescent="0.25">
      <c r="F1449" s="469"/>
    </row>
    <row r="1450" spans="6:6" x14ac:dyDescent="0.25">
      <c r="F1450" s="469"/>
    </row>
    <row r="1451" spans="6:6" x14ac:dyDescent="0.25">
      <c r="F1451" s="469"/>
    </row>
    <row r="1452" spans="6:6" x14ac:dyDescent="0.25">
      <c r="F1452" s="469"/>
    </row>
    <row r="1453" spans="6:6" x14ac:dyDescent="0.25">
      <c r="F1453" s="469"/>
    </row>
    <row r="1454" spans="6:6" x14ac:dyDescent="0.25">
      <c r="F1454" s="469"/>
    </row>
    <row r="1455" spans="6:6" x14ac:dyDescent="0.25">
      <c r="F1455" s="469"/>
    </row>
    <row r="1456" spans="6:6" x14ac:dyDescent="0.25">
      <c r="F1456" s="469"/>
    </row>
    <row r="1457" spans="6:6" x14ac:dyDescent="0.25">
      <c r="F1457" s="469"/>
    </row>
    <row r="1458" spans="6:6" x14ac:dyDescent="0.25">
      <c r="F1458" s="469"/>
    </row>
    <row r="1459" spans="6:6" x14ac:dyDescent="0.25">
      <c r="F1459" s="469"/>
    </row>
    <row r="1460" spans="6:6" x14ac:dyDescent="0.25">
      <c r="F1460" s="469"/>
    </row>
    <row r="1461" spans="6:6" x14ac:dyDescent="0.25">
      <c r="F1461" s="469"/>
    </row>
    <row r="1462" spans="6:6" x14ac:dyDescent="0.25">
      <c r="F1462" s="469"/>
    </row>
    <row r="1463" spans="6:6" x14ac:dyDescent="0.25">
      <c r="F1463" s="469"/>
    </row>
    <row r="1464" spans="6:6" x14ac:dyDescent="0.25">
      <c r="F1464" s="469"/>
    </row>
    <row r="1465" spans="6:6" x14ac:dyDescent="0.25">
      <c r="F1465" s="469"/>
    </row>
    <row r="1466" spans="6:6" x14ac:dyDescent="0.25">
      <c r="F1466" s="469"/>
    </row>
    <row r="1467" spans="6:6" x14ac:dyDescent="0.25">
      <c r="F1467" s="469"/>
    </row>
    <row r="1468" spans="6:6" x14ac:dyDescent="0.25">
      <c r="F1468" s="469"/>
    </row>
    <row r="1469" spans="6:6" x14ac:dyDescent="0.25">
      <c r="F1469" s="469"/>
    </row>
    <row r="1470" spans="6:6" x14ac:dyDescent="0.25">
      <c r="F1470" s="469"/>
    </row>
    <row r="1471" spans="6:6" x14ac:dyDescent="0.25">
      <c r="F1471" s="469"/>
    </row>
    <row r="1472" spans="6:6" x14ac:dyDescent="0.25">
      <c r="F1472" s="469"/>
    </row>
    <row r="1473" spans="6:6" x14ac:dyDescent="0.25">
      <c r="F1473" s="469"/>
    </row>
    <row r="1474" spans="6:6" x14ac:dyDescent="0.25">
      <c r="F1474" s="469"/>
    </row>
    <row r="1475" spans="6:6" x14ac:dyDescent="0.25">
      <c r="F1475" s="469"/>
    </row>
    <row r="1476" spans="6:6" x14ac:dyDescent="0.25">
      <c r="F1476" s="469"/>
    </row>
    <row r="1477" spans="6:6" x14ac:dyDescent="0.25">
      <c r="F1477" s="469"/>
    </row>
    <row r="1478" spans="6:6" x14ac:dyDescent="0.25">
      <c r="F1478" s="469"/>
    </row>
    <row r="1479" spans="6:6" x14ac:dyDescent="0.25">
      <c r="F1479" s="469"/>
    </row>
    <row r="1480" spans="6:6" x14ac:dyDescent="0.25">
      <c r="F1480" s="469"/>
    </row>
    <row r="1481" spans="6:6" x14ac:dyDescent="0.25">
      <c r="F1481" s="469"/>
    </row>
    <row r="1482" spans="6:6" x14ac:dyDescent="0.25">
      <c r="F1482" s="469"/>
    </row>
    <row r="1483" spans="6:6" x14ac:dyDescent="0.25">
      <c r="F1483" s="469"/>
    </row>
    <row r="1484" spans="6:6" x14ac:dyDescent="0.25">
      <c r="F1484" s="469"/>
    </row>
    <row r="1485" spans="6:6" x14ac:dyDescent="0.25">
      <c r="F1485" s="469"/>
    </row>
    <row r="1486" spans="6:6" x14ac:dyDescent="0.25">
      <c r="F1486" s="469"/>
    </row>
    <row r="1487" spans="6:6" x14ac:dyDescent="0.25">
      <c r="F1487" s="469"/>
    </row>
    <row r="1488" spans="6:6" x14ac:dyDescent="0.25">
      <c r="F1488" s="469"/>
    </row>
    <row r="1489" spans="6:6" x14ac:dyDescent="0.25">
      <c r="F1489" s="469"/>
    </row>
    <row r="1490" spans="6:6" x14ac:dyDescent="0.25">
      <c r="F1490" s="469"/>
    </row>
    <row r="1491" spans="6:6" x14ac:dyDescent="0.25">
      <c r="F1491" s="469"/>
    </row>
    <row r="1492" spans="6:6" x14ac:dyDescent="0.25">
      <c r="F1492" s="469"/>
    </row>
    <row r="1493" spans="6:6" x14ac:dyDescent="0.25">
      <c r="F1493" s="469"/>
    </row>
    <row r="1494" spans="6:6" x14ac:dyDescent="0.25">
      <c r="F1494" s="469"/>
    </row>
    <row r="1495" spans="6:6" x14ac:dyDescent="0.25">
      <c r="F1495" s="469"/>
    </row>
    <row r="1496" spans="6:6" x14ac:dyDescent="0.25">
      <c r="F1496" s="469"/>
    </row>
    <row r="1497" spans="6:6" x14ac:dyDescent="0.25">
      <c r="F1497" s="469"/>
    </row>
    <row r="1498" spans="6:6" x14ac:dyDescent="0.25">
      <c r="F1498" s="469"/>
    </row>
    <row r="1499" spans="6:6" x14ac:dyDescent="0.25">
      <c r="F1499" s="469"/>
    </row>
    <row r="1500" spans="6:6" x14ac:dyDescent="0.25">
      <c r="F1500" s="469"/>
    </row>
    <row r="1501" spans="6:6" x14ac:dyDescent="0.25">
      <c r="F1501" s="469"/>
    </row>
    <row r="1502" spans="6:6" x14ac:dyDescent="0.25">
      <c r="F1502" s="469"/>
    </row>
    <row r="1503" spans="6:6" x14ac:dyDescent="0.25">
      <c r="F1503" s="469"/>
    </row>
    <row r="1504" spans="6:6" x14ac:dyDescent="0.25">
      <c r="F1504" s="469"/>
    </row>
    <row r="1505" spans="6:6" x14ac:dyDescent="0.25">
      <c r="F1505" s="469"/>
    </row>
    <row r="1506" spans="6:6" x14ac:dyDescent="0.25">
      <c r="F1506" s="469"/>
    </row>
    <row r="1507" spans="6:6" x14ac:dyDescent="0.25">
      <c r="F1507" s="469"/>
    </row>
    <row r="1508" spans="6:6" x14ac:dyDescent="0.25">
      <c r="F1508" s="469"/>
    </row>
    <row r="1509" spans="6:6" x14ac:dyDescent="0.25">
      <c r="F1509" s="469"/>
    </row>
    <row r="1510" spans="6:6" x14ac:dyDescent="0.25">
      <c r="F1510" s="469"/>
    </row>
    <row r="1511" spans="6:6" x14ac:dyDescent="0.25">
      <c r="F1511" s="469"/>
    </row>
    <row r="1512" spans="6:6" x14ac:dyDescent="0.25">
      <c r="F1512" s="469"/>
    </row>
    <row r="1513" spans="6:6" x14ac:dyDescent="0.25">
      <c r="F1513" s="469"/>
    </row>
    <row r="1514" spans="6:6" x14ac:dyDescent="0.25">
      <c r="F1514" s="469"/>
    </row>
    <row r="1515" spans="6:6" x14ac:dyDescent="0.25">
      <c r="F1515" s="469"/>
    </row>
    <row r="1516" spans="6:6" x14ac:dyDescent="0.25">
      <c r="F1516" s="469"/>
    </row>
    <row r="1517" spans="6:6" x14ac:dyDescent="0.25">
      <c r="F1517" s="469"/>
    </row>
    <row r="1518" spans="6:6" x14ac:dyDescent="0.25">
      <c r="F1518" s="469"/>
    </row>
    <row r="1519" spans="6:6" x14ac:dyDescent="0.25">
      <c r="F1519" s="469"/>
    </row>
    <row r="1520" spans="6:6" x14ac:dyDescent="0.25">
      <c r="F1520" s="469"/>
    </row>
    <row r="1521" spans="6:6" x14ac:dyDescent="0.25">
      <c r="F1521" s="469"/>
    </row>
    <row r="1522" spans="6:6" x14ac:dyDescent="0.25">
      <c r="F1522" s="469"/>
    </row>
    <row r="1523" spans="6:6" x14ac:dyDescent="0.25">
      <c r="F1523" s="469"/>
    </row>
    <row r="1524" spans="6:6" x14ac:dyDescent="0.25">
      <c r="F1524" s="469"/>
    </row>
    <row r="1525" spans="6:6" x14ac:dyDescent="0.25">
      <c r="F1525" s="469"/>
    </row>
    <row r="1526" spans="6:6" x14ac:dyDescent="0.25">
      <c r="F1526" s="469"/>
    </row>
    <row r="1527" spans="6:6" x14ac:dyDescent="0.25">
      <c r="F1527" s="469"/>
    </row>
    <row r="1528" spans="6:6" x14ac:dyDescent="0.25">
      <c r="F1528" s="469"/>
    </row>
    <row r="1529" spans="6:6" x14ac:dyDescent="0.25">
      <c r="F1529" s="469"/>
    </row>
    <row r="1530" spans="6:6" x14ac:dyDescent="0.25">
      <c r="F1530" s="469"/>
    </row>
    <row r="1531" spans="6:6" x14ac:dyDescent="0.25">
      <c r="F1531" s="469"/>
    </row>
    <row r="1532" spans="6:6" x14ac:dyDescent="0.25">
      <c r="F1532" s="469"/>
    </row>
    <row r="1533" spans="6:6" x14ac:dyDescent="0.25">
      <c r="F1533" s="469"/>
    </row>
    <row r="1534" spans="6:6" x14ac:dyDescent="0.25">
      <c r="F1534" s="469"/>
    </row>
    <row r="1535" spans="6:6" x14ac:dyDescent="0.25">
      <c r="F1535" s="469"/>
    </row>
    <row r="1536" spans="6:6" x14ac:dyDescent="0.25">
      <c r="F1536" s="469"/>
    </row>
    <row r="1537" spans="6:6" x14ac:dyDescent="0.25">
      <c r="F1537" s="469"/>
    </row>
    <row r="1538" spans="6:6" x14ac:dyDescent="0.25">
      <c r="F1538" s="469"/>
    </row>
    <row r="1539" spans="6:6" x14ac:dyDescent="0.25">
      <c r="F1539" s="469"/>
    </row>
    <row r="1540" spans="6:6" x14ac:dyDescent="0.25">
      <c r="F1540" s="469"/>
    </row>
    <row r="1541" spans="6:6" x14ac:dyDescent="0.25">
      <c r="F1541" s="469"/>
    </row>
    <row r="1542" spans="6:6" x14ac:dyDescent="0.25">
      <c r="F1542" s="469"/>
    </row>
    <row r="1543" spans="6:6" x14ac:dyDescent="0.25">
      <c r="F1543" s="469"/>
    </row>
    <row r="1544" spans="6:6" x14ac:dyDescent="0.25">
      <c r="F1544" s="469"/>
    </row>
    <row r="1545" spans="6:6" x14ac:dyDescent="0.25">
      <c r="F1545" s="469"/>
    </row>
    <row r="1546" spans="6:6" x14ac:dyDescent="0.25">
      <c r="F1546" s="469"/>
    </row>
    <row r="1547" spans="6:6" x14ac:dyDescent="0.25">
      <c r="F1547" s="469"/>
    </row>
    <row r="1548" spans="6:6" x14ac:dyDescent="0.25">
      <c r="F1548" s="469"/>
    </row>
    <row r="1549" spans="6:6" x14ac:dyDescent="0.25">
      <c r="F1549" s="469"/>
    </row>
    <row r="1550" spans="6:6" x14ac:dyDescent="0.25">
      <c r="F1550" s="469"/>
    </row>
    <row r="1551" spans="6:6" x14ac:dyDescent="0.25">
      <c r="F1551" s="469"/>
    </row>
    <row r="1552" spans="6:6" x14ac:dyDescent="0.25">
      <c r="F1552" s="469"/>
    </row>
    <row r="1553" spans="6:6" x14ac:dyDescent="0.25">
      <c r="F1553" s="469"/>
    </row>
    <row r="1554" spans="6:6" x14ac:dyDescent="0.25">
      <c r="F1554" s="469"/>
    </row>
    <row r="1555" spans="6:6" x14ac:dyDescent="0.25">
      <c r="F1555" s="469"/>
    </row>
    <row r="1556" spans="6:6" x14ac:dyDescent="0.25">
      <c r="F1556" s="469"/>
    </row>
    <row r="1557" spans="6:6" x14ac:dyDescent="0.25">
      <c r="F1557" s="469"/>
    </row>
    <row r="1558" spans="6:6" x14ac:dyDescent="0.25">
      <c r="F1558" s="469"/>
    </row>
    <row r="1559" spans="6:6" x14ac:dyDescent="0.25">
      <c r="F1559" s="469"/>
    </row>
    <row r="1560" spans="6:6" x14ac:dyDescent="0.25">
      <c r="F1560" s="469"/>
    </row>
    <row r="1561" spans="6:6" x14ac:dyDescent="0.25">
      <c r="F1561" s="469"/>
    </row>
    <row r="1562" spans="6:6" x14ac:dyDescent="0.25">
      <c r="F1562" s="469"/>
    </row>
    <row r="1563" spans="6:6" x14ac:dyDescent="0.25">
      <c r="F1563" s="469"/>
    </row>
    <row r="1564" spans="6:6" x14ac:dyDescent="0.25">
      <c r="F1564" s="469"/>
    </row>
    <row r="1565" spans="6:6" x14ac:dyDescent="0.25">
      <c r="F1565" s="469"/>
    </row>
    <row r="1566" spans="6:6" x14ac:dyDescent="0.25">
      <c r="F1566" s="469"/>
    </row>
    <row r="1567" spans="6:6" x14ac:dyDescent="0.25">
      <c r="F1567" s="469"/>
    </row>
    <row r="1568" spans="6:6" x14ac:dyDescent="0.25">
      <c r="F1568" s="469"/>
    </row>
    <row r="1569" spans="6:6" x14ac:dyDescent="0.25">
      <c r="F1569" s="469"/>
    </row>
    <row r="1570" spans="6:6" x14ac:dyDescent="0.25">
      <c r="F1570" s="469"/>
    </row>
    <row r="1571" spans="6:6" x14ac:dyDescent="0.25">
      <c r="F1571" s="469"/>
    </row>
    <row r="1572" spans="6:6" x14ac:dyDescent="0.25">
      <c r="F1572" s="469"/>
    </row>
    <row r="1573" spans="6:6" x14ac:dyDescent="0.25">
      <c r="F1573" s="469"/>
    </row>
    <row r="1574" spans="6:6" x14ac:dyDescent="0.25">
      <c r="F1574" s="469"/>
    </row>
    <row r="1575" spans="6:6" x14ac:dyDescent="0.25">
      <c r="F1575" s="469"/>
    </row>
    <row r="1576" spans="6:6" x14ac:dyDescent="0.25">
      <c r="F1576" s="469"/>
    </row>
    <row r="1577" spans="6:6" x14ac:dyDescent="0.25">
      <c r="F1577" s="469"/>
    </row>
    <row r="1578" spans="6:6" x14ac:dyDescent="0.25">
      <c r="F1578" s="469"/>
    </row>
    <row r="1579" spans="6:6" x14ac:dyDescent="0.25">
      <c r="F1579" s="469"/>
    </row>
    <row r="1580" spans="6:6" x14ac:dyDescent="0.25">
      <c r="F1580" s="469"/>
    </row>
    <row r="1581" spans="6:6" x14ac:dyDescent="0.25">
      <c r="F1581" s="469"/>
    </row>
    <row r="1582" spans="6:6" x14ac:dyDescent="0.25">
      <c r="F1582" s="469"/>
    </row>
    <row r="1583" spans="6:6" x14ac:dyDescent="0.25">
      <c r="F1583" s="469"/>
    </row>
    <row r="1584" spans="6:6" x14ac:dyDescent="0.25">
      <c r="F1584" s="469"/>
    </row>
    <row r="1585" spans="6:6" x14ac:dyDescent="0.25">
      <c r="F1585" s="469"/>
    </row>
    <row r="1586" spans="6:6" x14ac:dyDescent="0.25">
      <c r="F1586" s="469"/>
    </row>
    <row r="1587" spans="6:6" x14ac:dyDescent="0.25">
      <c r="F1587" s="469"/>
    </row>
    <row r="1588" spans="6:6" x14ac:dyDescent="0.25">
      <c r="F1588" s="469"/>
    </row>
    <row r="1589" spans="6:6" x14ac:dyDescent="0.25">
      <c r="F1589" s="469"/>
    </row>
    <row r="1590" spans="6:6" x14ac:dyDescent="0.25">
      <c r="F1590" s="469"/>
    </row>
    <row r="1591" spans="6:6" x14ac:dyDescent="0.25">
      <c r="F1591" s="469"/>
    </row>
    <row r="1592" spans="6:6" x14ac:dyDescent="0.25">
      <c r="F1592" s="469"/>
    </row>
    <row r="1593" spans="6:6" x14ac:dyDescent="0.25">
      <c r="F1593" s="469"/>
    </row>
    <row r="1594" spans="6:6" x14ac:dyDescent="0.25">
      <c r="F1594" s="469"/>
    </row>
    <row r="1595" spans="6:6" x14ac:dyDescent="0.25">
      <c r="F1595" s="469"/>
    </row>
    <row r="1596" spans="6:6" x14ac:dyDescent="0.25">
      <c r="F1596" s="469"/>
    </row>
    <row r="1597" spans="6:6" x14ac:dyDescent="0.25">
      <c r="F1597" s="469"/>
    </row>
    <row r="1598" spans="6:6" x14ac:dyDescent="0.25">
      <c r="F1598" s="469"/>
    </row>
    <row r="1599" spans="6:6" x14ac:dyDescent="0.25">
      <c r="F1599" s="469"/>
    </row>
    <row r="1600" spans="6:6" x14ac:dyDescent="0.25">
      <c r="F1600" s="469"/>
    </row>
    <row r="1601" spans="6:6" x14ac:dyDescent="0.25">
      <c r="F1601" s="469"/>
    </row>
    <row r="1602" spans="6:6" x14ac:dyDescent="0.25">
      <c r="F1602" s="469"/>
    </row>
    <row r="1603" spans="6:6" x14ac:dyDescent="0.25">
      <c r="F1603" s="469"/>
    </row>
    <row r="1604" spans="6:6" x14ac:dyDescent="0.25">
      <c r="F1604" s="469"/>
    </row>
    <row r="1605" spans="6:6" x14ac:dyDescent="0.25">
      <c r="F1605" s="469"/>
    </row>
    <row r="1606" spans="6:6" x14ac:dyDescent="0.25">
      <c r="F1606" s="469"/>
    </row>
    <row r="1607" spans="6:6" x14ac:dyDescent="0.25">
      <c r="F1607" s="469"/>
    </row>
    <row r="1608" spans="6:6" x14ac:dyDescent="0.25">
      <c r="F1608" s="469"/>
    </row>
    <row r="1609" spans="6:6" x14ac:dyDescent="0.25">
      <c r="F1609" s="469"/>
    </row>
    <row r="1610" spans="6:6" x14ac:dyDescent="0.25">
      <c r="F1610" s="469"/>
    </row>
    <row r="1611" spans="6:6" x14ac:dyDescent="0.25">
      <c r="F1611" s="469"/>
    </row>
    <row r="1612" spans="6:6" x14ac:dyDescent="0.25">
      <c r="F1612" s="469"/>
    </row>
    <row r="1613" spans="6:6" x14ac:dyDescent="0.25">
      <c r="F1613" s="469"/>
    </row>
    <row r="1614" spans="6:6" x14ac:dyDescent="0.25">
      <c r="F1614" s="469"/>
    </row>
    <row r="1615" spans="6:6" x14ac:dyDescent="0.25">
      <c r="F1615" s="469"/>
    </row>
    <row r="1616" spans="6:6" x14ac:dyDescent="0.25">
      <c r="F1616" s="469"/>
    </row>
    <row r="1617" spans="6:6" x14ac:dyDescent="0.25">
      <c r="F1617" s="469"/>
    </row>
    <row r="1618" spans="6:6" x14ac:dyDescent="0.25">
      <c r="F1618" s="469"/>
    </row>
    <row r="1619" spans="6:6" x14ac:dyDescent="0.25">
      <c r="F1619" s="469"/>
    </row>
    <row r="1620" spans="6:6" x14ac:dyDescent="0.25">
      <c r="F1620" s="469"/>
    </row>
    <row r="1621" spans="6:6" x14ac:dyDescent="0.25">
      <c r="F1621" s="469"/>
    </row>
    <row r="1622" spans="6:6" x14ac:dyDescent="0.25">
      <c r="F1622" s="469"/>
    </row>
    <row r="1623" spans="6:6" x14ac:dyDescent="0.25">
      <c r="F1623" s="469"/>
    </row>
    <row r="1624" spans="6:6" x14ac:dyDescent="0.25">
      <c r="F1624" s="469"/>
    </row>
    <row r="1625" spans="6:6" x14ac:dyDescent="0.25">
      <c r="F1625" s="469"/>
    </row>
    <row r="1626" spans="6:6" x14ac:dyDescent="0.25">
      <c r="F1626" s="469"/>
    </row>
    <row r="1627" spans="6:6" x14ac:dyDescent="0.25">
      <c r="F1627" s="469"/>
    </row>
    <row r="1628" spans="6:6" x14ac:dyDescent="0.25">
      <c r="F1628" s="469"/>
    </row>
    <row r="1629" spans="6:6" x14ac:dyDescent="0.25">
      <c r="F1629" s="469"/>
    </row>
    <row r="1630" spans="6:6" x14ac:dyDescent="0.25">
      <c r="F1630" s="469"/>
    </row>
    <row r="1631" spans="6:6" x14ac:dyDescent="0.25">
      <c r="F1631" s="469"/>
    </row>
    <row r="1632" spans="6:6" x14ac:dyDescent="0.25">
      <c r="F1632" s="469"/>
    </row>
    <row r="1633" spans="6:6" x14ac:dyDescent="0.25">
      <c r="F1633" s="469"/>
    </row>
    <row r="1634" spans="6:6" x14ac:dyDescent="0.25">
      <c r="F1634" s="469"/>
    </row>
    <row r="1635" spans="6:6" x14ac:dyDescent="0.25">
      <c r="F1635" s="469"/>
    </row>
    <row r="1636" spans="6:6" x14ac:dyDescent="0.25">
      <c r="F1636" s="469"/>
    </row>
    <row r="1637" spans="6:6" x14ac:dyDescent="0.25">
      <c r="F1637" s="469"/>
    </row>
    <row r="1638" spans="6:6" x14ac:dyDescent="0.25">
      <c r="F1638" s="469"/>
    </row>
    <row r="1639" spans="6:6" x14ac:dyDescent="0.25">
      <c r="F1639" s="469"/>
    </row>
    <row r="1640" spans="6:6" x14ac:dyDescent="0.25">
      <c r="F1640" s="469"/>
    </row>
    <row r="1641" spans="6:6" x14ac:dyDescent="0.25">
      <c r="F1641" s="469"/>
    </row>
    <row r="1642" spans="6:6" x14ac:dyDescent="0.25">
      <c r="F1642" s="469"/>
    </row>
    <row r="1643" spans="6:6" x14ac:dyDescent="0.25">
      <c r="F1643" s="469"/>
    </row>
    <row r="1644" spans="6:6" x14ac:dyDescent="0.25">
      <c r="F1644" s="469"/>
    </row>
    <row r="1645" spans="6:6" x14ac:dyDescent="0.25">
      <c r="F1645" s="469"/>
    </row>
    <row r="1646" spans="6:6" x14ac:dyDescent="0.25">
      <c r="F1646" s="469"/>
    </row>
    <row r="1647" spans="6:6" x14ac:dyDescent="0.25">
      <c r="F1647" s="469"/>
    </row>
    <row r="1648" spans="6:6" x14ac:dyDescent="0.25">
      <c r="F1648" s="469"/>
    </row>
    <row r="1649" spans="6:6" x14ac:dyDescent="0.25">
      <c r="F1649" s="469"/>
    </row>
    <row r="1650" spans="6:6" x14ac:dyDescent="0.25">
      <c r="F1650" s="469"/>
    </row>
    <row r="1651" spans="6:6" x14ac:dyDescent="0.25">
      <c r="F1651" s="469"/>
    </row>
    <row r="1652" spans="6:6" x14ac:dyDescent="0.25">
      <c r="F1652" s="469"/>
    </row>
    <row r="1653" spans="6:6" x14ac:dyDescent="0.25">
      <c r="F1653" s="469"/>
    </row>
    <row r="1654" spans="6:6" x14ac:dyDescent="0.25">
      <c r="F1654" s="469"/>
    </row>
    <row r="1655" spans="6:6" x14ac:dyDescent="0.25">
      <c r="F1655" s="469"/>
    </row>
    <row r="1656" spans="6:6" x14ac:dyDescent="0.25">
      <c r="F1656" s="469"/>
    </row>
    <row r="1657" spans="6:6" x14ac:dyDescent="0.25">
      <c r="F1657" s="469"/>
    </row>
    <row r="1658" spans="6:6" x14ac:dyDescent="0.25">
      <c r="F1658" s="469"/>
    </row>
    <row r="1659" spans="6:6" x14ac:dyDescent="0.25">
      <c r="F1659" s="469"/>
    </row>
    <row r="1660" spans="6:6" x14ac:dyDescent="0.25">
      <c r="F1660" s="469"/>
    </row>
    <row r="1661" spans="6:6" x14ac:dyDescent="0.25">
      <c r="F1661" s="469"/>
    </row>
    <row r="1662" spans="6:6" x14ac:dyDescent="0.25">
      <c r="F1662" s="469"/>
    </row>
    <row r="1663" spans="6:6" x14ac:dyDescent="0.25">
      <c r="F1663" s="469"/>
    </row>
    <row r="1664" spans="6:6" x14ac:dyDescent="0.25">
      <c r="F1664" s="469"/>
    </row>
    <row r="1665" spans="6:6" x14ac:dyDescent="0.25">
      <c r="F1665" s="469"/>
    </row>
    <row r="1666" spans="6:6" x14ac:dyDescent="0.25">
      <c r="F1666" s="469"/>
    </row>
    <row r="1667" spans="6:6" x14ac:dyDescent="0.25">
      <c r="F1667" s="469"/>
    </row>
    <row r="1668" spans="6:6" x14ac:dyDescent="0.25">
      <c r="F1668" s="469"/>
    </row>
    <row r="1669" spans="6:6" x14ac:dyDescent="0.25">
      <c r="F1669" s="469"/>
    </row>
    <row r="1670" spans="6:6" x14ac:dyDescent="0.25">
      <c r="F1670" s="469"/>
    </row>
    <row r="1671" spans="6:6" x14ac:dyDescent="0.25">
      <c r="F1671" s="469"/>
    </row>
    <row r="1672" spans="6:6" x14ac:dyDescent="0.25">
      <c r="F1672" s="469"/>
    </row>
    <row r="1673" spans="6:6" x14ac:dyDescent="0.25">
      <c r="F1673" s="469"/>
    </row>
    <row r="1674" spans="6:6" x14ac:dyDescent="0.25">
      <c r="F1674" s="469"/>
    </row>
    <row r="1675" spans="6:6" x14ac:dyDescent="0.25">
      <c r="F1675" s="469"/>
    </row>
    <row r="1676" spans="6:6" x14ac:dyDescent="0.25">
      <c r="F1676" s="469"/>
    </row>
    <row r="1677" spans="6:6" x14ac:dyDescent="0.25">
      <c r="F1677" s="469"/>
    </row>
    <row r="1678" spans="6:6" x14ac:dyDescent="0.25">
      <c r="F1678" s="469"/>
    </row>
    <row r="1679" spans="6:6" x14ac:dyDescent="0.25">
      <c r="F1679" s="469"/>
    </row>
    <row r="1680" spans="6:6" x14ac:dyDescent="0.25">
      <c r="F1680" s="469"/>
    </row>
    <row r="1681" spans="6:6" x14ac:dyDescent="0.25">
      <c r="F1681" s="469"/>
    </row>
    <row r="1682" spans="6:6" x14ac:dyDescent="0.25">
      <c r="F1682" s="469"/>
    </row>
    <row r="1683" spans="6:6" x14ac:dyDescent="0.25">
      <c r="F1683" s="469"/>
    </row>
    <row r="1684" spans="6:6" x14ac:dyDescent="0.25">
      <c r="F1684" s="469"/>
    </row>
    <row r="1685" spans="6:6" x14ac:dyDescent="0.25">
      <c r="F1685" s="469"/>
    </row>
    <row r="1686" spans="6:6" x14ac:dyDescent="0.25">
      <c r="F1686" s="469"/>
    </row>
    <row r="1687" spans="6:6" x14ac:dyDescent="0.25">
      <c r="F1687" s="469"/>
    </row>
    <row r="1688" spans="6:6" x14ac:dyDescent="0.25">
      <c r="F1688" s="469"/>
    </row>
    <row r="1689" spans="6:6" x14ac:dyDescent="0.25">
      <c r="F1689" s="469"/>
    </row>
    <row r="1690" spans="6:6" x14ac:dyDescent="0.25">
      <c r="F1690" s="469"/>
    </row>
    <row r="1691" spans="6:6" x14ac:dyDescent="0.25">
      <c r="F1691" s="469"/>
    </row>
    <row r="1692" spans="6:6" x14ac:dyDescent="0.25">
      <c r="F1692" s="469"/>
    </row>
    <row r="1693" spans="6:6" x14ac:dyDescent="0.25">
      <c r="F1693" s="469"/>
    </row>
    <row r="1694" spans="6:6" x14ac:dyDescent="0.25">
      <c r="F1694" s="469"/>
    </row>
    <row r="1695" spans="6:6" x14ac:dyDescent="0.25">
      <c r="F1695" s="469"/>
    </row>
    <row r="1696" spans="6:6" x14ac:dyDescent="0.25">
      <c r="F1696" s="469"/>
    </row>
    <row r="1697" spans="6:6" x14ac:dyDescent="0.25">
      <c r="F1697" s="469"/>
    </row>
    <row r="1698" spans="6:6" x14ac:dyDescent="0.25">
      <c r="F1698" s="469"/>
    </row>
    <row r="1699" spans="6:6" x14ac:dyDescent="0.25">
      <c r="F1699" s="469"/>
    </row>
    <row r="1700" spans="6:6" x14ac:dyDescent="0.25">
      <c r="F1700" s="469"/>
    </row>
    <row r="1701" spans="6:6" x14ac:dyDescent="0.25">
      <c r="F1701" s="469"/>
    </row>
    <row r="1702" spans="6:6" x14ac:dyDescent="0.25">
      <c r="F1702" s="469"/>
    </row>
    <row r="1703" spans="6:6" x14ac:dyDescent="0.25">
      <c r="F1703" s="469"/>
    </row>
    <row r="1704" spans="6:6" x14ac:dyDescent="0.25">
      <c r="F1704" s="469"/>
    </row>
    <row r="1705" spans="6:6" x14ac:dyDescent="0.25">
      <c r="F1705" s="469"/>
    </row>
    <row r="1706" spans="6:6" x14ac:dyDescent="0.25">
      <c r="F1706" s="469"/>
    </row>
    <row r="1707" spans="6:6" x14ac:dyDescent="0.25">
      <c r="F1707" s="469"/>
    </row>
    <row r="1708" spans="6:6" x14ac:dyDescent="0.25">
      <c r="F1708" s="469"/>
    </row>
    <row r="1709" spans="6:6" x14ac:dyDescent="0.25">
      <c r="F1709" s="469"/>
    </row>
    <row r="1710" spans="6:6" x14ac:dyDescent="0.25">
      <c r="F1710" s="469"/>
    </row>
    <row r="1711" spans="6:6" x14ac:dyDescent="0.25">
      <c r="F1711" s="469"/>
    </row>
    <row r="1712" spans="6:6" x14ac:dyDescent="0.25">
      <c r="F1712" s="469"/>
    </row>
    <row r="1713" spans="6:6" x14ac:dyDescent="0.25">
      <c r="F1713" s="469"/>
    </row>
    <row r="1714" spans="6:6" x14ac:dyDescent="0.25">
      <c r="F1714" s="469"/>
    </row>
    <row r="1715" spans="6:6" x14ac:dyDescent="0.25">
      <c r="F1715" s="469"/>
    </row>
    <row r="1716" spans="6:6" x14ac:dyDescent="0.25">
      <c r="F1716" s="469"/>
    </row>
    <row r="1717" spans="6:6" x14ac:dyDescent="0.25">
      <c r="F1717" s="469"/>
    </row>
    <row r="1718" spans="6:6" x14ac:dyDescent="0.25">
      <c r="F1718" s="469"/>
    </row>
    <row r="1719" spans="6:6" x14ac:dyDescent="0.25">
      <c r="F1719" s="469"/>
    </row>
    <row r="1720" spans="6:6" x14ac:dyDescent="0.25">
      <c r="F1720" s="469"/>
    </row>
    <row r="1721" spans="6:6" x14ac:dyDescent="0.25">
      <c r="F1721" s="469"/>
    </row>
    <row r="1722" spans="6:6" x14ac:dyDescent="0.25">
      <c r="F1722" s="469"/>
    </row>
    <row r="1723" spans="6:6" x14ac:dyDescent="0.25">
      <c r="F1723" s="469"/>
    </row>
    <row r="1724" spans="6:6" x14ac:dyDescent="0.25">
      <c r="F1724" s="469"/>
    </row>
    <row r="1725" spans="6:6" x14ac:dyDescent="0.25">
      <c r="F1725" s="469"/>
    </row>
    <row r="1726" spans="6:6" x14ac:dyDescent="0.25">
      <c r="F1726" s="469"/>
    </row>
    <row r="1727" spans="6:6" x14ac:dyDescent="0.25">
      <c r="F1727" s="469"/>
    </row>
    <row r="1728" spans="6:6" x14ac:dyDescent="0.25">
      <c r="F1728" s="469"/>
    </row>
    <row r="1729" spans="6:6" x14ac:dyDescent="0.25">
      <c r="F1729" s="469"/>
    </row>
    <row r="1730" spans="6:6" x14ac:dyDescent="0.25">
      <c r="F1730" s="469"/>
    </row>
    <row r="1731" spans="6:6" x14ac:dyDescent="0.25">
      <c r="F1731" s="469"/>
    </row>
    <row r="1732" spans="6:6" x14ac:dyDescent="0.25">
      <c r="F1732" s="469"/>
    </row>
    <row r="1733" spans="6:6" x14ac:dyDescent="0.25">
      <c r="F1733" s="469"/>
    </row>
    <row r="1734" spans="6:6" x14ac:dyDescent="0.25">
      <c r="F1734" s="469"/>
    </row>
    <row r="1735" spans="6:6" x14ac:dyDescent="0.25">
      <c r="F1735" s="469"/>
    </row>
    <row r="1736" spans="6:6" x14ac:dyDescent="0.25">
      <c r="F1736" s="469"/>
    </row>
    <row r="1737" spans="6:6" x14ac:dyDescent="0.25">
      <c r="F1737" s="469"/>
    </row>
    <row r="1738" spans="6:6" x14ac:dyDescent="0.25">
      <c r="F1738" s="469"/>
    </row>
    <row r="1739" spans="6:6" x14ac:dyDescent="0.25">
      <c r="F1739" s="469"/>
    </row>
    <row r="1740" spans="6:6" x14ac:dyDescent="0.25">
      <c r="F1740" s="469"/>
    </row>
    <row r="1741" spans="6:6" x14ac:dyDescent="0.25">
      <c r="F1741" s="469"/>
    </row>
    <row r="1742" spans="6:6" x14ac:dyDescent="0.25">
      <c r="F1742" s="469"/>
    </row>
    <row r="1743" spans="6:6" x14ac:dyDescent="0.25">
      <c r="F1743" s="469"/>
    </row>
    <row r="1744" spans="6:6" x14ac:dyDescent="0.25">
      <c r="F1744" s="469"/>
    </row>
    <row r="1745" spans="6:6" x14ac:dyDescent="0.25">
      <c r="F1745" s="469"/>
    </row>
    <row r="1746" spans="6:6" x14ac:dyDescent="0.25">
      <c r="F1746" s="469"/>
    </row>
    <row r="1747" spans="6:6" x14ac:dyDescent="0.25">
      <c r="F1747" s="469"/>
    </row>
    <row r="1748" spans="6:6" x14ac:dyDescent="0.25">
      <c r="F1748" s="469"/>
    </row>
    <row r="1749" spans="6:6" x14ac:dyDescent="0.25">
      <c r="F1749" s="469"/>
    </row>
    <row r="1750" spans="6:6" x14ac:dyDescent="0.25">
      <c r="F1750" s="469"/>
    </row>
    <row r="1751" spans="6:6" x14ac:dyDescent="0.25">
      <c r="F1751" s="469"/>
    </row>
    <row r="1752" spans="6:6" x14ac:dyDescent="0.25">
      <c r="F1752" s="469"/>
    </row>
    <row r="1753" spans="6:6" x14ac:dyDescent="0.25">
      <c r="F1753" s="469"/>
    </row>
    <row r="1754" spans="6:6" x14ac:dyDescent="0.25">
      <c r="F1754" s="469"/>
    </row>
    <row r="1755" spans="6:6" x14ac:dyDescent="0.25">
      <c r="F1755" s="469"/>
    </row>
    <row r="1756" spans="6:6" x14ac:dyDescent="0.25">
      <c r="F1756" s="469"/>
    </row>
    <row r="1757" spans="6:6" x14ac:dyDescent="0.25">
      <c r="F1757" s="469"/>
    </row>
    <row r="1758" spans="6:6" x14ac:dyDescent="0.25">
      <c r="F1758" s="469"/>
    </row>
    <row r="1759" spans="6:6" x14ac:dyDescent="0.25">
      <c r="F1759" s="469"/>
    </row>
    <row r="1760" spans="6:6" x14ac:dyDescent="0.25">
      <c r="F1760" s="469"/>
    </row>
    <row r="1761" spans="6:6" x14ac:dyDescent="0.25">
      <c r="F1761" s="469"/>
    </row>
    <row r="1762" spans="6:6" x14ac:dyDescent="0.25">
      <c r="F1762" s="469"/>
    </row>
    <row r="1763" spans="6:6" x14ac:dyDescent="0.25">
      <c r="F1763" s="469"/>
    </row>
    <row r="1764" spans="6:6" x14ac:dyDescent="0.25">
      <c r="F1764" s="469"/>
    </row>
    <row r="1765" spans="6:6" x14ac:dyDescent="0.25">
      <c r="F1765" s="469"/>
    </row>
    <row r="1766" spans="6:6" x14ac:dyDescent="0.25">
      <c r="F1766" s="469"/>
    </row>
    <row r="1767" spans="6:6" x14ac:dyDescent="0.25">
      <c r="F1767" s="469"/>
    </row>
    <row r="1768" spans="6:6" x14ac:dyDescent="0.25">
      <c r="F1768" s="469"/>
    </row>
    <row r="1769" spans="6:6" x14ac:dyDescent="0.25">
      <c r="F1769" s="469"/>
    </row>
    <row r="1770" spans="6:6" x14ac:dyDescent="0.25">
      <c r="F1770" s="469"/>
    </row>
    <row r="1771" spans="6:6" x14ac:dyDescent="0.25">
      <c r="F1771" s="469"/>
    </row>
    <row r="1772" spans="6:6" x14ac:dyDescent="0.25">
      <c r="F1772" s="469"/>
    </row>
    <row r="1773" spans="6:6" x14ac:dyDescent="0.25">
      <c r="F1773" s="469"/>
    </row>
    <row r="1774" spans="6:6" x14ac:dyDescent="0.25">
      <c r="F1774" s="469"/>
    </row>
    <row r="1775" spans="6:6" x14ac:dyDescent="0.25">
      <c r="F1775" s="469"/>
    </row>
    <row r="1776" spans="6:6" x14ac:dyDescent="0.25">
      <c r="F1776" s="469"/>
    </row>
    <row r="1777" spans="6:6" x14ac:dyDescent="0.25">
      <c r="F1777" s="469"/>
    </row>
    <row r="1778" spans="6:6" x14ac:dyDescent="0.25">
      <c r="F1778" s="469"/>
    </row>
    <row r="1779" spans="6:6" x14ac:dyDescent="0.25">
      <c r="F1779" s="469"/>
    </row>
    <row r="1780" spans="6:6" x14ac:dyDescent="0.25">
      <c r="F1780" s="469"/>
    </row>
    <row r="1781" spans="6:6" x14ac:dyDescent="0.25">
      <c r="F1781" s="469"/>
    </row>
    <row r="1782" spans="6:6" x14ac:dyDescent="0.25">
      <c r="F1782" s="469"/>
    </row>
    <row r="1783" spans="6:6" x14ac:dyDescent="0.25">
      <c r="F1783" s="469"/>
    </row>
    <row r="1784" spans="6:6" x14ac:dyDescent="0.25">
      <c r="F1784" s="469"/>
    </row>
    <row r="1785" spans="6:6" x14ac:dyDescent="0.25">
      <c r="F1785" s="469"/>
    </row>
    <row r="1786" spans="6:6" x14ac:dyDescent="0.25">
      <c r="F1786" s="469"/>
    </row>
    <row r="1787" spans="6:6" x14ac:dyDescent="0.25">
      <c r="F1787" s="469"/>
    </row>
    <row r="1788" spans="6:6" x14ac:dyDescent="0.25">
      <c r="F1788" s="469"/>
    </row>
    <row r="1789" spans="6:6" x14ac:dyDescent="0.25">
      <c r="F1789" s="469"/>
    </row>
    <row r="1790" spans="6:6" x14ac:dyDescent="0.25">
      <c r="F1790" s="469"/>
    </row>
    <row r="1791" spans="6:6" x14ac:dyDescent="0.25">
      <c r="F1791" s="469"/>
    </row>
    <row r="1792" spans="6:6" x14ac:dyDescent="0.25">
      <c r="F1792" s="469"/>
    </row>
    <row r="1793" spans="6:6" x14ac:dyDescent="0.25">
      <c r="F1793" s="469"/>
    </row>
    <row r="1794" spans="6:6" x14ac:dyDescent="0.25">
      <c r="F1794" s="469"/>
    </row>
    <row r="1795" spans="6:6" x14ac:dyDescent="0.25">
      <c r="F1795" s="469"/>
    </row>
    <row r="1796" spans="6:6" x14ac:dyDescent="0.25">
      <c r="F1796" s="469"/>
    </row>
    <row r="1797" spans="6:6" x14ac:dyDescent="0.25">
      <c r="F1797" s="469"/>
    </row>
    <row r="1798" spans="6:6" x14ac:dyDescent="0.25">
      <c r="F1798" s="469"/>
    </row>
    <row r="1799" spans="6:6" x14ac:dyDescent="0.25">
      <c r="F1799" s="469"/>
    </row>
    <row r="1800" spans="6:6" x14ac:dyDescent="0.25">
      <c r="F1800" s="469"/>
    </row>
    <row r="1801" spans="6:6" x14ac:dyDescent="0.25">
      <c r="F1801" s="469"/>
    </row>
    <row r="1802" spans="6:6" x14ac:dyDescent="0.25">
      <c r="F1802" s="469"/>
    </row>
    <row r="1803" spans="6:6" x14ac:dyDescent="0.25">
      <c r="F1803" s="469"/>
    </row>
    <row r="1804" spans="6:6" x14ac:dyDescent="0.25">
      <c r="F1804" s="469"/>
    </row>
    <row r="1805" spans="6:6" x14ac:dyDescent="0.25">
      <c r="F1805" s="469"/>
    </row>
    <row r="1806" spans="6:6" x14ac:dyDescent="0.25">
      <c r="F1806" s="469"/>
    </row>
    <row r="1807" spans="6:6" x14ac:dyDescent="0.25">
      <c r="F1807" s="469"/>
    </row>
    <row r="1808" spans="6:6" x14ac:dyDescent="0.25">
      <c r="F1808" s="469"/>
    </row>
    <row r="1809" spans="6:6" x14ac:dyDescent="0.25">
      <c r="F1809" s="469"/>
    </row>
    <row r="1810" spans="6:6" x14ac:dyDescent="0.25">
      <c r="F1810" s="469"/>
    </row>
    <row r="1811" spans="6:6" x14ac:dyDescent="0.25">
      <c r="F1811" s="469"/>
    </row>
    <row r="1812" spans="6:6" x14ac:dyDescent="0.25">
      <c r="F1812" s="469"/>
    </row>
    <row r="1813" spans="6:6" x14ac:dyDescent="0.25">
      <c r="F1813" s="469"/>
    </row>
    <row r="1814" spans="6:6" x14ac:dyDescent="0.25">
      <c r="F1814" s="469"/>
    </row>
    <row r="1815" spans="6:6" x14ac:dyDescent="0.25">
      <c r="F1815" s="469"/>
    </row>
    <row r="1816" spans="6:6" x14ac:dyDescent="0.25">
      <c r="F1816" s="469"/>
    </row>
    <row r="1817" spans="6:6" x14ac:dyDescent="0.25">
      <c r="F1817" s="469"/>
    </row>
    <row r="1818" spans="6:6" x14ac:dyDescent="0.25">
      <c r="F1818" s="469"/>
    </row>
    <row r="1819" spans="6:6" x14ac:dyDescent="0.25">
      <c r="F1819" s="469"/>
    </row>
    <row r="1820" spans="6:6" x14ac:dyDescent="0.25">
      <c r="F1820" s="469"/>
    </row>
    <row r="1821" spans="6:6" x14ac:dyDescent="0.25">
      <c r="F1821" s="469"/>
    </row>
    <row r="1822" spans="6:6" x14ac:dyDescent="0.25">
      <c r="F1822" s="469"/>
    </row>
    <row r="1823" spans="6:6" x14ac:dyDescent="0.25">
      <c r="F1823" s="469"/>
    </row>
    <row r="1824" spans="6:6" x14ac:dyDescent="0.25">
      <c r="F1824" s="469"/>
    </row>
    <row r="1825" spans="6:6" x14ac:dyDescent="0.25">
      <c r="F1825" s="469"/>
    </row>
    <row r="1826" spans="6:6" x14ac:dyDescent="0.25">
      <c r="F1826" s="469"/>
    </row>
    <row r="1827" spans="6:6" x14ac:dyDescent="0.25">
      <c r="F1827" s="469"/>
    </row>
    <row r="1828" spans="6:6" x14ac:dyDescent="0.25">
      <c r="F1828" s="469"/>
    </row>
    <row r="1829" spans="6:6" x14ac:dyDescent="0.25">
      <c r="F1829" s="469"/>
    </row>
    <row r="1830" spans="6:6" x14ac:dyDescent="0.25">
      <c r="F1830" s="469"/>
    </row>
    <row r="1831" spans="6:6" x14ac:dyDescent="0.25">
      <c r="F1831" s="469"/>
    </row>
    <row r="1832" spans="6:6" x14ac:dyDescent="0.25">
      <c r="F1832" s="469"/>
    </row>
    <row r="1833" spans="6:6" x14ac:dyDescent="0.25">
      <c r="F1833" s="469"/>
    </row>
    <row r="1834" spans="6:6" x14ac:dyDescent="0.25">
      <c r="F1834" s="469"/>
    </row>
    <row r="1835" spans="6:6" x14ac:dyDescent="0.25">
      <c r="F1835" s="469"/>
    </row>
    <row r="1836" spans="6:6" x14ac:dyDescent="0.25">
      <c r="F1836" s="469"/>
    </row>
    <row r="1837" spans="6:6" x14ac:dyDescent="0.25">
      <c r="F1837" s="469"/>
    </row>
    <row r="1838" spans="6:6" x14ac:dyDescent="0.25">
      <c r="F1838" s="469"/>
    </row>
    <row r="1839" spans="6:6" x14ac:dyDescent="0.25">
      <c r="F1839" s="469"/>
    </row>
    <row r="1840" spans="6:6" x14ac:dyDescent="0.25">
      <c r="F1840" s="469"/>
    </row>
    <row r="1841" spans="6:6" x14ac:dyDescent="0.25">
      <c r="F1841" s="469"/>
    </row>
    <row r="1842" spans="6:6" x14ac:dyDescent="0.25">
      <c r="F1842" s="469"/>
    </row>
    <row r="1843" spans="6:6" x14ac:dyDescent="0.25">
      <c r="F1843" s="469"/>
    </row>
    <row r="1844" spans="6:6" x14ac:dyDescent="0.25">
      <c r="F1844" s="469"/>
    </row>
    <row r="1845" spans="6:6" x14ac:dyDescent="0.25">
      <c r="F1845" s="469"/>
    </row>
    <row r="1846" spans="6:6" x14ac:dyDescent="0.25">
      <c r="F1846" s="469"/>
    </row>
    <row r="1847" spans="6:6" x14ac:dyDescent="0.25">
      <c r="F1847" s="469"/>
    </row>
    <row r="1848" spans="6:6" x14ac:dyDescent="0.25">
      <c r="F1848" s="469"/>
    </row>
    <row r="1849" spans="6:6" x14ac:dyDescent="0.25">
      <c r="F1849" s="469"/>
    </row>
    <row r="1850" spans="6:6" x14ac:dyDescent="0.25">
      <c r="F1850" s="469"/>
    </row>
    <row r="1851" spans="6:6" x14ac:dyDescent="0.25">
      <c r="F1851" s="469"/>
    </row>
    <row r="1852" spans="6:6" x14ac:dyDescent="0.25">
      <c r="F1852" s="469"/>
    </row>
    <row r="1853" spans="6:6" x14ac:dyDescent="0.25">
      <c r="F1853" s="469"/>
    </row>
    <row r="1854" spans="6:6" x14ac:dyDescent="0.25">
      <c r="F1854" s="469"/>
    </row>
    <row r="1855" spans="6:6" x14ac:dyDescent="0.25">
      <c r="F1855" s="469"/>
    </row>
    <row r="1856" spans="6:6" x14ac:dyDescent="0.25">
      <c r="F1856" s="469"/>
    </row>
    <row r="1857" spans="6:6" x14ac:dyDescent="0.25">
      <c r="F1857" s="469"/>
    </row>
    <row r="1858" spans="6:6" x14ac:dyDescent="0.25">
      <c r="F1858" s="469"/>
    </row>
    <row r="1859" spans="6:6" x14ac:dyDescent="0.25">
      <c r="F1859" s="469"/>
    </row>
    <row r="1860" spans="6:6" x14ac:dyDescent="0.25">
      <c r="F1860" s="469"/>
    </row>
    <row r="1861" spans="6:6" x14ac:dyDescent="0.25">
      <c r="F1861" s="469"/>
    </row>
    <row r="1862" spans="6:6" x14ac:dyDescent="0.25">
      <c r="F1862" s="469"/>
    </row>
    <row r="1863" spans="6:6" x14ac:dyDescent="0.25">
      <c r="F1863" s="469"/>
    </row>
    <row r="1864" spans="6:6" x14ac:dyDescent="0.25">
      <c r="F1864" s="469"/>
    </row>
    <row r="1865" spans="6:6" x14ac:dyDescent="0.25">
      <c r="F1865" s="469"/>
    </row>
    <row r="1866" spans="6:6" x14ac:dyDescent="0.25">
      <c r="F1866" s="469"/>
    </row>
    <row r="1867" spans="6:6" x14ac:dyDescent="0.25">
      <c r="F1867" s="469"/>
    </row>
    <row r="1868" spans="6:6" x14ac:dyDescent="0.25">
      <c r="F1868" s="469"/>
    </row>
    <row r="1869" spans="6:6" x14ac:dyDescent="0.25">
      <c r="F1869" s="469"/>
    </row>
    <row r="1870" spans="6:6" x14ac:dyDescent="0.25">
      <c r="F1870" s="469"/>
    </row>
    <row r="1871" spans="6:6" x14ac:dyDescent="0.25">
      <c r="F1871" s="469"/>
    </row>
    <row r="1872" spans="6:6" x14ac:dyDescent="0.25">
      <c r="F1872" s="469"/>
    </row>
    <row r="1873" spans="6:6" x14ac:dyDescent="0.25">
      <c r="F1873" s="469"/>
    </row>
    <row r="1874" spans="6:6" x14ac:dyDescent="0.25">
      <c r="F1874" s="469"/>
    </row>
    <row r="1875" spans="6:6" x14ac:dyDescent="0.25">
      <c r="F1875" s="469"/>
    </row>
    <row r="1876" spans="6:6" x14ac:dyDescent="0.25">
      <c r="F1876" s="469"/>
    </row>
    <row r="1877" spans="6:6" x14ac:dyDescent="0.25">
      <c r="F1877" s="469"/>
    </row>
    <row r="1878" spans="6:6" x14ac:dyDescent="0.25">
      <c r="F1878" s="469"/>
    </row>
    <row r="1879" spans="6:6" x14ac:dyDescent="0.25">
      <c r="F1879" s="469"/>
    </row>
    <row r="1880" spans="6:6" x14ac:dyDescent="0.25">
      <c r="F1880" s="469"/>
    </row>
    <row r="1881" spans="6:6" x14ac:dyDescent="0.25">
      <c r="F1881" s="469"/>
    </row>
    <row r="1882" spans="6:6" x14ac:dyDescent="0.25">
      <c r="F1882" s="469"/>
    </row>
    <row r="1883" spans="6:6" x14ac:dyDescent="0.25">
      <c r="F1883" s="469"/>
    </row>
    <row r="1884" spans="6:6" x14ac:dyDescent="0.25">
      <c r="F1884" s="469"/>
    </row>
    <row r="1885" spans="6:6" x14ac:dyDescent="0.25">
      <c r="F1885" s="469"/>
    </row>
    <row r="1886" spans="6:6" x14ac:dyDescent="0.25">
      <c r="F1886" s="469"/>
    </row>
    <row r="1887" spans="6:6" x14ac:dyDescent="0.25">
      <c r="F1887" s="469"/>
    </row>
    <row r="1888" spans="6:6" x14ac:dyDescent="0.25">
      <c r="F1888" s="469"/>
    </row>
    <row r="1889" spans="6:6" x14ac:dyDescent="0.25">
      <c r="F1889" s="469"/>
    </row>
    <row r="1890" spans="6:6" x14ac:dyDescent="0.25">
      <c r="F1890" s="469"/>
    </row>
    <row r="1891" spans="6:6" x14ac:dyDescent="0.25">
      <c r="F1891" s="469"/>
    </row>
    <row r="1892" spans="6:6" x14ac:dyDescent="0.25">
      <c r="F1892" s="469"/>
    </row>
    <row r="1893" spans="6:6" x14ac:dyDescent="0.25">
      <c r="F1893" s="469"/>
    </row>
    <row r="1894" spans="6:6" x14ac:dyDescent="0.25">
      <c r="F1894" s="469"/>
    </row>
    <row r="1895" spans="6:6" x14ac:dyDescent="0.25">
      <c r="F1895" s="469"/>
    </row>
    <row r="1896" spans="6:6" x14ac:dyDescent="0.25">
      <c r="F1896" s="469"/>
    </row>
    <row r="1897" spans="6:6" x14ac:dyDescent="0.25">
      <c r="F1897" s="469"/>
    </row>
    <row r="1898" spans="6:6" x14ac:dyDescent="0.25">
      <c r="F1898" s="469"/>
    </row>
    <row r="1899" spans="6:6" x14ac:dyDescent="0.25">
      <c r="F1899" s="469"/>
    </row>
    <row r="1900" spans="6:6" x14ac:dyDescent="0.25">
      <c r="F1900" s="469"/>
    </row>
    <row r="1901" spans="6:6" x14ac:dyDescent="0.25">
      <c r="F1901" s="469"/>
    </row>
    <row r="1902" spans="6:6" x14ac:dyDescent="0.25">
      <c r="F1902" s="469"/>
    </row>
    <row r="1903" spans="6:6" x14ac:dyDescent="0.25">
      <c r="F1903" s="469"/>
    </row>
    <row r="1904" spans="6:6" x14ac:dyDescent="0.25">
      <c r="F1904" s="469"/>
    </row>
    <row r="1905" spans="6:6" x14ac:dyDescent="0.25">
      <c r="F1905" s="469"/>
    </row>
    <row r="1906" spans="6:6" x14ac:dyDescent="0.25">
      <c r="F1906" s="469"/>
    </row>
    <row r="1907" spans="6:6" x14ac:dyDescent="0.25">
      <c r="F1907" s="469"/>
    </row>
    <row r="1908" spans="6:6" x14ac:dyDescent="0.25">
      <c r="F1908" s="469"/>
    </row>
    <row r="1909" spans="6:6" x14ac:dyDescent="0.25">
      <c r="F1909" s="469"/>
    </row>
    <row r="1910" spans="6:6" x14ac:dyDescent="0.25">
      <c r="F1910" s="469"/>
    </row>
    <row r="1911" spans="6:6" x14ac:dyDescent="0.25">
      <c r="F1911" s="469"/>
    </row>
    <row r="1912" spans="6:6" x14ac:dyDescent="0.25">
      <c r="F1912" s="469"/>
    </row>
    <row r="1913" spans="6:6" x14ac:dyDescent="0.25">
      <c r="F1913" s="469"/>
    </row>
    <row r="1914" spans="6:6" x14ac:dyDescent="0.25">
      <c r="F1914" s="469"/>
    </row>
    <row r="1915" spans="6:6" x14ac:dyDescent="0.25">
      <c r="F1915" s="469"/>
    </row>
    <row r="1916" spans="6:6" x14ac:dyDescent="0.25">
      <c r="F1916" s="469"/>
    </row>
    <row r="1917" spans="6:6" x14ac:dyDescent="0.25">
      <c r="F1917" s="469"/>
    </row>
    <row r="1918" spans="6:6" x14ac:dyDescent="0.25">
      <c r="F1918" s="469"/>
    </row>
    <row r="1919" spans="6:6" x14ac:dyDescent="0.25">
      <c r="F1919" s="469"/>
    </row>
    <row r="1920" spans="6:6" x14ac:dyDescent="0.25">
      <c r="F1920" s="469"/>
    </row>
    <row r="1921" spans="6:6" x14ac:dyDescent="0.25">
      <c r="F1921" s="469"/>
    </row>
    <row r="1922" spans="6:6" x14ac:dyDescent="0.25">
      <c r="F1922" s="469"/>
    </row>
    <row r="1923" spans="6:6" x14ac:dyDescent="0.25">
      <c r="F1923" s="469"/>
    </row>
    <row r="1924" spans="6:6" x14ac:dyDescent="0.25">
      <c r="F1924" s="469"/>
    </row>
    <row r="1925" spans="6:6" x14ac:dyDescent="0.25">
      <c r="F1925" s="469"/>
    </row>
    <row r="1926" spans="6:6" x14ac:dyDescent="0.25">
      <c r="F1926" s="469"/>
    </row>
    <row r="1927" spans="6:6" x14ac:dyDescent="0.25">
      <c r="F1927" s="469"/>
    </row>
    <row r="1928" spans="6:6" x14ac:dyDescent="0.25">
      <c r="F1928" s="469"/>
    </row>
    <row r="1929" spans="6:6" x14ac:dyDescent="0.25">
      <c r="F1929" s="469"/>
    </row>
    <row r="1930" spans="6:6" x14ac:dyDescent="0.25">
      <c r="F1930" s="469"/>
    </row>
    <row r="1931" spans="6:6" x14ac:dyDescent="0.25">
      <c r="F1931" s="469"/>
    </row>
    <row r="1932" spans="6:6" x14ac:dyDescent="0.25">
      <c r="F1932" s="469"/>
    </row>
    <row r="1933" spans="6:6" x14ac:dyDescent="0.25">
      <c r="F1933" s="469"/>
    </row>
    <row r="1934" spans="6:6" x14ac:dyDescent="0.25">
      <c r="F1934" s="469"/>
    </row>
    <row r="1935" spans="6:6" x14ac:dyDescent="0.25">
      <c r="F1935" s="469"/>
    </row>
    <row r="1936" spans="6:6" x14ac:dyDescent="0.25">
      <c r="F1936" s="469"/>
    </row>
    <row r="1937" spans="6:6" x14ac:dyDescent="0.25">
      <c r="F1937" s="469"/>
    </row>
    <row r="1938" spans="6:6" x14ac:dyDescent="0.25">
      <c r="F1938" s="469"/>
    </row>
    <row r="1939" spans="6:6" x14ac:dyDescent="0.25">
      <c r="F1939" s="469"/>
    </row>
    <row r="1940" spans="6:6" x14ac:dyDescent="0.25">
      <c r="F1940" s="469"/>
    </row>
    <row r="1941" spans="6:6" x14ac:dyDescent="0.25">
      <c r="F1941" s="469"/>
    </row>
    <row r="1942" spans="6:6" x14ac:dyDescent="0.25">
      <c r="F1942" s="469"/>
    </row>
    <row r="1943" spans="6:6" x14ac:dyDescent="0.25">
      <c r="F1943" s="469"/>
    </row>
    <row r="1944" spans="6:6" x14ac:dyDescent="0.25">
      <c r="F1944" s="469"/>
    </row>
    <row r="1945" spans="6:6" x14ac:dyDescent="0.25">
      <c r="F1945" s="469"/>
    </row>
    <row r="1946" spans="6:6" x14ac:dyDescent="0.25">
      <c r="F1946" s="469"/>
    </row>
    <row r="1947" spans="6:6" x14ac:dyDescent="0.25">
      <c r="F1947" s="469"/>
    </row>
    <row r="1948" spans="6:6" x14ac:dyDescent="0.25">
      <c r="F1948" s="469"/>
    </row>
    <row r="1949" spans="6:6" x14ac:dyDescent="0.25">
      <c r="F1949" s="469"/>
    </row>
    <row r="1950" spans="6:6" x14ac:dyDescent="0.25">
      <c r="F1950" s="469"/>
    </row>
    <row r="1951" spans="6:6" x14ac:dyDescent="0.25">
      <c r="F1951" s="469"/>
    </row>
    <row r="1952" spans="6:6" x14ac:dyDescent="0.25">
      <c r="F1952" s="469"/>
    </row>
    <row r="1953" spans="6:6" x14ac:dyDescent="0.25">
      <c r="F1953" s="469"/>
    </row>
    <row r="1954" spans="6:6" x14ac:dyDescent="0.25">
      <c r="F1954" s="469"/>
    </row>
    <row r="1955" spans="6:6" x14ac:dyDescent="0.25">
      <c r="F1955" s="469"/>
    </row>
    <row r="1956" spans="6:6" x14ac:dyDescent="0.25">
      <c r="F1956" s="469"/>
    </row>
    <row r="1957" spans="6:6" x14ac:dyDescent="0.25">
      <c r="F1957" s="469"/>
    </row>
    <row r="1958" spans="6:6" x14ac:dyDescent="0.25">
      <c r="F1958" s="469"/>
    </row>
    <row r="1959" spans="6:6" x14ac:dyDescent="0.25">
      <c r="F1959" s="469"/>
    </row>
    <row r="1960" spans="6:6" x14ac:dyDescent="0.25">
      <c r="F1960" s="469"/>
    </row>
    <row r="1961" spans="6:6" x14ac:dyDescent="0.25">
      <c r="F1961" s="469"/>
    </row>
    <row r="1962" spans="6:6" x14ac:dyDescent="0.25">
      <c r="F1962" s="469"/>
    </row>
    <row r="1963" spans="6:6" x14ac:dyDescent="0.25">
      <c r="F1963" s="469"/>
    </row>
    <row r="1964" spans="6:6" x14ac:dyDescent="0.25">
      <c r="F1964" s="469"/>
    </row>
    <row r="1965" spans="6:6" x14ac:dyDescent="0.25">
      <c r="F1965" s="469"/>
    </row>
    <row r="1966" spans="6:6" x14ac:dyDescent="0.25">
      <c r="F1966" s="469"/>
    </row>
    <row r="1967" spans="6:6" x14ac:dyDescent="0.25">
      <c r="F1967" s="469"/>
    </row>
    <row r="1968" spans="6:6" x14ac:dyDescent="0.25">
      <c r="F1968" s="469"/>
    </row>
    <row r="1969" spans="6:6" x14ac:dyDescent="0.25">
      <c r="F1969" s="469"/>
    </row>
    <row r="1970" spans="6:6" x14ac:dyDescent="0.25">
      <c r="F1970" s="469"/>
    </row>
    <row r="1971" spans="6:6" x14ac:dyDescent="0.25">
      <c r="F1971" s="469"/>
    </row>
    <row r="1972" spans="6:6" x14ac:dyDescent="0.25">
      <c r="F1972" s="469"/>
    </row>
    <row r="1973" spans="6:6" x14ac:dyDescent="0.25">
      <c r="F1973" s="469"/>
    </row>
    <row r="1974" spans="6:6" x14ac:dyDescent="0.25">
      <c r="F1974" s="469"/>
    </row>
    <row r="1975" spans="6:6" x14ac:dyDescent="0.25">
      <c r="F1975" s="469"/>
    </row>
    <row r="1976" spans="6:6" x14ac:dyDescent="0.25">
      <c r="F1976" s="469"/>
    </row>
    <row r="1977" spans="6:6" x14ac:dyDescent="0.25">
      <c r="F1977" s="469"/>
    </row>
    <row r="1978" spans="6:6" x14ac:dyDescent="0.25">
      <c r="F1978" s="469"/>
    </row>
    <row r="1979" spans="6:6" x14ac:dyDescent="0.25">
      <c r="F1979" s="469"/>
    </row>
    <row r="1980" spans="6:6" x14ac:dyDescent="0.25">
      <c r="F1980" s="469"/>
    </row>
    <row r="1981" spans="6:6" x14ac:dyDescent="0.25">
      <c r="F1981" s="469"/>
    </row>
    <row r="1982" spans="6:6" x14ac:dyDescent="0.25">
      <c r="F1982" s="469"/>
    </row>
    <row r="1983" spans="6:6" x14ac:dyDescent="0.25">
      <c r="F1983" s="469"/>
    </row>
    <row r="1984" spans="6:6" x14ac:dyDescent="0.25">
      <c r="F1984" s="469"/>
    </row>
    <row r="1985" spans="6:6" x14ac:dyDescent="0.25">
      <c r="F1985" s="469"/>
    </row>
    <row r="1986" spans="6:6" x14ac:dyDescent="0.25">
      <c r="F1986" s="469"/>
    </row>
    <row r="1987" spans="6:6" x14ac:dyDescent="0.25">
      <c r="F1987" s="469"/>
    </row>
    <row r="1988" spans="6:6" x14ac:dyDescent="0.25">
      <c r="F1988" s="469"/>
    </row>
    <row r="1989" spans="6:6" x14ac:dyDescent="0.25">
      <c r="F1989" s="469"/>
    </row>
    <row r="1990" spans="6:6" x14ac:dyDescent="0.25">
      <c r="F1990" s="469"/>
    </row>
    <row r="1991" spans="6:6" x14ac:dyDescent="0.25">
      <c r="F1991" s="469"/>
    </row>
    <row r="1992" spans="6:6" x14ac:dyDescent="0.25">
      <c r="F1992" s="469"/>
    </row>
    <row r="1993" spans="6:6" x14ac:dyDescent="0.25">
      <c r="F1993" s="469"/>
    </row>
    <row r="1994" spans="6:6" x14ac:dyDescent="0.25">
      <c r="F1994" s="469"/>
    </row>
    <row r="1995" spans="6:6" x14ac:dyDescent="0.25">
      <c r="F1995" s="469"/>
    </row>
    <row r="1996" spans="6:6" x14ac:dyDescent="0.25">
      <c r="F1996" s="469"/>
    </row>
    <row r="1997" spans="6:6" x14ac:dyDescent="0.25">
      <c r="F1997" s="469"/>
    </row>
    <row r="1998" spans="6:6" x14ac:dyDescent="0.25">
      <c r="F1998" s="469"/>
    </row>
    <row r="1999" spans="6:6" x14ac:dyDescent="0.25">
      <c r="F1999" s="469"/>
    </row>
    <row r="2000" spans="6:6" x14ac:dyDescent="0.25">
      <c r="F2000" s="469"/>
    </row>
    <row r="2001" spans="6:6" x14ac:dyDescent="0.25">
      <c r="F2001" s="469"/>
    </row>
    <row r="2002" spans="6:6" x14ac:dyDescent="0.25">
      <c r="F2002" s="469"/>
    </row>
    <row r="2003" spans="6:6" x14ac:dyDescent="0.25">
      <c r="F2003" s="469"/>
    </row>
    <row r="2004" spans="6:6" x14ac:dyDescent="0.25">
      <c r="F2004" s="469"/>
    </row>
    <row r="2005" spans="6:6" x14ac:dyDescent="0.25">
      <c r="F2005" s="469"/>
    </row>
    <row r="2006" spans="6:6" x14ac:dyDescent="0.25">
      <c r="F2006" s="469"/>
    </row>
    <row r="2007" spans="6:6" x14ac:dyDescent="0.25">
      <c r="F2007" s="469"/>
    </row>
    <row r="2008" spans="6:6" x14ac:dyDescent="0.25">
      <c r="F2008" s="469"/>
    </row>
    <row r="2009" spans="6:6" x14ac:dyDescent="0.25">
      <c r="F2009" s="469"/>
    </row>
    <row r="2010" spans="6:6" x14ac:dyDescent="0.25">
      <c r="F2010" s="469"/>
    </row>
    <row r="2011" spans="6:6" x14ac:dyDescent="0.25">
      <c r="F2011" s="469"/>
    </row>
    <row r="2012" spans="6:6" x14ac:dyDescent="0.25">
      <c r="F2012" s="469"/>
    </row>
    <row r="2013" spans="6:6" x14ac:dyDescent="0.25">
      <c r="F2013" s="469"/>
    </row>
    <row r="2014" spans="6:6" x14ac:dyDescent="0.25">
      <c r="F2014" s="469"/>
    </row>
    <row r="2015" spans="6:6" x14ac:dyDescent="0.25">
      <c r="F2015" s="469"/>
    </row>
    <row r="2016" spans="6:6" x14ac:dyDescent="0.25">
      <c r="F2016" s="469"/>
    </row>
    <row r="2017" spans="6:6" x14ac:dyDescent="0.25">
      <c r="F2017" s="469"/>
    </row>
    <row r="2018" spans="6:6" x14ac:dyDescent="0.25">
      <c r="F2018" s="469"/>
    </row>
    <row r="2019" spans="6:6" x14ac:dyDescent="0.25">
      <c r="F2019" s="469"/>
    </row>
    <row r="2020" spans="6:6" x14ac:dyDescent="0.25">
      <c r="F2020" s="469"/>
    </row>
    <row r="2021" spans="6:6" x14ac:dyDescent="0.25">
      <c r="F2021" s="469"/>
    </row>
    <row r="2022" spans="6:6" x14ac:dyDescent="0.25">
      <c r="F2022" s="469"/>
    </row>
    <row r="2023" spans="6:6" x14ac:dyDescent="0.25">
      <c r="F2023" s="469"/>
    </row>
    <row r="2024" spans="6:6" x14ac:dyDescent="0.25">
      <c r="F2024" s="469"/>
    </row>
    <row r="2025" spans="6:6" x14ac:dyDescent="0.25">
      <c r="F2025" s="469"/>
    </row>
    <row r="2026" spans="6:6" x14ac:dyDescent="0.25">
      <c r="F2026" s="469"/>
    </row>
    <row r="2027" spans="6:6" x14ac:dyDescent="0.25">
      <c r="F2027" s="469"/>
    </row>
    <row r="2028" spans="6:6" x14ac:dyDescent="0.25">
      <c r="F2028" s="469"/>
    </row>
    <row r="2029" spans="6:6" x14ac:dyDescent="0.25">
      <c r="F2029" s="469"/>
    </row>
    <row r="2030" spans="6:6" x14ac:dyDescent="0.25">
      <c r="F2030" s="469"/>
    </row>
    <row r="2031" spans="6:6" x14ac:dyDescent="0.25">
      <c r="F2031" s="469"/>
    </row>
    <row r="2032" spans="6:6" x14ac:dyDescent="0.25">
      <c r="F2032" s="469"/>
    </row>
    <row r="2033" spans="6:6" x14ac:dyDescent="0.25">
      <c r="F2033" s="469"/>
    </row>
    <row r="2034" spans="6:6" x14ac:dyDescent="0.25">
      <c r="F2034" s="469"/>
    </row>
    <row r="2035" spans="6:6" x14ac:dyDescent="0.25">
      <c r="F2035" s="469"/>
    </row>
    <row r="2036" spans="6:6" x14ac:dyDescent="0.25">
      <c r="F2036" s="469"/>
    </row>
    <row r="2037" spans="6:6" x14ac:dyDescent="0.25">
      <c r="F2037" s="469"/>
    </row>
    <row r="2038" spans="6:6" x14ac:dyDescent="0.25">
      <c r="F2038" s="469"/>
    </row>
    <row r="2039" spans="6:6" x14ac:dyDescent="0.25">
      <c r="F2039" s="469"/>
    </row>
    <row r="2040" spans="6:6" x14ac:dyDescent="0.25">
      <c r="F2040" s="469"/>
    </row>
    <row r="2041" spans="6:6" x14ac:dyDescent="0.25">
      <c r="F2041" s="469"/>
    </row>
    <row r="2042" spans="6:6" x14ac:dyDescent="0.25">
      <c r="F2042" s="469"/>
    </row>
    <row r="2043" spans="6:6" x14ac:dyDescent="0.25">
      <c r="F2043" s="469"/>
    </row>
    <row r="2044" spans="6:6" x14ac:dyDescent="0.25">
      <c r="F2044" s="469"/>
    </row>
    <row r="2045" spans="6:6" x14ac:dyDescent="0.25">
      <c r="F2045" s="469"/>
    </row>
    <row r="2046" spans="6:6" x14ac:dyDescent="0.25">
      <c r="F2046" s="469"/>
    </row>
    <row r="2047" spans="6:6" x14ac:dyDescent="0.25">
      <c r="F2047" s="469"/>
    </row>
    <row r="2048" spans="6:6" x14ac:dyDescent="0.25">
      <c r="F2048" s="469"/>
    </row>
    <row r="2049" spans="6:6" x14ac:dyDescent="0.25">
      <c r="F2049" s="469"/>
    </row>
    <row r="2050" spans="6:6" x14ac:dyDescent="0.25">
      <c r="F2050" s="469"/>
    </row>
    <row r="2051" spans="6:6" x14ac:dyDescent="0.25">
      <c r="F2051" s="469"/>
    </row>
    <row r="2052" spans="6:6" x14ac:dyDescent="0.25">
      <c r="F2052" s="469"/>
    </row>
    <row r="2053" spans="6:6" x14ac:dyDescent="0.25">
      <c r="F2053" s="469"/>
    </row>
    <row r="2054" spans="6:6" x14ac:dyDescent="0.25">
      <c r="F2054" s="469"/>
    </row>
    <row r="2055" spans="6:6" x14ac:dyDescent="0.25">
      <c r="F2055" s="469"/>
    </row>
    <row r="2056" spans="6:6" x14ac:dyDescent="0.25">
      <c r="F2056" s="469"/>
    </row>
    <row r="2057" spans="6:6" x14ac:dyDescent="0.25">
      <c r="F2057" s="469"/>
    </row>
    <row r="2058" spans="6:6" x14ac:dyDescent="0.25">
      <c r="F2058" s="469"/>
    </row>
    <row r="2059" spans="6:6" x14ac:dyDescent="0.25">
      <c r="F2059" s="469"/>
    </row>
    <row r="2060" spans="6:6" x14ac:dyDescent="0.25">
      <c r="F2060" s="469"/>
    </row>
    <row r="2061" spans="6:6" x14ac:dyDescent="0.25">
      <c r="F2061" s="469"/>
    </row>
    <row r="2062" spans="6:6" x14ac:dyDescent="0.25">
      <c r="F2062" s="469"/>
    </row>
    <row r="2063" spans="6:6" x14ac:dyDescent="0.25">
      <c r="F2063" s="469"/>
    </row>
    <row r="2064" spans="6:6" x14ac:dyDescent="0.25">
      <c r="F2064" s="469"/>
    </row>
    <row r="2065" spans="6:6" x14ac:dyDescent="0.25">
      <c r="F2065" s="469"/>
    </row>
    <row r="2066" spans="6:6" x14ac:dyDescent="0.25">
      <c r="F2066" s="469"/>
    </row>
    <row r="2067" spans="6:6" x14ac:dyDescent="0.25">
      <c r="F2067" s="469"/>
    </row>
    <row r="2068" spans="6:6" x14ac:dyDescent="0.25">
      <c r="F2068" s="469"/>
    </row>
    <row r="2069" spans="6:6" x14ac:dyDescent="0.25">
      <c r="F2069" s="469"/>
    </row>
    <row r="2070" spans="6:6" x14ac:dyDescent="0.25">
      <c r="F2070" s="469"/>
    </row>
    <row r="2071" spans="6:6" x14ac:dyDescent="0.25">
      <c r="F2071" s="469"/>
    </row>
    <row r="2072" spans="6:6" x14ac:dyDescent="0.25">
      <c r="F2072" s="469"/>
    </row>
    <row r="2073" spans="6:6" x14ac:dyDescent="0.25">
      <c r="F2073" s="469"/>
    </row>
    <row r="2074" spans="6:6" x14ac:dyDescent="0.25">
      <c r="F2074" s="469"/>
    </row>
    <row r="2075" spans="6:6" x14ac:dyDescent="0.25">
      <c r="F2075" s="469"/>
    </row>
    <row r="2076" spans="6:6" x14ac:dyDescent="0.25">
      <c r="F2076" s="469"/>
    </row>
    <row r="2077" spans="6:6" x14ac:dyDescent="0.25">
      <c r="F2077" s="469"/>
    </row>
    <row r="2078" spans="6:6" x14ac:dyDescent="0.25">
      <c r="F2078" s="469"/>
    </row>
    <row r="2079" spans="6:6" x14ac:dyDescent="0.25">
      <c r="F2079" s="469"/>
    </row>
    <row r="2080" spans="6:6" x14ac:dyDescent="0.25">
      <c r="F2080" s="469"/>
    </row>
    <row r="2081" spans="6:6" x14ac:dyDescent="0.25">
      <c r="F2081" s="469"/>
    </row>
    <row r="2082" spans="6:6" x14ac:dyDescent="0.25">
      <c r="F2082" s="469"/>
    </row>
    <row r="2083" spans="6:6" x14ac:dyDescent="0.25">
      <c r="F2083" s="469"/>
    </row>
    <row r="2084" spans="6:6" x14ac:dyDescent="0.25">
      <c r="F2084" s="469"/>
    </row>
    <row r="2085" spans="6:6" x14ac:dyDescent="0.25">
      <c r="F2085" s="469"/>
    </row>
    <row r="2086" spans="6:6" x14ac:dyDescent="0.25">
      <c r="F2086" s="469"/>
    </row>
    <row r="2087" spans="6:6" x14ac:dyDescent="0.25">
      <c r="F2087" s="469"/>
    </row>
    <row r="2088" spans="6:6" x14ac:dyDescent="0.25">
      <c r="F2088" s="469"/>
    </row>
    <row r="2089" spans="6:6" x14ac:dyDescent="0.25">
      <c r="F2089" s="469"/>
    </row>
    <row r="2090" spans="6:6" x14ac:dyDescent="0.25">
      <c r="F2090" s="469"/>
    </row>
    <row r="2091" spans="6:6" x14ac:dyDescent="0.25">
      <c r="F2091" s="469"/>
    </row>
    <row r="2092" spans="6:6" x14ac:dyDescent="0.25">
      <c r="F2092" s="469"/>
    </row>
    <row r="2093" spans="6:6" x14ac:dyDescent="0.25">
      <c r="F2093" s="469"/>
    </row>
    <row r="2094" spans="6:6" x14ac:dyDescent="0.25">
      <c r="F2094" s="469"/>
    </row>
    <row r="2095" spans="6:6" x14ac:dyDescent="0.25">
      <c r="F2095" s="469"/>
    </row>
    <row r="2096" spans="6:6" x14ac:dyDescent="0.25">
      <c r="F2096" s="469"/>
    </row>
    <row r="2097" spans="6:6" x14ac:dyDescent="0.25">
      <c r="F2097" s="469"/>
    </row>
    <row r="2098" spans="6:6" x14ac:dyDescent="0.25">
      <c r="F2098" s="469"/>
    </row>
    <row r="2099" spans="6:6" x14ac:dyDescent="0.25">
      <c r="F2099" s="469"/>
    </row>
    <row r="2100" spans="6:6" x14ac:dyDescent="0.25">
      <c r="F2100" s="469"/>
    </row>
    <row r="2101" spans="6:6" x14ac:dyDescent="0.25">
      <c r="F2101" s="469"/>
    </row>
    <row r="2102" spans="6:6" x14ac:dyDescent="0.25">
      <c r="F2102" s="469"/>
    </row>
    <row r="2103" spans="6:6" x14ac:dyDescent="0.25">
      <c r="F2103" s="469"/>
    </row>
    <row r="2104" spans="6:6" x14ac:dyDescent="0.25">
      <c r="F2104" s="469"/>
    </row>
    <row r="2105" spans="6:6" x14ac:dyDescent="0.25">
      <c r="F2105" s="469"/>
    </row>
    <row r="2106" spans="6:6" x14ac:dyDescent="0.25">
      <c r="F2106" s="469"/>
    </row>
    <row r="2107" spans="6:6" x14ac:dyDescent="0.25">
      <c r="F2107" s="469"/>
    </row>
    <row r="2108" spans="6:6" x14ac:dyDescent="0.25">
      <c r="F2108" s="469"/>
    </row>
    <row r="2109" spans="6:6" x14ac:dyDescent="0.25">
      <c r="F2109" s="469"/>
    </row>
    <row r="2110" spans="6:6" x14ac:dyDescent="0.25">
      <c r="F2110" s="469"/>
    </row>
    <row r="2111" spans="6:6" x14ac:dyDescent="0.25">
      <c r="F2111" s="469"/>
    </row>
    <row r="2112" spans="6:6" x14ac:dyDescent="0.25">
      <c r="F2112" s="469"/>
    </row>
    <row r="2113" spans="6:6" x14ac:dyDescent="0.25">
      <c r="F2113" s="469"/>
    </row>
    <row r="2114" spans="6:6" x14ac:dyDescent="0.25">
      <c r="F2114" s="469"/>
    </row>
    <row r="2115" spans="6:6" x14ac:dyDescent="0.25">
      <c r="F2115" s="469"/>
    </row>
    <row r="2116" spans="6:6" x14ac:dyDescent="0.25">
      <c r="F2116" s="469"/>
    </row>
    <row r="2117" spans="6:6" x14ac:dyDescent="0.25">
      <c r="F2117" s="469"/>
    </row>
    <row r="2118" spans="6:6" x14ac:dyDescent="0.25">
      <c r="F2118" s="469"/>
    </row>
    <row r="2119" spans="6:6" x14ac:dyDescent="0.25">
      <c r="F2119" s="469"/>
    </row>
    <row r="2120" spans="6:6" x14ac:dyDescent="0.25">
      <c r="F2120" s="469"/>
    </row>
    <row r="2121" spans="6:6" x14ac:dyDescent="0.25">
      <c r="F2121" s="469"/>
    </row>
    <row r="2122" spans="6:6" x14ac:dyDescent="0.25">
      <c r="F2122" s="469"/>
    </row>
    <row r="2123" spans="6:6" x14ac:dyDescent="0.25">
      <c r="F2123" s="469"/>
    </row>
    <row r="2124" spans="6:6" x14ac:dyDescent="0.25">
      <c r="F2124" s="469"/>
    </row>
    <row r="2125" spans="6:6" x14ac:dyDescent="0.25">
      <c r="F2125" s="469"/>
    </row>
    <row r="2126" spans="6:6" x14ac:dyDescent="0.25">
      <c r="F2126" s="469"/>
    </row>
    <row r="2127" spans="6:6" x14ac:dyDescent="0.25">
      <c r="F2127" s="469"/>
    </row>
    <row r="2128" spans="6:6" x14ac:dyDescent="0.25">
      <c r="F2128" s="469"/>
    </row>
    <row r="2129" spans="6:6" x14ac:dyDescent="0.25">
      <c r="F2129" s="469"/>
    </row>
    <row r="2130" spans="6:6" x14ac:dyDescent="0.25">
      <c r="F2130" s="469"/>
    </row>
    <row r="2131" spans="6:6" x14ac:dyDescent="0.25">
      <c r="F2131" s="469"/>
    </row>
    <row r="2132" spans="6:6" x14ac:dyDescent="0.25">
      <c r="F2132" s="469"/>
    </row>
    <row r="2133" spans="6:6" x14ac:dyDescent="0.25">
      <c r="F2133" s="469"/>
    </row>
    <row r="2134" spans="6:6" x14ac:dyDescent="0.25">
      <c r="F2134" s="469"/>
    </row>
    <row r="2135" spans="6:6" x14ac:dyDescent="0.25">
      <c r="F2135" s="469"/>
    </row>
    <row r="2136" spans="6:6" x14ac:dyDescent="0.25">
      <c r="F2136" s="469"/>
    </row>
    <row r="2137" spans="6:6" x14ac:dyDescent="0.25">
      <c r="F2137" s="469"/>
    </row>
    <row r="2138" spans="6:6" x14ac:dyDescent="0.25">
      <c r="F2138" s="469"/>
    </row>
    <row r="2139" spans="6:6" x14ac:dyDescent="0.25">
      <c r="F2139" s="469"/>
    </row>
    <row r="2140" spans="6:6" x14ac:dyDescent="0.25">
      <c r="F2140" s="469"/>
    </row>
    <row r="2141" spans="6:6" x14ac:dyDescent="0.25">
      <c r="F2141" s="469"/>
    </row>
    <row r="2142" spans="6:6" x14ac:dyDescent="0.25">
      <c r="F2142" s="469"/>
    </row>
    <row r="2143" spans="6:6" x14ac:dyDescent="0.25">
      <c r="F2143" s="469"/>
    </row>
    <row r="2144" spans="6:6" x14ac:dyDescent="0.25">
      <c r="F2144" s="469"/>
    </row>
    <row r="2145" spans="6:6" x14ac:dyDescent="0.25">
      <c r="F2145" s="469"/>
    </row>
    <row r="2146" spans="6:6" x14ac:dyDescent="0.25">
      <c r="F2146" s="469"/>
    </row>
    <row r="2147" spans="6:6" x14ac:dyDescent="0.25">
      <c r="F2147" s="469"/>
    </row>
    <row r="2148" spans="6:6" x14ac:dyDescent="0.25">
      <c r="F2148" s="469"/>
    </row>
    <row r="2149" spans="6:6" x14ac:dyDescent="0.25">
      <c r="F2149" s="469"/>
    </row>
    <row r="2150" spans="6:6" x14ac:dyDescent="0.25">
      <c r="F2150" s="469"/>
    </row>
    <row r="2151" spans="6:6" x14ac:dyDescent="0.25">
      <c r="F2151" s="469"/>
    </row>
    <row r="2152" spans="6:6" x14ac:dyDescent="0.25">
      <c r="F2152" s="469"/>
    </row>
    <row r="2153" spans="6:6" x14ac:dyDescent="0.25">
      <c r="F2153" s="469"/>
    </row>
    <row r="2154" spans="6:6" x14ac:dyDescent="0.25">
      <c r="F2154" s="469"/>
    </row>
    <row r="2155" spans="6:6" x14ac:dyDescent="0.25">
      <c r="F2155" s="469"/>
    </row>
    <row r="2156" spans="6:6" x14ac:dyDescent="0.25">
      <c r="F2156" s="469"/>
    </row>
    <row r="2157" spans="6:6" x14ac:dyDescent="0.25">
      <c r="F2157" s="469"/>
    </row>
    <row r="2158" spans="6:6" x14ac:dyDescent="0.25">
      <c r="F2158" s="469"/>
    </row>
    <row r="2159" spans="6:6" x14ac:dyDescent="0.25">
      <c r="F2159" s="469"/>
    </row>
    <row r="2160" spans="6:6" x14ac:dyDescent="0.25">
      <c r="F2160" s="469"/>
    </row>
    <row r="2161" spans="6:6" x14ac:dyDescent="0.25">
      <c r="F2161" s="469"/>
    </row>
    <row r="2162" spans="6:6" x14ac:dyDescent="0.25">
      <c r="F2162" s="469"/>
    </row>
    <row r="2163" spans="6:6" x14ac:dyDescent="0.25">
      <c r="F2163" s="469"/>
    </row>
    <row r="2164" spans="6:6" x14ac:dyDescent="0.25">
      <c r="F2164" s="469"/>
    </row>
    <row r="2165" spans="6:6" x14ac:dyDescent="0.25">
      <c r="F2165" s="469"/>
    </row>
    <row r="2166" spans="6:6" x14ac:dyDescent="0.25">
      <c r="F2166" s="469"/>
    </row>
    <row r="2167" spans="6:6" x14ac:dyDescent="0.25">
      <c r="F2167" s="469"/>
    </row>
    <row r="2168" spans="6:6" x14ac:dyDescent="0.25">
      <c r="F2168" s="469"/>
    </row>
    <row r="2169" spans="6:6" x14ac:dyDescent="0.25">
      <c r="F2169" s="469"/>
    </row>
    <row r="2170" spans="6:6" x14ac:dyDescent="0.25">
      <c r="F2170" s="469"/>
    </row>
    <row r="2171" spans="6:6" x14ac:dyDescent="0.25">
      <c r="F2171" s="469"/>
    </row>
    <row r="2172" spans="6:6" x14ac:dyDescent="0.25">
      <c r="F2172" s="469"/>
    </row>
    <row r="2173" spans="6:6" x14ac:dyDescent="0.25">
      <c r="F2173" s="469"/>
    </row>
    <row r="2174" spans="6:6" x14ac:dyDescent="0.25">
      <c r="F2174" s="469"/>
    </row>
    <row r="2175" spans="6:6" x14ac:dyDescent="0.25">
      <c r="F2175" s="469"/>
    </row>
    <row r="2176" spans="6:6" x14ac:dyDescent="0.25">
      <c r="F2176" s="469"/>
    </row>
    <row r="2177" spans="6:6" x14ac:dyDescent="0.25">
      <c r="F2177" s="469"/>
    </row>
    <row r="2178" spans="6:6" x14ac:dyDescent="0.25">
      <c r="F2178" s="469"/>
    </row>
    <row r="2179" spans="6:6" x14ac:dyDescent="0.25">
      <c r="F2179" s="469"/>
    </row>
    <row r="2180" spans="6:6" x14ac:dyDescent="0.25">
      <c r="F2180" s="469"/>
    </row>
    <row r="2181" spans="6:6" x14ac:dyDescent="0.25">
      <c r="F2181" s="469"/>
    </row>
    <row r="2182" spans="6:6" x14ac:dyDescent="0.25">
      <c r="F2182" s="469"/>
    </row>
    <row r="2183" spans="6:6" x14ac:dyDescent="0.25">
      <c r="F2183" s="469"/>
    </row>
    <row r="2184" spans="6:6" x14ac:dyDescent="0.25">
      <c r="F2184" s="469"/>
    </row>
    <row r="2185" spans="6:6" x14ac:dyDescent="0.25">
      <c r="F2185" s="469"/>
    </row>
    <row r="2186" spans="6:6" x14ac:dyDescent="0.25">
      <c r="F2186" s="469"/>
    </row>
    <row r="2187" spans="6:6" x14ac:dyDescent="0.25">
      <c r="F2187" s="469"/>
    </row>
    <row r="2188" spans="6:6" x14ac:dyDescent="0.25">
      <c r="F2188" s="469"/>
    </row>
    <row r="2189" spans="6:6" x14ac:dyDescent="0.25">
      <c r="F2189" s="469"/>
    </row>
    <row r="2190" spans="6:6" x14ac:dyDescent="0.25">
      <c r="F2190" s="469"/>
    </row>
    <row r="2191" spans="6:6" x14ac:dyDescent="0.25">
      <c r="F2191" s="469"/>
    </row>
    <row r="2192" spans="6:6" x14ac:dyDescent="0.25">
      <c r="F2192" s="469"/>
    </row>
    <row r="2193" spans="6:6" x14ac:dyDescent="0.25">
      <c r="F2193" s="469"/>
    </row>
    <row r="2194" spans="6:6" x14ac:dyDescent="0.25">
      <c r="F2194" s="469"/>
    </row>
    <row r="2195" spans="6:6" x14ac:dyDescent="0.25">
      <c r="F2195" s="469"/>
    </row>
    <row r="2196" spans="6:6" x14ac:dyDescent="0.25">
      <c r="F2196" s="469"/>
    </row>
    <row r="2197" spans="6:6" x14ac:dyDescent="0.25">
      <c r="F2197" s="469"/>
    </row>
    <row r="2198" spans="6:6" x14ac:dyDescent="0.25">
      <c r="F2198" s="469"/>
    </row>
    <row r="2199" spans="6:6" x14ac:dyDescent="0.25">
      <c r="F2199" s="469"/>
    </row>
    <row r="2200" spans="6:6" x14ac:dyDescent="0.25">
      <c r="F2200" s="469"/>
    </row>
    <row r="2201" spans="6:6" x14ac:dyDescent="0.25">
      <c r="F2201" s="469"/>
    </row>
    <row r="2202" spans="6:6" x14ac:dyDescent="0.25">
      <c r="F2202" s="469"/>
    </row>
    <row r="2203" spans="6:6" x14ac:dyDescent="0.25">
      <c r="F2203" s="469"/>
    </row>
    <row r="2204" spans="6:6" x14ac:dyDescent="0.25">
      <c r="F2204" s="469"/>
    </row>
    <row r="2205" spans="6:6" x14ac:dyDescent="0.25">
      <c r="F2205" s="469"/>
    </row>
    <row r="2206" spans="6:6" x14ac:dyDescent="0.25">
      <c r="F2206" s="469"/>
    </row>
    <row r="2207" spans="6:6" x14ac:dyDescent="0.25">
      <c r="F2207" s="469"/>
    </row>
    <row r="2208" spans="6:6" x14ac:dyDescent="0.25">
      <c r="F2208" s="469"/>
    </row>
    <row r="2209" spans="6:6" x14ac:dyDescent="0.25">
      <c r="F2209" s="469"/>
    </row>
    <row r="2210" spans="6:6" x14ac:dyDescent="0.25">
      <c r="F2210" s="469"/>
    </row>
    <row r="2211" spans="6:6" x14ac:dyDescent="0.25">
      <c r="F2211" s="469"/>
    </row>
    <row r="2212" spans="6:6" x14ac:dyDescent="0.25">
      <c r="F2212" s="469"/>
    </row>
    <row r="2213" spans="6:6" x14ac:dyDescent="0.25">
      <c r="F2213" s="469"/>
    </row>
    <row r="2214" spans="6:6" x14ac:dyDescent="0.25">
      <c r="F2214" s="469"/>
    </row>
    <row r="2215" spans="6:6" x14ac:dyDescent="0.25">
      <c r="F2215" s="469"/>
    </row>
    <row r="2216" spans="6:6" x14ac:dyDescent="0.25">
      <c r="F2216" s="469"/>
    </row>
    <row r="2217" spans="6:6" x14ac:dyDescent="0.25">
      <c r="F2217" s="469"/>
    </row>
    <row r="2218" spans="6:6" x14ac:dyDescent="0.25">
      <c r="F2218" s="469"/>
    </row>
    <row r="2219" spans="6:6" x14ac:dyDescent="0.25">
      <c r="F2219" s="469"/>
    </row>
    <row r="2220" spans="6:6" x14ac:dyDescent="0.25">
      <c r="F2220" s="469"/>
    </row>
    <row r="2221" spans="6:6" x14ac:dyDescent="0.25">
      <c r="F2221" s="469"/>
    </row>
    <row r="2222" spans="6:6" x14ac:dyDescent="0.25">
      <c r="F2222" s="469"/>
    </row>
    <row r="2223" spans="6:6" x14ac:dyDescent="0.25">
      <c r="F2223" s="469"/>
    </row>
    <row r="2224" spans="6:6" x14ac:dyDescent="0.25">
      <c r="F2224" s="469"/>
    </row>
    <row r="2225" spans="6:6" x14ac:dyDescent="0.25">
      <c r="F2225" s="469"/>
    </row>
    <row r="2226" spans="6:6" x14ac:dyDescent="0.25">
      <c r="F2226" s="469"/>
    </row>
    <row r="2227" spans="6:6" x14ac:dyDescent="0.25">
      <c r="F2227" s="469"/>
    </row>
    <row r="2228" spans="6:6" x14ac:dyDescent="0.25">
      <c r="F2228" s="469"/>
    </row>
    <row r="2229" spans="6:6" x14ac:dyDescent="0.25">
      <c r="F2229" s="469"/>
    </row>
    <row r="2230" spans="6:6" x14ac:dyDescent="0.25">
      <c r="F2230" s="469"/>
    </row>
    <row r="2231" spans="6:6" x14ac:dyDescent="0.25">
      <c r="F2231" s="469"/>
    </row>
    <row r="2232" spans="6:6" x14ac:dyDescent="0.25">
      <c r="F2232" s="469"/>
    </row>
    <row r="2233" spans="6:6" x14ac:dyDescent="0.25">
      <c r="F2233" s="469"/>
    </row>
    <row r="2234" spans="6:6" x14ac:dyDescent="0.25">
      <c r="F2234" s="469"/>
    </row>
    <row r="2235" spans="6:6" x14ac:dyDescent="0.25">
      <c r="F2235" s="469"/>
    </row>
    <row r="2236" spans="6:6" x14ac:dyDescent="0.25">
      <c r="F2236" s="469"/>
    </row>
    <row r="2237" spans="6:6" x14ac:dyDescent="0.25">
      <c r="F2237" s="469"/>
    </row>
    <row r="2238" spans="6:6" x14ac:dyDescent="0.25">
      <c r="F2238" s="469"/>
    </row>
    <row r="2239" spans="6:6" x14ac:dyDescent="0.25">
      <c r="F2239" s="469"/>
    </row>
    <row r="2240" spans="6:6" x14ac:dyDescent="0.25">
      <c r="F2240" s="469"/>
    </row>
    <row r="2241" spans="6:6" x14ac:dyDescent="0.25">
      <c r="F2241" s="469"/>
    </row>
    <row r="2242" spans="6:6" x14ac:dyDescent="0.25">
      <c r="F2242" s="469"/>
    </row>
    <row r="2243" spans="6:6" x14ac:dyDescent="0.25">
      <c r="F2243" s="469"/>
    </row>
    <row r="2244" spans="6:6" x14ac:dyDescent="0.25">
      <c r="F2244" s="469"/>
    </row>
    <row r="2245" spans="6:6" x14ac:dyDescent="0.25">
      <c r="F2245" s="469"/>
    </row>
    <row r="2246" spans="6:6" x14ac:dyDescent="0.25">
      <c r="F2246" s="469"/>
    </row>
    <row r="2247" spans="6:6" x14ac:dyDescent="0.25">
      <c r="F2247" s="469"/>
    </row>
    <row r="2248" spans="6:6" x14ac:dyDescent="0.25">
      <c r="F2248" s="469"/>
    </row>
    <row r="2249" spans="6:6" x14ac:dyDescent="0.25">
      <c r="F2249" s="469"/>
    </row>
    <row r="2250" spans="6:6" x14ac:dyDescent="0.25">
      <c r="F2250" s="469"/>
    </row>
    <row r="2251" spans="6:6" x14ac:dyDescent="0.25">
      <c r="F2251" s="469"/>
    </row>
    <row r="2252" spans="6:6" x14ac:dyDescent="0.25">
      <c r="F2252" s="469"/>
    </row>
    <row r="2253" spans="6:6" x14ac:dyDescent="0.25">
      <c r="F2253" s="469"/>
    </row>
    <row r="2254" spans="6:6" x14ac:dyDescent="0.25">
      <c r="F2254" s="469"/>
    </row>
    <row r="2255" spans="6:6" x14ac:dyDescent="0.25">
      <c r="F2255" s="469"/>
    </row>
    <row r="2256" spans="6:6" x14ac:dyDescent="0.25">
      <c r="F2256" s="469"/>
    </row>
    <row r="2257" spans="6:6" x14ac:dyDescent="0.25">
      <c r="F2257" s="469"/>
    </row>
    <row r="2258" spans="6:6" x14ac:dyDescent="0.25">
      <c r="F2258" s="469"/>
    </row>
    <row r="2259" spans="6:6" x14ac:dyDescent="0.25">
      <c r="F2259" s="469"/>
    </row>
    <row r="2260" spans="6:6" x14ac:dyDescent="0.25">
      <c r="F2260" s="469"/>
    </row>
    <row r="2261" spans="6:6" x14ac:dyDescent="0.25">
      <c r="F2261" s="469"/>
    </row>
    <row r="2262" spans="6:6" x14ac:dyDescent="0.25">
      <c r="F2262" s="469"/>
    </row>
    <row r="2263" spans="6:6" x14ac:dyDescent="0.25">
      <c r="F2263" s="469"/>
    </row>
    <row r="2264" spans="6:6" x14ac:dyDescent="0.25">
      <c r="F2264" s="469"/>
    </row>
    <row r="2265" spans="6:6" x14ac:dyDescent="0.25">
      <c r="F2265" s="469"/>
    </row>
    <row r="2266" spans="6:6" x14ac:dyDescent="0.25">
      <c r="F2266" s="469"/>
    </row>
    <row r="2267" spans="6:6" x14ac:dyDescent="0.25">
      <c r="F2267" s="469"/>
    </row>
    <row r="2268" spans="6:6" x14ac:dyDescent="0.25">
      <c r="F2268" s="469"/>
    </row>
    <row r="2269" spans="6:6" x14ac:dyDescent="0.25">
      <c r="F2269" s="469"/>
    </row>
    <row r="2270" spans="6:6" x14ac:dyDescent="0.25">
      <c r="F2270" s="469"/>
    </row>
    <row r="2271" spans="6:6" x14ac:dyDescent="0.25">
      <c r="F2271" s="469"/>
    </row>
    <row r="2272" spans="6:6" x14ac:dyDescent="0.25">
      <c r="F2272" s="469"/>
    </row>
    <row r="2273" spans="6:6" x14ac:dyDescent="0.25">
      <c r="F2273" s="469"/>
    </row>
    <row r="2274" spans="6:6" x14ac:dyDescent="0.25">
      <c r="F2274" s="469"/>
    </row>
    <row r="2275" spans="6:6" x14ac:dyDescent="0.25">
      <c r="F2275" s="469"/>
    </row>
    <row r="2276" spans="6:6" x14ac:dyDescent="0.25">
      <c r="F2276" s="469"/>
    </row>
    <row r="2277" spans="6:6" x14ac:dyDescent="0.25">
      <c r="F2277" s="469"/>
    </row>
    <row r="2278" spans="6:6" x14ac:dyDescent="0.25">
      <c r="F2278" s="469"/>
    </row>
    <row r="2279" spans="6:6" x14ac:dyDescent="0.25">
      <c r="F2279" s="469"/>
    </row>
    <row r="2280" spans="6:6" x14ac:dyDescent="0.25">
      <c r="F2280" s="469"/>
    </row>
    <row r="2281" spans="6:6" x14ac:dyDescent="0.25">
      <c r="F2281" s="469"/>
    </row>
    <row r="2282" spans="6:6" x14ac:dyDescent="0.25">
      <c r="F2282" s="469"/>
    </row>
    <row r="2283" spans="6:6" x14ac:dyDescent="0.25">
      <c r="F2283" s="469"/>
    </row>
    <row r="2284" spans="6:6" x14ac:dyDescent="0.25">
      <c r="F2284" s="469"/>
    </row>
    <row r="2285" spans="6:6" x14ac:dyDescent="0.25">
      <c r="F2285" s="469"/>
    </row>
    <row r="2286" spans="6:6" x14ac:dyDescent="0.25">
      <c r="F2286" s="469"/>
    </row>
    <row r="2287" spans="6:6" x14ac:dyDescent="0.25">
      <c r="F2287" s="469"/>
    </row>
    <row r="2288" spans="6:6" x14ac:dyDescent="0.25">
      <c r="F2288" s="469"/>
    </row>
    <row r="2289" spans="6:6" x14ac:dyDescent="0.25">
      <c r="F2289" s="469"/>
    </row>
    <row r="2290" spans="6:6" x14ac:dyDescent="0.25">
      <c r="F2290" s="469"/>
    </row>
    <row r="2291" spans="6:6" x14ac:dyDescent="0.25">
      <c r="F2291" s="469"/>
    </row>
    <row r="2292" spans="6:6" x14ac:dyDescent="0.25">
      <c r="F2292" s="469"/>
    </row>
    <row r="2293" spans="6:6" x14ac:dyDescent="0.25">
      <c r="F2293" s="469"/>
    </row>
    <row r="2294" spans="6:6" x14ac:dyDescent="0.25">
      <c r="F2294" s="469"/>
    </row>
    <row r="2295" spans="6:6" x14ac:dyDescent="0.25">
      <c r="F2295" s="469"/>
    </row>
    <row r="2296" spans="6:6" x14ac:dyDescent="0.25">
      <c r="F2296" s="469"/>
    </row>
    <row r="2297" spans="6:6" x14ac:dyDescent="0.25">
      <c r="F2297" s="469"/>
    </row>
    <row r="2298" spans="6:6" x14ac:dyDescent="0.25">
      <c r="F2298" s="469"/>
    </row>
    <row r="2299" spans="6:6" x14ac:dyDescent="0.25">
      <c r="F2299" s="469"/>
    </row>
    <row r="2300" spans="6:6" x14ac:dyDescent="0.25">
      <c r="F2300" s="469"/>
    </row>
    <row r="2301" spans="6:6" x14ac:dyDescent="0.25">
      <c r="F2301" s="469"/>
    </row>
    <row r="2302" spans="6:6" x14ac:dyDescent="0.25">
      <c r="F2302" s="469"/>
    </row>
    <row r="2303" spans="6:6" x14ac:dyDescent="0.25">
      <c r="F2303" s="469"/>
    </row>
    <row r="2304" spans="6:6" x14ac:dyDescent="0.25">
      <c r="F2304" s="469"/>
    </row>
    <row r="2305" spans="6:6" x14ac:dyDescent="0.25">
      <c r="F2305" s="469"/>
    </row>
    <row r="2306" spans="6:6" x14ac:dyDescent="0.25">
      <c r="F2306" s="469"/>
    </row>
    <row r="2307" spans="6:6" x14ac:dyDescent="0.25">
      <c r="F2307" s="469"/>
    </row>
    <row r="2308" spans="6:6" x14ac:dyDescent="0.25">
      <c r="F2308" s="469"/>
    </row>
    <row r="2309" spans="6:6" x14ac:dyDescent="0.25">
      <c r="F2309" s="469"/>
    </row>
    <row r="2310" spans="6:6" x14ac:dyDescent="0.25">
      <c r="F2310" s="469"/>
    </row>
    <row r="2311" spans="6:6" x14ac:dyDescent="0.25">
      <c r="F2311" s="469"/>
    </row>
    <row r="2312" spans="6:6" x14ac:dyDescent="0.25">
      <c r="F2312" s="469"/>
    </row>
    <row r="2313" spans="6:6" x14ac:dyDescent="0.25">
      <c r="F2313" s="469"/>
    </row>
    <row r="2314" spans="6:6" x14ac:dyDescent="0.25">
      <c r="F2314" s="469"/>
    </row>
    <row r="2315" spans="6:6" x14ac:dyDescent="0.25">
      <c r="F2315" s="469"/>
    </row>
    <row r="2316" spans="6:6" x14ac:dyDescent="0.25">
      <c r="F2316" s="469"/>
    </row>
    <row r="2317" spans="6:6" x14ac:dyDescent="0.25">
      <c r="F2317" s="469"/>
    </row>
    <row r="2318" spans="6:6" x14ac:dyDescent="0.25">
      <c r="F2318" s="469"/>
    </row>
    <row r="2319" spans="6:6" x14ac:dyDescent="0.25">
      <c r="F2319" s="469"/>
    </row>
    <row r="2320" spans="6:6" x14ac:dyDescent="0.25">
      <c r="F2320" s="469"/>
    </row>
    <row r="2321" spans="6:6" x14ac:dyDescent="0.25">
      <c r="F2321" s="469"/>
    </row>
    <row r="2322" spans="6:6" x14ac:dyDescent="0.25">
      <c r="F2322" s="469"/>
    </row>
    <row r="2323" spans="6:6" x14ac:dyDescent="0.25">
      <c r="F2323" s="469"/>
    </row>
    <row r="2324" spans="6:6" x14ac:dyDescent="0.25">
      <c r="F2324" s="469"/>
    </row>
    <row r="2325" spans="6:6" x14ac:dyDescent="0.25">
      <c r="F2325" s="469"/>
    </row>
    <row r="2326" spans="6:6" x14ac:dyDescent="0.25">
      <c r="F2326" s="469"/>
    </row>
    <row r="2327" spans="6:6" x14ac:dyDescent="0.25">
      <c r="F2327" s="469"/>
    </row>
    <row r="2328" spans="6:6" x14ac:dyDescent="0.25">
      <c r="F2328" s="469"/>
    </row>
    <row r="2329" spans="6:6" x14ac:dyDescent="0.25">
      <c r="F2329" s="469"/>
    </row>
    <row r="2330" spans="6:6" x14ac:dyDescent="0.25">
      <c r="F2330" s="469"/>
    </row>
    <row r="2331" spans="6:6" x14ac:dyDescent="0.25">
      <c r="F2331" s="469"/>
    </row>
    <row r="2332" spans="6:6" x14ac:dyDescent="0.25">
      <c r="F2332" s="469"/>
    </row>
    <row r="2333" spans="6:6" x14ac:dyDescent="0.25">
      <c r="F2333" s="469"/>
    </row>
    <row r="2334" spans="6:6" x14ac:dyDescent="0.25">
      <c r="F2334" s="469"/>
    </row>
    <row r="2335" spans="6:6" x14ac:dyDescent="0.25">
      <c r="F2335" s="469"/>
    </row>
    <row r="2336" spans="6:6" x14ac:dyDescent="0.25">
      <c r="F2336" s="469"/>
    </row>
    <row r="2337" spans="6:6" x14ac:dyDescent="0.25">
      <c r="F2337" s="469"/>
    </row>
    <row r="2338" spans="6:6" x14ac:dyDescent="0.25">
      <c r="F2338" s="469"/>
    </row>
    <row r="2339" spans="6:6" x14ac:dyDescent="0.25">
      <c r="F2339" s="469"/>
    </row>
    <row r="2340" spans="6:6" x14ac:dyDescent="0.25">
      <c r="F2340" s="469"/>
    </row>
    <row r="2341" spans="6:6" x14ac:dyDescent="0.25">
      <c r="F2341" s="469"/>
    </row>
    <row r="2342" spans="6:6" x14ac:dyDescent="0.25">
      <c r="F2342" s="469"/>
    </row>
    <row r="2343" spans="6:6" x14ac:dyDescent="0.25">
      <c r="F2343" s="469"/>
    </row>
    <row r="2344" spans="6:6" x14ac:dyDescent="0.25">
      <c r="F2344" s="469"/>
    </row>
    <row r="2345" spans="6:6" x14ac:dyDescent="0.25">
      <c r="F2345" s="469"/>
    </row>
    <row r="2346" spans="6:6" x14ac:dyDescent="0.25">
      <c r="F2346" s="469"/>
    </row>
    <row r="2347" spans="6:6" x14ac:dyDescent="0.25">
      <c r="F2347" s="469"/>
    </row>
    <row r="2348" spans="6:6" x14ac:dyDescent="0.25">
      <c r="F2348" s="469"/>
    </row>
    <row r="2349" spans="6:6" x14ac:dyDescent="0.25">
      <c r="F2349" s="469"/>
    </row>
    <row r="2350" spans="6:6" x14ac:dyDescent="0.25">
      <c r="F2350" s="469"/>
    </row>
    <row r="2351" spans="6:6" x14ac:dyDescent="0.25">
      <c r="F2351" s="469"/>
    </row>
    <row r="2352" spans="6:6" x14ac:dyDescent="0.25">
      <c r="F2352" s="469"/>
    </row>
    <row r="2353" spans="6:6" x14ac:dyDescent="0.25">
      <c r="F2353" s="469"/>
    </row>
    <row r="2354" spans="6:6" x14ac:dyDescent="0.25">
      <c r="F2354" s="469"/>
    </row>
    <row r="2355" spans="6:6" x14ac:dyDescent="0.25">
      <c r="F2355" s="469"/>
    </row>
    <row r="2356" spans="6:6" x14ac:dyDescent="0.25">
      <c r="F2356" s="469"/>
    </row>
    <row r="2357" spans="6:6" x14ac:dyDescent="0.25">
      <c r="F2357" s="469"/>
    </row>
    <row r="2358" spans="6:6" x14ac:dyDescent="0.25">
      <c r="F2358" s="469"/>
    </row>
    <row r="2359" spans="6:6" x14ac:dyDescent="0.25">
      <c r="F2359" s="469"/>
    </row>
    <row r="2360" spans="6:6" x14ac:dyDescent="0.25">
      <c r="F2360" s="469"/>
    </row>
    <row r="2361" spans="6:6" x14ac:dyDescent="0.25">
      <c r="F2361" s="469"/>
    </row>
    <row r="2362" spans="6:6" x14ac:dyDescent="0.25">
      <c r="F2362" s="469"/>
    </row>
    <row r="2363" spans="6:6" x14ac:dyDescent="0.25">
      <c r="F2363" s="469"/>
    </row>
    <row r="2364" spans="6:6" x14ac:dyDescent="0.25">
      <c r="F2364" s="469"/>
    </row>
    <row r="2365" spans="6:6" x14ac:dyDescent="0.25">
      <c r="F2365" s="469"/>
    </row>
    <row r="2366" spans="6:6" x14ac:dyDescent="0.25">
      <c r="F2366" s="469"/>
    </row>
    <row r="2367" spans="6:6" x14ac:dyDescent="0.25">
      <c r="F2367" s="469"/>
    </row>
    <row r="2368" spans="6:6" x14ac:dyDescent="0.25">
      <c r="F2368" s="469"/>
    </row>
    <row r="2369" spans="6:6" x14ac:dyDescent="0.25">
      <c r="F2369" s="469"/>
    </row>
    <row r="2370" spans="6:6" x14ac:dyDescent="0.25">
      <c r="F2370" s="469"/>
    </row>
    <row r="2371" spans="6:6" x14ac:dyDescent="0.25">
      <c r="F2371" s="469"/>
    </row>
    <row r="2372" spans="6:6" x14ac:dyDescent="0.25">
      <c r="F2372" s="469"/>
    </row>
    <row r="2373" spans="6:6" x14ac:dyDescent="0.25">
      <c r="F2373" s="469"/>
    </row>
    <row r="2374" spans="6:6" x14ac:dyDescent="0.25">
      <c r="F2374" s="469"/>
    </row>
    <row r="2375" spans="6:6" x14ac:dyDescent="0.25">
      <c r="F2375" s="469"/>
    </row>
    <row r="2376" spans="6:6" x14ac:dyDescent="0.25">
      <c r="F2376" s="469"/>
    </row>
    <row r="2377" spans="6:6" x14ac:dyDescent="0.25">
      <c r="F2377" s="469"/>
    </row>
    <row r="2378" spans="6:6" x14ac:dyDescent="0.25">
      <c r="F2378" s="469"/>
    </row>
    <row r="2379" spans="6:6" x14ac:dyDescent="0.25">
      <c r="F2379" s="469"/>
    </row>
    <row r="2380" spans="6:6" x14ac:dyDescent="0.25">
      <c r="F2380" s="469"/>
    </row>
    <row r="2381" spans="6:6" x14ac:dyDescent="0.25">
      <c r="F2381" s="469"/>
    </row>
    <row r="2382" spans="6:6" x14ac:dyDescent="0.25">
      <c r="F2382" s="469"/>
    </row>
    <row r="2383" spans="6:6" x14ac:dyDescent="0.25">
      <c r="F2383" s="469"/>
    </row>
    <row r="2384" spans="6:6" x14ac:dyDescent="0.25">
      <c r="F2384" s="469"/>
    </row>
    <row r="2385" spans="6:6" x14ac:dyDescent="0.25">
      <c r="F2385" s="469"/>
    </row>
    <row r="2386" spans="6:6" x14ac:dyDescent="0.25">
      <c r="F2386" s="469"/>
    </row>
    <row r="2387" spans="6:6" x14ac:dyDescent="0.25">
      <c r="F2387" s="469"/>
    </row>
    <row r="2388" spans="6:6" x14ac:dyDescent="0.25">
      <c r="F2388" s="469"/>
    </row>
    <row r="2389" spans="6:6" x14ac:dyDescent="0.25">
      <c r="F2389" s="469"/>
    </row>
    <row r="2390" spans="6:6" x14ac:dyDescent="0.25">
      <c r="F2390" s="469"/>
    </row>
    <row r="2391" spans="6:6" x14ac:dyDescent="0.25">
      <c r="F2391" s="469"/>
    </row>
    <row r="2392" spans="6:6" x14ac:dyDescent="0.25">
      <c r="F2392" s="469"/>
    </row>
    <row r="2393" spans="6:6" x14ac:dyDescent="0.25">
      <c r="F2393" s="469"/>
    </row>
    <row r="2394" spans="6:6" x14ac:dyDescent="0.25">
      <c r="F2394" s="469"/>
    </row>
    <row r="2395" spans="6:6" x14ac:dyDescent="0.25">
      <c r="F2395" s="469"/>
    </row>
    <row r="2396" spans="6:6" x14ac:dyDescent="0.25">
      <c r="F2396" s="469"/>
    </row>
    <row r="2397" spans="6:6" x14ac:dyDescent="0.25">
      <c r="F2397" s="469"/>
    </row>
    <row r="2398" spans="6:6" x14ac:dyDescent="0.25">
      <c r="F2398" s="469"/>
    </row>
    <row r="2399" spans="6:6" x14ac:dyDescent="0.25">
      <c r="F2399" s="469"/>
    </row>
    <row r="2400" spans="6:6" x14ac:dyDescent="0.25">
      <c r="F2400" s="469"/>
    </row>
    <row r="2401" spans="6:6" x14ac:dyDescent="0.25">
      <c r="F2401" s="469"/>
    </row>
    <row r="2402" spans="6:6" x14ac:dyDescent="0.25">
      <c r="F2402" s="469"/>
    </row>
    <row r="2403" spans="6:6" x14ac:dyDescent="0.25">
      <c r="F2403" s="469"/>
    </row>
    <row r="2404" spans="6:6" x14ac:dyDescent="0.25">
      <c r="F2404" s="469"/>
    </row>
    <row r="2405" spans="6:6" x14ac:dyDescent="0.25">
      <c r="F2405" s="469"/>
    </row>
    <row r="2406" spans="6:6" x14ac:dyDescent="0.25">
      <c r="F2406" s="469"/>
    </row>
    <row r="2407" spans="6:6" x14ac:dyDescent="0.25">
      <c r="F2407" s="469"/>
    </row>
    <row r="2408" spans="6:6" x14ac:dyDescent="0.25">
      <c r="F2408" s="469"/>
    </row>
    <row r="2409" spans="6:6" x14ac:dyDescent="0.25">
      <c r="F2409" s="469"/>
    </row>
    <row r="2410" spans="6:6" x14ac:dyDescent="0.25">
      <c r="F2410" s="469"/>
    </row>
    <row r="2411" spans="6:6" x14ac:dyDescent="0.25">
      <c r="F2411" s="469"/>
    </row>
    <row r="2412" spans="6:6" x14ac:dyDescent="0.25">
      <c r="F2412" s="469"/>
    </row>
    <row r="2413" spans="6:6" x14ac:dyDescent="0.25">
      <c r="F2413" s="469"/>
    </row>
    <row r="2414" spans="6:6" x14ac:dyDescent="0.25">
      <c r="F2414" s="469"/>
    </row>
    <row r="2415" spans="6:6" x14ac:dyDescent="0.25">
      <c r="F2415" s="469"/>
    </row>
    <row r="2416" spans="6:6" x14ac:dyDescent="0.25">
      <c r="F2416" s="469"/>
    </row>
    <row r="2417" spans="6:6" x14ac:dyDescent="0.25">
      <c r="F2417" s="469"/>
    </row>
    <row r="2418" spans="6:6" x14ac:dyDescent="0.25">
      <c r="F2418" s="469"/>
    </row>
    <row r="2419" spans="6:6" x14ac:dyDescent="0.25">
      <c r="F2419" s="469"/>
    </row>
    <row r="2420" spans="6:6" x14ac:dyDescent="0.25">
      <c r="F2420" s="469"/>
    </row>
    <row r="2421" spans="6:6" x14ac:dyDescent="0.25">
      <c r="F2421" s="469"/>
    </row>
    <row r="2422" spans="6:6" x14ac:dyDescent="0.25">
      <c r="F2422" s="469"/>
    </row>
    <row r="2423" spans="6:6" x14ac:dyDescent="0.25">
      <c r="F2423" s="469"/>
    </row>
    <row r="2424" spans="6:6" x14ac:dyDescent="0.25">
      <c r="F2424" s="469"/>
    </row>
    <row r="2425" spans="6:6" x14ac:dyDescent="0.25">
      <c r="F2425" s="469"/>
    </row>
    <row r="2426" spans="6:6" x14ac:dyDescent="0.25">
      <c r="F2426" s="469"/>
    </row>
    <row r="2427" spans="6:6" x14ac:dyDescent="0.25">
      <c r="F2427" s="469"/>
    </row>
    <row r="2428" spans="6:6" x14ac:dyDescent="0.25">
      <c r="F2428" s="469"/>
    </row>
    <row r="2429" spans="6:6" x14ac:dyDescent="0.25">
      <c r="F2429" s="469"/>
    </row>
    <row r="2430" spans="6:6" x14ac:dyDescent="0.25">
      <c r="F2430" s="469"/>
    </row>
    <row r="2431" spans="6:6" x14ac:dyDescent="0.25">
      <c r="F2431" s="469"/>
    </row>
    <row r="2432" spans="6:6" x14ac:dyDescent="0.25">
      <c r="F2432" s="469"/>
    </row>
    <row r="2433" spans="6:6" x14ac:dyDescent="0.25">
      <c r="F2433" s="469"/>
    </row>
    <row r="2434" spans="6:6" x14ac:dyDescent="0.25">
      <c r="F2434" s="469"/>
    </row>
    <row r="2435" spans="6:6" x14ac:dyDescent="0.25">
      <c r="F2435" s="469"/>
    </row>
    <row r="2436" spans="6:6" x14ac:dyDescent="0.25">
      <c r="F2436" s="469"/>
    </row>
    <row r="2437" spans="6:6" x14ac:dyDescent="0.25">
      <c r="F2437" s="469"/>
    </row>
    <row r="2438" spans="6:6" x14ac:dyDescent="0.25">
      <c r="F2438" s="469"/>
    </row>
    <row r="2439" spans="6:6" x14ac:dyDescent="0.25">
      <c r="F2439" s="469"/>
    </row>
    <row r="2440" spans="6:6" x14ac:dyDescent="0.25">
      <c r="F2440" s="469"/>
    </row>
    <row r="2441" spans="6:6" x14ac:dyDescent="0.25">
      <c r="F2441" s="469"/>
    </row>
    <row r="2442" spans="6:6" x14ac:dyDescent="0.25">
      <c r="F2442" s="469"/>
    </row>
    <row r="2443" spans="6:6" x14ac:dyDescent="0.25">
      <c r="F2443" s="469"/>
    </row>
    <row r="2444" spans="6:6" x14ac:dyDescent="0.25">
      <c r="F2444" s="469"/>
    </row>
    <row r="2445" spans="6:6" x14ac:dyDescent="0.25">
      <c r="F2445" s="469"/>
    </row>
    <row r="2446" spans="6:6" x14ac:dyDescent="0.25">
      <c r="F2446" s="469"/>
    </row>
    <row r="2447" spans="6:6" x14ac:dyDescent="0.25">
      <c r="F2447" s="469"/>
    </row>
    <row r="2448" spans="6:6" x14ac:dyDescent="0.25">
      <c r="F2448" s="469"/>
    </row>
    <row r="2449" spans="6:6" x14ac:dyDescent="0.25">
      <c r="F2449" s="469"/>
    </row>
    <row r="2450" spans="6:6" x14ac:dyDescent="0.25">
      <c r="F2450" s="469"/>
    </row>
    <row r="2451" spans="6:6" x14ac:dyDescent="0.25">
      <c r="F2451" s="469"/>
    </row>
    <row r="2452" spans="6:6" x14ac:dyDescent="0.25">
      <c r="F2452" s="469"/>
    </row>
    <row r="2453" spans="6:6" x14ac:dyDescent="0.25">
      <c r="F2453" s="469"/>
    </row>
    <row r="2454" spans="6:6" x14ac:dyDescent="0.25">
      <c r="F2454" s="469"/>
    </row>
    <row r="2455" spans="6:6" x14ac:dyDescent="0.25">
      <c r="F2455" s="469"/>
    </row>
    <row r="2456" spans="6:6" x14ac:dyDescent="0.25">
      <c r="F2456" s="469"/>
    </row>
    <row r="2457" spans="6:6" x14ac:dyDescent="0.25">
      <c r="F2457" s="469"/>
    </row>
    <row r="2458" spans="6:6" x14ac:dyDescent="0.25">
      <c r="F2458" s="469"/>
    </row>
    <row r="2459" spans="6:6" x14ac:dyDescent="0.25">
      <c r="F2459" s="469"/>
    </row>
    <row r="2460" spans="6:6" x14ac:dyDescent="0.25">
      <c r="F2460" s="469"/>
    </row>
    <row r="2461" spans="6:6" x14ac:dyDescent="0.25">
      <c r="F2461" s="469"/>
    </row>
    <row r="2462" spans="6:6" x14ac:dyDescent="0.25">
      <c r="F2462" s="469"/>
    </row>
    <row r="2463" spans="6:6" x14ac:dyDescent="0.25">
      <c r="F2463" s="469"/>
    </row>
    <row r="2464" spans="6:6" x14ac:dyDescent="0.25">
      <c r="F2464" s="469"/>
    </row>
    <row r="2465" spans="6:6" x14ac:dyDescent="0.25">
      <c r="F2465" s="469"/>
    </row>
    <row r="2466" spans="6:6" x14ac:dyDescent="0.25">
      <c r="F2466" s="469"/>
    </row>
    <row r="2467" spans="6:6" x14ac:dyDescent="0.25">
      <c r="F2467" s="469"/>
    </row>
    <row r="2468" spans="6:6" x14ac:dyDescent="0.25">
      <c r="F2468" s="469"/>
    </row>
    <row r="2469" spans="6:6" x14ac:dyDescent="0.25">
      <c r="F2469" s="469"/>
    </row>
    <row r="2470" spans="6:6" x14ac:dyDescent="0.25">
      <c r="F2470" s="469"/>
    </row>
    <row r="2471" spans="6:6" x14ac:dyDescent="0.25">
      <c r="F2471" s="469"/>
    </row>
    <row r="2472" spans="6:6" x14ac:dyDescent="0.25">
      <c r="F2472" s="469"/>
    </row>
    <row r="2473" spans="6:6" x14ac:dyDescent="0.25">
      <c r="F2473" s="469"/>
    </row>
    <row r="2474" spans="6:6" x14ac:dyDescent="0.25">
      <c r="F2474" s="469"/>
    </row>
    <row r="2475" spans="6:6" x14ac:dyDescent="0.25">
      <c r="F2475" s="469"/>
    </row>
    <row r="2476" spans="6:6" x14ac:dyDescent="0.25">
      <c r="F2476" s="469"/>
    </row>
    <row r="2477" spans="6:6" x14ac:dyDescent="0.25">
      <c r="F2477" s="469"/>
    </row>
    <row r="2478" spans="6:6" x14ac:dyDescent="0.25">
      <c r="F2478" s="469"/>
    </row>
    <row r="2479" spans="6:6" x14ac:dyDescent="0.25">
      <c r="F2479" s="469"/>
    </row>
    <row r="2480" spans="6:6" x14ac:dyDescent="0.25">
      <c r="F2480" s="469"/>
    </row>
    <row r="2481" spans="6:6" x14ac:dyDescent="0.25">
      <c r="F2481" s="469"/>
    </row>
    <row r="2482" spans="6:6" x14ac:dyDescent="0.25">
      <c r="F2482" s="469"/>
    </row>
    <row r="2483" spans="6:6" x14ac:dyDescent="0.25">
      <c r="F2483" s="469"/>
    </row>
    <row r="2484" spans="6:6" x14ac:dyDescent="0.25">
      <c r="F2484" s="469"/>
    </row>
    <row r="2485" spans="6:6" x14ac:dyDescent="0.25">
      <c r="F2485" s="469"/>
    </row>
    <row r="2486" spans="6:6" x14ac:dyDescent="0.25">
      <c r="F2486" s="469"/>
    </row>
    <row r="2487" spans="6:6" x14ac:dyDescent="0.25">
      <c r="F2487" s="469"/>
    </row>
    <row r="2488" spans="6:6" x14ac:dyDescent="0.25">
      <c r="F2488" s="469"/>
    </row>
    <row r="2489" spans="6:6" x14ac:dyDescent="0.25">
      <c r="F2489" s="469"/>
    </row>
    <row r="2490" spans="6:6" x14ac:dyDescent="0.25">
      <c r="F2490" s="469"/>
    </row>
    <row r="2491" spans="6:6" x14ac:dyDescent="0.25">
      <c r="F2491" s="469"/>
    </row>
    <row r="2492" spans="6:6" x14ac:dyDescent="0.25">
      <c r="F2492" s="469"/>
    </row>
    <row r="2493" spans="6:6" x14ac:dyDescent="0.25">
      <c r="F2493" s="469"/>
    </row>
    <row r="2494" spans="6:6" x14ac:dyDescent="0.25">
      <c r="F2494" s="469"/>
    </row>
    <row r="2495" spans="6:6" x14ac:dyDescent="0.25">
      <c r="F2495" s="469"/>
    </row>
    <row r="2496" spans="6:6" x14ac:dyDescent="0.25">
      <c r="F2496" s="469"/>
    </row>
    <row r="2497" spans="6:6" x14ac:dyDescent="0.25">
      <c r="F2497" s="469"/>
    </row>
    <row r="2498" spans="6:6" x14ac:dyDescent="0.25">
      <c r="F2498" s="469"/>
    </row>
    <row r="2499" spans="6:6" x14ac:dyDescent="0.25">
      <c r="F2499" s="469"/>
    </row>
    <row r="2500" spans="6:6" x14ac:dyDescent="0.25">
      <c r="F2500" s="469"/>
    </row>
    <row r="2501" spans="6:6" x14ac:dyDescent="0.25">
      <c r="F2501" s="469"/>
    </row>
    <row r="2502" spans="6:6" x14ac:dyDescent="0.25">
      <c r="F2502" s="469"/>
    </row>
    <row r="2503" spans="6:6" x14ac:dyDescent="0.25">
      <c r="F2503" s="469"/>
    </row>
    <row r="2504" spans="6:6" x14ac:dyDescent="0.25">
      <c r="F2504" s="469"/>
    </row>
    <row r="2505" spans="6:6" x14ac:dyDescent="0.25">
      <c r="F2505" s="469"/>
    </row>
    <row r="2506" spans="6:6" x14ac:dyDescent="0.25">
      <c r="F2506" s="469"/>
    </row>
    <row r="2507" spans="6:6" x14ac:dyDescent="0.25">
      <c r="F2507" s="469"/>
    </row>
    <row r="2508" spans="6:6" x14ac:dyDescent="0.25">
      <c r="F2508" s="469"/>
    </row>
    <row r="2509" spans="6:6" x14ac:dyDescent="0.25">
      <c r="F2509" s="469"/>
    </row>
    <row r="2510" spans="6:6" x14ac:dyDescent="0.25">
      <c r="F2510" s="469"/>
    </row>
    <row r="2511" spans="6:6" x14ac:dyDescent="0.25">
      <c r="F2511" s="469"/>
    </row>
    <row r="2512" spans="6:6" x14ac:dyDescent="0.25">
      <c r="F2512" s="469"/>
    </row>
    <row r="2513" spans="6:6" x14ac:dyDescent="0.25">
      <c r="F2513" s="469"/>
    </row>
    <row r="2514" spans="6:6" x14ac:dyDescent="0.25">
      <c r="F2514" s="469"/>
    </row>
    <row r="2515" spans="6:6" x14ac:dyDescent="0.25">
      <c r="F2515" s="469"/>
    </row>
    <row r="2516" spans="6:6" x14ac:dyDescent="0.25">
      <c r="F2516" s="469"/>
    </row>
    <row r="2517" spans="6:6" x14ac:dyDescent="0.25">
      <c r="F2517" s="469"/>
    </row>
    <row r="2518" spans="6:6" x14ac:dyDescent="0.25">
      <c r="F2518" s="469"/>
    </row>
    <row r="2519" spans="6:6" x14ac:dyDescent="0.25">
      <c r="F2519" s="469"/>
    </row>
    <row r="2520" spans="6:6" x14ac:dyDescent="0.25">
      <c r="F2520" s="469"/>
    </row>
    <row r="2521" spans="6:6" x14ac:dyDescent="0.25">
      <c r="F2521" s="469"/>
    </row>
    <row r="2522" spans="6:6" x14ac:dyDescent="0.25">
      <c r="F2522" s="469"/>
    </row>
    <row r="2523" spans="6:6" x14ac:dyDescent="0.25">
      <c r="F2523" s="469"/>
    </row>
    <row r="2524" spans="6:6" x14ac:dyDescent="0.25">
      <c r="F2524" s="469"/>
    </row>
    <row r="2525" spans="6:6" x14ac:dyDescent="0.25">
      <c r="F2525" s="469"/>
    </row>
    <row r="2526" spans="6:6" x14ac:dyDescent="0.25">
      <c r="F2526" s="469"/>
    </row>
    <row r="2527" spans="6:6" x14ac:dyDescent="0.25">
      <c r="F2527" s="469"/>
    </row>
    <row r="2528" spans="6:6" x14ac:dyDescent="0.25">
      <c r="F2528" s="469"/>
    </row>
    <row r="2529" spans="6:6" x14ac:dyDescent="0.25">
      <c r="F2529" s="469"/>
    </row>
    <row r="2530" spans="6:6" x14ac:dyDescent="0.25">
      <c r="F2530" s="469"/>
    </row>
    <row r="2531" spans="6:6" x14ac:dyDescent="0.25">
      <c r="F2531" s="469"/>
    </row>
    <row r="2532" spans="6:6" x14ac:dyDescent="0.25">
      <c r="F2532" s="469"/>
    </row>
    <row r="2533" spans="6:6" x14ac:dyDescent="0.25">
      <c r="F2533" s="469"/>
    </row>
    <row r="2534" spans="6:6" x14ac:dyDescent="0.25">
      <c r="F2534" s="469"/>
    </row>
    <row r="2535" spans="6:6" x14ac:dyDescent="0.25">
      <c r="F2535" s="469"/>
    </row>
    <row r="2536" spans="6:6" x14ac:dyDescent="0.25">
      <c r="F2536" s="469"/>
    </row>
    <row r="2537" spans="6:6" x14ac:dyDescent="0.25">
      <c r="F2537" s="469"/>
    </row>
    <row r="2538" spans="6:6" x14ac:dyDescent="0.25">
      <c r="F2538" s="469"/>
    </row>
    <row r="2539" spans="6:6" x14ac:dyDescent="0.25">
      <c r="F2539" s="469"/>
    </row>
    <row r="2540" spans="6:6" x14ac:dyDescent="0.25">
      <c r="F2540" s="469"/>
    </row>
    <row r="2541" spans="6:6" x14ac:dyDescent="0.25">
      <c r="F2541" s="469"/>
    </row>
    <row r="2542" spans="6:6" x14ac:dyDescent="0.25">
      <c r="F2542" s="469"/>
    </row>
    <row r="2543" spans="6:6" x14ac:dyDescent="0.25">
      <c r="F2543" s="469"/>
    </row>
    <row r="2544" spans="6:6" x14ac:dyDescent="0.25">
      <c r="F2544" s="469"/>
    </row>
    <row r="2545" spans="6:6" x14ac:dyDescent="0.25">
      <c r="F2545" s="469"/>
    </row>
    <row r="2546" spans="6:6" x14ac:dyDescent="0.25">
      <c r="F2546" s="469"/>
    </row>
    <row r="2547" spans="6:6" x14ac:dyDescent="0.25">
      <c r="F2547" s="469"/>
    </row>
    <row r="2548" spans="6:6" x14ac:dyDescent="0.25">
      <c r="F2548" s="469"/>
    </row>
    <row r="2549" spans="6:6" x14ac:dyDescent="0.25">
      <c r="F2549" s="469"/>
    </row>
    <row r="2550" spans="6:6" x14ac:dyDescent="0.25">
      <c r="F2550" s="469"/>
    </row>
    <row r="2551" spans="6:6" x14ac:dyDescent="0.25">
      <c r="F2551" s="469"/>
    </row>
    <row r="2552" spans="6:6" x14ac:dyDescent="0.25">
      <c r="F2552" s="469"/>
    </row>
    <row r="2553" spans="6:6" x14ac:dyDescent="0.25">
      <c r="F2553" s="469"/>
    </row>
    <row r="2554" spans="6:6" x14ac:dyDescent="0.25">
      <c r="F2554" s="469"/>
    </row>
    <row r="2555" spans="6:6" x14ac:dyDescent="0.25">
      <c r="F2555" s="469"/>
    </row>
    <row r="2556" spans="6:6" x14ac:dyDescent="0.25">
      <c r="F2556" s="469"/>
    </row>
    <row r="2557" spans="6:6" x14ac:dyDescent="0.25">
      <c r="F2557" s="469"/>
    </row>
    <row r="2558" spans="6:6" x14ac:dyDescent="0.25">
      <c r="F2558" s="469"/>
    </row>
    <row r="2559" spans="6:6" x14ac:dyDescent="0.25">
      <c r="F2559" s="469"/>
    </row>
    <row r="2560" spans="6:6" x14ac:dyDescent="0.25">
      <c r="F2560" s="469"/>
    </row>
    <row r="2561" spans="6:6" x14ac:dyDescent="0.25">
      <c r="F2561" s="469"/>
    </row>
    <row r="2562" spans="6:6" x14ac:dyDescent="0.25">
      <c r="F2562" s="469"/>
    </row>
    <row r="2563" spans="6:6" x14ac:dyDescent="0.25">
      <c r="F2563" s="469"/>
    </row>
    <row r="2564" spans="6:6" x14ac:dyDescent="0.25">
      <c r="F2564" s="469"/>
    </row>
    <row r="2565" spans="6:6" x14ac:dyDescent="0.25">
      <c r="F2565" s="469"/>
    </row>
    <row r="2566" spans="6:6" x14ac:dyDescent="0.25">
      <c r="F2566" s="469"/>
    </row>
    <row r="2567" spans="6:6" x14ac:dyDescent="0.25">
      <c r="F2567" s="469"/>
    </row>
    <row r="2568" spans="6:6" x14ac:dyDescent="0.25">
      <c r="F2568" s="469"/>
    </row>
    <row r="2569" spans="6:6" x14ac:dyDescent="0.25">
      <c r="F2569" s="469"/>
    </row>
    <row r="2570" spans="6:6" x14ac:dyDescent="0.25">
      <c r="F2570" s="469"/>
    </row>
    <row r="2571" spans="6:6" x14ac:dyDescent="0.25">
      <c r="F2571" s="469"/>
    </row>
    <row r="2572" spans="6:6" x14ac:dyDescent="0.25">
      <c r="F2572" s="469"/>
    </row>
    <row r="2573" spans="6:6" x14ac:dyDescent="0.25">
      <c r="F2573" s="469"/>
    </row>
    <row r="2574" spans="6:6" x14ac:dyDescent="0.25">
      <c r="F2574" s="469"/>
    </row>
    <row r="2575" spans="6:6" x14ac:dyDescent="0.25">
      <c r="F2575" s="469"/>
    </row>
    <row r="2576" spans="6:6" x14ac:dyDescent="0.25">
      <c r="F2576" s="469"/>
    </row>
    <row r="2577" spans="6:6" x14ac:dyDescent="0.25">
      <c r="F2577" s="469"/>
    </row>
    <row r="2578" spans="6:6" x14ac:dyDescent="0.25">
      <c r="F2578" s="469"/>
    </row>
    <row r="2579" spans="6:6" x14ac:dyDescent="0.25">
      <c r="F2579" s="469"/>
    </row>
    <row r="2580" spans="6:6" x14ac:dyDescent="0.25">
      <c r="F2580" s="469"/>
    </row>
    <row r="2581" spans="6:6" x14ac:dyDescent="0.25">
      <c r="F2581" s="469"/>
    </row>
    <row r="2582" spans="6:6" x14ac:dyDescent="0.25">
      <c r="F2582" s="469"/>
    </row>
    <row r="2583" spans="6:6" x14ac:dyDescent="0.25">
      <c r="F2583" s="469"/>
    </row>
    <row r="2584" spans="6:6" x14ac:dyDescent="0.25">
      <c r="F2584" s="469"/>
    </row>
    <row r="2585" spans="6:6" x14ac:dyDescent="0.25">
      <c r="F2585" s="469"/>
    </row>
    <row r="2586" spans="6:6" x14ac:dyDescent="0.25">
      <c r="F2586" s="469"/>
    </row>
    <row r="2587" spans="6:6" x14ac:dyDescent="0.25">
      <c r="F2587" s="469"/>
    </row>
    <row r="2588" spans="6:6" x14ac:dyDescent="0.25">
      <c r="F2588" s="469"/>
    </row>
    <row r="2589" spans="6:6" x14ac:dyDescent="0.25">
      <c r="F2589" s="469"/>
    </row>
    <row r="2590" spans="6:6" x14ac:dyDescent="0.25">
      <c r="F2590" s="469"/>
    </row>
    <row r="2591" spans="6:6" x14ac:dyDescent="0.25">
      <c r="F2591" s="469"/>
    </row>
    <row r="2592" spans="6:6" x14ac:dyDescent="0.25">
      <c r="F2592" s="469"/>
    </row>
    <row r="2593" spans="6:6" x14ac:dyDescent="0.25">
      <c r="F2593" s="469"/>
    </row>
    <row r="2594" spans="6:6" x14ac:dyDescent="0.25">
      <c r="F2594" s="469"/>
    </row>
    <row r="2595" spans="6:6" x14ac:dyDescent="0.25">
      <c r="F2595" s="469"/>
    </row>
    <row r="2596" spans="6:6" x14ac:dyDescent="0.25">
      <c r="F2596" s="469"/>
    </row>
    <row r="2597" spans="6:6" x14ac:dyDescent="0.25">
      <c r="F2597" s="469"/>
    </row>
    <row r="2598" spans="6:6" x14ac:dyDescent="0.25">
      <c r="F2598" s="469"/>
    </row>
    <row r="2599" spans="6:6" x14ac:dyDescent="0.25">
      <c r="F2599" s="469"/>
    </row>
    <row r="2600" spans="6:6" x14ac:dyDescent="0.25">
      <c r="F2600" s="469"/>
    </row>
    <row r="2601" spans="6:6" x14ac:dyDescent="0.25">
      <c r="F2601" s="469"/>
    </row>
    <row r="2602" spans="6:6" x14ac:dyDescent="0.25">
      <c r="F2602" s="469"/>
    </row>
    <row r="2603" spans="6:6" x14ac:dyDescent="0.25">
      <c r="F2603" s="469"/>
    </row>
    <row r="2604" spans="6:6" x14ac:dyDescent="0.25">
      <c r="F2604" s="469"/>
    </row>
    <row r="2605" spans="6:6" x14ac:dyDescent="0.25">
      <c r="F2605" s="469"/>
    </row>
    <row r="2606" spans="6:6" x14ac:dyDescent="0.25">
      <c r="F2606" s="469"/>
    </row>
    <row r="2607" spans="6:6" x14ac:dyDescent="0.25">
      <c r="F2607" s="469"/>
    </row>
    <row r="2608" spans="6:6" x14ac:dyDescent="0.25">
      <c r="F2608" s="469"/>
    </row>
    <row r="2609" spans="6:6" x14ac:dyDescent="0.25">
      <c r="F2609" s="469"/>
    </row>
    <row r="2610" spans="6:6" x14ac:dyDescent="0.25">
      <c r="F2610" s="469"/>
    </row>
    <row r="2611" spans="6:6" x14ac:dyDescent="0.25">
      <c r="F2611" s="469"/>
    </row>
    <row r="2612" spans="6:6" x14ac:dyDescent="0.25">
      <c r="F2612" s="469"/>
    </row>
    <row r="2613" spans="6:6" x14ac:dyDescent="0.25">
      <c r="F2613" s="469"/>
    </row>
    <row r="2614" spans="6:6" x14ac:dyDescent="0.25">
      <c r="F2614" s="469"/>
    </row>
    <row r="2615" spans="6:6" x14ac:dyDescent="0.25">
      <c r="F2615" s="469"/>
    </row>
    <row r="2616" spans="6:6" x14ac:dyDescent="0.25">
      <c r="F2616" s="469"/>
    </row>
    <row r="2617" spans="6:6" x14ac:dyDescent="0.25">
      <c r="F2617" s="469"/>
    </row>
    <row r="2618" spans="6:6" x14ac:dyDescent="0.25">
      <c r="F2618" s="469"/>
    </row>
    <row r="2619" spans="6:6" x14ac:dyDescent="0.25">
      <c r="F2619" s="469"/>
    </row>
    <row r="2620" spans="6:6" x14ac:dyDescent="0.25">
      <c r="F2620" s="469"/>
    </row>
    <row r="2621" spans="6:6" x14ac:dyDescent="0.25">
      <c r="F2621" s="469"/>
    </row>
    <row r="2622" spans="6:6" x14ac:dyDescent="0.25">
      <c r="F2622" s="469"/>
    </row>
    <row r="2623" spans="6:6" x14ac:dyDescent="0.25">
      <c r="F2623" s="469"/>
    </row>
    <row r="2624" spans="6:6" x14ac:dyDescent="0.25">
      <c r="F2624" s="469"/>
    </row>
    <row r="2625" spans="6:6" x14ac:dyDescent="0.25">
      <c r="F2625" s="469"/>
    </row>
    <row r="2626" spans="6:6" x14ac:dyDescent="0.25">
      <c r="F2626" s="469"/>
    </row>
    <row r="2627" spans="6:6" x14ac:dyDescent="0.25">
      <c r="F2627" s="469"/>
    </row>
    <row r="2628" spans="6:6" x14ac:dyDescent="0.25">
      <c r="F2628" s="469"/>
    </row>
    <row r="2629" spans="6:6" x14ac:dyDescent="0.25">
      <c r="F2629" s="469"/>
    </row>
    <row r="2630" spans="6:6" x14ac:dyDescent="0.25">
      <c r="F2630" s="469"/>
    </row>
    <row r="2631" spans="6:6" x14ac:dyDescent="0.25">
      <c r="F2631" s="469"/>
    </row>
    <row r="2632" spans="6:6" x14ac:dyDescent="0.25">
      <c r="F2632" s="469"/>
    </row>
    <row r="2633" spans="6:6" x14ac:dyDescent="0.25">
      <c r="F2633" s="469"/>
    </row>
    <row r="2634" spans="6:6" x14ac:dyDescent="0.25">
      <c r="F2634" s="469"/>
    </row>
    <row r="2635" spans="6:6" x14ac:dyDescent="0.25">
      <c r="F2635" s="469"/>
    </row>
    <row r="2636" spans="6:6" x14ac:dyDescent="0.25">
      <c r="F2636" s="469"/>
    </row>
    <row r="2637" spans="6:6" x14ac:dyDescent="0.25">
      <c r="F2637" s="469"/>
    </row>
    <row r="2638" spans="6:6" x14ac:dyDescent="0.25">
      <c r="F2638" s="469"/>
    </row>
    <row r="2639" spans="6:6" x14ac:dyDescent="0.25">
      <c r="F2639" s="469"/>
    </row>
    <row r="2640" spans="6:6" x14ac:dyDescent="0.25">
      <c r="F2640" s="469"/>
    </row>
    <row r="2641" spans="6:6" x14ac:dyDescent="0.25">
      <c r="F2641" s="469"/>
    </row>
    <row r="2642" spans="6:6" x14ac:dyDescent="0.25">
      <c r="F2642" s="469"/>
    </row>
    <row r="2643" spans="6:6" x14ac:dyDescent="0.25">
      <c r="F2643" s="469"/>
    </row>
    <row r="2644" spans="6:6" x14ac:dyDescent="0.25">
      <c r="F2644" s="469"/>
    </row>
    <row r="2645" spans="6:6" x14ac:dyDescent="0.25">
      <c r="F2645" s="469"/>
    </row>
    <row r="2646" spans="6:6" x14ac:dyDescent="0.25">
      <c r="F2646" s="469"/>
    </row>
    <row r="2647" spans="6:6" x14ac:dyDescent="0.25">
      <c r="F2647" s="469"/>
    </row>
    <row r="2648" spans="6:6" x14ac:dyDescent="0.25">
      <c r="F2648" s="469"/>
    </row>
    <row r="2649" spans="6:6" x14ac:dyDescent="0.25">
      <c r="F2649" s="469"/>
    </row>
    <row r="2650" spans="6:6" x14ac:dyDescent="0.25">
      <c r="F2650" s="469"/>
    </row>
    <row r="2651" spans="6:6" x14ac:dyDescent="0.25">
      <c r="F2651" s="469"/>
    </row>
    <row r="2652" spans="6:6" x14ac:dyDescent="0.25">
      <c r="F2652" s="469"/>
    </row>
    <row r="2653" spans="6:6" x14ac:dyDescent="0.25">
      <c r="F2653" s="469"/>
    </row>
    <row r="2654" spans="6:6" x14ac:dyDescent="0.25">
      <c r="F2654" s="469"/>
    </row>
    <row r="2655" spans="6:6" x14ac:dyDescent="0.25">
      <c r="F2655" s="469"/>
    </row>
    <row r="2656" spans="6:6" x14ac:dyDescent="0.25">
      <c r="F2656" s="469"/>
    </row>
    <row r="2657" spans="6:6" x14ac:dyDescent="0.25">
      <c r="F2657" s="469"/>
    </row>
    <row r="2658" spans="6:6" x14ac:dyDescent="0.25">
      <c r="F2658" s="469"/>
    </row>
    <row r="2659" spans="6:6" x14ac:dyDescent="0.25">
      <c r="F2659" s="469"/>
    </row>
    <row r="2660" spans="6:6" x14ac:dyDescent="0.25">
      <c r="F2660" s="469"/>
    </row>
    <row r="2661" spans="6:6" x14ac:dyDescent="0.25">
      <c r="F2661" s="469"/>
    </row>
    <row r="2662" spans="6:6" x14ac:dyDescent="0.25">
      <c r="F2662" s="469"/>
    </row>
    <row r="2663" spans="6:6" x14ac:dyDescent="0.25">
      <c r="F2663" s="469"/>
    </row>
    <row r="2664" spans="6:6" x14ac:dyDescent="0.25">
      <c r="F2664" s="469"/>
    </row>
    <row r="2665" spans="6:6" x14ac:dyDescent="0.25">
      <c r="F2665" s="469"/>
    </row>
    <row r="2666" spans="6:6" x14ac:dyDescent="0.25">
      <c r="F2666" s="469"/>
    </row>
    <row r="2667" spans="6:6" x14ac:dyDescent="0.25">
      <c r="F2667" s="469"/>
    </row>
    <row r="2668" spans="6:6" x14ac:dyDescent="0.25">
      <c r="F2668" s="469"/>
    </row>
    <row r="2669" spans="6:6" x14ac:dyDescent="0.25">
      <c r="F2669" s="469"/>
    </row>
    <row r="2670" spans="6:6" x14ac:dyDescent="0.25">
      <c r="F2670" s="469"/>
    </row>
    <row r="2671" spans="6:6" x14ac:dyDescent="0.25">
      <c r="F2671" s="469"/>
    </row>
    <row r="2672" spans="6:6" x14ac:dyDescent="0.25">
      <c r="F2672" s="469"/>
    </row>
    <row r="2673" spans="6:6" x14ac:dyDescent="0.25">
      <c r="F2673" s="469"/>
    </row>
    <row r="2674" spans="6:6" x14ac:dyDescent="0.25">
      <c r="F2674" s="469"/>
    </row>
    <row r="2675" spans="6:6" x14ac:dyDescent="0.25">
      <c r="F2675" s="469"/>
    </row>
    <row r="2676" spans="6:6" x14ac:dyDescent="0.25">
      <c r="F2676" s="469"/>
    </row>
    <row r="2677" spans="6:6" x14ac:dyDescent="0.25">
      <c r="F2677" s="469"/>
    </row>
    <row r="2678" spans="6:6" x14ac:dyDescent="0.25">
      <c r="F2678" s="469"/>
    </row>
    <row r="2679" spans="6:6" x14ac:dyDescent="0.25">
      <c r="F2679" s="469"/>
    </row>
    <row r="2680" spans="6:6" x14ac:dyDescent="0.25">
      <c r="F2680" s="469"/>
    </row>
    <row r="2681" spans="6:6" x14ac:dyDescent="0.25">
      <c r="F2681" s="469"/>
    </row>
    <row r="2682" spans="6:6" x14ac:dyDescent="0.25">
      <c r="F2682" s="469"/>
    </row>
    <row r="2683" spans="6:6" x14ac:dyDescent="0.25">
      <c r="F2683" s="469"/>
    </row>
    <row r="2684" spans="6:6" x14ac:dyDescent="0.25">
      <c r="F2684" s="469"/>
    </row>
    <row r="2685" spans="6:6" x14ac:dyDescent="0.25">
      <c r="F2685" s="469"/>
    </row>
    <row r="2686" spans="6:6" x14ac:dyDescent="0.25">
      <c r="F2686" s="469"/>
    </row>
    <row r="2687" spans="6:6" x14ac:dyDescent="0.25">
      <c r="F2687" s="469"/>
    </row>
    <row r="2688" spans="6:6" x14ac:dyDescent="0.25">
      <c r="F2688" s="469"/>
    </row>
    <row r="2689" spans="6:6" x14ac:dyDescent="0.25">
      <c r="F2689" s="469"/>
    </row>
    <row r="2690" spans="6:6" x14ac:dyDescent="0.25">
      <c r="F2690" s="469"/>
    </row>
    <row r="2691" spans="6:6" x14ac:dyDescent="0.25">
      <c r="F2691" s="469"/>
    </row>
    <row r="2692" spans="6:6" x14ac:dyDescent="0.25">
      <c r="F2692" s="469"/>
    </row>
    <row r="2693" spans="6:6" x14ac:dyDescent="0.25">
      <c r="F2693" s="469"/>
    </row>
    <row r="2694" spans="6:6" x14ac:dyDescent="0.25">
      <c r="F2694" s="469"/>
    </row>
    <row r="2695" spans="6:6" x14ac:dyDescent="0.25">
      <c r="F2695" s="469"/>
    </row>
    <row r="2696" spans="6:6" x14ac:dyDescent="0.25">
      <c r="F2696" s="469"/>
    </row>
    <row r="2697" spans="6:6" x14ac:dyDescent="0.25">
      <c r="F2697" s="469"/>
    </row>
    <row r="2698" spans="6:6" x14ac:dyDescent="0.25">
      <c r="F2698" s="469"/>
    </row>
    <row r="2699" spans="6:6" x14ac:dyDescent="0.25">
      <c r="F2699" s="469"/>
    </row>
    <row r="2700" spans="6:6" x14ac:dyDescent="0.25">
      <c r="F2700" s="469"/>
    </row>
    <row r="2701" spans="6:6" x14ac:dyDescent="0.25">
      <c r="F2701" s="469"/>
    </row>
    <row r="2702" spans="6:6" x14ac:dyDescent="0.25">
      <c r="F2702" s="469"/>
    </row>
    <row r="2703" spans="6:6" x14ac:dyDescent="0.25">
      <c r="F2703" s="469"/>
    </row>
    <row r="2704" spans="6:6" x14ac:dyDescent="0.25">
      <c r="F2704" s="469"/>
    </row>
    <row r="2705" spans="6:6" x14ac:dyDescent="0.25">
      <c r="F2705" s="469"/>
    </row>
    <row r="2706" spans="6:6" x14ac:dyDescent="0.25">
      <c r="F2706" s="469"/>
    </row>
    <row r="2707" spans="6:6" x14ac:dyDescent="0.25">
      <c r="F2707" s="469"/>
    </row>
    <row r="2708" spans="6:6" x14ac:dyDescent="0.25">
      <c r="F2708" s="469"/>
    </row>
    <row r="2709" spans="6:6" x14ac:dyDescent="0.25">
      <c r="F2709" s="469"/>
    </row>
    <row r="2710" spans="6:6" x14ac:dyDescent="0.25">
      <c r="F2710" s="469"/>
    </row>
    <row r="2711" spans="6:6" x14ac:dyDescent="0.25">
      <c r="F2711" s="469"/>
    </row>
    <row r="2712" spans="6:6" x14ac:dyDescent="0.25">
      <c r="F2712" s="469"/>
    </row>
    <row r="2713" spans="6:6" x14ac:dyDescent="0.25">
      <c r="F2713" s="469"/>
    </row>
    <row r="2714" spans="6:6" x14ac:dyDescent="0.25">
      <c r="F2714" s="469"/>
    </row>
    <row r="2715" spans="6:6" x14ac:dyDescent="0.25">
      <c r="F2715" s="469"/>
    </row>
    <row r="2716" spans="6:6" x14ac:dyDescent="0.25">
      <c r="F2716" s="469"/>
    </row>
    <row r="2717" spans="6:6" x14ac:dyDescent="0.25">
      <c r="F2717" s="469"/>
    </row>
    <row r="2718" spans="6:6" x14ac:dyDescent="0.25">
      <c r="F2718" s="469"/>
    </row>
    <row r="2719" spans="6:6" x14ac:dyDescent="0.25">
      <c r="F2719" s="469"/>
    </row>
    <row r="2720" spans="6:6" x14ac:dyDescent="0.25">
      <c r="F2720" s="469"/>
    </row>
    <row r="2721" spans="6:6" x14ac:dyDescent="0.25">
      <c r="F2721" s="469"/>
    </row>
    <row r="2722" spans="6:6" x14ac:dyDescent="0.25">
      <c r="F2722" s="469"/>
    </row>
    <row r="2723" spans="6:6" x14ac:dyDescent="0.25">
      <c r="F2723" s="469"/>
    </row>
    <row r="2724" spans="6:6" x14ac:dyDescent="0.25">
      <c r="F2724" s="469"/>
    </row>
    <row r="2725" spans="6:6" x14ac:dyDescent="0.25">
      <c r="F2725" s="469"/>
    </row>
    <row r="2726" spans="6:6" x14ac:dyDescent="0.25">
      <c r="F2726" s="469"/>
    </row>
    <row r="2727" spans="6:6" x14ac:dyDescent="0.25">
      <c r="F2727" s="469"/>
    </row>
    <row r="2728" spans="6:6" x14ac:dyDescent="0.25">
      <c r="F2728" s="469"/>
    </row>
    <row r="2729" spans="6:6" x14ac:dyDescent="0.25">
      <c r="F2729" s="469"/>
    </row>
    <row r="2730" spans="6:6" x14ac:dyDescent="0.25">
      <c r="F2730" s="469"/>
    </row>
    <row r="2731" spans="6:6" x14ac:dyDescent="0.25">
      <c r="F2731" s="469"/>
    </row>
    <row r="2732" spans="6:6" x14ac:dyDescent="0.25">
      <c r="F2732" s="469"/>
    </row>
    <row r="2733" spans="6:6" x14ac:dyDescent="0.25">
      <c r="F2733" s="469"/>
    </row>
    <row r="2734" spans="6:6" x14ac:dyDescent="0.25">
      <c r="F2734" s="469"/>
    </row>
    <row r="2735" spans="6:6" x14ac:dyDescent="0.25">
      <c r="F2735" s="469"/>
    </row>
    <row r="2736" spans="6:6" x14ac:dyDescent="0.25">
      <c r="F2736" s="469"/>
    </row>
    <row r="2737" spans="6:6" x14ac:dyDescent="0.25">
      <c r="F2737" s="469"/>
    </row>
    <row r="2738" spans="6:6" x14ac:dyDescent="0.25">
      <c r="F2738" s="469"/>
    </row>
    <row r="2739" spans="6:6" x14ac:dyDescent="0.25">
      <c r="F2739" s="469"/>
    </row>
    <row r="2740" spans="6:6" x14ac:dyDescent="0.25">
      <c r="F2740" s="469"/>
    </row>
    <row r="2741" spans="6:6" x14ac:dyDescent="0.25">
      <c r="F2741" s="469"/>
    </row>
    <row r="2742" spans="6:6" x14ac:dyDescent="0.25">
      <c r="F2742" s="469"/>
    </row>
    <row r="2743" spans="6:6" x14ac:dyDescent="0.25">
      <c r="F2743" s="469"/>
    </row>
    <row r="2744" spans="6:6" x14ac:dyDescent="0.25">
      <c r="F2744" s="469"/>
    </row>
    <row r="2745" spans="6:6" x14ac:dyDescent="0.25">
      <c r="F2745" s="469"/>
    </row>
    <row r="2746" spans="6:6" x14ac:dyDescent="0.25">
      <c r="F2746" s="469"/>
    </row>
    <row r="2747" spans="6:6" x14ac:dyDescent="0.25">
      <c r="F2747" s="469"/>
    </row>
    <row r="2748" spans="6:6" x14ac:dyDescent="0.25">
      <c r="F2748" s="469"/>
    </row>
    <row r="2749" spans="6:6" x14ac:dyDescent="0.25">
      <c r="F2749" s="469"/>
    </row>
    <row r="2750" spans="6:6" x14ac:dyDescent="0.25">
      <c r="F2750" s="469"/>
    </row>
    <row r="2751" spans="6:6" x14ac:dyDescent="0.25">
      <c r="F2751" s="469"/>
    </row>
    <row r="2752" spans="6:6" x14ac:dyDescent="0.25">
      <c r="F2752" s="469"/>
    </row>
    <row r="2753" spans="6:6" x14ac:dyDescent="0.25">
      <c r="F2753" s="469"/>
    </row>
    <row r="2754" spans="6:6" x14ac:dyDescent="0.25">
      <c r="F2754" s="469"/>
    </row>
    <row r="2755" spans="6:6" x14ac:dyDescent="0.25">
      <c r="F2755" s="469"/>
    </row>
    <row r="2756" spans="6:6" x14ac:dyDescent="0.25">
      <c r="F2756" s="469"/>
    </row>
    <row r="2757" spans="6:6" x14ac:dyDescent="0.25">
      <c r="F2757" s="469"/>
    </row>
    <row r="2758" spans="6:6" x14ac:dyDescent="0.25">
      <c r="F2758" s="469"/>
    </row>
    <row r="2759" spans="6:6" x14ac:dyDescent="0.25">
      <c r="F2759" s="469"/>
    </row>
    <row r="2760" spans="6:6" x14ac:dyDescent="0.25">
      <c r="F2760" s="469"/>
    </row>
    <row r="2761" spans="6:6" x14ac:dyDescent="0.25">
      <c r="F2761" s="469"/>
    </row>
    <row r="2762" spans="6:6" x14ac:dyDescent="0.25">
      <c r="F2762" s="469"/>
    </row>
    <row r="2763" spans="6:6" x14ac:dyDescent="0.25">
      <c r="F2763" s="469"/>
    </row>
    <row r="2764" spans="6:6" x14ac:dyDescent="0.25">
      <c r="F2764" s="469"/>
    </row>
    <row r="2765" spans="6:6" x14ac:dyDescent="0.25">
      <c r="F2765" s="469"/>
    </row>
    <row r="2766" spans="6:6" x14ac:dyDescent="0.25">
      <c r="F2766" s="469"/>
    </row>
    <row r="2767" spans="6:6" x14ac:dyDescent="0.25">
      <c r="F2767" s="469"/>
    </row>
    <row r="2768" spans="6:6" x14ac:dyDescent="0.25">
      <c r="F2768" s="469"/>
    </row>
    <row r="2769" spans="6:6" x14ac:dyDescent="0.25">
      <c r="F2769" s="469"/>
    </row>
    <row r="2770" spans="6:6" x14ac:dyDescent="0.25">
      <c r="F2770" s="469"/>
    </row>
    <row r="2771" spans="6:6" x14ac:dyDescent="0.25">
      <c r="F2771" s="469"/>
    </row>
    <row r="2772" spans="6:6" x14ac:dyDescent="0.25">
      <c r="F2772" s="469"/>
    </row>
    <row r="2773" spans="6:6" x14ac:dyDescent="0.25">
      <c r="F2773" s="469"/>
    </row>
    <row r="2774" spans="6:6" x14ac:dyDescent="0.25">
      <c r="F2774" s="469"/>
    </row>
    <row r="2775" spans="6:6" x14ac:dyDescent="0.25">
      <c r="F2775" s="469"/>
    </row>
    <row r="2776" spans="6:6" x14ac:dyDescent="0.25">
      <c r="F2776" s="469"/>
    </row>
    <row r="2777" spans="6:6" x14ac:dyDescent="0.25">
      <c r="F2777" s="469"/>
    </row>
    <row r="2778" spans="6:6" x14ac:dyDescent="0.25">
      <c r="F2778" s="469"/>
    </row>
    <row r="2779" spans="6:6" x14ac:dyDescent="0.25">
      <c r="F2779" s="469"/>
    </row>
    <row r="2780" spans="6:6" x14ac:dyDescent="0.25">
      <c r="F2780" s="469"/>
    </row>
    <row r="2781" spans="6:6" x14ac:dyDescent="0.25">
      <c r="F2781" s="469"/>
    </row>
    <row r="2782" spans="6:6" x14ac:dyDescent="0.25">
      <c r="F2782" s="469"/>
    </row>
    <row r="2783" spans="6:6" x14ac:dyDescent="0.25">
      <c r="F2783" s="469"/>
    </row>
    <row r="2784" spans="6:6" x14ac:dyDescent="0.25">
      <c r="F2784" s="469"/>
    </row>
    <row r="2785" spans="6:6" x14ac:dyDescent="0.25">
      <c r="F2785" s="469"/>
    </row>
    <row r="2786" spans="6:6" x14ac:dyDescent="0.25">
      <c r="F2786" s="469"/>
    </row>
    <row r="2787" spans="6:6" x14ac:dyDescent="0.25">
      <c r="F2787" s="469"/>
    </row>
    <row r="2788" spans="6:6" x14ac:dyDescent="0.25">
      <c r="F2788" s="469"/>
    </row>
    <row r="2789" spans="6:6" x14ac:dyDescent="0.25">
      <c r="F2789" s="469"/>
    </row>
    <row r="2790" spans="6:6" x14ac:dyDescent="0.25">
      <c r="F2790" s="469"/>
    </row>
    <row r="2791" spans="6:6" x14ac:dyDescent="0.25">
      <c r="F2791" s="469"/>
    </row>
    <row r="2792" spans="6:6" x14ac:dyDescent="0.25">
      <c r="F2792" s="469"/>
    </row>
    <row r="2793" spans="6:6" x14ac:dyDescent="0.25">
      <c r="F2793" s="469"/>
    </row>
    <row r="2794" spans="6:6" x14ac:dyDescent="0.25">
      <c r="F2794" s="469"/>
    </row>
    <row r="2795" spans="6:6" x14ac:dyDescent="0.25">
      <c r="F2795" s="469"/>
    </row>
    <row r="2796" spans="6:6" x14ac:dyDescent="0.25">
      <c r="F2796" s="469"/>
    </row>
    <row r="2797" spans="6:6" x14ac:dyDescent="0.25">
      <c r="F2797" s="469"/>
    </row>
    <row r="2798" spans="6:6" x14ac:dyDescent="0.25">
      <c r="F2798" s="469"/>
    </row>
    <row r="2799" spans="6:6" x14ac:dyDescent="0.25">
      <c r="F2799" s="469"/>
    </row>
    <row r="2800" spans="6:6" x14ac:dyDescent="0.25">
      <c r="F2800" s="469"/>
    </row>
    <row r="2801" spans="6:6" x14ac:dyDescent="0.25">
      <c r="F2801" s="469"/>
    </row>
    <row r="2802" spans="6:6" x14ac:dyDescent="0.25">
      <c r="F2802" s="469"/>
    </row>
    <row r="2803" spans="6:6" x14ac:dyDescent="0.25">
      <c r="F2803" s="469"/>
    </row>
    <row r="2804" spans="6:6" x14ac:dyDescent="0.25">
      <c r="F2804" s="469"/>
    </row>
    <row r="2805" spans="6:6" x14ac:dyDescent="0.25">
      <c r="F2805" s="469"/>
    </row>
    <row r="2806" spans="6:6" x14ac:dyDescent="0.25">
      <c r="F2806" s="469"/>
    </row>
    <row r="2807" spans="6:6" x14ac:dyDescent="0.25">
      <c r="F2807" s="469"/>
    </row>
    <row r="2808" spans="6:6" x14ac:dyDescent="0.25">
      <c r="F2808" s="469"/>
    </row>
    <row r="2809" spans="6:6" x14ac:dyDescent="0.25">
      <c r="F2809" s="469"/>
    </row>
    <row r="2810" spans="6:6" x14ac:dyDescent="0.25">
      <c r="F2810" s="469"/>
    </row>
    <row r="2811" spans="6:6" x14ac:dyDescent="0.25">
      <c r="F2811" s="469"/>
    </row>
    <row r="2812" spans="6:6" x14ac:dyDescent="0.25">
      <c r="F2812" s="469"/>
    </row>
    <row r="2813" spans="6:6" x14ac:dyDescent="0.25">
      <c r="F2813" s="469"/>
    </row>
    <row r="2814" spans="6:6" x14ac:dyDescent="0.25">
      <c r="F2814" s="469"/>
    </row>
    <row r="2815" spans="6:6" x14ac:dyDescent="0.25">
      <c r="F2815" s="469"/>
    </row>
    <row r="2816" spans="6:6" x14ac:dyDescent="0.25">
      <c r="F2816" s="469"/>
    </row>
    <row r="2817" spans="6:6" x14ac:dyDescent="0.25">
      <c r="F2817" s="469"/>
    </row>
    <row r="2818" spans="6:6" x14ac:dyDescent="0.25">
      <c r="F2818" s="469"/>
    </row>
    <row r="2819" spans="6:6" x14ac:dyDescent="0.25">
      <c r="F2819" s="469"/>
    </row>
    <row r="2820" spans="6:6" x14ac:dyDescent="0.25">
      <c r="F2820" s="469"/>
    </row>
    <row r="2821" spans="6:6" x14ac:dyDescent="0.25">
      <c r="F2821" s="469"/>
    </row>
    <row r="2822" spans="6:6" x14ac:dyDescent="0.25">
      <c r="F2822" s="469"/>
    </row>
    <row r="2823" spans="6:6" x14ac:dyDescent="0.25">
      <c r="F2823" s="469"/>
    </row>
    <row r="2824" spans="6:6" x14ac:dyDescent="0.25">
      <c r="F2824" s="469"/>
    </row>
    <row r="2825" spans="6:6" x14ac:dyDescent="0.25">
      <c r="F2825" s="469"/>
    </row>
    <row r="2826" spans="6:6" x14ac:dyDescent="0.25">
      <c r="F2826" s="469"/>
    </row>
    <row r="2827" spans="6:6" x14ac:dyDescent="0.25">
      <c r="F2827" s="469"/>
    </row>
    <row r="2828" spans="6:6" x14ac:dyDescent="0.25">
      <c r="F2828" s="469"/>
    </row>
    <row r="2829" spans="6:6" x14ac:dyDescent="0.25">
      <c r="F2829" s="469"/>
    </row>
    <row r="2830" spans="6:6" x14ac:dyDescent="0.25">
      <c r="F2830" s="469"/>
    </row>
    <row r="2831" spans="6:6" x14ac:dyDescent="0.25">
      <c r="F2831" s="469"/>
    </row>
    <row r="2832" spans="6:6" x14ac:dyDescent="0.25">
      <c r="F2832" s="469"/>
    </row>
    <row r="2833" spans="6:6" x14ac:dyDescent="0.25">
      <c r="F2833" s="469"/>
    </row>
    <row r="2834" spans="6:6" x14ac:dyDescent="0.25">
      <c r="F2834" s="469"/>
    </row>
    <row r="2835" spans="6:6" x14ac:dyDescent="0.25">
      <c r="F2835" s="469"/>
    </row>
    <row r="2836" spans="6:6" x14ac:dyDescent="0.25">
      <c r="F2836" s="469"/>
    </row>
    <row r="2837" spans="6:6" x14ac:dyDescent="0.25">
      <c r="F2837" s="469"/>
    </row>
    <row r="2838" spans="6:6" x14ac:dyDescent="0.25">
      <c r="F2838" s="469"/>
    </row>
    <row r="2839" spans="6:6" x14ac:dyDescent="0.25">
      <c r="F2839" s="469"/>
    </row>
    <row r="2840" spans="6:6" x14ac:dyDescent="0.25">
      <c r="F2840" s="469"/>
    </row>
    <row r="2841" spans="6:6" x14ac:dyDescent="0.25">
      <c r="F2841" s="469"/>
    </row>
    <row r="2842" spans="6:6" x14ac:dyDescent="0.25">
      <c r="F2842" s="469"/>
    </row>
    <row r="2843" spans="6:6" x14ac:dyDescent="0.25">
      <c r="F2843" s="469"/>
    </row>
    <row r="2844" spans="6:6" x14ac:dyDescent="0.25">
      <c r="F2844" s="469"/>
    </row>
    <row r="2845" spans="6:6" x14ac:dyDescent="0.25">
      <c r="F2845" s="469"/>
    </row>
    <row r="2846" spans="6:6" x14ac:dyDescent="0.25">
      <c r="F2846" s="469"/>
    </row>
    <row r="2847" spans="6:6" x14ac:dyDescent="0.25">
      <c r="F2847" s="469"/>
    </row>
    <row r="2848" spans="6:6" x14ac:dyDescent="0.25">
      <c r="F2848" s="469"/>
    </row>
    <row r="2849" spans="6:6" x14ac:dyDescent="0.25">
      <c r="F2849" s="469"/>
    </row>
    <row r="2850" spans="6:6" x14ac:dyDescent="0.25">
      <c r="F2850" s="469"/>
    </row>
    <row r="2851" spans="6:6" x14ac:dyDescent="0.25">
      <c r="F2851" s="469"/>
    </row>
    <row r="2852" spans="6:6" x14ac:dyDescent="0.25">
      <c r="F2852" s="469"/>
    </row>
    <row r="2853" spans="6:6" x14ac:dyDescent="0.25">
      <c r="F2853" s="469"/>
    </row>
    <row r="2854" spans="6:6" x14ac:dyDescent="0.25">
      <c r="F2854" s="469"/>
    </row>
    <row r="2855" spans="6:6" x14ac:dyDescent="0.25">
      <c r="F2855" s="469"/>
    </row>
    <row r="2856" spans="6:6" x14ac:dyDescent="0.25">
      <c r="F2856" s="469"/>
    </row>
    <row r="2857" spans="6:6" x14ac:dyDescent="0.25">
      <c r="F2857" s="469"/>
    </row>
    <row r="2858" spans="6:6" x14ac:dyDescent="0.25">
      <c r="F2858" s="469"/>
    </row>
    <row r="2859" spans="6:6" x14ac:dyDescent="0.25">
      <c r="F2859" s="469"/>
    </row>
    <row r="2860" spans="6:6" x14ac:dyDescent="0.25">
      <c r="F2860" s="469"/>
    </row>
    <row r="2861" spans="6:6" x14ac:dyDescent="0.25">
      <c r="F2861" s="469"/>
    </row>
    <row r="2862" spans="6:6" x14ac:dyDescent="0.25">
      <c r="F2862" s="469"/>
    </row>
    <row r="2863" spans="6:6" x14ac:dyDescent="0.25">
      <c r="F2863" s="469"/>
    </row>
    <row r="2864" spans="6:6" x14ac:dyDescent="0.25">
      <c r="F2864" s="469"/>
    </row>
    <row r="2865" spans="6:6" x14ac:dyDescent="0.25">
      <c r="F2865" s="469"/>
    </row>
    <row r="2866" spans="6:6" x14ac:dyDescent="0.25">
      <c r="F2866" s="469"/>
    </row>
    <row r="2867" spans="6:6" x14ac:dyDescent="0.25">
      <c r="F2867" s="469"/>
    </row>
    <row r="2868" spans="6:6" x14ac:dyDescent="0.25">
      <c r="F2868" s="469"/>
    </row>
    <row r="2869" spans="6:6" x14ac:dyDescent="0.25">
      <c r="F2869" s="469"/>
    </row>
    <row r="2870" spans="6:6" x14ac:dyDescent="0.25">
      <c r="F2870" s="469"/>
    </row>
    <row r="2871" spans="6:6" x14ac:dyDescent="0.25">
      <c r="F2871" s="469"/>
    </row>
    <row r="2872" spans="6:6" x14ac:dyDescent="0.25">
      <c r="F2872" s="469"/>
    </row>
    <row r="2873" spans="6:6" x14ac:dyDescent="0.25">
      <c r="F2873" s="469"/>
    </row>
    <row r="2874" spans="6:6" x14ac:dyDescent="0.25">
      <c r="F2874" s="469"/>
    </row>
    <row r="2875" spans="6:6" x14ac:dyDescent="0.25">
      <c r="F2875" s="469"/>
    </row>
    <row r="2876" spans="6:6" x14ac:dyDescent="0.25">
      <c r="F2876" s="469"/>
    </row>
    <row r="2877" spans="6:6" x14ac:dyDescent="0.25">
      <c r="F2877" s="469"/>
    </row>
    <row r="2878" spans="6:6" x14ac:dyDescent="0.25">
      <c r="F2878" s="469"/>
    </row>
    <row r="2879" spans="6:6" x14ac:dyDescent="0.25">
      <c r="F2879" s="469"/>
    </row>
    <row r="2880" spans="6:6" x14ac:dyDescent="0.25">
      <c r="F2880" s="469"/>
    </row>
    <row r="2881" spans="6:6" x14ac:dyDescent="0.25">
      <c r="F2881" s="469"/>
    </row>
    <row r="2882" spans="6:6" x14ac:dyDescent="0.25">
      <c r="F2882" s="469"/>
    </row>
    <row r="2883" spans="6:6" x14ac:dyDescent="0.25">
      <c r="F2883" s="469"/>
    </row>
    <row r="2884" spans="6:6" x14ac:dyDescent="0.25">
      <c r="F2884" s="469"/>
    </row>
    <row r="2885" spans="6:6" x14ac:dyDescent="0.25">
      <c r="F2885" s="469"/>
    </row>
    <row r="2886" spans="6:6" x14ac:dyDescent="0.25">
      <c r="F2886" s="469"/>
    </row>
    <row r="2887" spans="6:6" x14ac:dyDescent="0.25">
      <c r="F2887" s="469"/>
    </row>
    <row r="2888" spans="6:6" x14ac:dyDescent="0.25">
      <c r="F2888" s="469"/>
    </row>
    <row r="2889" spans="6:6" x14ac:dyDescent="0.25">
      <c r="F2889" s="469"/>
    </row>
    <row r="2890" spans="6:6" x14ac:dyDescent="0.25">
      <c r="F2890" s="469"/>
    </row>
    <row r="2891" spans="6:6" x14ac:dyDescent="0.25">
      <c r="F2891" s="469"/>
    </row>
    <row r="2892" spans="6:6" x14ac:dyDescent="0.25">
      <c r="F2892" s="469"/>
    </row>
    <row r="2893" spans="6:6" x14ac:dyDescent="0.25">
      <c r="F2893" s="469"/>
    </row>
    <row r="2894" spans="6:6" x14ac:dyDescent="0.25">
      <c r="F2894" s="469"/>
    </row>
    <row r="2895" spans="6:6" x14ac:dyDescent="0.25">
      <c r="F2895" s="469"/>
    </row>
    <row r="2896" spans="6:6" x14ac:dyDescent="0.25">
      <c r="F2896" s="469"/>
    </row>
    <row r="2897" spans="6:6" x14ac:dyDescent="0.25">
      <c r="F2897" s="469"/>
    </row>
    <row r="2898" spans="6:6" x14ac:dyDescent="0.25">
      <c r="F2898" s="469"/>
    </row>
    <row r="2899" spans="6:6" x14ac:dyDescent="0.25">
      <c r="F2899" s="469"/>
    </row>
    <row r="2900" spans="6:6" x14ac:dyDescent="0.25">
      <c r="F2900" s="469"/>
    </row>
    <row r="2901" spans="6:6" x14ac:dyDescent="0.25">
      <c r="F2901" s="469"/>
    </row>
    <row r="2902" spans="6:6" x14ac:dyDescent="0.25">
      <c r="F2902" s="469"/>
    </row>
    <row r="2903" spans="6:6" x14ac:dyDescent="0.25">
      <c r="F2903" s="469"/>
    </row>
    <row r="2904" spans="6:6" x14ac:dyDescent="0.25">
      <c r="F2904" s="469"/>
    </row>
    <row r="2905" spans="6:6" x14ac:dyDescent="0.25">
      <c r="F2905" s="469"/>
    </row>
    <row r="2906" spans="6:6" x14ac:dyDescent="0.25">
      <c r="F2906" s="469"/>
    </row>
    <row r="2907" spans="6:6" x14ac:dyDescent="0.25">
      <c r="F2907" s="469"/>
    </row>
    <row r="2908" spans="6:6" x14ac:dyDescent="0.25">
      <c r="F2908" s="469"/>
    </row>
    <row r="2909" spans="6:6" x14ac:dyDescent="0.25">
      <c r="F2909" s="469"/>
    </row>
    <row r="2910" spans="6:6" x14ac:dyDescent="0.25">
      <c r="F2910" s="469"/>
    </row>
    <row r="2911" spans="6:6" x14ac:dyDescent="0.25">
      <c r="F2911" s="469"/>
    </row>
    <row r="2912" spans="6:6" x14ac:dyDescent="0.25">
      <c r="F2912" s="469"/>
    </row>
    <row r="2913" spans="6:6" x14ac:dyDescent="0.25">
      <c r="F2913" s="469"/>
    </row>
    <row r="2914" spans="6:6" x14ac:dyDescent="0.25">
      <c r="F2914" s="469"/>
    </row>
    <row r="2915" spans="6:6" x14ac:dyDescent="0.25">
      <c r="F2915" s="469"/>
    </row>
    <row r="2916" spans="6:6" x14ac:dyDescent="0.25">
      <c r="F2916" s="469"/>
    </row>
    <row r="2917" spans="6:6" x14ac:dyDescent="0.25">
      <c r="F2917" s="469"/>
    </row>
    <row r="2918" spans="6:6" x14ac:dyDescent="0.25">
      <c r="F2918" s="469"/>
    </row>
    <row r="2919" spans="6:6" x14ac:dyDescent="0.25">
      <c r="F2919" s="469"/>
    </row>
    <row r="2920" spans="6:6" x14ac:dyDescent="0.25">
      <c r="F2920" s="469"/>
    </row>
    <row r="2921" spans="6:6" x14ac:dyDescent="0.25">
      <c r="F2921" s="469"/>
    </row>
    <row r="2922" spans="6:6" x14ac:dyDescent="0.25">
      <c r="F2922" s="469"/>
    </row>
    <row r="2923" spans="6:6" x14ac:dyDescent="0.25">
      <c r="F2923" s="469"/>
    </row>
    <row r="2924" spans="6:6" x14ac:dyDescent="0.25">
      <c r="F2924" s="469"/>
    </row>
    <row r="2925" spans="6:6" x14ac:dyDescent="0.25">
      <c r="F2925" s="469"/>
    </row>
    <row r="2926" spans="6:6" x14ac:dyDescent="0.25">
      <c r="F2926" s="469"/>
    </row>
    <row r="2927" spans="6:6" x14ac:dyDescent="0.25">
      <c r="F2927" s="469"/>
    </row>
    <row r="2928" spans="6:6" x14ac:dyDescent="0.25">
      <c r="F2928" s="469"/>
    </row>
    <row r="2929" spans="6:6" x14ac:dyDescent="0.25">
      <c r="F2929" s="469"/>
    </row>
    <row r="2930" spans="6:6" x14ac:dyDescent="0.25">
      <c r="F2930" s="469"/>
    </row>
    <row r="2931" spans="6:6" x14ac:dyDescent="0.25">
      <c r="F2931" s="469"/>
    </row>
    <row r="2932" spans="6:6" x14ac:dyDescent="0.25">
      <c r="F2932" s="469"/>
    </row>
    <row r="2933" spans="6:6" x14ac:dyDescent="0.25">
      <c r="F2933" s="469"/>
    </row>
    <row r="2934" spans="6:6" x14ac:dyDescent="0.25">
      <c r="F2934" s="469"/>
    </row>
    <row r="2935" spans="6:6" x14ac:dyDescent="0.25">
      <c r="F2935" s="469"/>
    </row>
    <row r="2936" spans="6:6" x14ac:dyDescent="0.25">
      <c r="F2936" s="469"/>
    </row>
    <row r="2937" spans="6:6" x14ac:dyDescent="0.25">
      <c r="F2937" s="469"/>
    </row>
    <row r="2938" spans="6:6" x14ac:dyDescent="0.25">
      <c r="F2938" s="469"/>
    </row>
    <row r="2939" spans="6:6" x14ac:dyDescent="0.25">
      <c r="F2939" s="469"/>
    </row>
    <row r="2940" spans="6:6" x14ac:dyDescent="0.25">
      <c r="F2940" s="469"/>
    </row>
    <row r="2941" spans="6:6" x14ac:dyDescent="0.25">
      <c r="F2941" s="469"/>
    </row>
    <row r="2942" spans="6:6" x14ac:dyDescent="0.25">
      <c r="F2942" s="469"/>
    </row>
    <row r="2943" spans="6:6" x14ac:dyDescent="0.25">
      <c r="F2943" s="469"/>
    </row>
    <row r="2944" spans="6:6" x14ac:dyDescent="0.25">
      <c r="F2944" s="469"/>
    </row>
    <row r="2945" spans="6:6" x14ac:dyDescent="0.25">
      <c r="F2945" s="469"/>
    </row>
    <row r="2946" spans="6:6" x14ac:dyDescent="0.25">
      <c r="F2946" s="469"/>
    </row>
    <row r="2947" spans="6:6" x14ac:dyDescent="0.25">
      <c r="F2947" s="469"/>
    </row>
    <row r="2948" spans="6:6" x14ac:dyDescent="0.25">
      <c r="F2948" s="469"/>
    </row>
    <row r="2949" spans="6:6" x14ac:dyDescent="0.25">
      <c r="F2949" s="469"/>
    </row>
    <row r="2950" spans="6:6" x14ac:dyDescent="0.25">
      <c r="F2950" s="469"/>
    </row>
    <row r="2951" spans="6:6" x14ac:dyDescent="0.25">
      <c r="F2951" s="469"/>
    </row>
    <row r="2952" spans="6:6" x14ac:dyDescent="0.25">
      <c r="F2952" s="469"/>
    </row>
    <row r="2953" spans="6:6" x14ac:dyDescent="0.25">
      <c r="F2953" s="469"/>
    </row>
    <row r="2954" spans="6:6" x14ac:dyDescent="0.25">
      <c r="F2954" s="469"/>
    </row>
    <row r="2955" spans="6:6" x14ac:dyDescent="0.25">
      <c r="F2955" s="469"/>
    </row>
    <row r="2956" spans="6:6" x14ac:dyDescent="0.25">
      <c r="F2956" s="469"/>
    </row>
    <row r="2957" spans="6:6" x14ac:dyDescent="0.25">
      <c r="F2957" s="469"/>
    </row>
    <row r="2958" spans="6:6" x14ac:dyDescent="0.25">
      <c r="F2958" s="469"/>
    </row>
    <row r="2959" spans="6:6" x14ac:dyDescent="0.25">
      <c r="F2959" s="469"/>
    </row>
    <row r="2960" spans="6:6" x14ac:dyDescent="0.25">
      <c r="F2960" s="469"/>
    </row>
    <row r="2961" spans="6:6" x14ac:dyDescent="0.25">
      <c r="F2961" s="469"/>
    </row>
    <row r="2962" spans="6:6" x14ac:dyDescent="0.25">
      <c r="F2962" s="469"/>
    </row>
    <row r="2963" spans="6:6" x14ac:dyDescent="0.25">
      <c r="F2963" s="469"/>
    </row>
    <row r="2964" spans="6:6" x14ac:dyDescent="0.25">
      <c r="F2964" s="469"/>
    </row>
    <row r="2965" spans="6:6" x14ac:dyDescent="0.25">
      <c r="F2965" s="469"/>
    </row>
    <row r="2966" spans="6:6" x14ac:dyDescent="0.25">
      <c r="F2966" s="469"/>
    </row>
    <row r="2967" spans="6:6" x14ac:dyDescent="0.25">
      <c r="F2967" s="469"/>
    </row>
    <row r="2968" spans="6:6" x14ac:dyDescent="0.25">
      <c r="F2968" s="469"/>
    </row>
    <row r="2969" spans="6:6" x14ac:dyDescent="0.25">
      <c r="F2969" s="469"/>
    </row>
    <row r="2970" spans="6:6" x14ac:dyDescent="0.25">
      <c r="F2970" s="469"/>
    </row>
    <row r="2971" spans="6:6" x14ac:dyDescent="0.25">
      <c r="F2971" s="469"/>
    </row>
    <row r="2972" spans="6:6" x14ac:dyDescent="0.25">
      <c r="F2972" s="469"/>
    </row>
    <row r="2973" spans="6:6" x14ac:dyDescent="0.25">
      <c r="F2973" s="469"/>
    </row>
    <row r="2974" spans="6:6" x14ac:dyDescent="0.25">
      <c r="F2974" s="469"/>
    </row>
    <row r="2975" spans="6:6" x14ac:dyDescent="0.25">
      <c r="F2975" s="469"/>
    </row>
    <row r="2976" spans="6:6" x14ac:dyDescent="0.25">
      <c r="F2976" s="469"/>
    </row>
    <row r="2977" spans="6:6" x14ac:dyDescent="0.25">
      <c r="F2977" s="469"/>
    </row>
    <row r="2978" spans="6:6" x14ac:dyDescent="0.25">
      <c r="F2978" s="469"/>
    </row>
    <row r="2979" spans="6:6" x14ac:dyDescent="0.25">
      <c r="F2979" s="469"/>
    </row>
    <row r="2980" spans="6:6" x14ac:dyDescent="0.25">
      <c r="F2980" s="469"/>
    </row>
    <row r="2981" spans="6:6" x14ac:dyDescent="0.25">
      <c r="F2981" s="469"/>
    </row>
    <row r="2982" spans="6:6" x14ac:dyDescent="0.25">
      <c r="F2982" s="469"/>
    </row>
    <row r="2983" spans="6:6" x14ac:dyDescent="0.25">
      <c r="F2983" s="469"/>
    </row>
    <row r="2984" spans="6:6" x14ac:dyDescent="0.25">
      <c r="F2984" s="469"/>
    </row>
    <row r="2985" spans="6:6" x14ac:dyDescent="0.25">
      <c r="F2985" s="469"/>
    </row>
    <row r="2986" spans="6:6" x14ac:dyDescent="0.25">
      <c r="F2986" s="469"/>
    </row>
    <row r="2987" spans="6:6" x14ac:dyDescent="0.25">
      <c r="F2987" s="469"/>
    </row>
    <row r="2988" spans="6:6" x14ac:dyDescent="0.25">
      <c r="F2988" s="469"/>
    </row>
    <row r="2989" spans="6:6" x14ac:dyDescent="0.25">
      <c r="F2989" s="469"/>
    </row>
    <row r="2990" spans="6:6" x14ac:dyDescent="0.25">
      <c r="F2990" s="469"/>
    </row>
    <row r="2991" spans="6:6" x14ac:dyDescent="0.25">
      <c r="F2991" s="469"/>
    </row>
    <row r="2992" spans="6:6" x14ac:dyDescent="0.25">
      <c r="F2992" s="469"/>
    </row>
    <row r="2993" spans="6:6" x14ac:dyDescent="0.25">
      <c r="F2993" s="469"/>
    </row>
    <row r="2994" spans="6:6" x14ac:dyDescent="0.25">
      <c r="F2994" s="469"/>
    </row>
    <row r="2995" spans="6:6" x14ac:dyDescent="0.25">
      <c r="F2995" s="469"/>
    </row>
    <row r="2996" spans="6:6" x14ac:dyDescent="0.25">
      <c r="F2996" s="469"/>
    </row>
    <row r="2997" spans="6:6" x14ac:dyDescent="0.25">
      <c r="F2997" s="469"/>
    </row>
    <row r="2998" spans="6:6" x14ac:dyDescent="0.25">
      <c r="F2998" s="469"/>
    </row>
    <row r="2999" spans="6:6" x14ac:dyDescent="0.25">
      <c r="F2999" s="469"/>
    </row>
    <row r="3000" spans="6:6" x14ac:dyDescent="0.25">
      <c r="F3000" s="469"/>
    </row>
    <row r="3001" spans="6:6" x14ac:dyDescent="0.25">
      <c r="F3001" s="469"/>
    </row>
    <row r="3002" spans="6:6" x14ac:dyDescent="0.25">
      <c r="F3002" s="469"/>
    </row>
    <row r="3003" spans="6:6" x14ac:dyDescent="0.25">
      <c r="F3003" s="469"/>
    </row>
    <row r="3004" spans="6:6" x14ac:dyDescent="0.25">
      <c r="F3004" s="469"/>
    </row>
    <row r="3005" spans="6:6" x14ac:dyDescent="0.25">
      <c r="F3005" s="469"/>
    </row>
    <row r="3006" spans="6:6" x14ac:dyDescent="0.25">
      <c r="F3006" s="469"/>
    </row>
    <row r="3007" spans="6:6" x14ac:dyDescent="0.25">
      <c r="F3007" s="469"/>
    </row>
    <row r="3008" spans="6:6" x14ac:dyDescent="0.25">
      <c r="F3008" s="469"/>
    </row>
    <row r="3009" spans="6:6" x14ac:dyDescent="0.25">
      <c r="F3009" s="469"/>
    </row>
    <row r="3010" spans="6:6" x14ac:dyDescent="0.25">
      <c r="F3010" s="469"/>
    </row>
    <row r="3011" spans="6:6" x14ac:dyDescent="0.25">
      <c r="F3011" s="469"/>
    </row>
    <row r="3012" spans="6:6" x14ac:dyDescent="0.25">
      <c r="F3012" s="469"/>
    </row>
    <row r="3013" spans="6:6" x14ac:dyDescent="0.25">
      <c r="F3013" s="469"/>
    </row>
    <row r="3014" spans="6:6" x14ac:dyDescent="0.25">
      <c r="F3014" s="469"/>
    </row>
    <row r="3015" spans="6:6" x14ac:dyDescent="0.25">
      <c r="F3015" s="469"/>
    </row>
    <row r="3016" spans="6:6" x14ac:dyDescent="0.25">
      <c r="F3016" s="469"/>
    </row>
    <row r="3017" spans="6:6" x14ac:dyDescent="0.25">
      <c r="F3017" s="469"/>
    </row>
    <row r="3018" spans="6:6" x14ac:dyDescent="0.25">
      <c r="F3018" s="469"/>
    </row>
    <row r="3019" spans="6:6" x14ac:dyDescent="0.25">
      <c r="F3019" s="469"/>
    </row>
    <row r="3020" spans="6:6" x14ac:dyDescent="0.25">
      <c r="F3020" s="469"/>
    </row>
    <row r="3021" spans="6:6" x14ac:dyDescent="0.25">
      <c r="F3021" s="469"/>
    </row>
    <row r="3022" spans="6:6" x14ac:dyDescent="0.25">
      <c r="F3022" s="469"/>
    </row>
    <row r="3023" spans="6:6" x14ac:dyDescent="0.25">
      <c r="F3023" s="469"/>
    </row>
    <row r="3024" spans="6:6" x14ac:dyDescent="0.25">
      <c r="F3024" s="469"/>
    </row>
    <row r="3025" spans="6:6" x14ac:dyDescent="0.25">
      <c r="F3025" s="469"/>
    </row>
    <row r="3026" spans="6:6" x14ac:dyDescent="0.25">
      <c r="F3026" s="469"/>
    </row>
    <row r="3027" spans="6:6" x14ac:dyDescent="0.25">
      <c r="F3027" s="469"/>
    </row>
    <row r="3028" spans="6:6" x14ac:dyDescent="0.25">
      <c r="F3028" s="469"/>
    </row>
    <row r="3029" spans="6:6" x14ac:dyDescent="0.25">
      <c r="F3029" s="469"/>
    </row>
    <row r="3030" spans="6:6" x14ac:dyDescent="0.25">
      <c r="F3030" s="469"/>
    </row>
    <row r="3031" spans="6:6" x14ac:dyDescent="0.25">
      <c r="F3031" s="469"/>
    </row>
    <row r="3032" spans="6:6" x14ac:dyDescent="0.25">
      <c r="F3032" s="469"/>
    </row>
    <row r="3033" spans="6:6" x14ac:dyDescent="0.25">
      <c r="F3033" s="469"/>
    </row>
    <row r="3034" spans="6:6" x14ac:dyDescent="0.25">
      <c r="F3034" s="469"/>
    </row>
    <row r="3035" spans="6:6" x14ac:dyDescent="0.25">
      <c r="F3035" s="469"/>
    </row>
    <row r="3036" spans="6:6" x14ac:dyDescent="0.25">
      <c r="F3036" s="469"/>
    </row>
    <row r="3037" spans="6:6" x14ac:dyDescent="0.25">
      <c r="F3037" s="469"/>
    </row>
    <row r="3038" spans="6:6" x14ac:dyDescent="0.25">
      <c r="F3038" s="469"/>
    </row>
    <row r="3039" spans="6:6" x14ac:dyDescent="0.25">
      <c r="F3039" s="469"/>
    </row>
    <row r="3040" spans="6:6" x14ac:dyDescent="0.25">
      <c r="F3040" s="469"/>
    </row>
    <row r="3041" spans="6:6" x14ac:dyDescent="0.25">
      <c r="F3041" s="469"/>
    </row>
    <row r="3042" spans="6:6" x14ac:dyDescent="0.25">
      <c r="F3042" s="469"/>
    </row>
    <row r="3043" spans="6:6" x14ac:dyDescent="0.25">
      <c r="F3043" s="469"/>
    </row>
    <row r="3044" spans="6:6" x14ac:dyDescent="0.25">
      <c r="F3044" s="469"/>
    </row>
    <row r="3045" spans="6:6" x14ac:dyDescent="0.25">
      <c r="F3045" s="469"/>
    </row>
    <row r="3046" spans="6:6" x14ac:dyDescent="0.25">
      <c r="F3046" s="469"/>
    </row>
    <row r="3047" spans="6:6" x14ac:dyDescent="0.25">
      <c r="F3047" s="469"/>
    </row>
    <row r="3048" spans="6:6" x14ac:dyDescent="0.25">
      <c r="F3048" s="469"/>
    </row>
    <row r="3049" spans="6:6" x14ac:dyDescent="0.25">
      <c r="F3049" s="469"/>
    </row>
    <row r="3050" spans="6:6" x14ac:dyDescent="0.25">
      <c r="F3050" s="469"/>
    </row>
    <row r="3051" spans="6:6" x14ac:dyDescent="0.25">
      <c r="F3051" s="469"/>
    </row>
    <row r="3052" spans="6:6" x14ac:dyDescent="0.25">
      <c r="F3052" s="469"/>
    </row>
    <row r="3053" spans="6:6" x14ac:dyDescent="0.25">
      <c r="F3053" s="469"/>
    </row>
    <row r="3054" spans="6:6" x14ac:dyDescent="0.25">
      <c r="F3054" s="469"/>
    </row>
    <row r="3055" spans="6:6" x14ac:dyDescent="0.25">
      <c r="F3055" s="469"/>
    </row>
    <row r="3056" spans="6:6" x14ac:dyDescent="0.25">
      <c r="F3056" s="469"/>
    </row>
    <row r="3057" spans="6:6" x14ac:dyDescent="0.25">
      <c r="F3057" s="469"/>
    </row>
    <row r="3058" spans="6:6" x14ac:dyDescent="0.25">
      <c r="F3058" s="469"/>
    </row>
    <row r="3059" spans="6:6" x14ac:dyDescent="0.25">
      <c r="F3059" s="469"/>
    </row>
    <row r="3060" spans="6:6" x14ac:dyDescent="0.25">
      <c r="F3060" s="469"/>
    </row>
    <row r="3061" spans="6:6" x14ac:dyDescent="0.25">
      <c r="F3061" s="469"/>
    </row>
    <row r="3062" spans="6:6" x14ac:dyDescent="0.25">
      <c r="F3062" s="469"/>
    </row>
    <row r="3063" spans="6:6" x14ac:dyDescent="0.25">
      <c r="F3063" s="469"/>
    </row>
    <row r="3064" spans="6:6" x14ac:dyDescent="0.25">
      <c r="F3064" s="469"/>
    </row>
    <row r="3065" spans="6:6" x14ac:dyDescent="0.25">
      <c r="F3065" s="469"/>
    </row>
    <row r="3066" spans="6:6" x14ac:dyDescent="0.25">
      <c r="F3066" s="469"/>
    </row>
    <row r="3067" spans="6:6" x14ac:dyDescent="0.25">
      <c r="F3067" s="469"/>
    </row>
    <row r="3068" spans="6:6" x14ac:dyDescent="0.25">
      <c r="F3068" s="469"/>
    </row>
    <row r="3069" spans="6:6" x14ac:dyDescent="0.25">
      <c r="F3069" s="469"/>
    </row>
    <row r="3070" spans="6:6" x14ac:dyDescent="0.25">
      <c r="F3070" s="469"/>
    </row>
    <row r="3071" spans="6:6" x14ac:dyDescent="0.25">
      <c r="F3071" s="469"/>
    </row>
    <row r="3072" spans="6:6" x14ac:dyDescent="0.25">
      <c r="F3072" s="469"/>
    </row>
    <row r="3073" spans="6:6" x14ac:dyDescent="0.25">
      <c r="F3073" s="469"/>
    </row>
    <row r="3074" spans="6:6" x14ac:dyDescent="0.25">
      <c r="F3074" s="469"/>
    </row>
    <row r="3075" spans="6:6" x14ac:dyDescent="0.25">
      <c r="F3075" s="469"/>
    </row>
    <row r="3076" spans="6:6" x14ac:dyDescent="0.25">
      <c r="F3076" s="469"/>
    </row>
    <row r="3077" spans="6:6" x14ac:dyDescent="0.25">
      <c r="F3077" s="469"/>
    </row>
    <row r="3078" spans="6:6" x14ac:dyDescent="0.25">
      <c r="F3078" s="469"/>
    </row>
    <row r="3079" spans="6:6" x14ac:dyDescent="0.25">
      <c r="F3079" s="469"/>
    </row>
    <row r="3080" spans="6:6" x14ac:dyDescent="0.25">
      <c r="F3080" s="469"/>
    </row>
    <row r="3081" spans="6:6" x14ac:dyDescent="0.25">
      <c r="F3081" s="469"/>
    </row>
    <row r="3082" spans="6:6" x14ac:dyDescent="0.25">
      <c r="F3082" s="469"/>
    </row>
    <row r="3083" spans="6:6" x14ac:dyDescent="0.25">
      <c r="F3083" s="469"/>
    </row>
    <row r="3084" spans="6:6" x14ac:dyDescent="0.25">
      <c r="F3084" s="469"/>
    </row>
    <row r="3085" spans="6:6" x14ac:dyDescent="0.25">
      <c r="F3085" s="469"/>
    </row>
    <row r="3086" spans="6:6" x14ac:dyDescent="0.25">
      <c r="F3086" s="469"/>
    </row>
    <row r="3087" spans="6:6" x14ac:dyDescent="0.25">
      <c r="F3087" s="469"/>
    </row>
    <row r="3088" spans="6:6" x14ac:dyDescent="0.25">
      <c r="F3088" s="469"/>
    </row>
    <row r="3089" spans="6:6" x14ac:dyDescent="0.25">
      <c r="F3089" s="469"/>
    </row>
    <row r="3090" spans="6:6" x14ac:dyDescent="0.25">
      <c r="F3090" s="469"/>
    </row>
    <row r="3091" spans="6:6" x14ac:dyDescent="0.25">
      <c r="F3091" s="469"/>
    </row>
    <row r="3092" spans="6:6" x14ac:dyDescent="0.25">
      <c r="F3092" s="469"/>
    </row>
    <row r="3093" spans="6:6" x14ac:dyDescent="0.25">
      <c r="F3093" s="469"/>
    </row>
    <row r="3094" spans="6:6" x14ac:dyDescent="0.25">
      <c r="F3094" s="469"/>
    </row>
    <row r="3095" spans="6:6" x14ac:dyDescent="0.25">
      <c r="F3095" s="469"/>
    </row>
    <row r="3096" spans="6:6" x14ac:dyDescent="0.25">
      <c r="F3096" s="469"/>
    </row>
    <row r="3097" spans="6:6" x14ac:dyDescent="0.25">
      <c r="F3097" s="469"/>
    </row>
    <row r="3098" spans="6:6" x14ac:dyDescent="0.25">
      <c r="F3098" s="469"/>
    </row>
    <row r="3099" spans="6:6" x14ac:dyDescent="0.25">
      <c r="F3099" s="469"/>
    </row>
    <row r="3100" spans="6:6" x14ac:dyDescent="0.25">
      <c r="F3100" s="469"/>
    </row>
    <row r="3101" spans="6:6" x14ac:dyDescent="0.25">
      <c r="F3101" s="469"/>
    </row>
    <row r="3102" spans="6:6" x14ac:dyDescent="0.25">
      <c r="F3102" s="469"/>
    </row>
    <row r="3103" spans="6:6" x14ac:dyDescent="0.25">
      <c r="F3103" s="469"/>
    </row>
    <row r="3104" spans="6:6" x14ac:dyDescent="0.25">
      <c r="F3104" s="469"/>
    </row>
    <row r="3105" spans="6:6" x14ac:dyDescent="0.25">
      <c r="F3105" s="469"/>
    </row>
    <row r="3106" spans="6:6" x14ac:dyDescent="0.25">
      <c r="F3106" s="469"/>
    </row>
    <row r="3107" spans="6:6" x14ac:dyDescent="0.25">
      <c r="F3107" s="469"/>
    </row>
    <row r="3108" spans="6:6" x14ac:dyDescent="0.25">
      <c r="F3108" s="469"/>
    </row>
    <row r="3109" spans="6:6" x14ac:dyDescent="0.25">
      <c r="F3109" s="469"/>
    </row>
    <row r="3110" spans="6:6" x14ac:dyDescent="0.25">
      <c r="F3110" s="469"/>
    </row>
    <row r="3111" spans="6:6" x14ac:dyDescent="0.25">
      <c r="F3111" s="469"/>
    </row>
    <row r="3112" spans="6:6" x14ac:dyDescent="0.25">
      <c r="F3112" s="469"/>
    </row>
    <row r="3113" spans="6:6" x14ac:dyDescent="0.25">
      <c r="F3113" s="469"/>
    </row>
    <row r="3114" spans="6:6" x14ac:dyDescent="0.25">
      <c r="F3114" s="469"/>
    </row>
    <row r="3115" spans="6:6" x14ac:dyDescent="0.25">
      <c r="F3115" s="469"/>
    </row>
    <row r="3116" spans="6:6" x14ac:dyDescent="0.25">
      <c r="F3116" s="469"/>
    </row>
    <row r="3117" spans="6:6" x14ac:dyDescent="0.25">
      <c r="F3117" s="469"/>
    </row>
    <row r="3118" spans="6:6" x14ac:dyDescent="0.25">
      <c r="F3118" s="469"/>
    </row>
    <row r="3119" spans="6:6" x14ac:dyDescent="0.25">
      <c r="F3119" s="469"/>
    </row>
    <row r="3120" spans="6:6" x14ac:dyDescent="0.25">
      <c r="F3120" s="469"/>
    </row>
    <row r="3121" spans="6:6" x14ac:dyDescent="0.25">
      <c r="F3121" s="469"/>
    </row>
    <row r="3122" spans="6:6" x14ac:dyDescent="0.25">
      <c r="F3122" s="469"/>
    </row>
    <row r="3123" spans="6:6" x14ac:dyDescent="0.25">
      <c r="F3123" s="469"/>
    </row>
    <row r="3124" spans="6:6" x14ac:dyDescent="0.25">
      <c r="F3124" s="469"/>
    </row>
    <row r="3125" spans="6:6" x14ac:dyDescent="0.25">
      <c r="F3125" s="469"/>
    </row>
    <row r="3126" spans="6:6" x14ac:dyDescent="0.25">
      <c r="F3126" s="469"/>
    </row>
    <row r="3127" spans="6:6" x14ac:dyDescent="0.25">
      <c r="F3127" s="469"/>
    </row>
    <row r="3128" spans="6:6" x14ac:dyDescent="0.25">
      <c r="F3128" s="469"/>
    </row>
    <row r="3129" spans="6:6" x14ac:dyDescent="0.25">
      <c r="F3129" s="469"/>
    </row>
    <row r="3130" spans="6:6" x14ac:dyDescent="0.25">
      <c r="F3130" s="469"/>
    </row>
    <row r="3131" spans="6:6" x14ac:dyDescent="0.25">
      <c r="F3131" s="469"/>
    </row>
    <row r="3132" spans="6:6" x14ac:dyDescent="0.25">
      <c r="F3132" s="469"/>
    </row>
    <row r="3133" spans="6:6" x14ac:dyDescent="0.25">
      <c r="F3133" s="469"/>
    </row>
    <row r="3134" spans="6:6" x14ac:dyDescent="0.25">
      <c r="F3134" s="469"/>
    </row>
    <row r="3135" spans="6:6" x14ac:dyDescent="0.25">
      <c r="F3135" s="469"/>
    </row>
    <row r="3136" spans="6:6" x14ac:dyDescent="0.25">
      <c r="F3136" s="469"/>
    </row>
    <row r="3137" spans="6:6" x14ac:dyDescent="0.25">
      <c r="F3137" s="469"/>
    </row>
    <row r="3138" spans="6:6" x14ac:dyDescent="0.25">
      <c r="F3138" s="469"/>
    </row>
    <row r="3139" spans="6:6" x14ac:dyDescent="0.25">
      <c r="F3139" s="469"/>
    </row>
    <row r="3140" spans="6:6" x14ac:dyDescent="0.25">
      <c r="F3140" s="469"/>
    </row>
    <row r="3141" spans="6:6" x14ac:dyDescent="0.25">
      <c r="F3141" s="469"/>
    </row>
    <row r="3142" spans="6:6" x14ac:dyDescent="0.25">
      <c r="F3142" s="469"/>
    </row>
    <row r="3143" spans="6:6" x14ac:dyDescent="0.25">
      <c r="F3143" s="469"/>
    </row>
    <row r="3144" spans="6:6" x14ac:dyDescent="0.25">
      <c r="F3144" s="469"/>
    </row>
    <row r="3145" spans="6:6" x14ac:dyDescent="0.25">
      <c r="F3145" s="469"/>
    </row>
    <row r="3146" spans="6:6" x14ac:dyDescent="0.25">
      <c r="F3146" s="469"/>
    </row>
    <row r="3147" spans="6:6" x14ac:dyDescent="0.25">
      <c r="F3147" s="469"/>
    </row>
    <row r="3148" spans="6:6" x14ac:dyDescent="0.25">
      <c r="F3148" s="469"/>
    </row>
    <row r="3149" spans="6:6" x14ac:dyDescent="0.25">
      <c r="F3149" s="469"/>
    </row>
    <row r="3150" spans="6:6" x14ac:dyDescent="0.25">
      <c r="F3150" s="469"/>
    </row>
    <row r="3151" spans="6:6" x14ac:dyDescent="0.25">
      <c r="F3151" s="469"/>
    </row>
    <row r="3152" spans="6:6" x14ac:dyDescent="0.25">
      <c r="F3152" s="469"/>
    </row>
    <row r="3153" spans="6:6" x14ac:dyDescent="0.25">
      <c r="F3153" s="469"/>
    </row>
    <row r="3154" spans="6:6" x14ac:dyDescent="0.25">
      <c r="F3154" s="469"/>
    </row>
    <row r="3155" spans="6:6" x14ac:dyDescent="0.25">
      <c r="F3155" s="469"/>
    </row>
    <row r="3156" spans="6:6" x14ac:dyDescent="0.25">
      <c r="F3156" s="469"/>
    </row>
    <row r="3157" spans="6:6" x14ac:dyDescent="0.25">
      <c r="F3157" s="469"/>
    </row>
    <row r="3158" spans="6:6" x14ac:dyDescent="0.25">
      <c r="F3158" s="469"/>
    </row>
    <row r="3159" spans="6:6" x14ac:dyDescent="0.25">
      <c r="F3159" s="469"/>
    </row>
    <row r="3160" spans="6:6" x14ac:dyDescent="0.25">
      <c r="F3160" s="469"/>
    </row>
    <row r="3161" spans="6:6" x14ac:dyDescent="0.25">
      <c r="F3161" s="469"/>
    </row>
    <row r="3162" spans="6:6" x14ac:dyDescent="0.25">
      <c r="F3162" s="469"/>
    </row>
    <row r="3163" spans="6:6" x14ac:dyDescent="0.25">
      <c r="F3163" s="469"/>
    </row>
    <row r="3164" spans="6:6" x14ac:dyDescent="0.25">
      <c r="F3164" s="469"/>
    </row>
    <row r="3165" spans="6:6" x14ac:dyDescent="0.25">
      <c r="F3165" s="469"/>
    </row>
    <row r="3166" spans="6:6" x14ac:dyDescent="0.25">
      <c r="F3166" s="469"/>
    </row>
    <row r="3167" spans="6:6" x14ac:dyDescent="0.25">
      <c r="F3167" s="469"/>
    </row>
    <row r="3168" spans="6:6" x14ac:dyDescent="0.25">
      <c r="F3168" s="469"/>
    </row>
    <row r="3169" spans="6:6" x14ac:dyDescent="0.25">
      <c r="F3169" s="469"/>
    </row>
    <row r="3170" spans="6:6" x14ac:dyDescent="0.25">
      <c r="F3170" s="469"/>
    </row>
    <row r="3171" spans="6:6" x14ac:dyDescent="0.25">
      <c r="F3171" s="469"/>
    </row>
    <row r="3172" spans="6:6" x14ac:dyDescent="0.25">
      <c r="F3172" s="469"/>
    </row>
    <row r="3173" spans="6:6" x14ac:dyDescent="0.25">
      <c r="F3173" s="469"/>
    </row>
    <row r="3174" spans="6:6" x14ac:dyDescent="0.25">
      <c r="F3174" s="469"/>
    </row>
    <row r="3175" spans="6:6" x14ac:dyDescent="0.25">
      <c r="F3175" s="469"/>
    </row>
    <row r="3176" spans="6:6" x14ac:dyDescent="0.25">
      <c r="F3176" s="469"/>
    </row>
    <row r="3177" spans="6:6" x14ac:dyDescent="0.25">
      <c r="F3177" s="469"/>
    </row>
    <row r="3178" spans="6:6" x14ac:dyDescent="0.25">
      <c r="F3178" s="469"/>
    </row>
    <row r="3179" spans="6:6" x14ac:dyDescent="0.25">
      <c r="F3179" s="469"/>
    </row>
    <row r="3180" spans="6:6" x14ac:dyDescent="0.25">
      <c r="F3180" s="469"/>
    </row>
    <row r="3181" spans="6:6" x14ac:dyDescent="0.25">
      <c r="F3181" s="469"/>
    </row>
    <row r="3182" spans="6:6" x14ac:dyDescent="0.25">
      <c r="F3182" s="469"/>
    </row>
    <row r="3183" spans="6:6" x14ac:dyDescent="0.25">
      <c r="F3183" s="469"/>
    </row>
    <row r="3184" spans="6:6" x14ac:dyDescent="0.25">
      <c r="F3184" s="469"/>
    </row>
    <row r="3185" spans="6:6" x14ac:dyDescent="0.25">
      <c r="F3185" s="469"/>
    </row>
    <row r="3186" spans="6:6" x14ac:dyDescent="0.25">
      <c r="F3186" s="469"/>
    </row>
    <row r="3187" spans="6:6" x14ac:dyDescent="0.25">
      <c r="F3187" s="469"/>
    </row>
    <row r="3188" spans="6:6" x14ac:dyDescent="0.25">
      <c r="F3188" s="469"/>
    </row>
    <row r="3189" spans="6:6" x14ac:dyDescent="0.25">
      <c r="F3189" s="469"/>
    </row>
    <row r="3190" spans="6:6" x14ac:dyDescent="0.25">
      <c r="F3190" s="469"/>
    </row>
    <row r="3191" spans="6:6" x14ac:dyDescent="0.25">
      <c r="F3191" s="469"/>
    </row>
    <row r="3192" spans="6:6" x14ac:dyDescent="0.25">
      <c r="F3192" s="469"/>
    </row>
    <row r="3193" spans="6:6" x14ac:dyDescent="0.25">
      <c r="F3193" s="469"/>
    </row>
    <row r="3194" spans="6:6" x14ac:dyDescent="0.25">
      <c r="F3194" s="469"/>
    </row>
    <row r="3195" spans="6:6" x14ac:dyDescent="0.25">
      <c r="F3195" s="469"/>
    </row>
    <row r="3196" spans="6:6" x14ac:dyDescent="0.25">
      <c r="F3196" s="469"/>
    </row>
    <row r="3197" spans="6:6" x14ac:dyDescent="0.25">
      <c r="F3197" s="469"/>
    </row>
    <row r="3198" spans="6:6" x14ac:dyDescent="0.25">
      <c r="F3198" s="469"/>
    </row>
    <row r="3199" spans="6:6" x14ac:dyDescent="0.25">
      <c r="F3199" s="469"/>
    </row>
    <row r="3200" spans="6:6" x14ac:dyDescent="0.25">
      <c r="F3200" s="469"/>
    </row>
    <row r="3201" spans="6:6" x14ac:dyDescent="0.25">
      <c r="F3201" s="469"/>
    </row>
    <row r="3202" spans="6:6" x14ac:dyDescent="0.25">
      <c r="F3202" s="469"/>
    </row>
    <row r="3203" spans="6:6" x14ac:dyDescent="0.25">
      <c r="F3203" s="469"/>
    </row>
    <row r="3204" spans="6:6" x14ac:dyDescent="0.25">
      <c r="F3204" s="469"/>
    </row>
    <row r="3205" spans="6:6" x14ac:dyDescent="0.25">
      <c r="F3205" s="469"/>
    </row>
    <row r="3206" spans="6:6" x14ac:dyDescent="0.25">
      <c r="F3206" s="469"/>
    </row>
    <row r="3207" spans="6:6" x14ac:dyDescent="0.25">
      <c r="F3207" s="469"/>
    </row>
    <row r="3208" spans="6:6" x14ac:dyDescent="0.25">
      <c r="F3208" s="469"/>
    </row>
    <row r="3209" spans="6:6" x14ac:dyDescent="0.25">
      <c r="F3209" s="469"/>
    </row>
    <row r="3210" spans="6:6" x14ac:dyDescent="0.25">
      <c r="F3210" s="469"/>
    </row>
    <row r="3211" spans="6:6" x14ac:dyDescent="0.25">
      <c r="F3211" s="469"/>
    </row>
    <row r="3212" spans="6:6" x14ac:dyDescent="0.25">
      <c r="F3212" s="469"/>
    </row>
    <row r="3213" spans="6:6" x14ac:dyDescent="0.25">
      <c r="F3213" s="469"/>
    </row>
    <row r="3214" spans="6:6" x14ac:dyDescent="0.25">
      <c r="F3214" s="469"/>
    </row>
    <row r="3215" spans="6:6" x14ac:dyDescent="0.25">
      <c r="F3215" s="469"/>
    </row>
    <row r="3216" spans="6:6" x14ac:dyDescent="0.25">
      <c r="F3216" s="469"/>
    </row>
    <row r="3217" spans="6:6" x14ac:dyDescent="0.25">
      <c r="F3217" s="469"/>
    </row>
    <row r="3218" spans="6:6" x14ac:dyDescent="0.25">
      <c r="F3218" s="469"/>
    </row>
    <row r="3219" spans="6:6" x14ac:dyDescent="0.25">
      <c r="F3219" s="469"/>
    </row>
    <row r="3220" spans="6:6" x14ac:dyDescent="0.25">
      <c r="F3220" s="469"/>
    </row>
    <row r="3221" spans="6:6" x14ac:dyDescent="0.25">
      <c r="F3221" s="469"/>
    </row>
    <row r="3222" spans="6:6" x14ac:dyDescent="0.25">
      <c r="F3222" s="469"/>
    </row>
    <row r="3223" spans="6:6" x14ac:dyDescent="0.25">
      <c r="F3223" s="469"/>
    </row>
    <row r="3224" spans="6:6" x14ac:dyDescent="0.25">
      <c r="F3224" s="469"/>
    </row>
    <row r="3225" spans="6:6" x14ac:dyDescent="0.25">
      <c r="F3225" s="469"/>
    </row>
    <row r="3226" spans="6:6" x14ac:dyDescent="0.25">
      <c r="F3226" s="469"/>
    </row>
    <row r="3227" spans="6:6" x14ac:dyDescent="0.25">
      <c r="F3227" s="469"/>
    </row>
    <row r="3228" spans="6:6" x14ac:dyDescent="0.25">
      <c r="F3228" s="469"/>
    </row>
    <row r="3229" spans="6:6" x14ac:dyDescent="0.25">
      <c r="F3229" s="469"/>
    </row>
    <row r="3230" spans="6:6" x14ac:dyDescent="0.25">
      <c r="F3230" s="469"/>
    </row>
    <row r="3231" spans="6:6" x14ac:dyDescent="0.25">
      <c r="F3231" s="469"/>
    </row>
    <row r="3232" spans="6:6" x14ac:dyDescent="0.25">
      <c r="F3232" s="469"/>
    </row>
    <row r="3233" spans="6:6" x14ac:dyDescent="0.25">
      <c r="F3233" s="469"/>
    </row>
    <row r="3234" spans="6:6" x14ac:dyDescent="0.25">
      <c r="F3234" s="469"/>
    </row>
    <row r="3235" spans="6:6" x14ac:dyDescent="0.25">
      <c r="F3235" s="469"/>
    </row>
    <row r="3236" spans="6:6" x14ac:dyDescent="0.25">
      <c r="F3236" s="469"/>
    </row>
    <row r="3237" spans="6:6" x14ac:dyDescent="0.25">
      <c r="F3237" s="469"/>
    </row>
    <row r="3238" spans="6:6" x14ac:dyDescent="0.25">
      <c r="F3238" s="469"/>
    </row>
    <row r="3239" spans="6:6" x14ac:dyDescent="0.25">
      <c r="F3239" s="469"/>
    </row>
    <row r="3240" spans="6:6" x14ac:dyDescent="0.25">
      <c r="F3240" s="469"/>
    </row>
    <row r="3241" spans="6:6" x14ac:dyDescent="0.25">
      <c r="F3241" s="469"/>
    </row>
    <row r="3242" spans="6:6" x14ac:dyDescent="0.25">
      <c r="F3242" s="469"/>
    </row>
    <row r="3243" spans="6:6" x14ac:dyDescent="0.25">
      <c r="F3243" s="469"/>
    </row>
    <row r="3244" spans="6:6" x14ac:dyDescent="0.25">
      <c r="F3244" s="469"/>
    </row>
    <row r="3245" spans="6:6" x14ac:dyDescent="0.25">
      <c r="F3245" s="469"/>
    </row>
    <row r="3246" spans="6:6" x14ac:dyDescent="0.25">
      <c r="F3246" s="469"/>
    </row>
    <row r="3247" spans="6:6" x14ac:dyDescent="0.25">
      <c r="F3247" s="469"/>
    </row>
    <row r="3248" spans="6:6" x14ac:dyDescent="0.25">
      <c r="F3248" s="469"/>
    </row>
    <row r="3249" spans="6:6" x14ac:dyDescent="0.25">
      <c r="F3249" s="469"/>
    </row>
    <row r="3250" spans="6:6" x14ac:dyDescent="0.25">
      <c r="F3250" s="469"/>
    </row>
    <row r="3251" spans="6:6" x14ac:dyDescent="0.25">
      <c r="F3251" s="469"/>
    </row>
    <row r="3252" spans="6:6" x14ac:dyDescent="0.25">
      <c r="F3252" s="469"/>
    </row>
    <row r="3253" spans="6:6" x14ac:dyDescent="0.25">
      <c r="F3253" s="469"/>
    </row>
    <row r="3254" spans="6:6" x14ac:dyDescent="0.25">
      <c r="F3254" s="469"/>
    </row>
    <row r="3255" spans="6:6" x14ac:dyDescent="0.25">
      <c r="F3255" s="469"/>
    </row>
    <row r="3256" spans="6:6" x14ac:dyDescent="0.25">
      <c r="F3256" s="469"/>
    </row>
    <row r="3257" spans="6:6" x14ac:dyDescent="0.25">
      <c r="F3257" s="469"/>
    </row>
    <row r="3258" spans="6:6" x14ac:dyDescent="0.25">
      <c r="F3258" s="469"/>
    </row>
    <row r="3259" spans="6:6" x14ac:dyDescent="0.25">
      <c r="F3259" s="469"/>
    </row>
    <row r="3260" spans="6:6" x14ac:dyDescent="0.25">
      <c r="F3260" s="469"/>
    </row>
    <row r="3261" spans="6:6" x14ac:dyDescent="0.25">
      <c r="F3261" s="469"/>
    </row>
    <row r="3262" spans="6:6" x14ac:dyDescent="0.25">
      <c r="F3262" s="469"/>
    </row>
    <row r="3263" spans="6:6" x14ac:dyDescent="0.25">
      <c r="F3263" s="469"/>
    </row>
    <row r="3264" spans="6:6" x14ac:dyDescent="0.25">
      <c r="F3264" s="469"/>
    </row>
    <row r="3265" spans="6:6" x14ac:dyDescent="0.25">
      <c r="F3265" s="469"/>
    </row>
    <row r="3266" spans="6:6" x14ac:dyDescent="0.25">
      <c r="F3266" s="469"/>
    </row>
    <row r="3267" spans="6:6" x14ac:dyDescent="0.25">
      <c r="F3267" s="469"/>
    </row>
    <row r="3268" spans="6:6" x14ac:dyDescent="0.25">
      <c r="F3268" s="469"/>
    </row>
    <row r="3269" spans="6:6" x14ac:dyDescent="0.25">
      <c r="F3269" s="469"/>
    </row>
    <row r="3270" spans="6:6" x14ac:dyDescent="0.25">
      <c r="F3270" s="469"/>
    </row>
    <row r="3271" spans="6:6" x14ac:dyDescent="0.25">
      <c r="F3271" s="469"/>
    </row>
    <row r="3272" spans="6:6" x14ac:dyDescent="0.25">
      <c r="F3272" s="469"/>
    </row>
    <row r="3273" spans="6:6" x14ac:dyDescent="0.25">
      <c r="F3273" s="469"/>
    </row>
    <row r="3274" spans="6:6" x14ac:dyDescent="0.25">
      <c r="F3274" s="469"/>
    </row>
    <row r="3275" spans="6:6" x14ac:dyDescent="0.25">
      <c r="F3275" s="469"/>
    </row>
    <row r="3276" spans="6:6" x14ac:dyDescent="0.25">
      <c r="F3276" s="469"/>
    </row>
    <row r="3277" spans="6:6" x14ac:dyDescent="0.25">
      <c r="F3277" s="469"/>
    </row>
    <row r="3278" spans="6:6" x14ac:dyDescent="0.25">
      <c r="F3278" s="469"/>
    </row>
    <row r="3279" spans="6:6" x14ac:dyDescent="0.25">
      <c r="F3279" s="469"/>
    </row>
    <row r="3280" spans="6:6" x14ac:dyDescent="0.25">
      <c r="F3280" s="469"/>
    </row>
    <row r="3281" spans="6:6" x14ac:dyDescent="0.25">
      <c r="F3281" s="469"/>
    </row>
    <row r="3282" spans="6:6" x14ac:dyDescent="0.25">
      <c r="F3282" s="469"/>
    </row>
    <row r="3283" spans="6:6" x14ac:dyDescent="0.25">
      <c r="F3283" s="469"/>
    </row>
    <row r="3284" spans="6:6" x14ac:dyDescent="0.25">
      <c r="F3284" s="469"/>
    </row>
    <row r="3285" spans="6:6" x14ac:dyDescent="0.25">
      <c r="F3285" s="469"/>
    </row>
    <row r="3286" spans="6:6" x14ac:dyDescent="0.25">
      <c r="F3286" s="469"/>
    </row>
    <row r="3287" spans="6:6" x14ac:dyDescent="0.25">
      <c r="F3287" s="469"/>
    </row>
    <row r="3288" spans="6:6" x14ac:dyDescent="0.25">
      <c r="F3288" s="469"/>
    </row>
    <row r="3289" spans="6:6" x14ac:dyDescent="0.25">
      <c r="F3289" s="469"/>
    </row>
    <row r="3290" spans="6:6" x14ac:dyDescent="0.25">
      <c r="F3290" s="469"/>
    </row>
    <row r="3291" spans="6:6" x14ac:dyDescent="0.25">
      <c r="F3291" s="469"/>
    </row>
    <row r="3292" spans="6:6" x14ac:dyDescent="0.25">
      <c r="F3292" s="469"/>
    </row>
    <row r="3293" spans="6:6" x14ac:dyDescent="0.25">
      <c r="F3293" s="469"/>
    </row>
    <row r="3294" spans="6:6" x14ac:dyDescent="0.25">
      <c r="F3294" s="469"/>
    </row>
    <row r="3295" spans="6:6" x14ac:dyDescent="0.25">
      <c r="F3295" s="469"/>
    </row>
    <row r="3296" spans="6:6" x14ac:dyDescent="0.25">
      <c r="F3296" s="469"/>
    </row>
    <row r="3297" spans="6:6" x14ac:dyDescent="0.25">
      <c r="F3297" s="469"/>
    </row>
    <row r="3298" spans="6:6" x14ac:dyDescent="0.25">
      <c r="F3298" s="469"/>
    </row>
    <row r="3299" spans="6:6" x14ac:dyDescent="0.25">
      <c r="F3299" s="469"/>
    </row>
    <row r="3300" spans="6:6" x14ac:dyDescent="0.25">
      <c r="F3300" s="469"/>
    </row>
    <row r="3301" spans="6:6" x14ac:dyDescent="0.25">
      <c r="F3301" s="469"/>
    </row>
    <row r="3302" spans="6:6" x14ac:dyDescent="0.25">
      <c r="F3302" s="469"/>
    </row>
    <row r="3303" spans="6:6" x14ac:dyDescent="0.25">
      <c r="F3303" s="469"/>
    </row>
    <row r="3304" spans="6:6" x14ac:dyDescent="0.25">
      <c r="F3304" s="469"/>
    </row>
    <row r="3305" spans="6:6" x14ac:dyDescent="0.25">
      <c r="F3305" s="469"/>
    </row>
    <row r="3306" spans="6:6" x14ac:dyDescent="0.25">
      <c r="F3306" s="469"/>
    </row>
    <row r="3307" spans="6:6" x14ac:dyDescent="0.25">
      <c r="F3307" s="469"/>
    </row>
    <row r="3308" spans="6:6" x14ac:dyDescent="0.25">
      <c r="F3308" s="469"/>
    </row>
    <row r="3309" spans="6:6" x14ac:dyDescent="0.25">
      <c r="F3309" s="469"/>
    </row>
    <row r="3310" spans="6:6" x14ac:dyDescent="0.25">
      <c r="F3310" s="469"/>
    </row>
    <row r="3311" spans="6:6" x14ac:dyDescent="0.25">
      <c r="F3311" s="469"/>
    </row>
    <row r="3312" spans="6:6" x14ac:dyDescent="0.25">
      <c r="F3312" s="469"/>
    </row>
    <row r="3313" spans="6:6" x14ac:dyDescent="0.25">
      <c r="F3313" s="469"/>
    </row>
    <row r="3314" spans="6:6" x14ac:dyDescent="0.25">
      <c r="F3314" s="469"/>
    </row>
    <row r="3315" spans="6:6" x14ac:dyDescent="0.25">
      <c r="F3315" s="469"/>
    </row>
    <row r="3316" spans="6:6" x14ac:dyDescent="0.25">
      <c r="F3316" s="469"/>
    </row>
    <row r="3317" spans="6:6" x14ac:dyDescent="0.25">
      <c r="F3317" s="469"/>
    </row>
    <row r="3318" spans="6:6" x14ac:dyDescent="0.25">
      <c r="F3318" s="469"/>
    </row>
    <row r="3319" spans="6:6" x14ac:dyDescent="0.25">
      <c r="F3319" s="469"/>
    </row>
    <row r="3320" spans="6:6" x14ac:dyDescent="0.25">
      <c r="F3320" s="469"/>
    </row>
    <row r="3321" spans="6:6" x14ac:dyDescent="0.25">
      <c r="F3321" s="469"/>
    </row>
    <row r="3322" spans="6:6" x14ac:dyDescent="0.25">
      <c r="F3322" s="469"/>
    </row>
    <row r="3323" spans="6:6" x14ac:dyDescent="0.25">
      <c r="F3323" s="469"/>
    </row>
    <row r="3324" spans="6:6" x14ac:dyDescent="0.25">
      <c r="F3324" s="469"/>
    </row>
    <row r="3325" spans="6:6" x14ac:dyDescent="0.25">
      <c r="F3325" s="469"/>
    </row>
    <row r="3326" spans="6:6" x14ac:dyDescent="0.25">
      <c r="F3326" s="469"/>
    </row>
    <row r="3327" spans="6:6" x14ac:dyDescent="0.25">
      <c r="F3327" s="469"/>
    </row>
    <row r="3328" spans="6:6" x14ac:dyDescent="0.25">
      <c r="F3328" s="469"/>
    </row>
    <row r="3329" spans="6:6" x14ac:dyDescent="0.25">
      <c r="F3329" s="469"/>
    </row>
    <row r="3330" spans="6:6" x14ac:dyDescent="0.25">
      <c r="F3330" s="469"/>
    </row>
    <row r="3331" spans="6:6" x14ac:dyDescent="0.25">
      <c r="F3331" s="469"/>
    </row>
    <row r="3332" spans="6:6" x14ac:dyDescent="0.25">
      <c r="F3332" s="469"/>
    </row>
    <row r="3333" spans="6:6" x14ac:dyDescent="0.25">
      <c r="F3333" s="469"/>
    </row>
    <row r="3334" spans="6:6" x14ac:dyDescent="0.25">
      <c r="F3334" s="469"/>
    </row>
    <row r="3335" spans="6:6" x14ac:dyDescent="0.25">
      <c r="F3335" s="469"/>
    </row>
    <row r="3336" spans="6:6" x14ac:dyDescent="0.25">
      <c r="F3336" s="469"/>
    </row>
    <row r="3337" spans="6:6" x14ac:dyDescent="0.25">
      <c r="F3337" s="469"/>
    </row>
    <row r="3338" spans="6:6" x14ac:dyDescent="0.25">
      <c r="F3338" s="469"/>
    </row>
    <row r="3339" spans="6:6" x14ac:dyDescent="0.25">
      <c r="F3339" s="469"/>
    </row>
    <row r="3340" spans="6:6" x14ac:dyDescent="0.25">
      <c r="F3340" s="469"/>
    </row>
    <row r="3341" spans="6:6" x14ac:dyDescent="0.25">
      <c r="F3341" s="469"/>
    </row>
    <row r="3342" spans="6:6" x14ac:dyDescent="0.25">
      <c r="F3342" s="469"/>
    </row>
    <row r="3343" spans="6:6" x14ac:dyDescent="0.25">
      <c r="F3343" s="469"/>
    </row>
    <row r="3344" spans="6:6" x14ac:dyDescent="0.25">
      <c r="F3344" s="469"/>
    </row>
    <row r="3345" spans="6:6" x14ac:dyDescent="0.25">
      <c r="F3345" s="469"/>
    </row>
    <row r="3346" spans="6:6" x14ac:dyDescent="0.25">
      <c r="F3346" s="469"/>
    </row>
    <row r="3347" spans="6:6" x14ac:dyDescent="0.25">
      <c r="F3347" s="469"/>
    </row>
    <row r="3348" spans="6:6" x14ac:dyDescent="0.25">
      <c r="F3348" s="469"/>
    </row>
    <row r="3349" spans="6:6" x14ac:dyDescent="0.25">
      <c r="F3349" s="469"/>
    </row>
    <row r="3350" spans="6:6" x14ac:dyDescent="0.25">
      <c r="F3350" s="469"/>
    </row>
    <row r="3351" spans="6:6" x14ac:dyDescent="0.25">
      <c r="F3351" s="469"/>
    </row>
    <row r="3352" spans="6:6" x14ac:dyDescent="0.25">
      <c r="F3352" s="469"/>
    </row>
    <row r="3353" spans="6:6" x14ac:dyDescent="0.25">
      <c r="F3353" s="469"/>
    </row>
    <row r="3354" spans="6:6" x14ac:dyDescent="0.25">
      <c r="F3354" s="469"/>
    </row>
    <row r="3355" spans="6:6" x14ac:dyDescent="0.25">
      <c r="F3355" s="469"/>
    </row>
    <row r="3356" spans="6:6" x14ac:dyDescent="0.25">
      <c r="F3356" s="469"/>
    </row>
    <row r="3357" spans="6:6" x14ac:dyDescent="0.25">
      <c r="F3357" s="469"/>
    </row>
    <row r="3358" spans="6:6" x14ac:dyDescent="0.25">
      <c r="F3358" s="469"/>
    </row>
    <row r="3359" spans="6:6" x14ac:dyDescent="0.25">
      <c r="F3359" s="469"/>
    </row>
    <row r="3360" spans="6:6" x14ac:dyDescent="0.25">
      <c r="F3360" s="469"/>
    </row>
    <row r="3361" spans="6:6" x14ac:dyDescent="0.25">
      <c r="F3361" s="469"/>
    </row>
    <row r="3362" spans="6:6" x14ac:dyDescent="0.25">
      <c r="F3362" s="469"/>
    </row>
    <row r="3363" spans="6:6" x14ac:dyDescent="0.25">
      <c r="F3363" s="469"/>
    </row>
    <row r="3364" spans="6:6" x14ac:dyDescent="0.25">
      <c r="F3364" s="469"/>
    </row>
    <row r="3365" spans="6:6" x14ac:dyDescent="0.25">
      <c r="F3365" s="469"/>
    </row>
    <row r="3366" spans="6:6" x14ac:dyDescent="0.25">
      <c r="F3366" s="469"/>
    </row>
    <row r="3367" spans="6:6" x14ac:dyDescent="0.25">
      <c r="F3367" s="469"/>
    </row>
    <row r="3368" spans="6:6" x14ac:dyDescent="0.25">
      <c r="F3368" s="469"/>
    </row>
    <row r="3369" spans="6:6" x14ac:dyDescent="0.25">
      <c r="F3369" s="469"/>
    </row>
    <row r="3370" spans="6:6" x14ac:dyDescent="0.25">
      <c r="F3370" s="469"/>
    </row>
    <row r="3371" spans="6:6" x14ac:dyDescent="0.25">
      <c r="F3371" s="469"/>
    </row>
    <row r="3372" spans="6:6" x14ac:dyDescent="0.25">
      <c r="F3372" s="469"/>
    </row>
    <row r="3373" spans="6:6" x14ac:dyDescent="0.25">
      <c r="F3373" s="469"/>
    </row>
    <row r="3374" spans="6:6" x14ac:dyDescent="0.25">
      <c r="F3374" s="469"/>
    </row>
    <row r="3375" spans="6:6" x14ac:dyDescent="0.25">
      <c r="F3375" s="469"/>
    </row>
    <row r="3376" spans="6:6" x14ac:dyDescent="0.25">
      <c r="F3376" s="469"/>
    </row>
    <row r="3377" spans="6:6" x14ac:dyDescent="0.25">
      <c r="F3377" s="469"/>
    </row>
    <row r="3378" spans="6:6" x14ac:dyDescent="0.25">
      <c r="F3378" s="469"/>
    </row>
    <row r="3379" spans="6:6" x14ac:dyDescent="0.25">
      <c r="F3379" s="469"/>
    </row>
    <row r="3380" spans="6:6" x14ac:dyDescent="0.25">
      <c r="F3380" s="469"/>
    </row>
    <row r="3381" spans="6:6" x14ac:dyDescent="0.25">
      <c r="F3381" s="469"/>
    </row>
    <row r="3382" spans="6:6" x14ac:dyDescent="0.25">
      <c r="F3382" s="469"/>
    </row>
    <row r="3383" spans="6:6" x14ac:dyDescent="0.25">
      <c r="F3383" s="469"/>
    </row>
    <row r="3384" spans="6:6" x14ac:dyDescent="0.25">
      <c r="F3384" s="469"/>
    </row>
    <row r="3385" spans="6:6" x14ac:dyDescent="0.25">
      <c r="F3385" s="469"/>
    </row>
    <row r="3386" spans="6:6" x14ac:dyDescent="0.25">
      <c r="F3386" s="469"/>
    </row>
    <row r="3387" spans="6:6" x14ac:dyDescent="0.25">
      <c r="F3387" s="469"/>
    </row>
    <row r="3388" spans="6:6" x14ac:dyDescent="0.25">
      <c r="F3388" s="469"/>
    </row>
    <row r="3389" spans="6:6" x14ac:dyDescent="0.25">
      <c r="F3389" s="469"/>
    </row>
    <row r="3390" spans="6:6" x14ac:dyDescent="0.25">
      <c r="F3390" s="469"/>
    </row>
    <row r="3391" spans="6:6" x14ac:dyDescent="0.25">
      <c r="F3391" s="469"/>
    </row>
    <row r="3392" spans="6:6" x14ac:dyDescent="0.25">
      <c r="F3392" s="469"/>
    </row>
    <row r="3393" spans="6:6" x14ac:dyDescent="0.25">
      <c r="F3393" s="469"/>
    </row>
    <row r="3394" spans="6:6" x14ac:dyDescent="0.25">
      <c r="F3394" s="469"/>
    </row>
    <row r="3395" spans="6:6" x14ac:dyDescent="0.25">
      <c r="F3395" s="469"/>
    </row>
    <row r="3396" spans="6:6" x14ac:dyDescent="0.25">
      <c r="F3396" s="469"/>
    </row>
    <row r="3397" spans="6:6" x14ac:dyDescent="0.25">
      <c r="F3397" s="469"/>
    </row>
    <row r="3398" spans="6:6" x14ac:dyDescent="0.25">
      <c r="F3398" s="469"/>
    </row>
    <row r="3399" spans="6:6" x14ac:dyDescent="0.25">
      <c r="F3399" s="469"/>
    </row>
    <row r="3400" spans="6:6" x14ac:dyDescent="0.25">
      <c r="F3400" s="469"/>
    </row>
    <row r="3401" spans="6:6" x14ac:dyDescent="0.25">
      <c r="F3401" s="469"/>
    </row>
    <row r="3402" spans="6:6" x14ac:dyDescent="0.25">
      <c r="F3402" s="469"/>
    </row>
    <row r="3403" spans="6:6" x14ac:dyDescent="0.25">
      <c r="F3403" s="469"/>
    </row>
    <row r="3404" spans="6:6" x14ac:dyDescent="0.25">
      <c r="F3404" s="469"/>
    </row>
    <row r="3405" spans="6:6" x14ac:dyDescent="0.25">
      <c r="F3405" s="469"/>
    </row>
    <row r="3406" spans="6:6" x14ac:dyDescent="0.25">
      <c r="F3406" s="469"/>
    </row>
    <row r="3407" spans="6:6" x14ac:dyDescent="0.25">
      <c r="F3407" s="469"/>
    </row>
    <row r="3408" spans="6:6" x14ac:dyDescent="0.25">
      <c r="F3408" s="469"/>
    </row>
    <row r="3409" spans="6:6" x14ac:dyDescent="0.25">
      <c r="F3409" s="469"/>
    </row>
    <row r="3410" spans="6:6" x14ac:dyDescent="0.25">
      <c r="F3410" s="469"/>
    </row>
    <row r="3411" spans="6:6" x14ac:dyDescent="0.25">
      <c r="F3411" s="469"/>
    </row>
    <row r="3412" spans="6:6" x14ac:dyDescent="0.25">
      <c r="F3412" s="469"/>
    </row>
    <row r="3413" spans="6:6" x14ac:dyDescent="0.25">
      <c r="F3413" s="469"/>
    </row>
    <row r="3414" spans="6:6" x14ac:dyDescent="0.25">
      <c r="F3414" s="469"/>
    </row>
    <row r="3415" spans="6:6" x14ac:dyDescent="0.25">
      <c r="F3415" s="469"/>
    </row>
    <row r="3416" spans="6:6" x14ac:dyDescent="0.25">
      <c r="F3416" s="469"/>
    </row>
    <row r="3417" spans="6:6" x14ac:dyDescent="0.25">
      <c r="F3417" s="469"/>
    </row>
    <row r="3418" spans="6:6" x14ac:dyDescent="0.25">
      <c r="F3418" s="469"/>
    </row>
    <row r="3419" spans="6:6" x14ac:dyDescent="0.25">
      <c r="F3419" s="469"/>
    </row>
    <row r="3420" spans="6:6" x14ac:dyDescent="0.25">
      <c r="F3420" s="469"/>
    </row>
    <row r="3421" spans="6:6" x14ac:dyDescent="0.25">
      <c r="F3421" s="469"/>
    </row>
    <row r="3422" spans="6:6" x14ac:dyDescent="0.25">
      <c r="F3422" s="469"/>
    </row>
    <row r="3423" spans="6:6" x14ac:dyDescent="0.25">
      <c r="F3423" s="469"/>
    </row>
    <row r="3424" spans="6:6" x14ac:dyDescent="0.25">
      <c r="F3424" s="469"/>
    </row>
    <row r="3425" spans="6:6" x14ac:dyDescent="0.25">
      <c r="F3425" s="469"/>
    </row>
    <row r="3426" spans="6:6" x14ac:dyDescent="0.25">
      <c r="F3426" s="469"/>
    </row>
    <row r="3427" spans="6:6" x14ac:dyDescent="0.25">
      <c r="F3427" s="469"/>
    </row>
    <row r="3428" spans="6:6" x14ac:dyDescent="0.25">
      <c r="F3428" s="469"/>
    </row>
    <row r="3429" spans="6:6" x14ac:dyDescent="0.25">
      <c r="F3429" s="469"/>
    </row>
    <row r="3430" spans="6:6" x14ac:dyDescent="0.25">
      <c r="F3430" s="469"/>
    </row>
    <row r="3431" spans="6:6" x14ac:dyDescent="0.25">
      <c r="F3431" s="469"/>
    </row>
    <row r="3432" spans="6:6" x14ac:dyDescent="0.25">
      <c r="F3432" s="469"/>
    </row>
    <row r="3433" spans="6:6" x14ac:dyDescent="0.25">
      <c r="F3433" s="469"/>
    </row>
    <row r="3434" spans="6:6" x14ac:dyDescent="0.25">
      <c r="F3434" s="469"/>
    </row>
    <row r="3435" spans="6:6" x14ac:dyDescent="0.25">
      <c r="F3435" s="469"/>
    </row>
    <row r="3436" spans="6:6" x14ac:dyDescent="0.25">
      <c r="F3436" s="469"/>
    </row>
    <row r="3437" spans="6:6" x14ac:dyDescent="0.25">
      <c r="F3437" s="469"/>
    </row>
    <row r="3438" spans="6:6" x14ac:dyDescent="0.25">
      <c r="F3438" s="469"/>
    </row>
    <row r="3439" spans="6:6" x14ac:dyDescent="0.25">
      <c r="F3439" s="469"/>
    </row>
    <row r="3440" spans="6:6" x14ac:dyDescent="0.25">
      <c r="F3440" s="469"/>
    </row>
    <row r="3441" spans="6:6" x14ac:dyDescent="0.25">
      <c r="F3441" s="469"/>
    </row>
    <row r="3442" spans="6:6" x14ac:dyDescent="0.25">
      <c r="F3442" s="469"/>
    </row>
    <row r="3443" spans="6:6" x14ac:dyDescent="0.25">
      <c r="F3443" s="469"/>
    </row>
    <row r="3444" spans="6:6" x14ac:dyDescent="0.25">
      <c r="F3444" s="469"/>
    </row>
    <row r="3445" spans="6:6" x14ac:dyDescent="0.25">
      <c r="F3445" s="469"/>
    </row>
    <row r="3446" spans="6:6" x14ac:dyDescent="0.25">
      <c r="F3446" s="469"/>
    </row>
    <row r="3447" spans="6:6" x14ac:dyDescent="0.25">
      <c r="F3447" s="469"/>
    </row>
    <row r="3448" spans="6:6" x14ac:dyDescent="0.25">
      <c r="F3448" s="469"/>
    </row>
    <row r="3449" spans="6:6" x14ac:dyDescent="0.25">
      <c r="F3449" s="469"/>
    </row>
    <row r="3450" spans="6:6" x14ac:dyDescent="0.25">
      <c r="F3450" s="469"/>
    </row>
    <row r="3451" spans="6:6" x14ac:dyDescent="0.25">
      <c r="F3451" s="469"/>
    </row>
    <row r="3452" spans="6:6" x14ac:dyDescent="0.25">
      <c r="F3452" s="469"/>
    </row>
    <row r="3453" spans="6:6" x14ac:dyDescent="0.25">
      <c r="F3453" s="469"/>
    </row>
    <row r="3454" spans="6:6" x14ac:dyDescent="0.25">
      <c r="F3454" s="469"/>
    </row>
    <row r="3455" spans="6:6" x14ac:dyDescent="0.25">
      <c r="F3455" s="469"/>
    </row>
    <row r="3456" spans="6:6" x14ac:dyDescent="0.25">
      <c r="F3456" s="469"/>
    </row>
    <row r="3457" spans="6:6" x14ac:dyDescent="0.25">
      <c r="F3457" s="469"/>
    </row>
    <row r="3458" spans="6:6" x14ac:dyDescent="0.25">
      <c r="F3458" s="469"/>
    </row>
    <row r="3459" spans="6:6" x14ac:dyDescent="0.25">
      <c r="F3459" s="469"/>
    </row>
    <row r="3460" spans="6:6" x14ac:dyDescent="0.25">
      <c r="F3460" s="469"/>
    </row>
    <row r="3461" spans="6:6" x14ac:dyDescent="0.25">
      <c r="F3461" s="469"/>
    </row>
    <row r="3462" spans="6:6" x14ac:dyDescent="0.25">
      <c r="F3462" s="469"/>
    </row>
    <row r="3463" spans="6:6" x14ac:dyDescent="0.25">
      <c r="F3463" s="469"/>
    </row>
    <row r="3464" spans="6:6" x14ac:dyDescent="0.25">
      <c r="F3464" s="469"/>
    </row>
    <row r="3465" spans="6:6" x14ac:dyDescent="0.25">
      <c r="F3465" s="469"/>
    </row>
    <row r="3466" spans="6:6" x14ac:dyDescent="0.25">
      <c r="F3466" s="469"/>
    </row>
    <row r="3467" spans="6:6" x14ac:dyDescent="0.25">
      <c r="F3467" s="469"/>
    </row>
    <row r="3468" spans="6:6" x14ac:dyDescent="0.25">
      <c r="F3468" s="469"/>
    </row>
    <row r="3469" spans="6:6" x14ac:dyDescent="0.25">
      <c r="F3469" s="469"/>
    </row>
    <row r="3470" spans="6:6" x14ac:dyDescent="0.25">
      <c r="F3470" s="469"/>
    </row>
    <row r="3471" spans="6:6" x14ac:dyDescent="0.25">
      <c r="F3471" s="469"/>
    </row>
    <row r="3472" spans="6:6" x14ac:dyDescent="0.25">
      <c r="F3472" s="469"/>
    </row>
    <row r="3473" spans="6:6" x14ac:dyDescent="0.25">
      <c r="F3473" s="469"/>
    </row>
    <row r="3474" spans="6:6" x14ac:dyDescent="0.25">
      <c r="F3474" s="469"/>
    </row>
    <row r="3475" spans="6:6" x14ac:dyDescent="0.25">
      <c r="F3475" s="469"/>
    </row>
    <row r="3476" spans="6:6" x14ac:dyDescent="0.25">
      <c r="F3476" s="469"/>
    </row>
    <row r="3477" spans="6:6" x14ac:dyDescent="0.25">
      <c r="F3477" s="469"/>
    </row>
    <row r="3478" spans="6:6" x14ac:dyDescent="0.25">
      <c r="F3478" s="469"/>
    </row>
    <row r="3479" spans="6:6" x14ac:dyDescent="0.25">
      <c r="F3479" s="469"/>
    </row>
    <row r="3480" spans="6:6" x14ac:dyDescent="0.25">
      <c r="F3480" s="469"/>
    </row>
    <row r="3481" spans="6:6" x14ac:dyDescent="0.25">
      <c r="F3481" s="469"/>
    </row>
    <row r="3482" spans="6:6" x14ac:dyDescent="0.25">
      <c r="F3482" s="469"/>
    </row>
    <row r="3483" spans="6:6" x14ac:dyDescent="0.25">
      <c r="F3483" s="469"/>
    </row>
    <row r="3484" spans="6:6" x14ac:dyDescent="0.25">
      <c r="F3484" s="469"/>
    </row>
    <row r="3485" spans="6:6" x14ac:dyDescent="0.25">
      <c r="F3485" s="469"/>
    </row>
    <row r="3486" spans="6:6" x14ac:dyDescent="0.25">
      <c r="F3486" s="469"/>
    </row>
    <row r="3487" spans="6:6" x14ac:dyDescent="0.25">
      <c r="F3487" s="469"/>
    </row>
    <row r="3488" spans="6:6" x14ac:dyDescent="0.25">
      <c r="F3488" s="469"/>
    </row>
    <row r="3489" spans="6:6" x14ac:dyDescent="0.25">
      <c r="F3489" s="469"/>
    </row>
    <row r="3490" spans="6:6" x14ac:dyDescent="0.25">
      <c r="F3490" s="469"/>
    </row>
    <row r="3491" spans="6:6" x14ac:dyDescent="0.25">
      <c r="F3491" s="469"/>
    </row>
    <row r="3492" spans="6:6" x14ac:dyDescent="0.25">
      <c r="F3492" s="469"/>
    </row>
    <row r="3493" spans="6:6" x14ac:dyDescent="0.25">
      <c r="F3493" s="469"/>
    </row>
    <row r="3494" spans="6:6" x14ac:dyDescent="0.25">
      <c r="F3494" s="469"/>
    </row>
    <row r="3495" spans="6:6" x14ac:dyDescent="0.25">
      <c r="F3495" s="469"/>
    </row>
    <row r="3496" spans="6:6" x14ac:dyDescent="0.25">
      <c r="F3496" s="469"/>
    </row>
    <row r="3497" spans="6:6" x14ac:dyDescent="0.25">
      <c r="F3497" s="469"/>
    </row>
    <row r="3498" spans="6:6" x14ac:dyDescent="0.25">
      <c r="F3498" s="469"/>
    </row>
    <row r="3499" spans="6:6" x14ac:dyDescent="0.25">
      <c r="F3499" s="469"/>
    </row>
    <row r="3500" spans="6:6" x14ac:dyDescent="0.25">
      <c r="F3500" s="469"/>
    </row>
    <row r="3501" spans="6:6" x14ac:dyDescent="0.25">
      <c r="F3501" s="469"/>
    </row>
    <row r="3502" spans="6:6" x14ac:dyDescent="0.25">
      <c r="F3502" s="469"/>
    </row>
    <row r="3503" spans="6:6" x14ac:dyDescent="0.25">
      <c r="F3503" s="469"/>
    </row>
    <row r="3504" spans="6:6" x14ac:dyDescent="0.25">
      <c r="F3504" s="469"/>
    </row>
    <row r="3505" spans="6:6" x14ac:dyDescent="0.25">
      <c r="F3505" s="469"/>
    </row>
    <row r="3506" spans="6:6" x14ac:dyDescent="0.25">
      <c r="F3506" s="469"/>
    </row>
    <row r="3507" spans="6:6" x14ac:dyDescent="0.25">
      <c r="F3507" s="469"/>
    </row>
    <row r="3508" spans="6:6" x14ac:dyDescent="0.25">
      <c r="F3508" s="469"/>
    </row>
    <row r="3509" spans="6:6" x14ac:dyDescent="0.25">
      <c r="F3509" s="469"/>
    </row>
    <row r="3510" spans="6:6" x14ac:dyDescent="0.25">
      <c r="F3510" s="469"/>
    </row>
    <row r="3511" spans="6:6" x14ac:dyDescent="0.25">
      <c r="F3511" s="469"/>
    </row>
    <row r="3512" spans="6:6" x14ac:dyDescent="0.25">
      <c r="F3512" s="469"/>
    </row>
    <row r="3513" spans="6:6" x14ac:dyDescent="0.25">
      <c r="F3513" s="469"/>
    </row>
    <row r="3514" spans="6:6" x14ac:dyDescent="0.25">
      <c r="F3514" s="469"/>
    </row>
    <row r="3515" spans="6:6" x14ac:dyDescent="0.25">
      <c r="F3515" s="469"/>
    </row>
    <row r="3516" spans="6:6" x14ac:dyDescent="0.25">
      <c r="F3516" s="469"/>
    </row>
    <row r="3517" spans="6:6" x14ac:dyDescent="0.25">
      <c r="F3517" s="469"/>
    </row>
    <row r="3518" spans="6:6" x14ac:dyDescent="0.25">
      <c r="F3518" s="469"/>
    </row>
    <row r="3519" spans="6:6" x14ac:dyDescent="0.25">
      <c r="F3519" s="469"/>
    </row>
    <row r="3520" spans="6:6" x14ac:dyDescent="0.25">
      <c r="F3520" s="469"/>
    </row>
    <row r="3521" spans="6:6" x14ac:dyDescent="0.25">
      <c r="F3521" s="469"/>
    </row>
    <row r="3522" spans="6:6" x14ac:dyDescent="0.25">
      <c r="F3522" s="469"/>
    </row>
    <row r="3523" spans="6:6" x14ac:dyDescent="0.25">
      <c r="F3523" s="469"/>
    </row>
    <row r="3524" spans="6:6" x14ac:dyDescent="0.25">
      <c r="F3524" s="469"/>
    </row>
    <row r="3525" spans="6:6" x14ac:dyDescent="0.25">
      <c r="F3525" s="469"/>
    </row>
    <row r="3526" spans="6:6" x14ac:dyDescent="0.25">
      <c r="F3526" s="469"/>
    </row>
    <row r="3527" spans="6:6" x14ac:dyDescent="0.25">
      <c r="F3527" s="469"/>
    </row>
    <row r="3528" spans="6:6" x14ac:dyDescent="0.25">
      <c r="F3528" s="469"/>
    </row>
    <row r="3529" spans="6:6" x14ac:dyDescent="0.25">
      <c r="F3529" s="469"/>
    </row>
    <row r="3530" spans="6:6" x14ac:dyDescent="0.25">
      <c r="F3530" s="469"/>
    </row>
    <row r="3531" spans="6:6" x14ac:dyDescent="0.25">
      <c r="F3531" s="469"/>
    </row>
    <row r="3532" spans="6:6" x14ac:dyDescent="0.25">
      <c r="F3532" s="469"/>
    </row>
    <row r="3533" spans="6:6" x14ac:dyDescent="0.25">
      <c r="F3533" s="469"/>
    </row>
    <row r="3534" spans="6:6" x14ac:dyDescent="0.25">
      <c r="F3534" s="469"/>
    </row>
    <row r="3535" spans="6:6" x14ac:dyDescent="0.25">
      <c r="F3535" s="469"/>
    </row>
    <row r="3536" spans="6:6" x14ac:dyDescent="0.25">
      <c r="F3536" s="469"/>
    </row>
    <row r="3537" spans="6:6" x14ac:dyDescent="0.25">
      <c r="F3537" s="469"/>
    </row>
    <row r="3538" spans="6:6" x14ac:dyDescent="0.25">
      <c r="F3538" s="469"/>
    </row>
    <row r="3539" spans="6:6" x14ac:dyDescent="0.25">
      <c r="F3539" s="469"/>
    </row>
    <row r="3540" spans="6:6" x14ac:dyDescent="0.25">
      <c r="F3540" s="469"/>
    </row>
    <row r="3541" spans="6:6" x14ac:dyDescent="0.25">
      <c r="F3541" s="469"/>
    </row>
    <row r="3542" spans="6:6" x14ac:dyDescent="0.25">
      <c r="F3542" s="469"/>
    </row>
    <row r="3543" spans="6:6" x14ac:dyDescent="0.25">
      <c r="F3543" s="469"/>
    </row>
    <row r="3544" spans="6:6" x14ac:dyDescent="0.25">
      <c r="F3544" s="469"/>
    </row>
    <row r="3545" spans="6:6" x14ac:dyDescent="0.25">
      <c r="F3545" s="469"/>
    </row>
    <row r="3546" spans="6:6" x14ac:dyDescent="0.25">
      <c r="F3546" s="469"/>
    </row>
    <row r="3547" spans="6:6" x14ac:dyDescent="0.25">
      <c r="F3547" s="469"/>
    </row>
    <row r="3548" spans="6:6" x14ac:dyDescent="0.25">
      <c r="F3548" s="469"/>
    </row>
    <row r="3549" spans="6:6" x14ac:dyDescent="0.25">
      <c r="F3549" s="469"/>
    </row>
    <row r="3550" spans="6:6" x14ac:dyDescent="0.25">
      <c r="F3550" s="469"/>
    </row>
    <row r="3551" spans="6:6" x14ac:dyDescent="0.25">
      <c r="F3551" s="469"/>
    </row>
    <row r="3552" spans="6:6" x14ac:dyDescent="0.25">
      <c r="F3552" s="469"/>
    </row>
    <row r="3553" spans="6:6" x14ac:dyDescent="0.25">
      <c r="F3553" s="469"/>
    </row>
    <row r="3554" spans="6:6" x14ac:dyDescent="0.25">
      <c r="F3554" s="469"/>
    </row>
    <row r="3555" spans="6:6" x14ac:dyDescent="0.25">
      <c r="F3555" s="469"/>
    </row>
    <row r="3556" spans="6:6" x14ac:dyDescent="0.25">
      <c r="F3556" s="469"/>
    </row>
    <row r="3557" spans="6:6" x14ac:dyDescent="0.25">
      <c r="F3557" s="469"/>
    </row>
    <row r="3558" spans="6:6" x14ac:dyDescent="0.25">
      <c r="F3558" s="469"/>
    </row>
    <row r="3559" spans="6:6" x14ac:dyDescent="0.25">
      <c r="F3559" s="469"/>
    </row>
    <row r="3560" spans="6:6" x14ac:dyDescent="0.25">
      <c r="F3560" s="469"/>
    </row>
    <row r="3561" spans="6:6" x14ac:dyDescent="0.25">
      <c r="F3561" s="469"/>
    </row>
    <row r="3562" spans="6:6" x14ac:dyDescent="0.25">
      <c r="F3562" s="469"/>
    </row>
    <row r="3563" spans="6:6" x14ac:dyDescent="0.25">
      <c r="F3563" s="469"/>
    </row>
    <row r="3564" spans="6:6" x14ac:dyDescent="0.25">
      <c r="F3564" s="469"/>
    </row>
    <row r="3565" spans="6:6" x14ac:dyDescent="0.25">
      <c r="F3565" s="469"/>
    </row>
    <row r="3566" spans="6:6" x14ac:dyDescent="0.25">
      <c r="F3566" s="469"/>
    </row>
    <row r="3567" spans="6:6" x14ac:dyDescent="0.25">
      <c r="F3567" s="469"/>
    </row>
    <row r="3568" spans="6:6" x14ac:dyDescent="0.25">
      <c r="F3568" s="469"/>
    </row>
    <row r="3569" spans="6:6" x14ac:dyDescent="0.25">
      <c r="F3569" s="469"/>
    </row>
    <row r="3570" spans="6:6" x14ac:dyDescent="0.25">
      <c r="F3570" s="469"/>
    </row>
    <row r="3571" spans="6:6" x14ac:dyDescent="0.25">
      <c r="F3571" s="469"/>
    </row>
    <row r="3572" spans="6:6" x14ac:dyDescent="0.25">
      <c r="F3572" s="469"/>
    </row>
    <row r="3573" spans="6:6" x14ac:dyDescent="0.25">
      <c r="F3573" s="469"/>
    </row>
    <row r="3574" spans="6:6" x14ac:dyDescent="0.25">
      <c r="F3574" s="469"/>
    </row>
    <row r="3575" spans="6:6" x14ac:dyDescent="0.25">
      <c r="F3575" s="469"/>
    </row>
    <row r="3576" spans="6:6" x14ac:dyDescent="0.25">
      <c r="F3576" s="469"/>
    </row>
    <row r="3577" spans="6:6" x14ac:dyDescent="0.25">
      <c r="F3577" s="469"/>
    </row>
    <row r="3578" spans="6:6" x14ac:dyDescent="0.25">
      <c r="F3578" s="469"/>
    </row>
    <row r="3579" spans="6:6" x14ac:dyDescent="0.25">
      <c r="F3579" s="469"/>
    </row>
    <row r="3580" spans="6:6" x14ac:dyDescent="0.25">
      <c r="F3580" s="469"/>
    </row>
    <row r="3581" spans="6:6" x14ac:dyDescent="0.25">
      <c r="F3581" s="469"/>
    </row>
    <row r="3582" spans="6:6" x14ac:dyDescent="0.25">
      <c r="F3582" s="469"/>
    </row>
    <row r="3583" spans="6:6" x14ac:dyDescent="0.25">
      <c r="F3583" s="469"/>
    </row>
    <row r="3584" spans="6:6" x14ac:dyDescent="0.25">
      <c r="F3584" s="469"/>
    </row>
    <row r="3585" spans="6:6" x14ac:dyDescent="0.25">
      <c r="F3585" s="469"/>
    </row>
    <row r="3586" spans="6:6" x14ac:dyDescent="0.25">
      <c r="F3586" s="469"/>
    </row>
    <row r="3587" spans="6:6" x14ac:dyDescent="0.25">
      <c r="F3587" s="469"/>
    </row>
    <row r="3588" spans="6:6" x14ac:dyDescent="0.25">
      <c r="F3588" s="469"/>
    </row>
    <row r="3589" spans="6:6" x14ac:dyDescent="0.25">
      <c r="F3589" s="469"/>
    </row>
    <row r="3590" spans="6:6" x14ac:dyDescent="0.25">
      <c r="F3590" s="469"/>
    </row>
    <row r="3591" spans="6:6" x14ac:dyDescent="0.25">
      <c r="F3591" s="469"/>
    </row>
    <row r="3592" spans="6:6" x14ac:dyDescent="0.25">
      <c r="F3592" s="469"/>
    </row>
    <row r="3593" spans="6:6" x14ac:dyDescent="0.25">
      <c r="F3593" s="469"/>
    </row>
    <row r="3594" spans="6:6" x14ac:dyDescent="0.25">
      <c r="F3594" s="469"/>
    </row>
    <row r="3595" spans="6:6" x14ac:dyDescent="0.25">
      <c r="F3595" s="469"/>
    </row>
    <row r="3596" spans="6:6" x14ac:dyDescent="0.25">
      <c r="F3596" s="469"/>
    </row>
    <row r="3597" spans="6:6" x14ac:dyDescent="0.25">
      <c r="F3597" s="469"/>
    </row>
    <row r="3598" spans="6:6" x14ac:dyDescent="0.25">
      <c r="F3598" s="469"/>
    </row>
    <row r="3599" spans="6:6" x14ac:dyDescent="0.25">
      <c r="F3599" s="469"/>
    </row>
    <row r="3600" spans="6:6" x14ac:dyDescent="0.25">
      <c r="F3600" s="469"/>
    </row>
    <row r="3601" spans="6:6" x14ac:dyDescent="0.25">
      <c r="F3601" s="469"/>
    </row>
    <row r="3602" spans="6:6" x14ac:dyDescent="0.25">
      <c r="F3602" s="469"/>
    </row>
    <row r="3603" spans="6:6" x14ac:dyDescent="0.25">
      <c r="F3603" s="469"/>
    </row>
    <row r="3604" spans="6:6" x14ac:dyDescent="0.25">
      <c r="F3604" s="469"/>
    </row>
    <row r="3605" spans="6:6" x14ac:dyDescent="0.25">
      <c r="F3605" s="469"/>
    </row>
    <row r="3606" spans="6:6" x14ac:dyDescent="0.25">
      <c r="F3606" s="469"/>
    </row>
    <row r="3607" spans="6:6" x14ac:dyDescent="0.25">
      <c r="F3607" s="469"/>
    </row>
    <row r="3608" spans="6:6" x14ac:dyDescent="0.25">
      <c r="F3608" s="469"/>
    </row>
    <row r="3609" spans="6:6" x14ac:dyDescent="0.25">
      <c r="F3609" s="469"/>
    </row>
    <row r="3610" spans="6:6" x14ac:dyDescent="0.25">
      <c r="F3610" s="469"/>
    </row>
    <row r="3611" spans="6:6" x14ac:dyDescent="0.25">
      <c r="F3611" s="469"/>
    </row>
    <row r="3612" spans="6:6" x14ac:dyDescent="0.25">
      <c r="F3612" s="469"/>
    </row>
    <row r="3613" spans="6:6" x14ac:dyDescent="0.25">
      <c r="F3613" s="469"/>
    </row>
    <row r="3614" spans="6:6" x14ac:dyDescent="0.25">
      <c r="F3614" s="469"/>
    </row>
    <row r="3615" spans="6:6" x14ac:dyDescent="0.25">
      <c r="F3615" s="469"/>
    </row>
    <row r="3616" spans="6:6" x14ac:dyDescent="0.25">
      <c r="F3616" s="469"/>
    </row>
    <row r="3617" spans="6:6" x14ac:dyDescent="0.25">
      <c r="F3617" s="469"/>
    </row>
    <row r="3618" spans="6:6" x14ac:dyDescent="0.25">
      <c r="F3618" s="469"/>
    </row>
    <row r="3619" spans="6:6" x14ac:dyDescent="0.25">
      <c r="F3619" s="469"/>
    </row>
    <row r="3620" spans="6:6" x14ac:dyDescent="0.25">
      <c r="F3620" s="469"/>
    </row>
    <row r="3621" spans="6:6" x14ac:dyDescent="0.25">
      <c r="F3621" s="469"/>
    </row>
    <row r="3622" spans="6:6" x14ac:dyDescent="0.25">
      <c r="F3622" s="469"/>
    </row>
    <row r="3623" spans="6:6" x14ac:dyDescent="0.25">
      <c r="F3623" s="469"/>
    </row>
    <row r="3624" spans="6:6" x14ac:dyDescent="0.25">
      <c r="F3624" s="469"/>
    </row>
    <row r="3625" spans="6:6" x14ac:dyDescent="0.25">
      <c r="F3625" s="469"/>
    </row>
    <row r="3626" spans="6:6" x14ac:dyDescent="0.25">
      <c r="F3626" s="469"/>
    </row>
    <row r="3627" spans="6:6" x14ac:dyDescent="0.25">
      <c r="F3627" s="469"/>
    </row>
    <row r="3628" spans="6:6" x14ac:dyDescent="0.25">
      <c r="F3628" s="469"/>
    </row>
    <row r="3629" spans="6:6" x14ac:dyDescent="0.25">
      <c r="F3629" s="469"/>
    </row>
    <row r="3630" spans="6:6" x14ac:dyDescent="0.25">
      <c r="F3630" s="469"/>
    </row>
    <row r="3631" spans="6:6" x14ac:dyDescent="0.25">
      <c r="F3631" s="469"/>
    </row>
    <row r="3632" spans="6:6" x14ac:dyDescent="0.25">
      <c r="F3632" s="469"/>
    </row>
    <row r="3633" spans="6:6" x14ac:dyDescent="0.25">
      <c r="F3633" s="469"/>
    </row>
    <row r="3634" spans="6:6" x14ac:dyDescent="0.25">
      <c r="F3634" s="469"/>
    </row>
    <row r="3635" spans="6:6" x14ac:dyDescent="0.25">
      <c r="F3635" s="469"/>
    </row>
    <row r="3636" spans="6:6" x14ac:dyDescent="0.25">
      <c r="F3636" s="469"/>
    </row>
    <row r="3637" spans="6:6" x14ac:dyDescent="0.25">
      <c r="F3637" s="469"/>
    </row>
    <row r="3638" spans="6:6" x14ac:dyDescent="0.25">
      <c r="F3638" s="469"/>
    </row>
    <row r="3639" spans="6:6" x14ac:dyDescent="0.25">
      <c r="F3639" s="469"/>
    </row>
    <row r="3640" spans="6:6" x14ac:dyDescent="0.25">
      <c r="F3640" s="469"/>
    </row>
    <row r="3641" spans="6:6" x14ac:dyDescent="0.25">
      <c r="F3641" s="469"/>
    </row>
    <row r="3642" spans="6:6" x14ac:dyDescent="0.25">
      <c r="F3642" s="469"/>
    </row>
    <row r="3643" spans="6:6" x14ac:dyDescent="0.25">
      <c r="F3643" s="469"/>
    </row>
    <row r="3644" spans="6:6" x14ac:dyDescent="0.25">
      <c r="F3644" s="469"/>
    </row>
    <row r="3645" spans="6:6" x14ac:dyDescent="0.25">
      <c r="F3645" s="469"/>
    </row>
    <row r="3646" spans="6:6" x14ac:dyDescent="0.25">
      <c r="F3646" s="469"/>
    </row>
    <row r="3647" spans="6:6" x14ac:dyDescent="0.25">
      <c r="F3647" s="469"/>
    </row>
    <row r="3648" spans="6:6" x14ac:dyDescent="0.25">
      <c r="F3648" s="469"/>
    </row>
    <row r="3649" spans="6:6" x14ac:dyDescent="0.25">
      <c r="F3649" s="469"/>
    </row>
    <row r="3650" spans="6:6" x14ac:dyDescent="0.25">
      <c r="F3650" s="469"/>
    </row>
    <row r="3651" spans="6:6" x14ac:dyDescent="0.25">
      <c r="F3651" s="469"/>
    </row>
    <row r="3652" spans="6:6" x14ac:dyDescent="0.25">
      <c r="F3652" s="469"/>
    </row>
    <row r="3653" spans="6:6" x14ac:dyDescent="0.25">
      <c r="F3653" s="469"/>
    </row>
    <row r="3654" spans="6:6" x14ac:dyDescent="0.25">
      <c r="F3654" s="469"/>
    </row>
    <row r="3655" spans="6:6" x14ac:dyDescent="0.25">
      <c r="F3655" s="469"/>
    </row>
    <row r="3656" spans="6:6" x14ac:dyDescent="0.25">
      <c r="F3656" s="469"/>
    </row>
    <row r="3657" spans="6:6" x14ac:dyDescent="0.25">
      <c r="F3657" s="469"/>
    </row>
    <row r="3658" spans="6:6" x14ac:dyDescent="0.25">
      <c r="F3658" s="469"/>
    </row>
    <row r="3659" spans="6:6" x14ac:dyDescent="0.25">
      <c r="F3659" s="469"/>
    </row>
    <row r="3660" spans="6:6" x14ac:dyDescent="0.25">
      <c r="F3660" s="469"/>
    </row>
    <row r="3661" spans="6:6" x14ac:dyDescent="0.25">
      <c r="F3661" s="469"/>
    </row>
    <row r="3662" spans="6:6" x14ac:dyDescent="0.25">
      <c r="F3662" s="469"/>
    </row>
    <row r="3663" spans="6:6" x14ac:dyDescent="0.25">
      <c r="F3663" s="469"/>
    </row>
    <row r="3664" spans="6:6" x14ac:dyDescent="0.25">
      <c r="F3664" s="469"/>
    </row>
    <row r="3665" spans="6:6" x14ac:dyDescent="0.25">
      <c r="F3665" s="469"/>
    </row>
    <row r="3666" spans="6:6" x14ac:dyDescent="0.25">
      <c r="F3666" s="469"/>
    </row>
    <row r="3667" spans="6:6" x14ac:dyDescent="0.25">
      <c r="F3667" s="469"/>
    </row>
    <row r="3668" spans="6:6" x14ac:dyDescent="0.25">
      <c r="F3668" s="469"/>
    </row>
    <row r="3669" spans="6:6" x14ac:dyDescent="0.25">
      <c r="F3669" s="469"/>
    </row>
    <row r="3670" spans="6:6" x14ac:dyDescent="0.25">
      <c r="F3670" s="469"/>
    </row>
    <row r="3671" spans="6:6" x14ac:dyDescent="0.25">
      <c r="F3671" s="469"/>
    </row>
    <row r="3672" spans="6:6" x14ac:dyDescent="0.25">
      <c r="F3672" s="469"/>
    </row>
    <row r="3673" spans="6:6" x14ac:dyDescent="0.25">
      <c r="F3673" s="469"/>
    </row>
    <row r="3674" spans="6:6" x14ac:dyDescent="0.25">
      <c r="F3674" s="469"/>
    </row>
    <row r="3675" spans="6:6" x14ac:dyDescent="0.25">
      <c r="F3675" s="469"/>
    </row>
    <row r="3676" spans="6:6" x14ac:dyDescent="0.25">
      <c r="F3676" s="469"/>
    </row>
    <row r="3677" spans="6:6" x14ac:dyDescent="0.25">
      <c r="F3677" s="469"/>
    </row>
    <row r="3678" spans="6:6" x14ac:dyDescent="0.25">
      <c r="F3678" s="469"/>
    </row>
    <row r="3679" spans="6:6" x14ac:dyDescent="0.25">
      <c r="F3679" s="469"/>
    </row>
    <row r="3680" spans="6:6" x14ac:dyDescent="0.25">
      <c r="F3680" s="469"/>
    </row>
    <row r="3681" spans="6:6" x14ac:dyDescent="0.25">
      <c r="F3681" s="469"/>
    </row>
    <row r="3682" spans="6:6" x14ac:dyDescent="0.25">
      <c r="F3682" s="469"/>
    </row>
    <row r="3683" spans="6:6" x14ac:dyDescent="0.25">
      <c r="F3683" s="469"/>
    </row>
    <row r="3684" spans="6:6" x14ac:dyDescent="0.25">
      <c r="F3684" s="469"/>
    </row>
    <row r="3685" spans="6:6" x14ac:dyDescent="0.25">
      <c r="F3685" s="469"/>
    </row>
    <row r="3686" spans="6:6" x14ac:dyDescent="0.25">
      <c r="F3686" s="469"/>
    </row>
    <row r="3687" spans="6:6" x14ac:dyDescent="0.25">
      <c r="F3687" s="469"/>
    </row>
    <row r="3688" spans="6:6" x14ac:dyDescent="0.25">
      <c r="F3688" s="469"/>
    </row>
    <row r="3689" spans="6:6" x14ac:dyDescent="0.25">
      <c r="F3689" s="469"/>
    </row>
    <row r="3690" spans="6:6" x14ac:dyDescent="0.25">
      <c r="F3690" s="469"/>
    </row>
    <row r="3691" spans="6:6" x14ac:dyDescent="0.25">
      <c r="F3691" s="469"/>
    </row>
    <row r="3692" spans="6:6" x14ac:dyDescent="0.25">
      <c r="F3692" s="469"/>
    </row>
    <row r="3693" spans="6:6" x14ac:dyDescent="0.25">
      <c r="F3693" s="469"/>
    </row>
    <row r="3694" spans="6:6" x14ac:dyDescent="0.25">
      <c r="F3694" s="469"/>
    </row>
    <row r="3695" spans="6:6" x14ac:dyDescent="0.25">
      <c r="F3695" s="469"/>
    </row>
    <row r="3696" spans="6:6" x14ac:dyDescent="0.25">
      <c r="F3696" s="469"/>
    </row>
    <row r="3697" spans="6:6" x14ac:dyDescent="0.25">
      <c r="F3697" s="469"/>
    </row>
    <row r="3698" spans="6:6" x14ac:dyDescent="0.25">
      <c r="F3698" s="469"/>
    </row>
    <row r="3699" spans="6:6" x14ac:dyDescent="0.25">
      <c r="F3699" s="469"/>
    </row>
    <row r="3700" spans="6:6" x14ac:dyDescent="0.25">
      <c r="F3700" s="469"/>
    </row>
    <row r="3701" spans="6:6" x14ac:dyDescent="0.25">
      <c r="F3701" s="469"/>
    </row>
    <row r="3702" spans="6:6" x14ac:dyDescent="0.25">
      <c r="F3702" s="469"/>
    </row>
    <row r="3703" spans="6:6" x14ac:dyDescent="0.25">
      <c r="F3703" s="469"/>
    </row>
    <row r="3704" spans="6:6" x14ac:dyDescent="0.25">
      <c r="F3704" s="469"/>
    </row>
    <row r="3705" spans="6:6" x14ac:dyDescent="0.25">
      <c r="F3705" s="469"/>
    </row>
    <row r="3706" spans="6:6" x14ac:dyDescent="0.25">
      <c r="F3706" s="469"/>
    </row>
    <row r="3707" spans="6:6" x14ac:dyDescent="0.25">
      <c r="F3707" s="469"/>
    </row>
    <row r="3708" spans="6:6" x14ac:dyDescent="0.25">
      <c r="F3708" s="469"/>
    </row>
    <row r="3709" spans="6:6" x14ac:dyDescent="0.25">
      <c r="F3709" s="469"/>
    </row>
    <row r="3710" spans="6:6" x14ac:dyDescent="0.25">
      <c r="F3710" s="469"/>
    </row>
    <row r="3711" spans="6:6" x14ac:dyDescent="0.25">
      <c r="F3711" s="469"/>
    </row>
    <row r="3712" spans="6:6" x14ac:dyDescent="0.25">
      <c r="F3712" s="469"/>
    </row>
    <row r="3713" spans="6:6" x14ac:dyDescent="0.25">
      <c r="F3713" s="469"/>
    </row>
    <row r="3714" spans="6:6" x14ac:dyDescent="0.25">
      <c r="F3714" s="469"/>
    </row>
    <row r="3715" spans="6:6" x14ac:dyDescent="0.25">
      <c r="F3715" s="469"/>
    </row>
    <row r="3716" spans="6:6" x14ac:dyDescent="0.25">
      <c r="F3716" s="469"/>
    </row>
    <row r="3717" spans="6:6" x14ac:dyDescent="0.25">
      <c r="F3717" s="469"/>
    </row>
    <row r="3718" spans="6:6" x14ac:dyDescent="0.25">
      <c r="F3718" s="469"/>
    </row>
    <row r="3719" spans="6:6" x14ac:dyDescent="0.25">
      <c r="F3719" s="469"/>
    </row>
    <row r="3720" spans="6:6" x14ac:dyDescent="0.25">
      <c r="F3720" s="469"/>
    </row>
    <row r="3721" spans="6:6" x14ac:dyDescent="0.25">
      <c r="F3721" s="469"/>
    </row>
    <row r="3722" spans="6:6" x14ac:dyDescent="0.25">
      <c r="F3722" s="469"/>
    </row>
    <row r="3723" spans="6:6" x14ac:dyDescent="0.25">
      <c r="F3723" s="469"/>
    </row>
    <row r="3724" spans="6:6" x14ac:dyDescent="0.25">
      <c r="F3724" s="469"/>
    </row>
    <row r="3725" spans="6:6" x14ac:dyDescent="0.25">
      <c r="F3725" s="469"/>
    </row>
    <row r="3726" spans="6:6" x14ac:dyDescent="0.25">
      <c r="F3726" s="469"/>
    </row>
    <row r="3727" spans="6:6" x14ac:dyDescent="0.25">
      <c r="F3727" s="469"/>
    </row>
    <row r="3728" spans="6:6" x14ac:dyDescent="0.25">
      <c r="F3728" s="469"/>
    </row>
    <row r="3729" spans="6:6" x14ac:dyDescent="0.25">
      <c r="F3729" s="469"/>
    </row>
    <row r="3730" spans="6:6" x14ac:dyDescent="0.25">
      <c r="F3730" s="469"/>
    </row>
    <row r="3731" spans="6:6" x14ac:dyDescent="0.25">
      <c r="F3731" s="469"/>
    </row>
    <row r="3732" spans="6:6" x14ac:dyDescent="0.25">
      <c r="F3732" s="469"/>
    </row>
    <row r="3733" spans="6:6" x14ac:dyDescent="0.25">
      <c r="F3733" s="469"/>
    </row>
    <row r="3734" spans="6:6" x14ac:dyDescent="0.25">
      <c r="F3734" s="469"/>
    </row>
    <row r="3735" spans="6:6" x14ac:dyDescent="0.25">
      <c r="F3735" s="469"/>
    </row>
    <row r="3736" spans="6:6" x14ac:dyDescent="0.25">
      <c r="F3736" s="469"/>
    </row>
    <row r="3737" spans="6:6" x14ac:dyDescent="0.25">
      <c r="F3737" s="469"/>
    </row>
    <row r="3738" spans="6:6" x14ac:dyDescent="0.25">
      <c r="F3738" s="469"/>
    </row>
    <row r="3739" spans="6:6" x14ac:dyDescent="0.25">
      <c r="F3739" s="469"/>
    </row>
    <row r="3740" spans="6:6" x14ac:dyDescent="0.25">
      <c r="F3740" s="469"/>
    </row>
    <row r="3741" spans="6:6" x14ac:dyDescent="0.25">
      <c r="F3741" s="469"/>
    </row>
    <row r="3742" spans="6:6" x14ac:dyDescent="0.25">
      <c r="F3742" s="469"/>
    </row>
    <row r="3743" spans="6:6" x14ac:dyDescent="0.25">
      <c r="F3743" s="469"/>
    </row>
    <row r="3744" spans="6:6" x14ac:dyDescent="0.25">
      <c r="F3744" s="469"/>
    </row>
    <row r="3745" spans="6:6" x14ac:dyDescent="0.25">
      <c r="F3745" s="469"/>
    </row>
    <row r="3746" spans="6:6" x14ac:dyDescent="0.25">
      <c r="F3746" s="469"/>
    </row>
    <row r="3747" spans="6:6" x14ac:dyDescent="0.25">
      <c r="F3747" s="469"/>
    </row>
    <row r="3748" spans="6:6" x14ac:dyDescent="0.25">
      <c r="F3748" s="469"/>
    </row>
    <row r="3749" spans="6:6" x14ac:dyDescent="0.25">
      <c r="F3749" s="469"/>
    </row>
    <row r="3750" spans="6:6" x14ac:dyDescent="0.25">
      <c r="F3750" s="469"/>
    </row>
    <row r="3751" spans="6:6" x14ac:dyDescent="0.25">
      <c r="F3751" s="469"/>
    </row>
    <row r="3752" spans="6:6" x14ac:dyDescent="0.25">
      <c r="F3752" s="469"/>
    </row>
    <row r="3753" spans="6:6" x14ac:dyDescent="0.25">
      <c r="F3753" s="469"/>
    </row>
    <row r="3754" spans="6:6" x14ac:dyDescent="0.25">
      <c r="F3754" s="469"/>
    </row>
    <row r="3755" spans="6:6" x14ac:dyDescent="0.25">
      <c r="F3755" s="469"/>
    </row>
    <row r="3756" spans="6:6" x14ac:dyDescent="0.25">
      <c r="F3756" s="469"/>
    </row>
    <row r="3757" spans="6:6" x14ac:dyDescent="0.25">
      <c r="F3757" s="469"/>
    </row>
    <row r="3758" spans="6:6" x14ac:dyDescent="0.25">
      <c r="F3758" s="469"/>
    </row>
    <row r="3759" spans="6:6" x14ac:dyDescent="0.25">
      <c r="F3759" s="469"/>
    </row>
    <row r="3760" spans="6:6" x14ac:dyDescent="0.25">
      <c r="F3760" s="469"/>
    </row>
    <row r="3761" spans="6:6" x14ac:dyDescent="0.25">
      <c r="F3761" s="469"/>
    </row>
    <row r="3762" spans="6:6" x14ac:dyDescent="0.25">
      <c r="F3762" s="469"/>
    </row>
    <row r="3763" spans="6:6" x14ac:dyDescent="0.25">
      <c r="F3763" s="469"/>
    </row>
    <row r="3764" spans="6:6" x14ac:dyDescent="0.25">
      <c r="F3764" s="469"/>
    </row>
    <row r="3765" spans="6:6" x14ac:dyDescent="0.25">
      <c r="F3765" s="469"/>
    </row>
    <row r="3766" spans="6:6" x14ac:dyDescent="0.25">
      <c r="F3766" s="469"/>
    </row>
    <row r="3767" spans="6:6" x14ac:dyDescent="0.25">
      <c r="F3767" s="469"/>
    </row>
    <row r="3768" spans="6:6" x14ac:dyDescent="0.25">
      <c r="F3768" s="469"/>
    </row>
    <row r="3769" spans="6:6" x14ac:dyDescent="0.25">
      <c r="F3769" s="469"/>
    </row>
    <row r="3770" spans="6:6" x14ac:dyDescent="0.25">
      <c r="F3770" s="469"/>
    </row>
    <row r="3771" spans="6:6" x14ac:dyDescent="0.25">
      <c r="F3771" s="469"/>
    </row>
    <row r="3772" spans="6:6" x14ac:dyDescent="0.25">
      <c r="F3772" s="469"/>
    </row>
    <row r="3773" spans="6:6" x14ac:dyDescent="0.25">
      <c r="F3773" s="469"/>
    </row>
    <row r="3774" spans="6:6" x14ac:dyDescent="0.25">
      <c r="F3774" s="469"/>
    </row>
    <row r="3775" spans="6:6" x14ac:dyDescent="0.25">
      <c r="F3775" s="469"/>
    </row>
    <row r="3776" spans="6:6" x14ac:dyDescent="0.25">
      <c r="F3776" s="469"/>
    </row>
    <row r="3777" spans="6:6" x14ac:dyDescent="0.25">
      <c r="F3777" s="469"/>
    </row>
    <row r="3778" spans="6:6" x14ac:dyDescent="0.25">
      <c r="F3778" s="469"/>
    </row>
    <row r="3779" spans="6:6" x14ac:dyDescent="0.25">
      <c r="F3779" s="469"/>
    </row>
    <row r="3780" spans="6:6" x14ac:dyDescent="0.25">
      <c r="F3780" s="469"/>
    </row>
    <row r="3781" spans="6:6" x14ac:dyDescent="0.25">
      <c r="F3781" s="469"/>
    </row>
    <row r="3782" spans="6:6" x14ac:dyDescent="0.25">
      <c r="F3782" s="469"/>
    </row>
    <row r="3783" spans="6:6" x14ac:dyDescent="0.25">
      <c r="F3783" s="469"/>
    </row>
    <row r="3784" spans="6:6" x14ac:dyDescent="0.25">
      <c r="F3784" s="469"/>
    </row>
    <row r="3785" spans="6:6" x14ac:dyDescent="0.25">
      <c r="F3785" s="469"/>
    </row>
    <row r="3786" spans="6:6" x14ac:dyDescent="0.25">
      <c r="F3786" s="469"/>
    </row>
    <row r="3787" spans="6:6" x14ac:dyDescent="0.25">
      <c r="F3787" s="469"/>
    </row>
    <row r="3788" spans="6:6" x14ac:dyDescent="0.25">
      <c r="F3788" s="469"/>
    </row>
    <row r="3789" spans="6:6" x14ac:dyDescent="0.25">
      <c r="F3789" s="469"/>
    </row>
    <row r="3790" spans="6:6" x14ac:dyDescent="0.25">
      <c r="F3790" s="469"/>
    </row>
    <row r="3791" spans="6:6" x14ac:dyDescent="0.25">
      <c r="F3791" s="469"/>
    </row>
    <row r="3792" spans="6:6" x14ac:dyDescent="0.25">
      <c r="F3792" s="469"/>
    </row>
    <row r="3793" spans="6:6" x14ac:dyDescent="0.25">
      <c r="F3793" s="469"/>
    </row>
    <row r="3794" spans="6:6" x14ac:dyDescent="0.25">
      <c r="F3794" s="469"/>
    </row>
    <row r="3795" spans="6:6" x14ac:dyDescent="0.25">
      <c r="F3795" s="469"/>
    </row>
    <row r="3796" spans="6:6" x14ac:dyDescent="0.25">
      <c r="F3796" s="469"/>
    </row>
    <row r="3797" spans="6:6" x14ac:dyDescent="0.25">
      <c r="F3797" s="469"/>
    </row>
    <row r="3798" spans="6:6" x14ac:dyDescent="0.25">
      <c r="F3798" s="469"/>
    </row>
    <row r="3799" spans="6:6" x14ac:dyDescent="0.25">
      <c r="F3799" s="469"/>
    </row>
    <row r="3800" spans="6:6" x14ac:dyDescent="0.25">
      <c r="F3800" s="469"/>
    </row>
    <row r="3801" spans="6:6" x14ac:dyDescent="0.25">
      <c r="F3801" s="469"/>
    </row>
    <row r="3802" spans="6:6" x14ac:dyDescent="0.25">
      <c r="F3802" s="469"/>
    </row>
    <row r="3803" spans="6:6" x14ac:dyDescent="0.25">
      <c r="F3803" s="469"/>
    </row>
    <row r="3804" spans="6:6" x14ac:dyDescent="0.25">
      <c r="F3804" s="469"/>
    </row>
    <row r="3805" spans="6:6" x14ac:dyDescent="0.25">
      <c r="F3805" s="469"/>
    </row>
    <row r="3806" spans="6:6" x14ac:dyDescent="0.25">
      <c r="F3806" s="469"/>
    </row>
    <row r="3807" spans="6:6" x14ac:dyDescent="0.25">
      <c r="F3807" s="469"/>
    </row>
    <row r="3808" spans="6:6" x14ac:dyDescent="0.25">
      <c r="F3808" s="469"/>
    </row>
    <row r="3809" spans="6:6" x14ac:dyDescent="0.25">
      <c r="F3809" s="469"/>
    </row>
    <row r="3810" spans="6:6" x14ac:dyDescent="0.25">
      <c r="F3810" s="469"/>
    </row>
    <row r="3811" spans="6:6" x14ac:dyDescent="0.25">
      <c r="F3811" s="469"/>
    </row>
    <row r="3812" spans="6:6" x14ac:dyDescent="0.25">
      <c r="F3812" s="469"/>
    </row>
    <row r="3813" spans="6:6" x14ac:dyDescent="0.25">
      <c r="F3813" s="469"/>
    </row>
    <row r="3814" spans="6:6" x14ac:dyDescent="0.25">
      <c r="F3814" s="469"/>
    </row>
    <row r="3815" spans="6:6" x14ac:dyDescent="0.25">
      <c r="F3815" s="469"/>
    </row>
    <row r="3816" spans="6:6" x14ac:dyDescent="0.25">
      <c r="F3816" s="469"/>
    </row>
    <row r="3817" spans="6:6" x14ac:dyDescent="0.25">
      <c r="F3817" s="469"/>
    </row>
    <row r="3818" spans="6:6" x14ac:dyDescent="0.25">
      <c r="F3818" s="469"/>
    </row>
    <row r="3819" spans="6:6" x14ac:dyDescent="0.25">
      <c r="F3819" s="469"/>
    </row>
    <row r="3820" spans="6:6" x14ac:dyDescent="0.25">
      <c r="F3820" s="469"/>
    </row>
    <row r="3821" spans="6:6" x14ac:dyDescent="0.25">
      <c r="F3821" s="469"/>
    </row>
    <row r="3822" spans="6:6" x14ac:dyDescent="0.25">
      <c r="F3822" s="469"/>
    </row>
    <row r="3823" spans="6:6" x14ac:dyDescent="0.25">
      <c r="F3823" s="469"/>
    </row>
    <row r="3824" spans="6:6" x14ac:dyDescent="0.25">
      <c r="F3824" s="469"/>
    </row>
    <row r="3825" spans="6:6" x14ac:dyDescent="0.25">
      <c r="F3825" s="469"/>
    </row>
    <row r="3826" spans="6:6" x14ac:dyDescent="0.25">
      <c r="F3826" s="469"/>
    </row>
    <row r="3827" spans="6:6" x14ac:dyDescent="0.25">
      <c r="F3827" s="469"/>
    </row>
    <row r="3828" spans="6:6" x14ac:dyDescent="0.25">
      <c r="F3828" s="469"/>
    </row>
    <row r="3829" spans="6:6" x14ac:dyDescent="0.25">
      <c r="F3829" s="469"/>
    </row>
    <row r="3830" spans="6:6" x14ac:dyDescent="0.25">
      <c r="F3830" s="469"/>
    </row>
    <row r="3831" spans="6:6" x14ac:dyDescent="0.25">
      <c r="F3831" s="469"/>
    </row>
    <row r="3832" spans="6:6" x14ac:dyDescent="0.25">
      <c r="F3832" s="469"/>
    </row>
    <row r="3833" spans="6:6" x14ac:dyDescent="0.25">
      <c r="F3833" s="469"/>
    </row>
    <row r="3834" spans="6:6" x14ac:dyDescent="0.25">
      <c r="F3834" s="469"/>
    </row>
    <row r="3835" spans="6:6" x14ac:dyDescent="0.25">
      <c r="F3835" s="469"/>
    </row>
    <row r="3836" spans="6:6" x14ac:dyDescent="0.25">
      <c r="F3836" s="469"/>
    </row>
    <row r="3837" spans="6:6" x14ac:dyDescent="0.25">
      <c r="F3837" s="469"/>
    </row>
    <row r="3838" spans="6:6" x14ac:dyDescent="0.25">
      <c r="F3838" s="469"/>
    </row>
    <row r="3839" spans="6:6" x14ac:dyDescent="0.25">
      <c r="F3839" s="469"/>
    </row>
    <row r="3840" spans="6:6" x14ac:dyDescent="0.25">
      <c r="F3840" s="469"/>
    </row>
    <row r="3841" spans="6:6" x14ac:dyDescent="0.25">
      <c r="F3841" s="469"/>
    </row>
    <row r="3842" spans="6:6" x14ac:dyDescent="0.25">
      <c r="F3842" s="469"/>
    </row>
    <row r="3843" spans="6:6" x14ac:dyDescent="0.25">
      <c r="F3843" s="469"/>
    </row>
    <row r="3844" spans="6:6" x14ac:dyDescent="0.25">
      <c r="F3844" s="469"/>
    </row>
    <row r="3845" spans="6:6" x14ac:dyDescent="0.25">
      <c r="F3845" s="469"/>
    </row>
    <row r="3846" spans="6:6" x14ac:dyDescent="0.25">
      <c r="F3846" s="469"/>
    </row>
    <row r="3847" spans="6:6" x14ac:dyDescent="0.25">
      <c r="F3847" s="469"/>
    </row>
    <row r="3848" spans="6:6" x14ac:dyDescent="0.25">
      <c r="F3848" s="469"/>
    </row>
    <row r="3849" spans="6:6" x14ac:dyDescent="0.25">
      <c r="F3849" s="469"/>
    </row>
    <row r="3850" spans="6:6" x14ac:dyDescent="0.25">
      <c r="F3850" s="469"/>
    </row>
    <row r="3851" spans="6:6" x14ac:dyDescent="0.25">
      <c r="F3851" s="469"/>
    </row>
    <row r="3852" spans="6:6" x14ac:dyDescent="0.25">
      <c r="F3852" s="469"/>
    </row>
    <row r="3853" spans="6:6" x14ac:dyDescent="0.25">
      <c r="F3853" s="469"/>
    </row>
    <row r="3854" spans="6:6" x14ac:dyDescent="0.25">
      <c r="F3854" s="469"/>
    </row>
    <row r="3855" spans="6:6" x14ac:dyDescent="0.25">
      <c r="F3855" s="469"/>
    </row>
    <row r="3856" spans="6:6" x14ac:dyDescent="0.25">
      <c r="F3856" s="469"/>
    </row>
    <row r="3857" spans="6:6" x14ac:dyDescent="0.25">
      <c r="F3857" s="469"/>
    </row>
    <row r="3858" spans="6:6" x14ac:dyDescent="0.25">
      <c r="F3858" s="469"/>
    </row>
    <row r="3859" spans="6:6" x14ac:dyDescent="0.25">
      <c r="F3859" s="469"/>
    </row>
    <row r="3860" spans="6:6" x14ac:dyDescent="0.25">
      <c r="F3860" s="469"/>
    </row>
    <row r="3861" spans="6:6" x14ac:dyDescent="0.25">
      <c r="F3861" s="469"/>
    </row>
    <row r="3862" spans="6:6" x14ac:dyDescent="0.25">
      <c r="F3862" s="469"/>
    </row>
    <row r="3863" spans="6:6" x14ac:dyDescent="0.25">
      <c r="F3863" s="469"/>
    </row>
    <row r="3864" spans="6:6" x14ac:dyDescent="0.25">
      <c r="F3864" s="469"/>
    </row>
    <row r="3865" spans="6:6" x14ac:dyDescent="0.25">
      <c r="F3865" s="469"/>
    </row>
    <row r="3866" spans="6:6" x14ac:dyDescent="0.25">
      <c r="F3866" s="469"/>
    </row>
    <row r="3867" spans="6:6" x14ac:dyDescent="0.25">
      <c r="F3867" s="469"/>
    </row>
    <row r="3868" spans="6:6" x14ac:dyDescent="0.25">
      <c r="F3868" s="469"/>
    </row>
    <row r="3869" spans="6:6" x14ac:dyDescent="0.25">
      <c r="F3869" s="469"/>
    </row>
    <row r="3870" spans="6:6" x14ac:dyDescent="0.25">
      <c r="F3870" s="469"/>
    </row>
    <row r="3871" spans="6:6" x14ac:dyDescent="0.25">
      <c r="F3871" s="469"/>
    </row>
    <row r="3872" spans="6:6" x14ac:dyDescent="0.25">
      <c r="F3872" s="469"/>
    </row>
    <row r="3873" spans="6:6" x14ac:dyDescent="0.25">
      <c r="F3873" s="469"/>
    </row>
    <row r="3874" spans="6:6" x14ac:dyDescent="0.25">
      <c r="F3874" s="469"/>
    </row>
    <row r="3875" spans="6:6" x14ac:dyDescent="0.25">
      <c r="F3875" s="469"/>
    </row>
    <row r="3876" spans="6:6" x14ac:dyDescent="0.25">
      <c r="F3876" s="469"/>
    </row>
    <row r="3877" spans="6:6" x14ac:dyDescent="0.25">
      <c r="F3877" s="469"/>
    </row>
    <row r="3878" spans="6:6" x14ac:dyDescent="0.25">
      <c r="F3878" s="469"/>
    </row>
    <row r="3879" spans="6:6" x14ac:dyDescent="0.25">
      <c r="F3879" s="469"/>
    </row>
    <row r="3880" spans="6:6" x14ac:dyDescent="0.25">
      <c r="F3880" s="469"/>
    </row>
    <row r="3881" spans="6:6" x14ac:dyDescent="0.25">
      <c r="F3881" s="469"/>
    </row>
    <row r="3882" spans="6:6" x14ac:dyDescent="0.25">
      <c r="F3882" s="469"/>
    </row>
    <row r="3883" spans="6:6" x14ac:dyDescent="0.25">
      <c r="F3883" s="469"/>
    </row>
    <row r="3884" spans="6:6" x14ac:dyDescent="0.25">
      <c r="F3884" s="469"/>
    </row>
    <row r="3885" spans="6:6" x14ac:dyDescent="0.25">
      <c r="F3885" s="469"/>
    </row>
    <row r="3886" spans="6:6" x14ac:dyDescent="0.25">
      <c r="F3886" s="469"/>
    </row>
    <row r="3887" spans="6:6" x14ac:dyDescent="0.25">
      <c r="F3887" s="469"/>
    </row>
    <row r="3888" spans="6:6" x14ac:dyDescent="0.25">
      <c r="F3888" s="469"/>
    </row>
    <row r="3889" spans="6:6" x14ac:dyDescent="0.25">
      <c r="F3889" s="469"/>
    </row>
    <row r="3890" spans="6:6" x14ac:dyDescent="0.25">
      <c r="F3890" s="469"/>
    </row>
    <row r="3891" spans="6:6" x14ac:dyDescent="0.25">
      <c r="F3891" s="469"/>
    </row>
    <row r="3892" spans="6:6" x14ac:dyDescent="0.25">
      <c r="F3892" s="469"/>
    </row>
    <row r="3893" spans="6:6" x14ac:dyDescent="0.25">
      <c r="F3893" s="469"/>
    </row>
    <row r="3894" spans="6:6" x14ac:dyDescent="0.25">
      <c r="F3894" s="469"/>
    </row>
    <row r="3895" spans="6:6" x14ac:dyDescent="0.25">
      <c r="F3895" s="469"/>
    </row>
    <row r="3896" spans="6:6" x14ac:dyDescent="0.25">
      <c r="F3896" s="469"/>
    </row>
    <row r="3897" spans="6:6" x14ac:dyDescent="0.25">
      <c r="F3897" s="469"/>
    </row>
    <row r="3898" spans="6:6" x14ac:dyDescent="0.25">
      <c r="F3898" s="469"/>
    </row>
    <row r="3899" spans="6:6" x14ac:dyDescent="0.25">
      <c r="F3899" s="469"/>
    </row>
    <row r="3900" spans="6:6" x14ac:dyDescent="0.25">
      <c r="F3900" s="469"/>
    </row>
    <row r="3901" spans="6:6" x14ac:dyDescent="0.25">
      <c r="F3901" s="469"/>
    </row>
    <row r="3902" spans="6:6" x14ac:dyDescent="0.25">
      <c r="F3902" s="469"/>
    </row>
    <row r="3903" spans="6:6" x14ac:dyDescent="0.25">
      <c r="F3903" s="469"/>
    </row>
    <row r="3904" spans="6:6" x14ac:dyDescent="0.25">
      <c r="F3904" s="469"/>
    </row>
    <row r="3905" spans="6:6" x14ac:dyDescent="0.25">
      <c r="F3905" s="469"/>
    </row>
    <row r="3906" spans="6:6" x14ac:dyDescent="0.25">
      <c r="F3906" s="469"/>
    </row>
    <row r="3907" spans="6:6" x14ac:dyDescent="0.25">
      <c r="F3907" s="469"/>
    </row>
    <row r="3908" spans="6:6" x14ac:dyDescent="0.25">
      <c r="F3908" s="469"/>
    </row>
    <row r="3909" spans="6:6" x14ac:dyDescent="0.25">
      <c r="F3909" s="469"/>
    </row>
    <row r="3910" spans="6:6" x14ac:dyDescent="0.25">
      <c r="F3910" s="469"/>
    </row>
    <row r="3911" spans="6:6" x14ac:dyDescent="0.25">
      <c r="F3911" s="469"/>
    </row>
    <row r="3912" spans="6:6" x14ac:dyDescent="0.25">
      <c r="F3912" s="469"/>
    </row>
    <row r="3913" spans="6:6" x14ac:dyDescent="0.25">
      <c r="F3913" s="469"/>
    </row>
    <row r="3914" spans="6:6" x14ac:dyDescent="0.25">
      <c r="F3914" s="469"/>
    </row>
    <row r="3915" spans="6:6" x14ac:dyDescent="0.25">
      <c r="F3915" s="469"/>
    </row>
    <row r="3916" spans="6:6" x14ac:dyDescent="0.25">
      <c r="F3916" s="469"/>
    </row>
    <row r="3917" spans="6:6" x14ac:dyDescent="0.25">
      <c r="F3917" s="469"/>
    </row>
    <row r="3918" spans="6:6" x14ac:dyDescent="0.25">
      <c r="F3918" s="469"/>
    </row>
    <row r="3919" spans="6:6" x14ac:dyDescent="0.25">
      <c r="F3919" s="469"/>
    </row>
    <row r="3920" spans="6:6" x14ac:dyDescent="0.25">
      <c r="F3920" s="469"/>
    </row>
    <row r="3921" spans="6:6" x14ac:dyDescent="0.25">
      <c r="F3921" s="469"/>
    </row>
    <row r="3922" spans="6:6" x14ac:dyDescent="0.25">
      <c r="F3922" s="469"/>
    </row>
    <row r="3923" spans="6:6" x14ac:dyDescent="0.25">
      <c r="F3923" s="469"/>
    </row>
    <row r="3924" spans="6:6" x14ac:dyDescent="0.25">
      <c r="F3924" s="469"/>
    </row>
    <row r="3925" spans="6:6" x14ac:dyDescent="0.25">
      <c r="F3925" s="469"/>
    </row>
    <row r="3926" spans="6:6" x14ac:dyDescent="0.25">
      <c r="F3926" s="469"/>
    </row>
    <row r="3927" spans="6:6" x14ac:dyDescent="0.25">
      <c r="F3927" s="469"/>
    </row>
    <row r="3928" spans="6:6" x14ac:dyDescent="0.25">
      <c r="F3928" s="469"/>
    </row>
    <row r="3929" spans="6:6" x14ac:dyDescent="0.25">
      <c r="F3929" s="469"/>
    </row>
    <row r="3930" spans="6:6" x14ac:dyDescent="0.25">
      <c r="F3930" s="469"/>
    </row>
    <row r="3931" spans="6:6" x14ac:dyDescent="0.25">
      <c r="F3931" s="469"/>
    </row>
    <row r="3932" spans="6:6" x14ac:dyDescent="0.25">
      <c r="F3932" s="469"/>
    </row>
    <row r="3933" spans="6:6" x14ac:dyDescent="0.25">
      <c r="F3933" s="469"/>
    </row>
    <row r="3934" spans="6:6" x14ac:dyDescent="0.25">
      <c r="F3934" s="469"/>
    </row>
    <row r="3935" spans="6:6" x14ac:dyDescent="0.25">
      <c r="F3935" s="469"/>
    </row>
    <row r="3936" spans="6:6" x14ac:dyDescent="0.25">
      <c r="F3936" s="469"/>
    </row>
    <row r="3937" spans="6:6" x14ac:dyDescent="0.25">
      <c r="F3937" s="469"/>
    </row>
    <row r="3938" spans="6:6" x14ac:dyDescent="0.25">
      <c r="F3938" s="469"/>
    </row>
    <row r="3939" spans="6:6" x14ac:dyDescent="0.25">
      <c r="F3939" s="469"/>
    </row>
    <row r="3940" spans="6:6" x14ac:dyDescent="0.25">
      <c r="F3940" s="469"/>
    </row>
    <row r="3941" spans="6:6" x14ac:dyDescent="0.25">
      <c r="F3941" s="469"/>
    </row>
    <row r="3942" spans="6:6" x14ac:dyDescent="0.25">
      <c r="F3942" s="469"/>
    </row>
    <row r="3943" spans="6:6" x14ac:dyDescent="0.25">
      <c r="F3943" s="469"/>
    </row>
    <row r="3944" spans="6:6" x14ac:dyDescent="0.25">
      <c r="F3944" s="469"/>
    </row>
    <row r="3945" spans="6:6" x14ac:dyDescent="0.25">
      <c r="F3945" s="469"/>
    </row>
    <row r="3946" spans="6:6" x14ac:dyDescent="0.25">
      <c r="F3946" s="469"/>
    </row>
    <row r="3947" spans="6:6" x14ac:dyDescent="0.25">
      <c r="F3947" s="469"/>
    </row>
    <row r="3948" spans="6:6" x14ac:dyDescent="0.25">
      <c r="F3948" s="469"/>
    </row>
    <row r="3949" spans="6:6" x14ac:dyDescent="0.25">
      <c r="F3949" s="469"/>
    </row>
    <row r="3950" spans="6:6" x14ac:dyDescent="0.25">
      <c r="F3950" s="469"/>
    </row>
    <row r="3951" spans="6:6" x14ac:dyDescent="0.25">
      <c r="F3951" s="469"/>
    </row>
    <row r="3952" spans="6:6" x14ac:dyDescent="0.25">
      <c r="F3952" s="469"/>
    </row>
    <row r="3953" spans="6:6" x14ac:dyDescent="0.25">
      <c r="F3953" s="469"/>
    </row>
    <row r="3954" spans="6:6" x14ac:dyDescent="0.25">
      <c r="F3954" s="469"/>
    </row>
    <row r="3955" spans="6:6" x14ac:dyDescent="0.25">
      <c r="F3955" s="469"/>
    </row>
    <row r="3956" spans="6:6" x14ac:dyDescent="0.25">
      <c r="F3956" s="469"/>
    </row>
    <row r="3957" spans="6:6" x14ac:dyDescent="0.25">
      <c r="F3957" s="469"/>
    </row>
    <row r="3958" spans="6:6" x14ac:dyDescent="0.25">
      <c r="F3958" s="469"/>
    </row>
    <row r="3959" spans="6:6" x14ac:dyDescent="0.25">
      <c r="F3959" s="469"/>
    </row>
    <row r="3960" spans="6:6" x14ac:dyDescent="0.25">
      <c r="F3960" s="469"/>
    </row>
    <row r="3961" spans="6:6" x14ac:dyDescent="0.25">
      <c r="F3961" s="469"/>
    </row>
    <row r="3962" spans="6:6" x14ac:dyDescent="0.25">
      <c r="F3962" s="469"/>
    </row>
    <row r="3963" spans="6:6" x14ac:dyDescent="0.25">
      <c r="F3963" s="469"/>
    </row>
    <row r="3964" spans="6:6" x14ac:dyDescent="0.25">
      <c r="F3964" s="469"/>
    </row>
    <row r="3965" spans="6:6" x14ac:dyDescent="0.25">
      <c r="F3965" s="469"/>
    </row>
    <row r="3966" spans="6:6" x14ac:dyDescent="0.25">
      <c r="F3966" s="469"/>
    </row>
    <row r="3967" spans="6:6" x14ac:dyDescent="0.25">
      <c r="F3967" s="469"/>
    </row>
    <row r="3968" spans="6:6" x14ac:dyDescent="0.25">
      <c r="F3968" s="469"/>
    </row>
    <row r="3969" spans="6:6" x14ac:dyDescent="0.25">
      <c r="F3969" s="469"/>
    </row>
    <row r="3970" spans="6:6" x14ac:dyDescent="0.25">
      <c r="F3970" s="469"/>
    </row>
    <row r="3971" spans="6:6" x14ac:dyDescent="0.25">
      <c r="F3971" s="469"/>
    </row>
    <row r="3972" spans="6:6" x14ac:dyDescent="0.25">
      <c r="F3972" s="469"/>
    </row>
    <row r="3973" spans="6:6" x14ac:dyDescent="0.25">
      <c r="F3973" s="469"/>
    </row>
    <row r="3974" spans="6:6" x14ac:dyDescent="0.25">
      <c r="F3974" s="469"/>
    </row>
    <row r="3975" spans="6:6" x14ac:dyDescent="0.25">
      <c r="F3975" s="469"/>
    </row>
    <row r="3976" spans="6:6" x14ac:dyDescent="0.25">
      <c r="F3976" s="469"/>
    </row>
    <row r="3977" spans="6:6" x14ac:dyDescent="0.25">
      <c r="F3977" s="469"/>
    </row>
    <row r="3978" spans="6:6" x14ac:dyDescent="0.25">
      <c r="F3978" s="469"/>
    </row>
    <row r="3979" spans="6:6" x14ac:dyDescent="0.25">
      <c r="F3979" s="469"/>
    </row>
    <row r="3980" spans="6:6" x14ac:dyDescent="0.25">
      <c r="F3980" s="469"/>
    </row>
    <row r="3981" spans="6:6" x14ac:dyDescent="0.25">
      <c r="F3981" s="469"/>
    </row>
    <row r="3982" spans="6:6" x14ac:dyDescent="0.25">
      <c r="F3982" s="469"/>
    </row>
    <row r="3983" spans="6:6" x14ac:dyDescent="0.25">
      <c r="F3983" s="469"/>
    </row>
    <row r="3984" spans="6:6" x14ac:dyDescent="0.25">
      <c r="F3984" s="469"/>
    </row>
    <row r="3985" spans="6:6" x14ac:dyDescent="0.25">
      <c r="F3985" s="469"/>
    </row>
    <row r="3986" spans="6:6" x14ac:dyDescent="0.25">
      <c r="F3986" s="469"/>
    </row>
    <row r="3987" spans="6:6" x14ac:dyDescent="0.25">
      <c r="F3987" s="469"/>
    </row>
    <row r="3988" spans="6:6" x14ac:dyDescent="0.25">
      <c r="F3988" s="469"/>
    </row>
    <row r="3989" spans="6:6" x14ac:dyDescent="0.25">
      <c r="F3989" s="469"/>
    </row>
    <row r="3990" spans="6:6" x14ac:dyDescent="0.25">
      <c r="F3990" s="469"/>
    </row>
    <row r="3991" spans="6:6" x14ac:dyDescent="0.25">
      <c r="F3991" s="469"/>
    </row>
    <row r="3992" spans="6:6" x14ac:dyDescent="0.25">
      <c r="F3992" s="469"/>
    </row>
    <row r="3993" spans="6:6" x14ac:dyDescent="0.25">
      <c r="F3993" s="469"/>
    </row>
    <row r="3994" spans="6:6" x14ac:dyDescent="0.25">
      <c r="F3994" s="469"/>
    </row>
    <row r="3995" spans="6:6" x14ac:dyDescent="0.25">
      <c r="F3995" s="469"/>
    </row>
    <row r="3996" spans="6:6" x14ac:dyDescent="0.25">
      <c r="F3996" s="469"/>
    </row>
    <row r="3997" spans="6:6" x14ac:dyDescent="0.25">
      <c r="F3997" s="469"/>
    </row>
    <row r="3998" spans="6:6" x14ac:dyDescent="0.25">
      <c r="F3998" s="469"/>
    </row>
    <row r="3999" spans="6:6" x14ac:dyDescent="0.25">
      <c r="F3999" s="469"/>
    </row>
    <row r="4000" spans="6:6" x14ac:dyDescent="0.25">
      <c r="F4000" s="469"/>
    </row>
    <row r="4001" spans="6:6" x14ac:dyDescent="0.25">
      <c r="F4001" s="469"/>
    </row>
    <row r="4002" spans="6:6" x14ac:dyDescent="0.25">
      <c r="F4002" s="469"/>
    </row>
    <row r="4003" spans="6:6" x14ac:dyDescent="0.25">
      <c r="F4003" s="469"/>
    </row>
    <row r="4004" spans="6:6" x14ac:dyDescent="0.25">
      <c r="F4004" s="469"/>
    </row>
    <row r="4005" spans="6:6" x14ac:dyDescent="0.25">
      <c r="F4005" s="469"/>
    </row>
    <row r="4006" spans="6:6" x14ac:dyDescent="0.25">
      <c r="F4006" s="469"/>
    </row>
    <row r="4007" spans="6:6" x14ac:dyDescent="0.25">
      <c r="F4007" s="469"/>
    </row>
    <row r="4008" spans="6:6" x14ac:dyDescent="0.25">
      <c r="F4008" s="469"/>
    </row>
    <row r="4009" spans="6:6" x14ac:dyDescent="0.25">
      <c r="F4009" s="469"/>
    </row>
    <row r="4010" spans="6:6" x14ac:dyDescent="0.25">
      <c r="F4010" s="469"/>
    </row>
    <row r="4011" spans="6:6" x14ac:dyDescent="0.25">
      <c r="F4011" s="469"/>
    </row>
    <row r="4012" spans="6:6" x14ac:dyDescent="0.25">
      <c r="F4012" s="469"/>
    </row>
    <row r="4013" spans="6:6" x14ac:dyDescent="0.25">
      <c r="F4013" s="469"/>
    </row>
    <row r="4014" spans="6:6" x14ac:dyDescent="0.25">
      <c r="F4014" s="469"/>
    </row>
    <row r="4015" spans="6:6" x14ac:dyDescent="0.25">
      <c r="F4015" s="469"/>
    </row>
    <row r="4016" spans="6:6" x14ac:dyDescent="0.25">
      <c r="F4016" s="469"/>
    </row>
    <row r="4017" spans="6:6" x14ac:dyDescent="0.25">
      <c r="F4017" s="469"/>
    </row>
    <row r="4018" spans="6:6" x14ac:dyDescent="0.25">
      <c r="F4018" s="469"/>
    </row>
    <row r="4019" spans="6:6" x14ac:dyDescent="0.25">
      <c r="F4019" s="469"/>
    </row>
    <row r="4020" spans="6:6" x14ac:dyDescent="0.25">
      <c r="F4020" s="469"/>
    </row>
    <row r="4021" spans="6:6" x14ac:dyDescent="0.25">
      <c r="F4021" s="469"/>
    </row>
    <row r="4022" spans="6:6" x14ac:dyDescent="0.25">
      <c r="F4022" s="469"/>
    </row>
    <row r="4023" spans="6:6" x14ac:dyDescent="0.25">
      <c r="F4023" s="469"/>
    </row>
    <row r="4024" spans="6:6" x14ac:dyDescent="0.25">
      <c r="F4024" s="469"/>
    </row>
    <row r="4025" spans="6:6" x14ac:dyDescent="0.25">
      <c r="F4025" s="469"/>
    </row>
    <row r="4026" spans="6:6" x14ac:dyDescent="0.25">
      <c r="F4026" s="469"/>
    </row>
    <row r="4027" spans="6:6" x14ac:dyDescent="0.25">
      <c r="F4027" s="469"/>
    </row>
    <row r="4028" spans="6:6" x14ac:dyDescent="0.25">
      <c r="F4028" s="469"/>
    </row>
    <row r="4029" spans="6:6" x14ac:dyDescent="0.25">
      <c r="F4029" s="469"/>
    </row>
    <row r="4030" spans="6:6" x14ac:dyDescent="0.25">
      <c r="F4030" s="469"/>
    </row>
    <row r="4031" spans="6:6" x14ac:dyDescent="0.25">
      <c r="F4031" s="469"/>
    </row>
    <row r="4032" spans="6:6" x14ac:dyDescent="0.25">
      <c r="F4032" s="469"/>
    </row>
    <row r="4033" spans="6:6" x14ac:dyDescent="0.25">
      <c r="F4033" s="469"/>
    </row>
    <row r="4034" spans="6:6" x14ac:dyDescent="0.25">
      <c r="F4034" s="469"/>
    </row>
    <row r="4035" spans="6:6" x14ac:dyDescent="0.25">
      <c r="F4035" s="469"/>
    </row>
    <row r="4036" spans="6:6" x14ac:dyDescent="0.25">
      <c r="F4036" s="469"/>
    </row>
    <row r="4037" spans="6:6" x14ac:dyDescent="0.25">
      <c r="F4037" s="469"/>
    </row>
    <row r="4038" spans="6:6" x14ac:dyDescent="0.25">
      <c r="F4038" s="469"/>
    </row>
    <row r="4039" spans="6:6" x14ac:dyDescent="0.25">
      <c r="F4039" s="469"/>
    </row>
    <row r="4040" spans="6:6" x14ac:dyDescent="0.25">
      <c r="F4040" s="469"/>
    </row>
    <row r="4041" spans="6:6" x14ac:dyDescent="0.25">
      <c r="F4041" s="469"/>
    </row>
    <row r="4042" spans="6:6" x14ac:dyDescent="0.25">
      <c r="F4042" s="469"/>
    </row>
    <row r="4043" spans="6:6" x14ac:dyDescent="0.25">
      <c r="F4043" s="469"/>
    </row>
    <row r="4044" spans="6:6" x14ac:dyDescent="0.25">
      <c r="F4044" s="469"/>
    </row>
    <row r="4045" spans="6:6" x14ac:dyDescent="0.25">
      <c r="F4045" s="469"/>
    </row>
    <row r="4046" spans="6:6" x14ac:dyDescent="0.25">
      <c r="F4046" s="469"/>
    </row>
    <row r="4047" spans="6:6" x14ac:dyDescent="0.25">
      <c r="F4047" s="469"/>
    </row>
    <row r="4048" spans="6:6" x14ac:dyDescent="0.25">
      <c r="F4048" s="469"/>
    </row>
    <row r="4049" spans="6:6" x14ac:dyDescent="0.25">
      <c r="F4049" s="469"/>
    </row>
    <row r="4050" spans="6:6" x14ac:dyDescent="0.25">
      <c r="F4050" s="469"/>
    </row>
    <row r="4051" spans="6:6" x14ac:dyDescent="0.25">
      <c r="F4051" s="469"/>
    </row>
    <row r="4052" spans="6:6" x14ac:dyDescent="0.25">
      <c r="F4052" s="469"/>
    </row>
    <row r="4053" spans="6:6" x14ac:dyDescent="0.25">
      <c r="F4053" s="469"/>
    </row>
    <row r="4054" spans="6:6" x14ac:dyDescent="0.25">
      <c r="F4054" s="469"/>
    </row>
    <row r="4055" spans="6:6" x14ac:dyDescent="0.25">
      <c r="F4055" s="469"/>
    </row>
    <row r="4056" spans="6:6" x14ac:dyDescent="0.25">
      <c r="F4056" s="469"/>
    </row>
    <row r="4057" spans="6:6" x14ac:dyDescent="0.25">
      <c r="F4057" s="469"/>
    </row>
    <row r="4058" spans="6:6" x14ac:dyDescent="0.25">
      <c r="F4058" s="469"/>
    </row>
    <row r="4059" spans="6:6" x14ac:dyDescent="0.25">
      <c r="F4059" s="469"/>
    </row>
    <row r="4060" spans="6:6" x14ac:dyDescent="0.25">
      <c r="F4060" s="469"/>
    </row>
    <row r="4061" spans="6:6" x14ac:dyDescent="0.25">
      <c r="F4061" s="469"/>
    </row>
    <row r="4062" spans="6:6" x14ac:dyDescent="0.25">
      <c r="F4062" s="469"/>
    </row>
    <row r="4063" spans="6:6" x14ac:dyDescent="0.25">
      <c r="F4063" s="469"/>
    </row>
    <row r="4064" spans="6:6" x14ac:dyDescent="0.25">
      <c r="F4064" s="469"/>
    </row>
    <row r="4065" spans="6:6" x14ac:dyDescent="0.25">
      <c r="F4065" s="469"/>
    </row>
    <row r="4066" spans="6:6" x14ac:dyDescent="0.25">
      <c r="F4066" s="469"/>
    </row>
    <row r="4067" spans="6:6" x14ac:dyDescent="0.25">
      <c r="F4067" s="469"/>
    </row>
    <row r="4068" spans="6:6" x14ac:dyDescent="0.25">
      <c r="F4068" s="469"/>
    </row>
    <row r="4069" spans="6:6" x14ac:dyDescent="0.25">
      <c r="F4069" s="469"/>
    </row>
    <row r="4070" spans="6:6" x14ac:dyDescent="0.25">
      <c r="F4070" s="469"/>
    </row>
    <row r="4071" spans="6:6" x14ac:dyDescent="0.25">
      <c r="F4071" s="469"/>
    </row>
    <row r="4072" spans="6:6" x14ac:dyDescent="0.25">
      <c r="F4072" s="469"/>
    </row>
    <row r="4073" spans="6:6" x14ac:dyDescent="0.25">
      <c r="F4073" s="469"/>
    </row>
    <row r="4074" spans="6:6" x14ac:dyDescent="0.25">
      <c r="F4074" s="469"/>
    </row>
    <row r="4075" spans="6:6" x14ac:dyDescent="0.25">
      <c r="F4075" s="469"/>
    </row>
    <row r="4076" spans="6:6" x14ac:dyDescent="0.25">
      <c r="F4076" s="469"/>
    </row>
    <row r="4077" spans="6:6" x14ac:dyDescent="0.25">
      <c r="F4077" s="469"/>
    </row>
    <row r="4078" spans="6:6" x14ac:dyDescent="0.25">
      <c r="F4078" s="469"/>
    </row>
    <row r="4079" spans="6:6" x14ac:dyDescent="0.25">
      <c r="F4079" s="469"/>
    </row>
    <row r="4080" spans="6:6" x14ac:dyDescent="0.25">
      <c r="F4080" s="469"/>
    </row>
    <row r="4081" spans="6:6" x14ac:dyDescent="0.25">
      <c r="F4081" s="469"/>
    </row>
    <row r="4082" spans="6:6" x14ac:dyDescent="0.25">
      <c r="F4082" s="469"/>
    </row>
    <row r="4083" spans="6:6" x14ac:dyDescent="0.25">
      <c r="F4083" s="469"/>
    </row>
    <row r="4084" spans="6:6" x14ac:dyDescent="0.25">
      <c r="F4084" s="469"/>
    </row>
    <row r="4085" spans="6:6" x14ac:dyDescent="0.25">
      <c r="F4085" s="469"/>
    </row>
    <row r="4086" spans="6:6" x14ac:dyDescent="0.25">
      <c r="F4086" s="469"/>
    </row>
    <row r="4087" spans="6:6" x14ac:dyDescent="0.25">
      <c r="F4087" s="469"/>
    </row>
    <row r="4088" spans="6:6" x14ac:dyDescent="0.25">
      <c r="F4088" s="469"/>
    </row>
    <row r="4089" spans="6:6" x14ac:dyDescent="0.25">
      <c r="F4089" s="469"/>
    </row>
    <row r="4090" spans="6:6" x14ac:dyDescent="0.25">
      <c r="F4090" s="469"/>
    </row>
    <row r="4091" spans="6:6" x14ac:dyDescent="0.25">
      <c r="F4091" s="469"/>
    </row>
    <row r="4092" spans="6:6" x14ac:dyDescent="0.25">
      <c r="F4092" s="469"/>
    </row>
    <row r="4093" spans="6:6" x14ac:dyDescent="0.25">
      <c r="F4093" s="469"/>
    </row>
    <row r="4094" spans="6:6" x14ac:dyDescent="0.25">
      <c r="F4094" s="469"/>
    </row>
    <row r="4095" spans="6:6" x14ac:dyDescent="0.25">
      <c r="F4095" s="469"/>
    </row>
    <row r="4096" spans="6:6" x14ac:dyDescent="0.25">
      <c r="F4096" s="469"/>
    </row>
    <row r="4097" spans="6:6" x14ac:dyDescent="0.25">
      <c r="F4097" s="469"/>
    </row>
    <row r="4098" spans="6:6" x14ac:dyDescent="0.25">
      <c r="F4098" s="469"/>
    </row>
    <row r="4099" spans="6:6" x14ac:dyDescent="0.25">
      <c r="F4099" s="469"/>
    </row>
    <row r="4100" spans="6:6" x14ac:dyDescent="0.25">
      <c r="F4100" s="469"/>
    </row>
    <row r="4101" spans="6:6" x14ac:dyDescent="0.25">
      <c r="F4101" s="469"/>
    </row>
    <row r="4102" spans="6:6" x14ac:dyDescent="0.25">
      <c r="F4102" s="469"/>
    </row>
    <row r="4103" spans="6:6" x14ac:dyDescent="0.25">
      <c r="F4103" s="469"/>
    </row>
    <row r="4104" spans="6:6" x14ac:dyDescent="0.25">
      <c r="F4104" s="469"/>
    </row>
    <row r="4105" spans="6:6" x14ac:dyDescent="0.25">
      <c r="F4105" s="469"/>
    </row>
    <row r="4106" spans="6:6" x14ac:dyDescent="0.25">
      <c r="F4106" s="469"/>
    </row>
    <row r="4107" spans="6:6" x14ac:dyDescent="0.25">
      <c r="F4107" s="469"/>
    </row>
    <row r="4108" spans="6:6" x14ac:dyDescent="0.25">
      <c r="F4108" s="469"/>
    </row>
    <row r="4109" spans="6:6" x14ac:dyDescent="0.25">
      <c r="F4109" s="469"/>
    </row>
    <row r="4110" spans="6:6" x14ac:dyDescent="0.25">
      <c r="F4110" s="469"/>
    </row>
    <row r="4111" spans="6:6" x14ac:dyDescent="0.25">
      <c r="F4111" s="469"/>
    </row>
    <row r="4112" spans="6:6" x14ac:dyDescent="0.25">
      <c r="F4112" s="469"/>
    </row>
    <row r="4113" spans="6:6" x14ac:dyDescent="0.25">
      <c r="F4113" s="469"/>
    </row>
    <row r="4114" spans="6:6" x14ac:dyDescent="0.25">
      <c r="F4114" s="469"/>
    </row>
    <row r="4115" spans="6:6" x14ac:dyDescent="0.25">
      <c r="F4115" s="469"/>
    </row>
    <row r="4116" spans="6:6" x14ac:dyDescent="0.25">
      <c r="F4116" s="469"/>
    </row>
    <row r="4117" spans="6:6" x14ac:dyDescent="0.25">
      <c r="F4117" s="469"/>
    </row>
    <row r="4118" spans="6:6" x14ac:dyDescent="0.25">
      <c r="F4118" s="469"/>
    </row>
    <row r="4119" spans="6:6" x14ac:dyDescent="0.25">
      <c r="F4119" s="469"/>
    </row>
    <row r="4120" spans="6:6" x14ac:dyDescent="0.25">
      <c r="F4120" s="469"/>
    </row>
    <row r="4121" spans="6:6" x14ac:dyDescent="0.25">
      <c r="F4121" s="469"/>
    </row>
    <row r="4122" spans="6:6" x14ac:dyDescent="0.25">
      <c r="F4122" s="469"/>
    </row>
    <row r="4123" spans="6:6" x14ac:dyDescent="0.25">
      <c r="F4123" s="469"/>
    </row>
    <row r="4124" spans="6:6" x14ac:dyDescent="0.25">
      <c r="F4124" s="469"/>
    </row>
    <row r="4125" spans="6:6" x14ac:dyDescent="0.25">
      <c r="F4125" s="469"/>
    </row>
    <row r="4126" spans="6:6" x14ac:dyDescent="0.25">
      <c r="F4126" s="469"/>
    </row>
    <row r="4127" spans="6:6" x14ac:dyDescent="0.25">
      <c r="F4127" s="469"/>
    </row>
    <row r="4128" spans="6:6" x14ac:dyDescent="0.25">
      <c r="F4128" s="469"/>
    </row>
    <row r="4129" spans="6:6" x14ac:dyDescent="0.25">
      <c r="F4129" s="469"/>
    </row>
    <row r="4130" spans="6:6" x14ac:dyDescent="0.25">
      <c r="F4130" s="469"/>
    </row>
    <row r="4131" spans="6:6" x14ac:dyDescent="0.25">
      <c r="F4131" s="469"/>
    </row>
    <row r="4132" spans="6:6" x14ac:dyDescent="0.25">
      <c r="F4132" s="469"/>
    </row>
    <row r="4133" spans="6:6" x14ac:dyDescent="0.25">
      <c r="F4133" s="469"/>
    </row>
    <row r="4134" spans="6:6" x14ac:dyDescent="0.25">
      <c r="F4134" s="469"/>
    </row>
    <row r="4135" spans="6:6" x14ac:dyDescent="0.25">
      <c r="F4135" s="469"/>
    </row>
    <row r="4136" spans="6:6" x14ac:dyDescent="0.25">
      <c r="F4136" s="469"/>
    </row>
    <row r="4137" spans="6:6" x14ac:dyDescent="0.25">
      <c r="F4137" s="469"/>
    </row>
    <row r="4138" spans="6:6" x14ac:dyDescent="0.25">
      <c r="F4138" s="469"/>
    </row>
    <row r="4139" spans="6:6" x14ac:dyDescent="0.25">
      <c r="F4139" s="469"/>
    </row>
    <row r="4140" spans="6:6" x14ac:dyDescent="0.25">
      <c r="F4140" s="469"/>
    </row>
    <row r="4141" spans="6:6" x14ac:dyDescent="0.25">
      <c r="F4141" s="469"/>
    </row>
    <row r="4142" spans="6:6" x14ac:dyDescent="0.25">
      <c r="F4142" s="469"/>
    </row>
    <row r="4143" spans="6:6" x14ac:dyDescent="0.25">
      <c r="F4143" s="469"/>
    </row>
    <row r="4144" spans="6:6" x14ac:dyDescent="0.25">
      <c r="F4144" s="469"/>
    </row>
    <row r="4145" spans="6:6" x14ac:dyDescent="0.25">
      <c r="F4145" s="469"/>
    </row>
    <row r="4146" spans="6:6" x14ac:dyDescent="0.25">
      <c r="F4146" s="469"/>
    </row>
    <row r="4147" spans="6:6" x14ac:dyDescent="0.25">
      <c r="F4147" s="469"/>
    </row>
    <row r="4148" spans="6:6" x14ac:dyDescent="0.25">
      <c r="F4148" s="469"/>
    </row>
    <row r="4149" spans="6:6" x14ac:dyDescent="0.25">
      <c r="F4149" s="469"/>
    </row>
    <row r="4150" spans="6:6" x14ac:dyDescent="0.25">
      <c r="F4150" s="469"/>
    </row>
    <row r="4151" spans="6:6" x14ac:dyDescent="0.25">
      <c r="F4151" s="469"/>
    </row>
    <row r="4152" spans="6:6" x14ac:dyDescent="0.25">
      <c r="F4152" s="469"/>
    </row>
    <row r="4153" spans="6:6" x14ac:dyDescent="0.25">
      <c r="F4153" s="469"/>
    </row>
    <row r="4154" spans="6:6" x14ac:dyDescent="0.25">
      <c r="F4154" s="469"/>
    </row>
    <row r="4155" spans="6:6" x14ac:dyDescent="0.25">
      <c r="F4155" s="469"/>
    </row>
    <row r="4156" spans="6:6" x14ac:dyDescent="0.25">
      <c r="F4156" s="469"/>
    </row>
    <row r="4157" spans="6:6" x14ac:dyDescent="0.25">
      <c r="F4157" s="469"/>
    </row>
    <row r="4158" spans="6:6" x14ac:dyDescent="0.25">
      <c r="F4158" s="469"/>
    </row>
    <row r="4159" spans="6:6" x14ac:dyDescent="0.25">
      <c r="F4159" s="469"/>
    </row>
    <row r="4160" spans="6:6" x14ac:dyDescent="0.25">
      <c r="F4160" s="469"/>
    </row>
    <row r="4161" spans="6:6" x14ac:dyDescent="0.25">
      <c r="F4161" s="469"/>
    </row>
    <row r="4162" spans="6:6" x14ac:dyDescent="0.25">
      <c r="F4162" s="469"/>
    </row>
    <row r="4163" spans="6:6" x14ac:dyDescent="0.25">
      <c r="F4163" s="469"/>
    </row>
    <row r="4164" spans="6:6" x14ac:dyDescent="0.25">
      <c r="F4164" s="469"/>
    </row>
    <row r="4165" spans="6:6" x14ac:dyDescent="0.25">
      <c r="F4165" s="469"/>
    </row>
    <row r="4166" spans="6:6" x14ac:dyDescent="0.25">
      <c r="F4166" s="469"/>
    </row>
    <row r="4167" spans="6:6" x14ac:dyDescent="0.25">
      <c r="F4167" s="469"/>
    </row>
    <row r="4168" spans="6:6" x14ac:dyDescent="0.25">
      <c r="F4168" s="469"/>
    </row>
    <row r="4169" spans="6:6" x14ac:dyDescent="0.25">
      <c r="F4169" s="469"/>
    </row>
    <row r="4170" spans="6:6" x14ac:dyDescent="0.25">
      <c r="F4170" s="469"/>
    </row>
    <row r="4171" spans="6:6" x14ac:dyDescent="0.25">
      <c r="F4171" s="469"/>
    </row>
    <row r="4172" spans="6:6" x14ac:dyDescent="0.25">
      <c r="F4172" s="469"/>
    </row>
    <row r="4173" spans="6:6" x14ac:dyDescent="0.25">
      <c r="F4173" s="469"/>
    </row>
    <row r="4174" spans="6:6" x14ac:dyDescent="0.25">
      <c r="F4174" s="469"/>
    </row>
    <row r="4175" spans="6:6" x14ac:dyDescent="0.25">
      <c r="F4175" s="469"/>
    </row>
    <row r="4176" spans="6:6" x14ac:dyDescent="0.25">
      <c r="F4176" s="469"/>
    </row>
    <row r="4177" spans="6:6" x14ac:dyDescent="0.25">
      <c r="F4177" s="469"/>
    </row>
    <row r="4178" spans="6:6" x14ac:dyDescent="0.25">
      <c r="F4178" s="469"/>
    </row>
    <row r="4179" spans="6:6" x14ac:dyDescent="0.25">
      <c r="F4179" s="469"/>
    </row>
    <row r="4180" spans="6:6" x14ac:dyDescent="0.25">
      <c r="F4180" s="469"/>
    </row>
    <row r="4181" spans="6:6" x14ac:dyDescent="0.25">
      <c r="F4181" s="469"/>
    </row>
    <row r="4182" spans="6:6" x14ac:dyDescent="0.25">
      <c r="F4182" s="469"/>
    </row>
    <row r="4183" spans="6:6" x14ac:dyDescent="0.25">
      <c r="F4183" s="469"/>
    </row>
    <row r="4184" spans="6:6" x14ac:dyDescent="0.25">
      <c r="F4184" s="469"/>
    </row>
    <row r="4185" spans="6:6" x14ac:dyDescent="0.25">
      <c r="F4185" s="469"/>
    </row>
    <row r="4186" spans="6:6" x14ac:dyDescent="0.25">
      <c r="F4186" s="469"/>
    </row>
    <row r="4187" spans="6:6" x14ac:dyDescent="0.25">
      <c r="F4187" s="469"/>
    </row>
    <row r="4188" spans="6:6" x14ac:dyDescent="0.25">
      <c r="F4188" s="469"/>
    </row>
    <row r="4189" spans="6:6" x14ac:dyDescent="0.25">
      <c r="F4189" s="469"/>
    </row>
    <row r="4190" spans="6:6" x14ac:dyDescent="0.25">
      <c r="F4190" s="469"/>
    </row>
    <row r="4191" spans="6:6" x14ac:dyDescent="0.25">
      <c r="F4191" s="469"/>
    </row>
    <row r="4192" spans="6:6" x14ac:dyDescent="0.25">
      <c r="F4192" s="469"/>
    </row>
    <row r="4193" spans="6:6" x14ac:dyDescent="0.25">
      <c r="F4193" s="469"/>
    </row>
    <row r="4194" spans="6:6" x14ac:dyDescent="0.25">
      <c r="F4194" s="469"/>
    </row>
    <row r="4195" spans="6:6" x14ac:dyDescent="0.25">
      <c r="F4195" s="469"/>
    </row>
    <row r="4196" spans="6:6" x14ac:dyDescent="0.25">
      <c r="F4196" s="469"/>
    </row>
    <row r="4197" spans="6:6" x14ac:dyDescent="0.25">
      <c r="F4197" s="469"/>
    </row>
    <row r="4198" spans="6:6" x14ac:dyDescent="0.25">
      <c r="F4198" s="469"/>
    </row>
    <row r="4199" spans="6:6" x14ac:dyDescent="0.25">
      <c r="F4199" s="469"/>
    </row>
    <row r="4200" spans="6:6" x14ac:dyDescent="0.25">
      <c r="F4200" s="469"/>
    </row>
    <row r="4201" spans="6:6" x14ac:dyDescent="0.25">
      <c r="F4201" s="469"/>
    </row>
    <row r="4202" spans="6:6" x14ac:dyDescent="0.25">
      <c r="F4202" s="469"/>
    </row>
    <row r="4203" spans="6:6" x14ac:dyDescent="0.25">
      <c r="F4203" s="469"/>
    </row>
    <row r="4204" spans="6:6" x14ac:dyDescent="0.25">
      <c r="F4204" s="469"/>
    </row>
    <row r="4205" spans="6:6" x14ac:dyDescent="0.25">
      <c r="F4205" s="469"/>
    </row>
    <row r="4206" spans="6:6" x14ac:dyDescent="0.25">
      <c r="F4206" s="469"/>
    </row>
    <row r="4207" spans="6:6" x14ac:dyDescent="0.25">
      <c r="F4207" s="469"/>
    </row>
    <row r="4208" spans="6:6" x14ac:dyDescent="0.25">
      <c r="F4208" s="469"/>
    </row>
    <row r="4209" spans="6:6" x14ac:dyDescent="0.25">
      <c r="F4209" s="469"/>
    </row>
    <row r="4210" spans="6:6" x14ac:dyDescent="0.25">
      <c r="F4210" s="469"/>
    </row>
    <row r="4211" spans="6:6" x14ac:dyDescent="0.25">
      <c r="F4211" s="469"/>
    </row>
    <row r="4212" spans="6:6" x14ac:dyDescent="0.25">
      <c r="F4212" s="469"/>
    </row>
    <row r="4213" spans="6:6" x14ac:dyDescent="0.25">
      <c r="F4213" s="469"/>
    </row>
    <row r="4214" spans="6:6" x14ac:dyDescent="0.25">
      <c r="F4214" s="469"/>
    </row>
    <row r="4215" spans="6:6" x14ac:dyDescent="0.25">
      <c r="F4215" s="469"/>
    </row>
    <row r="4216" spans="6:6" x14ac:dyDescent="0.25">
      <c r="F4216" s="469"/>
    </row>
    <row r="4217" spans="6:6" x14ac:dyDescent="0.25">
      <c r="F4217" s="469"/>
    </row>
    <row r="4218" spans="6:6" x14ac:dyDescent="0.25">
      <c r="F4218" s="469"/>
    </row>
    <row r="4219" spans="6:6" x14ac:dyDescent="0.25">
      <c r="F4219" s="469"/>
    </row>
    <row r="4220" spans="6:6" x14ac:dyDescent="0.25">
      <c r="F4220" s="469"/>
    </row>
    <row r="4221" spans="6:6" x14ac:dyDescent="0.25">
      <c r="F4221" s="469"/>
    </row>
    <row r="4222" spans="6:6" x14ac:dyDescent="0.25">
      <c r="F4222" s="469"/>
    </row>
    <row r="4223" spans="6:6" x14ac:dyDescent="0.25">
      <c r="F4223" s="469"/>
    </row>
    <row r="4224" spans="6:6" x14ac:dyDescent="0.25">
      <c r="F4224" s="469"/>
    </row>
    <row r="4225" spans="6:6" x14ac:dyDescent="0.25">
      <c r="F4225" s="469"/>
    </row>
    <row r="4226" spans="6:6" x14ac:dyDescent="0.25">
      <c r="F4226" s="469"/>
    </row>
    <row r="4227" spans="6:6" x14ac:dyDescent="0.25">
      <c r="F4227" s="469"/>
    </row>
    <row r="4228" spans="6:6" x14ac:dyDescent="0.25">
      <c r="F4228" s="469"/>
    </row>
    <row r="4229" spans="6:6" x14ac:dyDescent="0.25">
      <c r="F4229" s="469"/>
    </row>
    <row r="4230" spans="6:6" x14ac:dyDescent="0.25">
      <c r="F4230" s="469"/>
    </row>
    <row r="4231" spans="6:6" x14ac:dyDescent="0.25">
      <c r="F4231" s="469"/>
    </row>
    <row r="4232" spans="6:6" x14ac:dyDescent="0.25">
      <c r="F4232" s="469"/>
    </row>
    <row r="4233" spans="6:6" x14ac:dyDescent="0.25">
      <c r="F4233" s="469"/>
    </row>
    <row r="4234" spans="6:6" x14ac:dyDescent="0.25">
      <c r="F4234" s="469"/>
    </row>
    <row r="4235" spans="6:6" x14ac:dyDescent="0.25">
      <c r="F4235" s="469"/>
    </row>
    <row r="4236" spans="6:6" x14ac:dyDescent="0.25">
      <c r="F4236" s="469"/>
    </row>
    <row r="4237" spans="6:6" x14ac:dyDescent="0.25">
      <c r="F4237" s="469"/>
    </row>
    <row r="4238" spans="6:6" x14ac:dyDescent="0.25">
      <c r="F4238" s="469"/>
    </row>
    <row r="4239" spans="6:6" x14ac:dyDescent="0.25">
      <c r="F4239" s="469"/>
    </row>
    <row r="4240" spans="6:6" x14ac:dyDescent="0.25">
      <c r="F4240" s="469"/>
    </row>
    <row r="4241" spans="6:6" x14ac:dyDescent="0.25">
      <c r="F4241" s="469"/>
    </row>
    <row r="4242" spans="6:6" x14ac:dyDescent="0.25">
      <c r="F4242" s="469"/>
    </row>
    <row r="4243" spans="6:6" x14ac:dyDescent="0.25">
      <c r="F4243" s="469"/>
    </row>
    <row r="4244" spans="6:6" x14ac:dyDescent="0.25">
      <c r="F4244" s="469"/>
    </row>
    <row r="4245" spans="6:6" x14ac:dyDescent="0.25">
      <c r="F4245" s="469"/>
    </row>
    <row r="4246" spans="6:6" x14ac:dyDescent="0.25">
      <c r="F4246" s="469"/>
    </row>
    <row r="4247" spans="6:6" x14ac:dyDescent="0.25">
      <c r="F4247" s="469"/>
    </row>
    <row r="4248" spans="6:6" x14ac:dyDescent="0.25">
      <c r="F4248" s="469"/>
    </row>
    <row r="4249" spans="6:6" x14ac:dyDescent="0.25">
      <c r="F4249" s="469"/>
    </row>
    <row r="4250" spans="6:6" x14ac:dyDescent="0.25">
      <c r="F4250" s="469"/>
    </row>
    <row r="4251" spans="6:6" x14ac:dyDescent="0.25">
      <c r="F4251" s="469"/>
    </row>
    <row r="4252" spans="6:6" x14ac:dyDescent="0.25">
      <c r="F4252" s="469"/>
    </row>
    <row r="4253" spans="6:6" x14ac:dyDescent="0.25">
      <c r="F4253" s="469"/>
    </row>
    <row r="4254" spans="6:6" x14ac:dyDescent="0.25">
      <c r="F4254" s="469"/>
    </row>
    <row r="4255" spans="6:6" x14ac:dyDescent="0.25">
      <c r="F4255" s="469"/>
    </row>
    <row r="4256" spans="6:6" x14ac:dyDescent="0.25">
      <c r="F4256" s="469"/>
    </row>
    <row r="4257" spans="6:6" x14ac:dyDescent="0.25">
      <c r="F4257" s="469"/>
    </row>
    <row r="4258" spans="6:6" x14ac:dyDescent="0.25">
      <c r="F4258" s="469"/>
    </row>
    <row r="4259" spans="6:6" x14ac:dyDescent="0.25">
      <c r="F4259" s="469"/>
    </row>
    <row r="4260" spans="6:6" x14ac:dyDescent="0.25">
      <c r="F4260" s="469"/>
    </row>
    <row r="4261" spans="6:6" x14ac:dyDescent="0.25">
      <c r="F4261" s="469"/>
    </row>
    <row r="4262" spans="6:6" x14ac:dyDescent="0.25">
      <c r="F4262" s="469"/>
    </row>
    <row r="4263" spans="6:6" x14ac:dyDescent="0.25">
      <c r="F4263" s="469"/>
    </row>
    <row r="4264" spans="6:6" x14ac:dyDescent="0.25">
      <c r="F4264" s="469"/>
    </row>
    <row r="4265" spans="6:6" x14ac:dyDescent="0.25">
      <c r="F4265" s="469"/>
    </row>
    <row r="4266" spans="6:6" x14ac:dyDescent="0.25">
      <c r="F4266" s="469"/>
    </row>
    <row r="4267" spans="6:6" x14ac:dyDescent="0.25">
      <c r="F4267" s="469"/>
    </row>
    <row r="4268" spans="6:6" x14ac:dyDescent="0.25">
      <c r="F4268" s="469"/>
    </row>
    <row r="4269" spans="6:6" x14ac:dyDescent="0.25">
      <c r="F4269" s="469"/>
    </row>
    <row r="4270" spans="6:6" x14ac:dyDescent="0.25">
      <c r="F4270" s="469"/>
    </row>
    <row r="4271" spans="6:6" x14ac:dyDescent="0.25">
      <c r="F4271" s="469"/>
    </row>
    <row r="4272" spans="6:6" x14ac:dyDescent="0.25">
      <c r="F4272" s="469"/>
    </row>
    <row r="4273" spans="6:6" x14ac:dyDescent="0.25">
      <c r="F4273" s="469"/>
    </row>
    <row r="4274" spans="6:6" x14ac:dyDescent="0.25">
      <c r="F4274" s="469"/>
    </row>
    <row r="4275" spans="6:6" x14ac:dyDescent="0.25">
      <c r="F4275" s="469"/>
    </row>
    <row r="4276" spans="6:6" x14ac:dyDescent="0.25">
      <c r="F4276" s="469"/>
    </row>
    <row r="4277" spans="6:6" x14ac:dyDescent="0.25">
      <c r="F4277" s="469"/>
    </row>
    <row r="4278" spans="6:6" x14ac:dyDescent="0.25">
      <c r="F4278" s="469"/>
    </row>
    <row r="4279" spans="6:6" x14ac:dyDescent="0.25">
      <c r="F4279" s="469"/>
    </row>
    <row r="4280" spans="6:6" x14ac:dyDescent="0.25">
      <c r="F4280" s="469"/>
    </row>
    <row r="4281" spans="6:6" x14ac:dyDescent="0.25">
      <c r="F4281" s="469"/>
    </row>
    <row r="4282" spans="6:6" x14ac:dyDescent="0.25">
      <c r="F4282" s="469"/>
    </row>
    <row r="4283" spans="6:6" x14ac:dyDescent="0.25">
      <c r="F4283" s="469"/>
    </row>
    <row r="4284" spans="6:6" x14ac:dyDescent="0.25">
      <c r="F4284" s="469"/>
    </row>
    <row r="4285" spans="6:6" x14ac:dyDescent="0.25">
      <c r="F4285" s="469"/>
    </row>
    <row r="4286" spans="6:6" x14ac:dyDescent="0.25">
      <c r="F4286" s="469"/>
    </row>
    <row r="4287" spans="6:6" x14ac:dyDescent="0.25">
      <c r="F4287" s="469"/>
    </row>
    <row r="4288" spans="6:6" x14ac:dyDescent="0.25">
      <c r="F4288" s="469"/>
    </row>
    <row r="4289" spans="6:6" x14ac:dyDescent="0.25">
      <c r="F4289" s="469"/>
    </row>
    <row r="4290" spans="6:6" x14ac:dyDescent="0.25">
      <c r="F4290" s="469"/>
    </row>
    <row r="4291" spans="6:6" x14ac:dyDescent="0.25">
      <c r="F4291" s="469"/>
    </row>
    <row r="4292" spans="6:6" x14ac:dyDescent="0.25">
      <c r="F4292" s="469"/>
    </row>
    <row r="4293" spans="6:6" x14ac:dyDescent="0.25">
      <c r="F4293" s="469"/>
    </row>
    <row r="4294" spans="6:6" x14ac:dyDescent="0.25">
      <c r="F4294" s="469"/>
    </row>
    <row r="4295" spans="6:6" x14ac:dyDescent="0.25">
      <c r="F4295" s="469"/>
    </row>
    <row r="4296" spans="6:6" x14ac:dyDescent="0.25">
      <c r="F4296" s="469"/>
    </row>
    <row r="4297" spans="6:6" x14ac:dyDescent="0.25">
      <c r="F4297" s="469"/>
    </row>
    <row r="4298" spans="6:6" x14ac:dyDescent="0.25">
      <c r="F4298" s="469"/>
    </row>
    <row r="4299" spans="6:6" x14ac:dyDescent="0.25">
      <c r="F4299" s="469"/>
    </row>
    <row r="4300" spans="6:6" x14ac:dyDescent="0.25">
      <c r="F4300" s="469"/>
    </row>
    <row r="4301" spans="6:6" x14ac:dyDescent="0.25">
      <c r="F4301" s="469"/>
    </row>
    <row r="4302" spans="6:6" x14ac:dyDescent="0.25">
      <c r="F4302" s="469"/>
    </row>
    <row r="4303" spans="6:6" x14ac:dyDescent="0.25">
      <c r="F4303" s="469"/>
    </row>
    <row r="4304" spans="6:6" x14ac:dyDescent="0.25">
      <c r="F4304" s="469"/>
    </row>
    <row r="4305" spans="6:6" x14ac:dyDescent="0.25">
      <c r="F4305" s="469"/>
    </row>
    <row r="4306" spans="6:6" x14ac:dyDescent="0.25">
      <c r="F4306" s="469"/>
    </row>
    <row r="4307" spans="6:6" x14ac:dyDescent="0.25">
      <c r="F4307" s="469"/>
    </row>
    <row r="4308" spans="6:6" x14ac:dyDescent="0.25">
      <c r="F4308" s="469"/>
    </row>
    <row r="4309" spans="6:6" x14ac:dyDescent="0.25">
      <c r="F4309" s="469"/>
    </row>
    <row r="4310" spans="6:6" x14ac:dyDescent="0.25">
      <c r="F4310" s="469"/>
    </row>
    <row r="4311" spans="6:6" x14ac:dyDescent="0.25">
      <c r="F4311" s="469"/>
    </row>
    <row r="4312" spans="6:6" x14ac:dyDescent="0.25">
      <c r="F4312" s="469"/>
    </row>
    <row r="4313" spans="6:6" x14ac:dyDescent="0.25">
      <c r="F4313" s="469"/>
    </row>
    <row r="4314" spans="6:6" x14ac:dyDescent="0.25">
      <c r="F4314" s="469"/>
    </row>
    <row r="4315" spans="6:6" x14ac:dyDescent="0.25">
      <c r="F4315" s="469"/>
    </row>
    <row r="4316" spans="6:6" x14ac:dyDescent="0.25">
      <c r="F4316" s="469"/>
    </row>
    <row r="4317" spans="6:6" x14ac:dyDescent="0.25">
      <c r="F4317" s="469"/>
    </row>
    <row r="4318" spans="6:6" x14ac:dyDescent="0.25">
      <c r="F4318" s="469"/>
    </row>
    <row r="4319" spans="6:6" x14ac:dyDescent="0.25">
      <c r="F4319" s="469"/>
    </row>
    <row r="4320" spans="6:6" x14ac:dyDescent="0.25">
      <c r="F4320" s="469"/>
    </row>
    <row r="4321" spans="6:6" x14ac:dyDescent="0.25">
      <c r="F4321" s="469"/>
    </row>
    <row r="4322" spans="6:6" x14ac:dyDescent="0.25">
      <c r="F4322" s="469"/>
    </row>
    <row r="4323" spans="6:6" x14ac:dyDescent="0.25">
      <c r="F4323" s="469"/>
    </row>
    <row r="4324" spans="6:6" x14ac:dyDescent="0.25">
      <c r="F4324" s="469"/>
    </row>
    <row r="4325" spans="6:6" x14ac:dyDescent="0.25">
      <c r="F4325" s="469"/>
    </row>
    <row r="4326" spans="6:6" x14ac:dyDescent="0.25">
      <c r="F4326" s="469"/>
    </row>
    <row r="4327" spans="6:6" x14ac:dyDescent="0.25">
      <c r="F4327" s="469"/>
    </row>
    <row r="4328" spans="6:6" x14ac:dyDescent="0.25">
      <c r="F4328" s="469"/>
    </row>
    <row r="4329" spans="6:6" x14ac:dyDescent="0.25">
      <c r="F4329" s="469"/>
    </row>
    <row r="4330" spans="6:6" x14ac:dyDescent="0.25">
      <c r="F4330" s="469"/>
    </row>
    <row r="4331" spans="6:6" x14ac:dyDescent="0.25">
      <c r="F4331" s="469"/>
    </row>
    <row r="4332" spans="6:6" x14ac:dyDescent="0.25">
      <c r="F4332" s="469"/>
    </row>
    <row r="4333" spans="6:6" x14ac:dyDescent="0.25">
      <c r="F4333" s="469"/>
    </row>
    <row r="4334" spans="6:6" x14ac:dyDescent="0.25">
      <c r="F4334" s="469"/>
    </row>
    <row r="4335" spans="6:6" x14ac:dyDescent="0.25">
      <c r="F4335" s="469"/>
    </row>
    <row r="4336" spans="6:6" x14ac:dyDescent="0.25">
      <c r="F4336" s="469"/>
    </row>
    <row r="4337" spans="6:6" x14ac:dyDescent="0.25">
      <c r="F4337" s="469"/>
    </row>
    <row r="4338" spans="6:6" x14ac:dyDescent="0.25">
      <c r="F4338" s="469"/>
    </row>
    <row r="4339" spans="6:6" x14ac:dyDescent="0.25">
      <c r="F4339" s="469"/>
    </row>
    <row r="4340" spans="6:6" x14ac:dyDescent="0.25">
      <c r="F4340" s="469"/>
    </row>
    <row r="4341" spans="6:6" x14ac:dyDescent="0.25">
      <c r="F4341" s="469"/>
    </row>
    <row r="4342" spans="6:6" x14ac:dyDescent="0.25">
      <c r="F4342" s="469"/>
    </row>
    <row r="4343" spans="6:6" x14ac:dyDescent="0.25">
      <c r="F4343" s="469"/>
    </row>
    <row r="4344" spans="6:6" x14ac:dyDescent="0.25">
      <c r="F4344" s="469"/>
    </row>
    <row r="4345" spans="6:6" x14ac:dyDescent="0.25">
      <c r="F4345" s="469"/>
    </row>
    <row r="4346" spans="6:6" x14ac:dyDescent="0.25">
      <c r="F4346" s="469"/>
    </row>
    <row r="4347" spans="6:6" x14ac:dyDescent="0.25">
      <c r="F4347" s="469"/>
    </row>
    <row r="4348" spans="6:6" x14ac:dyDescent="0.25">
      <c r="F4348" s="469"/>
    </row>
    <row r="4349" spans="6:6" x14ac:dyDescent="0.25">
      <c r="F4349" s="469"/>
    </row>
    <row r="4350" spans="6:6" x14ac:dyDescent="0.25">
      <c r="F4350" s="469"/>
    </row>
    <row r="4351" spans="6:6" x14ac:dyDescent="0.25">
      <c r="F4351" s="469"/>
    </row>
    <row r="4352" spans="6:6" x14ac:dyDescent="0.25">
      <c r="F4352" s="469"/>
    </row>
    <row r="4353" spans="6:6" x14ac:dyDescent="0.25">
      <c r="F4353" s="469"/>
    </row>
    <row r="4354" spans="6:6" x14ac:dyDescent="0.25">
      <c r="F4354" s="469"/>
    </row>
    <row r="4355" spans="6:6" x14ac:dyDescent="0.25">
      <c r="F4355" s="469"/>
    </row>
    <row r="4356" spans="6:6" x14ac:dyDescent="0.25">
      <c r="F4356" s="469"/>
    </row>
    <row r="4357" spans="6:6" x14ac:dyDescent="0.25">
      <c r="F4357" s="469"/>
    </row>
    <row r="4358" spans="6:6" x14ac:dyDescent="0.25">
      <c r="F4358" s="469"/>
    </row>
    <row r="4359" spans="6:6" x14ac:dyDescent="0.25">
      <c r="F4359" s="469"/>
    </row>
    <row r="4360" spans="6:6" x14ac:dyDescent="0.25">
      <c r="F4360" s="469"/>
    </row>
    <row r="4361" spans="6:6" x14ac:dyDescent="0.25">
      <c r="F4361" s="469"/>
    </row>
    <row r="4362" spans="6:6" x14ac:dyDescent="0.25">
      <c r="F4362" s="469"/>
    </row>
    <row r="4363" spans="6:6" x14ac:dyDescent="0.25">
      <c r="F4363" s="469"/>
    </row>
    <row r="4364" spans="6:6" x14ac:dyDescent="0.25">
      <c r="F4364" s="469"/>
    </row>
    <row r="4365" spans="6:6" x14ac:dyDescent="0.25">
      <c r="F4365" s="469"/>
    </row>
    <row r="4366" spans="6:6" x14ac:dyDescent="0.25">
      <c r="F4366" s="469"/>
    </row>
    <row r="4367" spans="6:6" x14ac:dyDescent="0.25">
      <c r="F4367" s="469"/>
    </row>
    <row r="4368" spans="6:6" x14ac:dyDescent="0.25">
      <c r="F4368" s="469"/>
    </row>
    <row r="4369" spans="6:6" x14ac:dyDescent="0.25">
      <c r="F4369" s="469"/>
    </row>
    <row r="4370" spans="6:6" x14ac:dyDescent="0.25">
      <c r="F4370" s="469"/>
    </row>
    <row r="4371" spans="6:6" x14ac:dyDescent="0.25">
      <c r="F4371" s="469"/>
    </row>
    <row r="4372" spans="6:6" x14ac:dyDescent="0.25">
      <c r="F4372" s="469"/>
    </row>
    <row r="4373" spans="6:6" x14ac:dyDescent="0.25">
      <c r="F4373" s="469"/>
    </row>
    <row r="4374" spans="6:6" x14ac:dyDescent="0.25">
      <c r="F4374" s="469"/>
    </row>
    <row r="4375" spans="6:6" x14ac:dyDescent="0.25">
      <c r="F4375" s="469"/>
    </row>
    <row r="4376" spans="6:6" x14ac:dyDescent="0.25">
      <c r="F4376" s="469"/>
    </row>
    <row r="4377" spans="6:6" x14ac:dyDescent="0.25">
      <c r="F4377" s="469"/>
    </row>
    <row r="4378" spans="6:6" x14ac:dyDescent="0.25">
      <c r="F4378" s="469"/>
    </row>
    <row r="4379" spans="6:6" x14ac:dyDescent="0.25">
      <c r="F4379" s="469"/>
    </row>
    <row r="4380" spans="6:6" x14ac:dyDescent="0.25">
      <c r="F4380" s="469"/>
    </row>
    <row r="4381" spans="6:6" x14ac:dyDescent="0.25">
      <c r="F4381" s="469"/>
    </row>
    <row r="4382" spans="6:6" x14ac:dyDescent="0.25">
      <c r="F4382" s="469"/>
    </row>
    <row r="4383" spans="6:6" x14ac:dyDescent="0.25">
      <c r="F4383" s="469"/>
    </row>
    <row r="4384" spans="6:6" x14ac:dyDescent="0.25">
      <c r="F4384" s="469"/>
    </row>
    <row r="4385" spans="6:6" x14ac:dyDescent="0.25">
      <c r="F4385" s="469"/>
    </row>
    <row r="4386" spans="6:6" x14ac:dyDescent="0.25">
      <c r="F4386" s="469"/>
    </row>
    <row r="4387" spans="6:6" x14ac:dyDescent="0.25">
      <c r="F4387" s="469"/>
    </row>
    <row r="4388" spans="6:6" x14ac:dyDescent="0.25">
      <c r="F4388" s="469"/>
    </row>
    <row r="4389" spans="6:6" x14ac:dyDescent="0.25">
      <c r="F4389" s="469"/>
    </row>
    <row r="4390" spans="6:6" x14ac:dyDescent="0.25">
      <c r="F4390" s="469"/>
    </row>
    <row r="4391" spans="6:6" x14ac:dyDescent="0.25">
      <c r="F4391" s="469"/>
    </row>
    <row r="4392" spans="6:6" x14ac:dyDescent="0.25">
      <c r="F4392" s="469"/>
    </row>
    <row r="4393" spans="6:6" x14ac:dyDescent="0.25">
      <c r="F4393" s="469"/>
    </row>
    <row r="4394" spans="6:6" x14ac:dyDescent="0.25">
      <c r="F4394" s="469"/>
    </row>
    <row r="4395" spans="6:6" x14ac:dyDescent="0.25">
      <c r="F4395" s="469"/>
    </row>
    <row r="4396" spans="6:6" x14ac:dyDescent="0.25">
      <c r="F4396" s="469"/>
    </row>
    <row r="4397" spans="6:6" x14ac:dyDescent="0.25">
      <c r="F4397" s="469"/>
    </row>
    <row r="4398" spans="6:6" x14ac:dyDescent="0.25">
      <c r="F4398" s="469"/>
    </row>
    <row r="4399" spans="6:6" x14ac:dyDescent="0.25">
      <c r="F4399" s="469"/>
    </row>
    <row r="4400" spans="6:6" x14ac:dyDescent="0.25">
      <c r="F4400" s="469"/>
    </row>
    <row r="4401" spans="6:6" x14ac:dyDescent="0.25">
      <c r="F4401" s="469"/>
    </row>
    <row r="4402" spans="6:6" x14ac:dyDescent="0.25">
      <c r="F4402" s="469"/>
    </row>
    <row r="4403" spans="6:6" x14ac:dyDescent="0.25">
      <c r="F4403" s="469"/>
    </row>
    <row r="4404" spans="6:6" x14ac:dyDescent="0.25">
      <c r="F4404" s="469"/>
    </row>
    <row r="4405" spans="6:6" x14ac:dyDescent="0.25">
      <c r="F4405" s="469"/>
    </row>
    <row r="4406" spans="6:6" x14ac:dyDescent="0.25">
      <c r="F4406" s="469"/>
    </row>
    <row r="4407" spans="6:6" x14ac:dyDescent="0.25">
      <c r="F4407" s="469"/>
    </row>
    <row r="4408" spans="6:6" x14ac:dyDescent="0.25">
      <c r="F4408" s="469"/>
    </row>
    <row r="4409" spans="6:6" x14ac:dyDescent="0.25">
      <c r="F4409" s="469"/>
    </row>
    <row r="4410" spans="6:6" x14ac:dyDescent="0.25">
      <c r="F4410" s="469"/>
    </row>
    <row r="4411" spans="6:6" x14ac:dyDescent="0.25">
      <c r="F4411" s="469"/>
    </row>
    <row r="4412" spans="6:6" x14ac:dyDescent="0.25">
      <c r="F4412" s="469"/>
    </row>
    <row r="4413" spans="6:6" x14ac:dyDescent="0.25">
      <c r="F4413" s="469"/>
    </row>
    <row r="4414" spans="6:6" x14ac:dyDescent="0.25">
      <c r="F4414" s="469"/>
    </row>
    <row r="4415" spans="6:6" x14ac:dyDescent="0.25">
      <c r="F4415" s="469"/>
    </row>
    <row r="4416" spans="6:6" x14ac:dyDescent="0.25">
      <c r="F4416" s="469"/>
    </row>
    <row r="4417" spans="6:6" x14ac:dyDescent="0.25">
      <c r="F4417" s="469"/>
    </row>
    <row r="4418" spans="6:6" x14ac:dyDescent="0.25">
      <c r="F4418" s="469"/>
    </row>
    <row r="4419" spans="6:6" x14ac:dyDescent="0.25">
      <c r="F4419" s="469"/>
    </row>
    <row r="4420" spans="6:6" x14ac:dyDescent="0.25">
      <c r="F4420" s="469"/>
    </row>
    <row r="4421" spans="6:6" x14ac:dyDescent="0.25">
      <c r="F4421" s="469"/>
    </row>
    <row r="4422" spans="6:6" x14ac:dyDescent="0.25">
      <c r="F4422" s="469"/>
    </row>
    <row r="4423" spans="6:6" x14ac:dyDescent="0.25">
      <c r="F4423" s="469"/>
    </row>
    <row r="4424" spans="6:6" x14ac:dyDescent="0.25">
      <c r="F4424" s="469"/>
    </row>
    <row r="4425" spans="6:6" x14ac:dyDescent="0.25">
      <c r="F4425" s="469"/>
    </row>
    <row r="4426" spans="6:6" x14ac:dyDescent="0.25">
      <c r="F4426" s="469"/>
    </row>
    <row r="4427" spans="6:6" x14ac:dyDescent="0.25">
      <c r="F4427" s="469"/>
    </row>
    <row r="4428" spans="6:6" x14ac:dyDescent="0.25">
      <c r="F4428" s="469"/>
    </row>
    <row r="4429" spans="6:6" x14ac:dyDescent="0.25">
      <c r="F4429" s="469"/>
    </row>
    <row r="4430" spans="6:6" x14ac:dyDescent="0.25">
      <c r="F4430" s="469"/>
    </row>
    <row r="4431" spans="6:6" x14ac:dyDescent="0.25">
      <c r="F4431" s="469"/>
    </row>
    <row r="4432" spans="6:6" x14ac:dyDescent="0.25">
      <c r="F4432" s="469"/>
    </row>
    <row r="4433" spans="6:6" x14ac:dyDescent="0.25">
      <c r="F4433" s="469"/>
    </row>
    <row r="4434" spans="6:6" x14ac:dyDescent="0.25">
      <c r="F4434" s="469"/>
    </row>
    <row r="4435" spans="6:6" x14ac:dyDescent="0.25">
      <c r="F4435" s="469"/>
    </row>
    <row r="4436" spans="6:6" x14ac:dyDescent="0.25">
      <c r="F4436" s="469"/>
    </row>
    <row r="4437" spans="6:6" x14ac:dyDescent="0.25">
      <c r="F4437" s="469"/>
    </row>
    <row r="4438" spans="6:6" x14ac:dyDescent="0.25">
      <c r="F4438" s="469"/>
    </row>
    <row r="4439" spans="6:6" x14ac:dyDescent="0.25">
      <c r="F4439" s="469"/>
    </row>
    <row r="4440" spans="6:6" x14ac:dyDescent="0.25">
      <c r="F4440" s="469"/>
    </row>
    <row r="4441" spans="6:6" x14ac:dyDescent="0.25">
      <c r="F4441" s="469"/>
    </row>
    <row r="4442" spans="6:6" x14ac:dyDescent="0.25">
      <c r="F4442" s="469"/>
    </row>
    <row r="4443" spans="6:6" x14ac:dyDescent="0.25">
      <c r="F4443" s="469"/>
    </row>
    <row r="4444" spans="6:6" x14ac:dyDescent="0.25">
      <c r="F4444" s="469"/>
    </row>
    <row r="4445" spans="6:6" x14ac:dyDescent="0.25">
      <c r="F4445" s="469"/>
    </row>
    <row r="4446" spans="6:6" x14ac:dyDescent="0.25">
      <c r="F4446" s="469"/>
    </row>
    <row r="4447" spans="6:6" x14ac:dyDescent="0.25">
      <c r="F4447" s="469"/>
    </row>
    <row r="4448" spans="6:6" x14ac:dyDescent="0.25">
      <c r="F4448" s="469"/>
    </row>
    <row r="4449" spans="6:6" x14ac:dyDescent="0.25">
      <c r="F4449" s="469"/>
    </row>
    <row r="4450" spans="6:6" x14ac:dyDescent="0.25">
      <c r="F4450" s="469"/>
    </row>
    <row r="4451" spans="6:6" x14ac:dyDescent="0.25">
      <c r="F4451" s="469"/>
    </row>
    <row r="4452" spans="6:6" x14ac:dyDescent="0.25">
      <c r="F4452" s="469"/>
    </row>
    <row r="4453" spans="6:6" x14ac:dyDescent="0.25">
      <c r="F4453" s="469"/>
    </row>
    <row r="4454" spans="6:6" x14ac:dyDescent="0.25">
      <c r="F4454" s="469"/>
    </row>
    <row r="4455" spans="6:6" x14ac:dyDescent="0.25">
      <c r="F4455" s="469"/>
    </row>
    <row r="4456" spans="6:6" x14ac:dyDescent="0.25">
      <c r="F4456" s="469"/>
    </row>
    <row r="4457" spans="6:6" x14ac:dyDescent="0.25">
      <c r="F4457" s="469"/>
    </row>
    <row r="4458" spans="6:6" x14ac:dyDescent="0.25">
      <c r="F4458" s="469"/>
    </row>
    <row r="4459" spans="6:6" x14ac:dyDescent="0.25">
      <c r="F4459" s="469"/>
    </row>
    <row r="4460" spans="6:6" x14ac:dyDescent="0.25">
      <c r="F4460" s="469"/>
    </row>
    <row r="4461" spans="6:6" x14ac:dyDescent="0.25">
      <c r="F4461" s="469"/>
    </row>
    <row r="4462" spans="6:6" x14ac:dyDescent="0.25">
      <c r="F4462" s="469"/>
    </row>
    <row r="4463" spans="6:6" x14ac:dyDescent="0.25">
      <c r="F4463" s="469"/>
    </row>
    <row r="4464" spans="6:6" x14ac:dyDescent="0.25">
      <c r="F4464" s="469"/>
    </row>
    <row r="4465" spans="6:6" x14ac:dyDescent="0.25">
      <c r="F4465" s="469"/>
    </row>
    <row r="4466" spans="6:6" x14ac:dyDescent="0.25">
      <c r="F4466" s="469"/>
    </row>
    <row r="4467" spans="6:6" x14ac:dyDescent="0.25">
      <c r="F4467" s="469"/>
    </row>
    <row r="4468" spans="6:6" x14ac:dyDescent="0.25">
      <c r="F4468" s="469"/>
    </row>
    <row r="4469" spans="6:6" x14ac:dyDescent="0.25">
      <c r="F4469" s="469"/>
    </row>
    <row r="4470" spans="6:6" x14ac:dyDescent="0.25">
      <c r="F4470" s="469"/>
    </row>
    <row r="4471" spans="6:6" x14ac:dyDescent="0.25">
      <c r="F4471" s="469"/>
    </row>
    <row r="4472" spans="6:6" x14ac:dyDescent="0.25">
      <c r="F4472" s="469"/>
    </row>
    <row r="4473" spans="6:6" x14ac:dyDescent="0.25">
      <c r="F4473" s="469"/>
    </row>
    <row r="4474" spans="6:6" x14ac:dyDescent="0.25">
      <c r="F4474" s="469"/>
    </row>
    <row r="4475" spans="6:6" x14ac:dyDescent="0.25">
      <c r="F4475" s="469"/>
    </row>
    <row r="4476" spans="6:6" x14ac:dyDescent="0.25">
      <c r="F4476" s="469"/>
    </row>
    <row r="4477" spans="6:6" x14ac:dyDescent="0.25">
      <c r="F4477" s="469"/>
    </row>
    <row r="4478" spans="6:6" x14ac:dyDescent="0.25">
      <c r="F4478" s="469"/>
    </row>
    <row r="4479" spans="6:6" x14ac:dyDescent="0.25">
      <c r="F4479" s="469"/>
    </row>
    <row r="4480" spans="6:6" x14ac:dyDescent="0.25">
      <c r="F4480" s="469"/>
    </row>
    <row r="4481" spans="6:6" x14ac:dyDescent="0.25">
      <c r="F4481" s="469"/>
    </row>
    <row r="4482" spans="6:6" x14ac:dyDescent="0.25">
      <c r="F4482" s="469"/>
    </row>
    <row r="4483" spans="6:6" x14ac:dyDescent="0.25">
      <c r="F4483" s="469"/>
    </row>
    <row r="4484" spans="6:6" x14ac:dyDescent="0.25">
      <c r="F4484" s="469"/>
    </row>
    <row r="4485" spans="6:6" x14ac:dyDescent="0.25">
      <c r="F4485" s="469"/>
    </row>
    <row r="4486" spans="6:6" x14ac:dyDescent="0.25">
      <c r="F4486" s="469"/>
    </row>
    <row r="4487" spans="6:6" x14ac:dyDescent="0.25">
      <c r="F4487" s="469"/>
    </row>
    <row r="4488" spans="6:6" x14ac:dyDescent="0.25">
      <c r="F4488" s="469"/>
    </row>
    <row r="4489" spans="6:6" x14ac:dyDescent="0.25">
      <c r="F4489" s="469"/>
    </row>
    <row r="4490" spans="6:6" x14ac:dyDescent="0.25">
      <c r="F4490" s="469"/>
    </row>
    <row r="4491" spans="6:6" x14ac:dyDescent="0.25">
      <c r="F4491" s="469"/>
    </row>
    <row r="4492" spans="6:6" x14ac:dyDescent="0.25">
      <c r="F4492" s="469"/>
    </row>
    <row r="4493" spans="6:6" x14ac:dyDescent="0.25">
      <c r="F4493" s="469"/>
    </row>
    <row r="4494" spans="6:6" x14ac:dyDescent="0.25">
      <c r="F4494" s="469"/>
    </row>
    <row r="4495" spans="6:6" x14ac:dyDescent="0.25">
      <c r="F4495" s="469"/>
    </row>
    <row r="4496" spans="6:6" x14ac:dyDescent="0.25">
      <c r="F4496" s="469"/>
    </row>
    <row r="4497" spans="6:6" x14ac:dyDescent="0.25">
      <c r="F4497" s="469"/>
    </row>
    <row r="4498" spans="6:6" x14ac:dyDescent="0.25">
      <c r="F4498" s="469"/>
    </row>
    <row r="4499" spans="6:6" x14ac:dyDescent="0.25">
      <c r="F4499" s="469"/>
    </row>
    <row r="4500" spans="6:6" x14ac:dyDescent="0.25">
      <c r="F4500" s="469"/>
    </row>
    <row r="4501" spans="6:6" x14ac:dyDescent="0.25">
      <c r="F4501" s="469"/>
    </row>
    <row r="4502" spans="6:6" x14ac:dyDescent="0.25">
      <c r="F4502" s="469"/>
    </row>
    <row r="4503" spans="6:6" x14ac:dyDescent="0.25">
      <c r="F4503" s="469"/>
    </row>
    <row r="4504" spans="6:6" x14ac:dyDescent="0.25">
      <c r="F4504" s="469"/>
    </row>
    <row r="4505" spans="6:6" x14ac:dyDescent="0.25">
      <c r="F4505" s="469"/>
    </row>
    <row r="4506" spans="6:6" x14ac:dyDescent="0.25">
      <c r="F4506" s="469"/>
    </row>
    <row r="4507" spans="6:6" x14ac:dyDescent="0.25">
      <c r="F4507" s="469"/>
    </row>
    <row r="4508" spans="6:6" x14ac:dyDescent="0.25">
      <c r="F4508" s="469"/>
    </row>
    <row r="4509" spans="6:6" x14ac:dyDescent="0.25">
      <c r="F4509" s="469"/>
    </row>
    <row r="4510" spans="6:6" x14ac:dyDescent="0.25">
      <c r="F4510" s="469"/>
    </row>
    <row r="4511" spans="6:6" x14ac:dyDescent="0.25">
      <c r="F4511" s="469"/>
    </row>
    <row r="4512" spans="6:6" x14ac:dyDescent="0.25">
      <c r="F4512" s="469"/>
    </row>
    <row r="4513" spans="6:6" x14ac:dyDescent="0.25">
      <c r="F4513" s="469"/>
    </row>
    <row r="4514" spans="6:6" x14ac:dyDescent="0.25">
      <c r="F4514" s="469"/>
    </row>
    <row r="4515" spans="6:6" x14ac:dyDescent="0.25">
      <c r="F4515" s="469"/>
    </row>
    <row r="4516" spans="6:6" x14ac:dyDescent="0.25">
      <c r="F4516" s="469"/>
    </row>
    <row r="4517" spans="6:6" x14ac:dyDescent="0.25">
      <c r="F4517" s="469"/>
    </row>
    <row r="4518" spans="6:6" x14ac:dyDescent="0.25">
      <c r="F4518" s="469"/>
    </row>
    <row r="4519" spans="6:6" x14ac:dyDescent="0.25">
      <c r="F4519" s="469"/>
    </row>
    <row r="4520" spans="6:6" x14ac:dyDescent="0.25">
      <c r="F4520" s="469"/>
    </row>
    <row r="4521" spans="6:6" x14ac:dyDescent="0.25">
      <c r="F4521" s="469"/>
    </row>
    <row r="4522" spans="6:6" x14ac:dyDescent="0.25">
      <c r="F4522" s="469"/>
    </row>
    <row r="4523" spans="6:6" x14ac:dyDescent="0.25">
      <c r="F4523" s="469"/>
    </row>
    <row r="4524" spans="6:6" x14ac:dyDescent="0.25">
      <c r="F4524" s="469"/>
    </row>
    <row r="4525" spans="6:6" x14ac:dyDescent="0.25">
      <c r="F4525" s="469"/>
    </row>
    <row r="4526" spans="6:6" x14ac:dyDescent="0.25">
      <c r="F4526" s="469"/>
    </row>
    <row r="4527" spans="6:6" x14ac:dyDescent="0.25">
      <c r="F4527" s="469"/>
    </row>
    <row r="4528" spans="6:6" x14ac:dyDescent="0.25">
      <c r="F4528" s="469"/>
    </row>
    <row r="4529" spans="6:6" x14ac:dyDescent="0.25">
      <c r="F4529" s="469"/>
    </row>
    <row r="4530" spans="6:6" x14ac:dyDescent="0.25">
      <c r="F4530" s="469"/>
    </row>
    <row r="4531" spans="6:6" x14ac:dyDescent="0.25">
      <c r="F4531" s="469"/>
    </row>
    <row r="4532" spans="6:6" x14ac:dyDescent="0.25">
      <c r="F4532" s="469"/>
    </row>
    <row r="4533" spans="6:6" x14ac:dyDescent="0.25">
      <c r="F4533" s="469"/>
    </row>
    <row r="4534" spans="6:6" x14ac:dyDescent="0.25">
      <c r="F4534" s="469"/>
    </row>
    <row r="4535" spans="6:6" x14ac:dyDescent="0.25">
      <c r="F4535" s="469"/>
    </row>
    <row r="4536" spans="6:6" x14ac:dyDescent="0.25">
      <c r="F4536" s="469"/>
    </row>
    <row r="4537" spans="6:6" x14ac:dyDescent="0.25">
      <c r="F4537" s="469"/>
    </row>
    <row r="4538" spans="6:6" x14ac:dyDescent="0.25">
      <c r="F4538" s="469"/>
    </row>
    <row r="4539" spans="6:6" x14ac:dyDescent="0.25">
      <c r="F4539" s="469"/>
    </row>
    <row r="4540" spans="6:6" x14ac:dyDescent="0.25">
      <c r="F4540" s="469"/>
    </row>
    <row r="4541" spans="6:6" x14ac:dyDescent="0.25">
      <c r="F4541" s="469"/>
    </row>
    <row r="4542" spans="6:6" x14ac:dyDescent="0.25">
      <c r="F4542" s="469"/>
    </row>
    <row r="4543" spans="6:6" x14ac:dyDescent="0.25">
      <c r="F4543" s="469"/>
    </row>
    <row r="4544" spans="6:6" x14ac:dyDescent="0.25">
      <c r="F4544" s="469"/>
    </row>
    <row r="4545" spans="6:6" x14ac:dyDescent="0.25">
      <c r="F4545" s="469"/>
    </row>
    <row r="4546" spans="6:6" x14ac:dyDescent="0.25">
      <c r="F4546" s="469"/>
    </row>
    <row r="4547" spans="6:6" x14ac:dyDescent="0.25">
      <c r="F4547" s="469"/>
    </row>
    <row r="4548" spans="6:6" x14ac:dyDescent="0.25">
      <c r="F4548" s="469"/>
    </row>
    <row r="4549" spans="6:6" x14ac:dyDescent="0.25">
      <c r="F4549" s="469"/>
    </row>
    <row r="4550" spans="6:6" x14ac:dyDescent="0.25">
      <c r="F4550" s="469"/>
    </row>
    <row r="4551" spans="6:6" x14ac:dyDescent="0.25">
      <c r="F4551" s="469"/>
    </row>
    <row r="4552" spans="6:6" x14ac:dyDescent="0.25">
      <c r="F4552" s="469"/>
    </row>
    <row r="4553" spans="6:6" x14ac:dyDescent="0.25">
      <c r="F4553" s="469"/>
    </row>
    <row r="4554" spans="6:6" x14ac:dyDescent="0.25">
      <c r="F4554" s="469"/>
    </row>
    <row r="4555" spans="6:6" x14ac:dyDescent="0.25">
      <c r="F4555" s="469"/>
    </row>
    <row r="4556" spans="6:6" x14ac:dyDescent="0.25">
      <c r="F4556" s="469"/>
    </row>
    <row r="4557" spans="6:6" x14ac:dyDescent="0.25">
      <c r="F4557" s="469"/>
    </row>
    <row r="4558" spans="6:6" x14ac:dyDescent="0.25">
      <c r="F4558" s="469"/>
    </row>
    <row r="4559" spans="6:6" x14ac:dyDescent="0.25">
      <c r="F4559" s="469"/>
    </row>
    <row r="4560" spans="6:6" x14ac:dyDescent="0.25">
      <c r="F4560" s="469"/>
    </row>
    <row r="4561" spans="6:6" x14ac:dyDescent="0.25">
      <c r="F4561" s="469"/>
    </row>
    <row r="4562" spans="6:6" x14ac:dyDescent="0.25">
      <c r="F4562" s="469"/>
    </row>
    <row r="4563" spans="6:6" x14ac:dyDescent="0.25">
      <c r="F4563" s="469"/>
    </row>
    <row r="4564" spans="6:6" x14ac:dyDescent="0.25">
      <c r="F4564" s="469"/>
    </row>
    <row r="4565" spans="6:6" x14ac:dyDescent="0.25">
      <c r="F4565" s="469"/>
    </row>
    <row r="4566" spans="6:6" x14ac:dyDescent="0.25">
      <c r="F4566" s="469"/>
    </row>
    <row r="4567" spans="6:6" x14ac:dyDescent="0.25">
      <c r="F4567" s="469"/>
    </row>
    <row r="4568" spans="6:6" x14ac:dyDescent="0.25">
      <c r="F4568" s="469"/>
    </row>
    <row r="4569" spans="6:6" x14ac:dyDescent="0.25">
      <c r="F4569" s="469"/>
    </row>
    <row r="4570" spans="6:6" x14ac:dyDescent="0.25">
      <c r="F4570" s="469"/>
    </row>
    <row r="4571" spans="6:6" x14ac:dyDescent="0.25">
      <c r="F4571" s="469"/>
    </row>
    <row r="4572" spans="6:6" x14ac:dyDescent="0.25">
      <c r="F4572" s="469"/>
    </row>
    <row r="4573" spans="6:6" x14ac:dyDescent="0.25">
      <c r="F4573" s="469"/>
    </row>
    <row r="4574" spans="6:6" x14ac:dyDescent="0.25">
      <c r="F4574" s="469"/>
    </row>
    <row r="4575" spans="6:6" x14ac:dyDescent="0.25">
      <c r="F4575" s="469"/>
    </row>
    <row r="4576" spans="6:6" x14ac:dyDescent="0.25">
      <c r="F4576" s="469"/>
    </row>
    <row r="4577" spans="6:6" x14ac:dyDescent="0.25">
      <c r="F4577" s="469"/>
    </row>
    <row r="4578" spans="6:6" x14ac:dyDescent="0.25">
      <c r="F4578" s="469"/>
    </row>
    <row r="4579" spans="6:6" x14ac:dyDescent="0.25">
      <c r="F4579" s="469"/>
    </row>
    <row r="4580" spans="6:6" x14ac:dyDescent="0.25">
      <c r="F4580" s="469"/>
    </row>
    <row r="4581" spans="6:6" x14ac:dyDescent="0.25">
      <c r="F4581" s="469"/>
    </row>
    <row r="4582" spans="6:6" x14ac:dyDescent="0.25">
      <c r="F4582" s="469"/>
    </row>
    <row r="4583" spans="6:6" x14ac:dyDescent="0.25">
      <c r="F4583" s="469"/>
    </row>
    <row r="4584" spans="6:6" x14ac:dyDescent="0.25">
      <c r="F4584" s="469"/>
    </row>
    <row r="4585" spans="6:6" x14ac:dyDescent="0.25">
      <c r="F4585" s="469"/>
    </row>
    <row r="4586" spans="6:6" x14ac:dyDescent="0.25">
      <c r="F4586" s="469"/>
    </row>
    <row r="4587" spans="6:6" x14ac:dyDescent="0.25">
      <c r="F4587" s="469"/>
    </row>
    <row r="4588" spans="6:6" x14ac:dyDescent="0.25">
      <c r="F4588" s="469"/>
    </row>
    <row r="4589" spans="6:6" x14ac:dyDescent="0.25">
      <c r="F4589" s="469"/>
    </row>
    <row r="4590" spans="6:6" x14ac:dyDescent="0.25">
      <c r="F4590" s="469"/>
    </row>
    <row r="4591" spans="6:6" x14ac:dyDescent="0.25">
      <c r="F4591" s="469"/>
    </row>
    <row r="4592" spans="6:6" x14ac:dyDescent="0.25">
      <c r="F4592" s="469"/>
    </row>
    <row r="4593" spans="6:6" x14ac:dyDescent="0.25">
      <c r="F4593" s="469"/>
    </row>
    <row r="4594" spans="6:6" x14ac:dyDescent="0.25">
      <c r="F4594" s="469"/>
    </row>
    <row r="4595" spans="6:6" x14ac:dyDescent="0.25">
      <c r="F4595" s="469"/>
    </row>
    <row r="4596" spans="6:6" x14ac:dyDescent="0.25">
      <c r="F4596" s="469"/>
    </row>
    <row r="4597" spans="6:6" x14ac:dyDescent="0.25">
      <c r="F4597" s="469"/>
    </row>
    <row r="4598" spans="6:6" x14ac:dyDescent="0.25">
      <c r="F4598" s="469"/>
    </row>
    <row r="4599" spans="6:6" x14ac:dyDescent="0.25">
      <c r="F4599" s="469"/>
    </row>
    <row r="4600" spans="6:6" x14ac:dyDescent="0.25">
      <c r="F4600" s="469"/>
    </row>
    <row r="4601" spans="6:6" x14ac:dyDescent="0.25">
      <c r="F4601" s="469"/>
    </row>
    <row r="4602" spans="6:6" x14ac:dyDescent="0.25">
      <c r="F4602" s="469"/>
    </row>
    <row r="4603" spans="6:6" x14ac:dyDescent="0.25">
      <c r="F4603" s="469"/>
    </row>
    <row r="4604" spans="6:6" x14ac:dyDescent="0.25">
      <c r="F4604" s="469"/>
    </row>
    <row r="4605" spans="6:6" x14ac:dyDescent="0.25">
      <c r="F4605" s="469"/>
    </row>
    <row r="4606" spans="6:6" x14ac:dyDescent="0.25">
      <c r="F4606" s="469"/>
    </row>
    <row r="4607" spans="6:6" x14ac:dyDescent="0.25">
      <c r="F4607" s="469"/>
    </row>
    <row r="4608" spans="6:6" x14ac:dyDescent="0.25">
      <c r="F4608" s="469"/>
    </row>
    <row r="4609" spans="6:6" x14ac:dyDescent="0.25">
      <c r="F4609" s="469"/>
    </row>
    <row r="4610" spans="6:6" x14ac:dyDescent="0.25">
      <c r="F4610" s="469"/>
    </row>
    <row r="4611" spans="6:6" x14ac:dyDescent="0.25">
      <c r="F4611" s="469"/>
    </row>
    <row r="4612" spans="6:6" x14ac:dyDescent="0.25">
      <c r="F4612" s="469"/>
    </row>
    <row r="4613" spans="6:6" x14ac:dyDescent="0.25">
      <c r="F4613" s="469"/>
    </row>
    <row r="4614" spans="6:6" x14ac:dyDescent="0.25">
      <c r="F4614" s="469"/>
    </row>
    <row r="4615" spans="6:6" x14ac:dyDescent="0.25">
      <c r="F4615" s="469"/>
    </row>
    <row r="4616" spans="6:6" x14ac:dyDescent="0.25">
      <c r="F4616" s="469"/>
    </row>
    <row r="4617" spans="6:6" x14ac:dyDescent="0.25">
      <c r="F4617" s="469"/>
    </row>
    <row r="4618" spans="6:6" x14ac:dyDescent="0.25">
      <c r="F4618" s="469"/>
    </row>
    <row r="4619" spans="6:6" x14ac:dyDescent="0.25">
      <c r="F4619" s="469"/>
    </row>
    <row r="4620" spans="6:6" x14ac:dyDescent="0.25">
      <c r="F4620" s="469"/>
    </row>
    <row r="4621" spans="6:6" x14ac:dyDescent="0.25">
      <c r="F4621" s="469"/>
    </row>
    <row r="4622" spans="6:6" x14ac:dyDescent="0.25">
      <c r="F4622" s="469"/>
    </row>
    <row r="4623" spans="6:6" x14ac:dyDescent="0.25">
      <c r="F4623" s="469"/>
    </row>
    <row r="4624" spans="6:6" x14ac:dyDescent="0.25">
      <c r="F4624" s="469"/>
    </row>
    <row r="4625" spans="6:6" x14ac:dyDescent="0.25">
      <c r="F4625" s="469"/>
    </row>
    <row r="4626" spans="6:6" x14ac:dyDescent="0.25">
      <c r="F4626" s="469"/>
    </row>
    <row r="4627" spans="6:6" x14ac:dyDescent="0.25">
      <c r="F4627" s="469"/>
    </row>
    <row r="4628" spans="6:6" x14ac:dyDescent="0.25">
      <c r="F4628" s="469"/>
    </row>
    <row r="4629" spans="6:6" x14ac:dyDescent="0.25">
      <c r="F4629" s="469"/>
    </row>
    <row r="4630" spans="6:6" x14ac:dyDescent="0.25">
      <c r="F4630" s="469"/>
    </row>
    <row r="4631" spans="6:6" x14ac:dyDescent="0.25">
      <c r="F4631" s="469"/>
    </row>
    <row r="4632" spans="6:6" x14ac:dyDescent="0.25">
      <c r="F4632" s="469"/>
    </row>
    <row r="4633" spans="6:6" x14ac:dyDescent="0.25">
      <c r="F4633" s="469"/>
    </row>
    <row r="4634" spans="6:6" x14ac:dyDescent="0.25">
      <c r="F4634" s="469"/>
    </row>
    <row r="4635" spans="6:6" x14ac:dyDescent="0.25">
      <c r="F4635" s="469"/>
    </row>
    <row r="4636" spans="6:6" x14ac:dyDescent="0.25">
      <c r="F4636" s="469"/>
    </row>
    <row r="4637" spans="6:6" x14ac:dyDescent="0.25">
      <c r="F4637" s="469"/>
    </row>
    <row r="4638" spans="6:6" x14ac:dyDescent="0.25">
      <c r="F4638" s="469"/>
    </row>
    <row r="4639" spans="6:6" x14ac:dyDescent="0.25">
      <c r="F4639" s="469"/>
    </row>
    <row r="4640" spans="6:6" x14ac:dyDescent="0.25">
      <c r="F4640" s="469"/>
    </row>
    <row r="4641" spans="6:6" x14ac:dyDescent="0.25">
      <c r="F4641" s="469"/>
    </row>
    <row r="4642" spans="6:6" x14ac:dyDescent="0.25">
      <c r="F4642" s="469"/>
    </row>
    <row r="4643" spans="6:6" x14ac:dyDescent="0.25">
      <c r="F4643" s="469"/>
    </row>
    <row r="4644" spans="6:6" x14ac:dyDescent="0.25">
      <c r="F4644" s="469"/>
    </row>
    <row r="4645" spans="6:6" x14ac:dyDescent="0.25">
      <c r="F4645" s="469"/>
    </row>
    <row r="4646" spans="6:6" x14ac:dyDescent="0.25">
      <c r="F4646" s="469"/>
    </row>
    <row r="4647" spans="6:6" x14ac:dyDescent="0.25">
      <c r="F4647" s="469"/>
    </row>
    <row r="4648" spans="6:6" x14ac:dyDescent="0.25">
      <c r="F4648" s="469"/>
    </row>
    <row r="4649" spans="6:6" x14ac:dyDescent="0.25">
      <c r="F4649" s="469"/>
    </row>
    <row r="4650" spans="6:6" x14ac:dyDescent="0.25">
      <c r="F4650" s="469"/>
    </row>
    <row r="4651" spans="6:6" x14ac:dyDescent="0.25">
      <c r="F4651" s="469"/>
    </row>
    <row r="4652" spans="6:6" x14ac:dyDescent="0.25">
      <c r="F4652" s="469"/>
    </row>
    <row r="4653" spans="6:6" x14ac:dyDescent="0.25">
      <c r="F4653" s="469"/>
    </row>
    <row r="4654" spans="6:6" x14ac:dyDescent="0.25">
      <c r="F4654" s="469"/>
    </row>
    <row r="4655" spans="6:6" x14ac:dyDescent="0.25">
      <c r="F4655" s="469"/>
    </row>
    <row r="4656" spans="6:6" x14ac:dyDescent="0.25">
      <c r="F4656" s="469"/>
    </row>
    <row r="4657" spans="6:6" x14ac:dyDescent="0.25">
      <c r="F4657" s="469"/>
    </row>
    <row r="4658" spans="6:6" x14ac:dyDescent="0.25">
      <c r="F4658" s="469"/>
    </row>
    <row r="4659" spans="6:6" x14ac:dyDescent="0.25">
      <c r="F4659" s="469"/>
    </row>
    <row r="4660" spans="6:6" x14ac:dyDescent="0.25">
      <c r="F4660" s="469"/>
    </row>
    <row r="4661" spans="6:6" x14ac:dyDescent="0.25">
      <c r="F4661" s="469"/>
    </row>
    <row r="4662" spans="6:6" x14ac:dyDescent="0.25">
      <c r="F4662" s="469"/>
    </row>
    <row r="4663" spans="6:6" x14ac:dyDescent="0.25">
      <c r="F4663" s="469"/>
    </row>
    <row r="4664" spans="6:6" x14ac:dyDescent="0.25">
      <c r="F4664" s="469"/>
    </row>
    <row r="4665" spans="6:6" x14ac:dyDescent="0.25">
      <c r="F4665" s="469"/>
    </row>
    <row r="4666" spans="6:6" x14ac:dyDescent="0.25">
      <c r="F4666" s="469"/>
    </row>
    <row r="4667" spans="6:6" x14ac:dyDescent="0.25">
      <c r="F4667" s="469"/>
    </row>
    <row r="4668" spans="6:6" x14ac:dyDescent="0.25">
      <c r="F4668" s="469"/>
    </row>
    <row r="4669" spans="6:6" x14ac:dyDescent="0.25">
      <c r="F4669" s="469"/>
    </row>
    <row r="4670" spans="6:6" x14ac:dyDescent="0.25">
      <c r="F4670" s="469"/>
    </row>
    <row r="4671" spans="6:6" x14ac:dyDescent="0.25">
      <c r="F4671" s="469"/>
    </row>
    <row r="4672" spans="6:6" x14ac:dyDescent="0.25">
      <c r="F4672" s="469"/>
    </row>
    <row r="4673" spans="6:6" x14ac:dyDescent="0.25">
      <c r="F4673" s="469"/>
    </row>
    <row r="4674" spans="6:6" x14ac:dyDescent="0.25">
      <c r="F4674" s="469"/>
    </row>
    <row r="4675" spans="6:6" x14ac:dyDescent="0.25">
      <c r="F4675" s="469"/>
    </row>
    <row r="4676" spans="6:6" x14ac:dyDescent="0.25">
      <c r="F4676" s="469"/>
    </row>
    <row r="4677" spans="6:6" x14ac:dyDescent="0.25">
      <c r="F4677" s="469"/>
    </row>
    <row r="4678" spans="6:6" x14ac:dyDescent="0.25">
      <c r="F4678" s="469"/>
    </row>
    <row r="4679" spans="6:6" x14ac:dyDescent="0.25">
      <c r="F4679" s="469"/>
    </row>
    <row r="4680" spans="6:6" x14ac:dyDescent="0.25">
      <c r="F4680" s="469"/>
    </row>
    <row r="4681" spans="6:6" x14ac:dyDescent="0.25">
      <c r="F4681" s="469"/>
    </row>
    <row r="4682" spans="6:6" x14ac:dyDescent="0.25">
      <c r="F4682" s="469"/>
    </row>
    <row r="4683" spans="6:6" x14ac:dyDescent="0.25">
      <c r="F4683" s="469"/>
    </row>
    <row r="4684" spans="6:6" x14ac:dyDescent="0.25">
      <c r="F4684" s="469"/>
    </row>
    <row r="4685" spans="6:6" x14ac:dyDescent="0.25">
      <c r="F4685" s="469"/>
    </row>
    <row r="4686" spans="6:6" x14ac:dyDescent="0.25">
      <c r="F4686" s="469"/>
    </row>
    <row r="4687" spans="6:6" x14ac:dyDescent="0.25">
      <c r="F4687" s="469"/>
    </row>
    <row r="4688" spans="6:6" x14ac:dyDescent="0.25">
      <c r="F4688" s="469"/>
    </row>
    <row r="4689" spans="6:6" x14ac:dyDescent="0.25">
      <c r="F4689" s="469"/>
    </row>
    <row r="4690" spans="6:6" x14ac:dyDescent="0.25">
      <c r="F4690" s="469"/>
    </row>
    <row r="4691" spans="6:6" x14ac:dyDescent="0.25">
      <c r="F4691" s="469"/>
    </row>
    <row r="4692" spans="6:6" x14ac:dyDescent="0.25">
      <c r="F4692" s="469"/>
    </row>
    <row r="4693" spans="6:6" x14ac:dyDescent="0.25">
      <c r="F4693" s="469"/>
    </row>
    <row r="4694" spans="6:6" x14ac:dyDescent="0.25">
      <c r="F4694" s="469"/>
    </row>
    <row r="4695" spans="6:6" x14ac:dyDescent="0.25">
      <c r="F4695" s="469"/>
    </row>
    <row r="4696" spans="6:6" x14ac:dyDescent="0.25">
      <c r="F4696" s="469"/>
    </row>
    <row r="4697" spans="6:6" x14ac:dyDescent="0.25">
      <c r="F4697" s="469"/>
    </row>
    <row r="4698" spans="6:6" x14ac:dyDescent="0.25">
      <c r="F4698" s="469"/>
    </row>
    <row r="4699" spans="6:6" x14ac:dyDescent="0.25">
      <c r="F4699" s="469"/>
    </row>
    <row r="4700" spans="6:6" x14ac:dyDescent="0.25">
      <c r="F4700" s="469"/>
    </row>
    <row r="4701" spans="6:6" x14ac:dyDescent="0.25">
      <c r="F4701" s="469"/>
    </row>
    <row r="4702" spans="6:6" x14ac:dyDescent="0.25">
      <c r="F4702" s="469"/>
    </row>
    <row r="4703" spans="6:6" x14ac:dyDescent="0.25">
      <c r="F4703" s="469"/>
    </row>
    <row r="4704" spans="6:6" x14ac:dyDescent="0.25">
      <c r="F4704" s="469"/>
    </row>
    <row r="4705" spans="6:6" x14ac:dyDescent="0.25">
      <c r="F4705" s="469"/>
    </row>
    <row r="4706" spans="6:6" x14ac:dyDescent="0.25">
      <c r="F4706" s="469"/>
    </row>
    <row r="4707" spans="6:6" x14ac:dyDescent="0.25">
      <c r="F4707" s="469"/>
    </row>
    <row r="4708" spans="6:6" x14ac:dyDescent="0.25">
      <c r="F4708" s="469"/>
    </row>
    <row r="4709" spans="6:6" x14ac:dyDescent="0.25">
      <c r="F4709" s="469"/>
    </row>
    <row r="4710" spans="6:6" x14ac:dyDescent="0.25">
      <c r="F4710" s="469"/>
    </row>
    <row r="4711" spans="6:6" x14ac:dyDescent="0.25">
      <c r="F4711" s="469"/>
    </row>
    <row r="4712" spans="6:6" x14ac:dyDescent="0.25">
      <c r="F4712" s="469"/>
    </row>
    <row r="4713" spans="6:6" x14ac:dyDescent="0.25">
      <c r="F4713" s="469"/>
    </row>
    <row r="4714" spans="6:6" x14ac:dyDescent="0.25">
      <c r="F4714" s="469"/>
    </row>
    <row r="4715" spans="6:6" x14ac:dyDescent="0.25">
      <c r="F4715" s="469"/>
    </row>
    <row r="4716" spans="6:6" x14ac:dyDescent="0.25">
      <c r="F4716" s="469"/>
    </row>
    <row r="4717" spans="6:6" x14ac:dyDescent="0.25">
      <c r="F4717" s="469"/>
    </row>
    <row r="4718" spans="6:6" x14ac:dyDescent="0.25">
      <c r="F4718" s="469"/>
    </row>
    <row r="4719" spans="6:6" x14ac:dyDescent="0.25">
      <c r="F4719" s="469"/>
    </row>
    <row r="4720" spans="6:6" x14ac:dyDescent="0.25">
      <c r="F4720" s="469"/>
    </row>
    <row r="4721" spans="6:6" x14ac:dyDescent="0.25">
      <c r="F4721" s="469"/>
    </row>
    <row r="4722" spans="6:6" x14ac:dyDescent="0.25">
      <c r="F4722" s="469"/>
    </row>
    <row r="4723" spans="6:6" x14ac:dyDescent="0.25">
      <c r="F4723" s="469"/>
    </row>
    <row r="4724" spans="6:6" x14ac:dyDescent="0.25">
      <c r="F4724" s="469"/>
    </row>
    <row r="4725" spans="6:6" x14ac:dyDescent="0.25">
      <c r="F4725" s="469"/>
    </row>
    <row r="4726" spans="6:6" x14ac:dyDescent="0.25">
      <c r="F4726" s="469"/>
    </row>
    <row r="4727" spans="6:6" x14ac:dyDescent="0.25">
      <c r="F4727" s="469"/>
    </row>
    <row r="4728" spans="6:6" x14ac:dyDescent="0.25">
      <c r="F4728" s="469"/>
    </row>
    <row r="4729" spans="6:6" x14ac:dyDescent="0.25">
      <c r="F4729" s="469"/>
    </row>
    <row r="4730" spans="6:6" x14ac:dyDescent="0.25">
      <c r="F4730" s="469"/>
    </row>
    <row r="4731" spans="6:6" x14ac:dyDescent="0.25">
      <c r="F4731" s="469"/>
    </row>
    <row r="4732" spans="6:6" x14ac:dyDescent="0.25">
      <c r="F4732" s="469"/>
    </row>
    <row r="4733" spans="6:6" x14ac:dyDescent="0.25">
      <c r="F4733" s="469"/>
    </row>
    <row r="4734" spans="6:6" x14ac:dyDescent="0.25">
      <c r="F4734" s="469"/>
    </row>
    <row r="4735" spans="6:6" x14ac:dyDescent="0.25">
      <c r="F4735" s="469"/>
    </row>
    <row r="4736" spans="6:6" x14ac:dyDescent="0.25">
      <c r="F4736" s="469"/>
    </row>
    <row r="4737" spans="6:6" x14ac:dyDescent="0.25">
      <c r="F4737" s="469"/>
    </row>
    <row r="4738" spans="6:6" x14ac:dyDescent="0.25">
      <c r="F4738" s="469"/>
    </row>
    <row r="4739" spans="6:6" x14ac:dyDescent="0.25">
      <c r="F4739" s="469"/>
    </row>
    <row r="4740" spans="6:6" x14ac:dyDescent="0.25">
      <c r="F4740" s="469"/>
    </row>
    <row r="4741" spans="6:6" x14ac:dyDescent="0.25">
      <c r="F4741" s="469"/>
    </row>
    <row r="4742" spans="6:6" x14ac:dyDescent="0.25">
      <c r="F4742" s="469"/>
    </row>
    <row r="4743" spans="6:6" x14ac:dyDescent="0.25">
      <c r="F4743" s="469"/>
    </row>
    <row r="4744" spans="6:6" x14ac:dyDescent="0.25">
      <c r="F4744" s="469"/>
    </row>
    <row r="4745" spans="6:6" x14ac:dyDescent="0.25">
      <c r="F4745" s="469"/>
    </row>
    <row r="4746" spans="6:6" x14ac:dyDescent="0.25">
      <c r="F4746" s="469"/>
    </row>
    <row r="4747" spans="6:6" x14ac:dyDescent="0.25">
      <c r="F4747" s="469"/>
    </row>
    <row r="4748" spans="6:6" x14ac:dyDescent="0.25">
      <c r="F4748" s="469"/>
    </row>
    <row r="4749" spans="6:6" x14ac:dyDescent="0.25">
      <c r="F4749" s="469"/>
    </row>
    <row r="4750" spans="6:6" x14ac:dyDescent="0.25">
      <c r="F4750" s="469"/>
    </row>
    <row r="4751" spans="6:6" x14ac:dyDescent="0.25">
      <c r="F4751" s="469"/>
    </row>
    <row r="4752" spans="6:6" x14ac:dyDescent="0.25">
      <c r="F4752" s="469"/>
    </row>
    <row r="4753" spans="6:6" x14ac:dyDescent="0.25">
      <c r="F4753" s="469"/>
    </row>
    <row r="4754" spans="6:6" x14ac:dyDescent="0.25">
      <c r="F4754" s="469"/>
    </row>
    <row r="4755" spans="6:6" x14ac:dyDescent="0.25">
      <c r="F4755" s="469"/>
    </row>
    <row r="4756" spans="6:6" x14ac:dyDescent="0.25">
      <c r="F4756" s="469"/>
    </row>
    <row r="4757" spans="6:6" x14ac:dyDescent="0.25">
      <c r="F4757" s="469"/>
    </row>
    <row r="4758" spans="6:6" x14ac:dyDescent="0.25">
      <c r="F4758" s="469"/>
    </row>
    <row r="4759" spans="6:6" x14ac:dyDescent="0.25">
      <c r="F4759" s="469"/>
    </row>
    <row r="4760" spans="6:6" x14ac:dyDescent="0.25">
      <c r="F4760" s="469"/>
    </row>
    <row r="4761" spans="6:6" x14ac:dyDescent="0.25">
      <c r="F4761" s="469"/>
    </row>
    <row r="4762" spans="6:6" x14ac:dyDescent="0.25">
      <c r="F4762" s="469"/>
    </row>
    <row r="4763" spans="6:6" x14ac:dyDescent="0.25">
      <c r="F4763" s="469"/>
    </row>
    <row r="4764" spans="6:6" x14ac:dyDescent="0.25">
      <c r="F4764" s="469"/>
    </row>
    <row r="4765" spans="6:6" x14ac:dyDescent="0.25">
      <c r="F4765" s="469"/>
    </row>
    <row r="4766" spans="6:6" x14ac:dyDescent="0.25">
      <c r="F4766" s="469"/>
    </row>
    <row r="4767" spans="6:6" x14ac:dyDescent="0.25">
      <c r="F4767" s="469"/>
    </row>
    <row r="4768" spans="6:6" x14ac:dyDescent="0.25">
      <c r="F4768" s="469"/>
    </row>
    <row r="4769" spans="6:6" x14ac:dyDescent="0.25">
      <c r="F4769" s="469"/>
    </row>
    <row r="4770" spans="6:6" x14ac:dyDescent="0.25">
      <c r="F4770" s="469"/>
    </row>
    <row r="4771" spans="6:6" x14ac:dyDescent="0.25">
      <c r="F4771" s="469"/>
    </row>
    <row r="4772" spans="6:6" x14ac:dyDescent="0.25">
      <c r="F4772" s="469"/>
    </row>
    <row r="4773" spans="6:6" x14ac:dyDescent="0.25">
      <c r="F4773" s="469"/>
    </row>
    <row r="4774" spans="6:6" x14ac:dyDescent="0.25">
      <c r="F4774" s="469"/>
    </row>
    <row r="4775" spans="6:6" x14ac:dyDescent="0.25">
      <c r="F4775" s="469"/>
    </row>
    <row r="4776" spans="6:6" x14ac:dyDescent="0.25">
      <c r="F4776" s="469"/>
    </row>
    <row r="4777" spans="6:6" x14ac:dyDescent="0.25">
      <c r="F4777" s="469"/>
    </row>
    <row r="4778" spans="6:6" x14ac:dyDescent="0.25">
      <c r="F4778" s="469"/>
    </row>
    <row r="4779" spans="6:6" x14ac:dyDescent="0.25">
      <c r="F4779" s="469"/>
    </row>
    <row r="4780" spans="6:6" x14ac:dyDescent="0.25">
      <c r="F4780" s="469"/>
    </row>
    <row r="4781" spans="6:6" x14ac:dyDescent="0.25">
      <c r="F4781" s="469"/>
    </row>
    <row r="4782" spans="6:6" x14ac:dyDescent="0.25">
      <c r="F4782" s="469"/>
    </row>
    <row r="4783" spans="6:6" x14ac:dyDescent="0.25">
      <c r="F4783" s="469"/>
    </row>
    <row r="4784" spans="6:6" x14ac:dyDescent="0.25">
      <c r="F4784" s="469"/>
    </row>
    <row r="4785" spans="6:6" x14ac:dyDescent="0.25">
      <c r="F4785" s="469"/>
    </row>
    <row r="4786" spans="6:6" x14ac:dyDescent="0.25">
      <c r="F4786" s="469"/>
    </row>
    <row r="4787" spans="6:6" x14ac:dyDescent="0.25">
      <c r="F4787" s="469"/>
    </row>
    <row r="4788" spans="6:6" x14ac:dyDescent="0.25">
      <c r="F4788" s="469"/>
    </row>
    <row r="4789" spans="6:6" x14ac:dyDescent="0.25">
      <c r="F4789" s="469"/>
    </row>
    <row r="4790" spans="6:6" x14ac:dyDescent="0.25">
      <c r="F4790" s="469"/>
    </row>
    <row r="4791" spans="6:6" x14ac:dyDescent="0.25">
      <c r="F4791" s="469"/>
    </row>
    <row r="4792" spans="6:6" x14ac:dyDescent="0.25">
      <c r="F4792" s="469"/>
    </row>
    <row r="4793" spans="6:6" x14ac:dyDescent="0.25">
      <c r="F4793" s="469"/>
    </row>
    <row r="4794" spans="6:6" x14ac:dyDescent="0.25">
      <c r="F4794" s="469"/>
    </row>
    <row r="4795" spans="6:6" x14ac:dyDescent="0.25">
      <c r="F4795" s="469"/>
    </row>
    <row r="4796" spans="6:6" x14ac:dyDescent="0.25">
      <c r="F4796" s="469"/>
    </row>
    <row r="4797" spans="6:6" x14ac:dyDescent="0.25">
      <c r="F4797" s="469"/>
    </row>
    <row r="4798" spans="6:6" x14ac:dyDescent="0.25">
      <c r="F4798" s="469"/>
    </row>
    <row r="4799" spans="6:6" x14ac:dyDescent="0.25">
      <c r="F4799" s="469"/>
    </row>
    <row r="4800" spans="6:6" x14ac:dyDescent="0.25">
      <c r="F4800" s="469"/>
    </row>
    <row r="4801" spans="6:6" x14ac:dyDescent="0.25">
      <c r="F4801" s="469"/>
    </row>
    <row r="4802" spans="6:6" x14ac:dyDescent="0.25">
      <c r="F4802" s="469"/>
    </row>
    <row r="4803" spans="6:6" x14ac:dyDescent="0.25">
      <c r="F4803" s="469"/>
    </row>
    <row r="4804" spans="6:6" x14ac:dyDescent="0.25">
      <c r="F4804" s="469"/>
    </row>
    <row r="4805" spans="6:6" x14ac:dyDescent="0.25">
      <c r="F4805" s="469"/>
    </row>
    <row r="4806" spans="6:6" x14ac:dyDescent="0.25">
      <c r="F4806" s="469"/>
    </row>
    <row r="4807" spans="6:6" x14ac:dyDescent="0.25">
      <c r="F4807" s="469"/>
    </row>
    <row r="4808" spans="6:6" x14ac:dyDescent="0.25">
      <c r="F4808" s="469"/>
    </row>
    <row r="4809" spans="6:6" x14ac:dyDescent="0.25">
      <c r="F4809" s="469"/>
    </row>
    <row r="4810" spans="6:6" x14ac:dyDescent="0.25">
      <c r="F4810" s="469"/>
    </row>
    <row r="4811" spans="6:6" x14ac:dyDescent="0.25">
      <c r="F4811" s="469"/>
    </row>
    <row r="4812" spans="6:6" x14ac:dyDescent="0.25">
      <c r="F4812" s="469"/>
    </row>
    <row r="4813" spans="6:6" x14ac:dyDescent="0.25">
      <c r="F4813" s="469"/>
    </row>
    <row r="4814" spans="6:6" x14ac:dyDescent="0.25">
      <c r="F4814" s="469"/>
    </row>
    <row r="4815" spans="6:6" x14ac:dyDescent="0.25">
      <c r="F4815" s="469"/>
    </row>
    <row r="4816" spans="6:6" x14ac:dyDescent="0.25">
      <c r="F4816" s="469"/>
    </row>
    <row r="4817" spans="6:6" x14ac:dyDescent="0.25">
      <c r="F4817" s="469"/>
    </row>
    <row r="4818" spans="6:6" x14ac:dyDescent="0.25">
      <c r="F4818" s="469"/>
    </row>
    <row r="4819" spans="6:6" x14ac:dyDescent="0.25">
      <c r="F4819" s="469"/>
    </row>
    <row r="4820" spans="6:6" x14ac:dyDescent="0.25">
      <c r="F4820" s="469"/>
    </row>
    <row r="4821" spans="6:6" x14ac:dyDescent="0.25">
      <c r="F4821" s="469"/>
    </row>
    <row r="4822" spans="6:6" x14ac:dyDescent="0.25">
      <c r="F4822" s="469"/>
    </row>
    <row r="4823" spans="6:6" x14ac:dyDescent="0.25">
      <c r="F4823" s="469"/>
    </row>
    <row r="4824" spans="6:6" x14ac:dyDescent="0.25">
      <c r="F4824" s="469"/>
    </row>
    <row r="4825" spans="6:6" x14ac:dyDescent="0.25">
      <c r="F4825" s="469"/>
    </row>
    <row r="4826" spans="6:6" x14ac:dyDescent="0.25">
      <c r="F4826" s="469"/>
    </row>
    <row r="4827" spans="6:6" x14ac:dyDescent="0.25">
      <c r="F4827" s="469"/>
    </row>
    <row r="4828" spans="6:6" x14ac:dyDescent="0.25">
      <c r="F4828" s="469"/>
    </row>
    <row r="4829" spans="6:6" x14ac:dyDescent="0.25">
      <c r="F4829" s="469"/>
    </row>
    <row r="4830" spans="6:6" x14ac:dyDescent="0.25">
      <c r="F4830" s="469"/>
    </row>
    <row r="4831" spans="6:6" x14ac:dyDescent="0.25">
      <c r="F4831" s="469"/>
    </row>
    <row r="4832" spans="6:6" x14ac:dyDescent="0.25">
      <c r="F4832" s="469"/>
    </row>
    <row r="4833" spans="6:6" x14ac:dyDescent="0.25">
      <c r="F4833" s="469"/>
    </row>
    <row r="4834" spans="6:6" x14ac:dyDescent="0.25">
      <c r="F4834" s="469"/>
    </row>
    <row r="4835" spans="6:6" x14ac:dyDescent="0.25">
      <c r="F4835" s="469"/>
    </row>
    <row r="4836" spans="6:6" x14ac:dyDescent="0.25">
      <c r="F4836" s="469"/>
    </row>
    <row r="4837" spans="6:6" x14ac:dyDescent="0.25">
      <c r="F4837" s="469"/>
    </row>
    <row r="4838" spans="6:6" x14ac:dyDescent="0.25">
      <c r="F4838" s="469"/>
    </row>
    <row r="4839" spans="6:6" x14ac:dyDescent="0.25">
      <c r="F4839" s="469"/>
    </row>
    <row r="4840" spans="6:6" x14ac:dyDescent="0.25">
      <c r="F4840" s="469"/>
    </row>
    <row r="4841" spans="6:6" x14ac:dyDescent="0.25">
      <c r="F4841" s="469"/>
    </row>
    <row r="4842" spans="6:6" x14ac:dyDescent="0.25">
      <c r="F4842" s="469"/>
    </row>
    <row r="4843" spans="6:6" x14ac:dyDescent="0.25">
      <c r="F4843" s="469"/>
    </row>
    <row r="4844" spans="6:6" x14ac:dyDescent="0.25">
      <c r="F4844" s="469"/>
    </row>
    <row r="4845" spans="6:6" x14ac:dyDescent="0.25">
      <c r="F4845" s="469"/>
    </row>
    <row r="4846" spans="6:6" x14ac:dyDescent="0.25">
      <c r="F4846" s="469"/>
    </row>
    <row r="4847" spans="6:6" x14ac:dyDescent="0.25">
      <c r="F4847" s="469"/>
    </row>
    <row r="4848" spans="6:6" x14ac:dyDescent="0.25">
      <c r="F4848" s="469"/>
    </row>
    <row r="4849" spans="6:6" x14ac:dyDescent="0.25">
      <c r="F4849" s="469"/>
    </row>
    <row r="4850" spans="6:6" x14ac:dyDescent="0.25">
      <c r="F4850" s="469"/>
    </row>
    <row r="4851" spans="6:6" x14ac:dyDescent="0.25">
      <c r="F4851" s="469"/>
    </row>
    <row r="4852" spans="6:6" x14ac:dyDescent="0.25">
      <c r="F4852" s="469"/>
    </row>
    <row r="4853" spans="6:6" x14ac:dyDescent="0.25">
      <c r="F4853" s="469"/>
    </row>
    <row r="4854" spans="6:6" x14ac:dyDescent="0.25">
      <c r="F4854" s="469"/>
    </row>
    <row r="4855" spans="6:6" x14ac:dyDescent="0.25">
      <c r="F4855" s="469"/>
    </row>
    <row r="4856" spans="6:6" x14ac:dyDescent="0.25">
      <c r="F4856" s="469"/>
    </row>
    <row r="4857" spans="6:6" x14ac:dyDescent="0.25">
      <c r="F4857" s="469"/>
    </row>
    <row r="4858" spans="6:6" x14ac:dyDescent="0.25">
      <c r="F4858" s="469"/>
    </row>
    <row r="4859" spans="6:6" x14ac:dyDescent="0.25">
      <c r="F4859" s="469"/>
    </row>
    <row r="4860" spans="6:6" x14ac:dyDescent="0.25">
      <c r="F4860" s="469"/>
    </row>
    <row r="4861" spans="6:6" x14ac:dyDescent="0.25">
      <c r="F4861" s="469"/>
    </row>
    <row r="4862" spans="6:6" x14ac:dyDescent="0.25">
      <c r="F4862" s="469"/>
    </row>
    <row r="4863" spans="6:6" x14ac:dyDescent="0.25">
      <c r="F4863" s="469"/>
    </row>
    <row r="4864" spans="6:6" x14ac:dyDescent="0.25">
      <c r="F4864" s="469"/>
    </row>
    <row r="4865" spans="6:6" x14ac:dyDescent="0.25">
      <c r="F4865" s="469"/>
    </row>
    <row r="4866" spans="6:6" x14ac:dyDescent="0.25">
      <c r="F4866" s="469"/>
    </row>
    <row r="4867" spans="6:6" x14ac:dyDescent="0.25">
      <c r="F4867" s="469"/>
    </row>
    <row r="4868" spans="6:6" x14ac:dyDescent="0.25">
      <c r="F4868" s="469"/>
    </row>
    <row r="4869" spans="6:6" x14ac:dyDescent="0.25">
      <c r="F4869" s="469"/>
    </row>
    <row r="4870" spans="6:6" x14ac:dyDescent="0.25">
      <c r="F4870" s="469"/>
    </row>
    <row r="4871" spans="6:6" x14ac:dyDescent="0.25">
      <c r="F4871" s="469"/>
    </row>
    <row r="4872" spans="6:6" x14ac:dyDescent="0.25">
      <c r="F4872" s="469"/>
    </row>
    <row r="4873" spans="6:6" x14ac:dyDescent="0.25">
      <c r="F4873" s="469"/>
    </row>
    <row r="4874" spans="6:6" x14ac:dyDescent="0.25">
      <c r="F4874" s="469"/>
    </row>
    <row r="4875" spans="6:6" x14ac:dyDescent="0.25">
      <c r="F4875" s="469"/>
    </row>
    <row r="4876" spans="6:6" x14ac:dyDescent="0.25">
      <c r="F4876" s="469"/>
    </row>
    <row r="4877" spans="6:6" x14ac:dyDescent="0.25">
      <c r="F4877" s="469"/>
    </row>
    <row r="4878" spans="6:6" x14ac:dyDescent="0.25">
      <c r="F4878" s="469"/>
    </row>
    <row r="4879" spans="6:6" x14ac:dyDescent="0.25">
      <c r="F4879" s="469"/>
    </row>
    <row r="4880" spans="6:6" x14ac:dyDescent="0.25">
      <c r="F4880" s="469"/>
    </row>
    <row r="4881" spans="6:6" x14ac:dyDescent="0.25">
      <c r="F4881" s="469"/>
    </row>
    <row r="4882" spans="6:6" x14ac:dyDescent="0.25">
      <c r="F4882" s="469"/>
    </row>
    <row r="4883" spans="6:6" x14ac:dyDescent="0.25">
      <c r="F4883" s="469"/>
    </row>
    <row r="4884" spans="6:6" x14ac:dyDescent="0.25">
      <c r="F4884" s="469"/>
    </row>
    <row r="4885" spans="6:6" x14ac:dyDescent="0.25">
      <c r="F4885" s="469"/>
    </row>
    <row r="4886" spans="6:6" x14ac:dyDescent="0.25">
      <c r="F4886" s="469"/>
    </row>
    <row r="4887" spans="6:6" x14ac:dyDescent="0.25">
      <c r="F4887" s="469"/>
    </row>
    <row r="4888" spans="6:6" x14ac:dyDescent="0.25">
      <c r="F4888" s="469"/>
    </row>
    <row r="4889" spans="6:6" x14ac:dyDescent="0.25">
      <c r="F4889" s="469"/>
    </row>
    <row r="4890" spans="6:6" x14ac:dyDescent="0.25">
      <c r="F4890" s="469"/>
    </row>
    <row r="4891" spans="6:6" x14ac:dyDescent="0.25">
      <c r="F4891" s="469"/>
    </row>
    <row r="4892" spans="6:6" x14ac:dyDescent="0.25">
      <c r="F4892" s="469"/>
    </row>
    <row r="4893" spans="6:6" x14ac:dyDescent="0.25">
      <c r="F4893" s="469"/>
    </row>
    <row r="4894" spans="6:6" x14ac:dyDescent="0.25">
      <c r="F4894" s="469"/>
    </row>
    <row r="4895" spans="6:6" x14ac:dyDescent="0.25">
      <c r="F4895" s="469"/>
    </row>
    <row r="4896" spans="6:6" x14ac:dyDescent="0.25">
      <c r="F4896" s="469"/>
    </row>
    <row r="4897" spans="6:6" x14ac:dyDescent="0.25">
      <c r="F4897" s="469"/>
    </row>
    <row r="4898" spans="6:6" x14ac:dyDescent="0.25">
      <c r="F4898" s="469"/>
    </row>
    <row r="4899" spans="6:6" x14ac:dyDescent="0.25">
      <c r="F4899" s="469"/>
    </row>
    <row r="4900" spans="6:6" x14ac:dyDescent="0.25">
      <c r="F4900" s="469"/>
    </row>
    <row r="4901" spans="6:6" x14ac:dyDescent="0.25">
      <c r="F4901" s="469"/>
    </row>
    <row r="4902" spans="6:6" x14ac:dyDescent="0.25">
      <c r="F4902" s="469"/>
    </row>
    <row r="4903" spans="6:6" x14ac:dyDescent="0.25">
      <c r="F4903" s="469"/>
    </row>
    <row r="4904" spans="6:6" x14ac:dyDescent="0.25">
      <c r="F4904" s="469"/>
    </row>
    <row r="4905" spans="6:6" x14ac:dyDescent="0.25">
      <c r="F4905" s="469"/>
    </row>
    <row r="4906" spans="6:6" x14ac:dyDescent="0.25">
      <c r="F4906" s="469"/>
    </row>
    <row r="4907" spans="6:6" x14ac:dyDescent="0.25">
      <c r="F4907" s="469"/>
    </row>
    <row r="4908" spans="6:6" x14ac:dyDescent="0.25">
      <c r="F4908" s="469"/>
    </row>
    <row r="4909" spans="6:6" x14ac:dyDescent="0.25">
      <c r="F4909" s="469"/>
    </row>
    <row r="4910" spans="6:6" x14ac:dyDescent="0.25">
      <c r="F4910" s="469"/>
    </row>
    <row r="4911" spans="6:6" x14ac:dyDescent="0.25">
      <c r="F4911" s="469"/>
    </row>
    <row r="4912" spans="6:6" x14ac:dyDescent="0.25">
      <c r="F4912" s="469"/>
    </row>
    <row r="4913" spans="6:6" x14ac:dyDescent="0.25">
      <c r="F4913" s="469"/>
    </row>
    <row r="4914" spans="6:6" x14ac:dyDescent="0.25">
      <c r="F4914" s="469"/>
    </row>
    <row r="4915" spans="6:6" x14ac:dyDescent="0.25">
      <c r="F4915" s="469"/>
    </row>
    <row r="4916" spans="6:6" x14ac:dyDescent="0.25">
      <c r="F4916" s="469"/>
    </row>
    <row r="4917" spans="6:6" x14ac:dyDescent="0.25">
      <c r="F4917" s="469"/>
    </row>
    <row r="4918" spans="6:6" x14ac:dyDescent="0.25">
      <c r="F4918" s="469"/>
    </row>
    <row r="4919" spans="6:6" x14ac:dyDescent="0.25">
      <c r="F4919" s="469"/>
    </row>
    <row r="4920" spans="6:6" x14ac:dyDescent="0.25">
      <c r="F4920" s="469"/>
    </row>
    <row r="4921" spans="6:6" x14ac:dyDescent="0.25">
      <c r="F4921" s="469"/>
    </row>
    <row r="4922" spans="6:6" x14ac:dyDescent="0.25">
      <c r="F4922" s="469"/>
    </row>
    <row r="4923" spans="6:6" x14ac:dyDescent="0.25">
      <c r="F4923" s="469"/>
    </row>
    <row r="4924" spans="6:6" x14ac:dyDescent="0.25">
      <c r="F4924" s="469"/>
    </row>
    <row r="4925" spans="6:6" x14ac:dyDescent="0.25">
      <c r="F4925" s="469"/>
    </row>
    <row r="4926" spans="6:6" x14ac:dyDescent="0.25">
      <c r="F4926" s="469"/>
    </row>
    <row r="4927" spans="6:6" x14ac:dyDescent="0.25">
      <c r="F4927" s="469"/>
    </row>
    <row r="4928" spans="6:6" x14ac:dyDescent="0.25">
      <c r="F4928" s="469"/>
    </row>
    <row r="4929" spans="6:6" x14ac:dyDescent="0.25">
      <c r="F4929" s="469"/>
    </row>
    <row r="4930" spans="6:6" x14ac:dyDescent="0.25">
      <c r="F4930" s="469"/>
    </row>
    <row r="4931" spans="6:6" x14ac:dyDescent="0.25">
      <c r="F4931" s="469"/>
    </row>
    <row r="4932" spans="6:6" x14ac:dyDescent="0.25">
      <c r="F4932" s="469"/>
    </row>
    <row r="4933" spans="6:6" x14ac:dyDescent="0.25">
      <c r="F4933" s="469"/>
    </row>
    <row r="4934" spans="6:6" x14ac:dyDescent="0.25">
      <c r="F4934" s="469"/>
    </row>
    <row r="4935" spans="6:6" x14ac:dyDescent="0.25">
      <c r="F4935" s="469"/>
    </row>
    <row r="4936" spans="6:6" x14ac:dyDescent="0.25">
      <c r="F4936" s="469"/>
    </row>
    <row r="4937" spans="6:6" x14ac:dyDescent="0.25">
      <c r="F4937" s="469"/>
    </row>
    <row r="4938" spans="6:6" x14ac:dyDescent="0.25">
      <c r="F4938" s="469"/>
    </row>
    <row r="4939" spans="6:6" x14ac:dyDescent="0.25">
      <c r="F4939" s="469"/>
    </row>
    <row r="4940" spans="6:6" x14ac:dyDescent="0.25">
      <c r="F4940" s="469"/>
    </row>
    <row r="4941" spans="6:6" x14ac:dyDescent="0.25">
      <c r="F4941" s="469"/>
    </row>
    <row r="4942" spans="6:6" x14ac:dyDescent="0.25">
      <c r="F4942" s="469"/>
    </row>
    <row r="4943" spans="6:6" x14ac:dyDescent="0.25">
      <c r="F4943" s="469"/>
    </row>
    <row r="4944" spans="6:6" x14ac:dyDescent="0.25">
      <c r="F4944" s="469"/>
    </row>
    <row r="4945" spans="6:6" x14ac:dyDescent="0.25">
      <c r="F4945" s="469"/>
    </row>
    <row r="4946" spans="6:6" x14ac:dyDescent="0.25">
      <c r="F4946" s="469"/>
    </row>
    <row r="4947" spans="6:6" x14ac:dyDescent="0.25">
      <c r="F4947" s="469"/>
    </row>
    <row r="4948" spans="6:6" x14ac:dyDescent="0.25">
      <c r="F4948" s="469"/>
    </row>
    <row r="4949" spans="6:6" x14ac:dyDescent="0.25">
      <c r="F4949" s="469"/>
    </row>
    <row r="4950" spans="6:6" x14ac:dyDescent="0.25">
      <c r="F4950" s="469"/>
    </row>
    <row r="4951" spans="6:6" x14ac:dyDescent="0.25">
      <c r="F4951" s="469"/>
    </row>
    <row r="4952" spans="6:6" x14ac:dyDescent="0.25">
      <c r="F4952" s="469"/>
    </row>
    <row r="4953" spans="6:6" x14ac:dyDescent="0.25">
      <c r="F4953" s="469"/>
    </row>
    <row r="4954" spans="6:6" x14ac:dyDescent="0.25">
      <c r="F4954" s="469"/>
    </row>
    <row r="4955" spans="6:6" x14ac:dyDescent="0.25">
      <c r="F4955" s="469"/>
    </row>
    <row r="4956" spans="6:6" x14ac:dyDescent="0.25">
      <c r="F4956" s="469"/>
    </row>
    <row r="4957" spans="6:6" x14ac:dyDescent="0.25">
      <c r="F4957" s="469"/>
    </row>
    <row r="4958" spans="6:6" x14ac:dyDescent="0.25">
      <c r="F4958" s="469"/>
    </row>
    <row r="4959" spans="6:6" x14ac:dyDescent="0.25">
      <c r="F4959" s="469"/>
    </row>
    <row r="4960" spans="6:6" x14ac:dyDescent="0.25">
      <c r="F4960" s="469"/>
    </row>
    <row r="4961" spans="6:6" x14ac:dyDescent="0.25">
      <c r="F4961" s="469"/>
    </row>
    <row r="4962" spans="6:6" x14ac:dyDescent="0.25">
      <c r="F4962" s="469"/>
    </row>
    <row r="4963" spans="6:6" x14ac:dyDescent="0.25">
      <c r="F4963" s="469"/>
    </row>
    <row r="4964" spans="6:6" x14ac:dyDescent="0.25">
      <c r="F4964" s="469"/>
    </row>
    <row r="4965" spans="6:6" x14ac:dyDescent="0.25">
      <c r="F4965" s="469"/>
    </row>
    <row r="4966" spans="6:6" x14ac:dyDescent="0.25">
      <c r="F4966" s="469"/>
    </row>
    <row r="4967" spans="6:6" x14ac:dyDescent="0.25">
      <c r="F4967" s="469"/>
    </row>
    <row r="4968" spans="6:6" x14ac:dyDescent="0.25">
      <c r="F4968" s="469"/>
    </row>
    <row r="4969" spans="6:6" x14ac:dyDescent="0.25">
      <c r="F4969" s="469"/>
    </row>
    <row r="4970" spans="6:6" x14ac:dyDescent="0.25">
      <c r="F4970" s="469"/>
    </row>
    <row r="4971" spans="6:6" x14ac:dyDescent="0.25">
      <c r="F4971" s="469"/>
    </row>
    <row r="4972" spans="6:6" x14ac:dyDescent="0.25">
      <c r="F4972" s="469"/>
    </row>
    <row r="4973" spans="6:6" x14ac:dyDescent="0.25">
      <c r="F4973" s="469"/>
    </row>
    <row r="4974" spans="6:6" x14ac:dyDescent="0.25">
      <c r="F4974" s="469"/>
    </row>
    <row r="4975" spans="6:6" x14ac:dyDescent="0.25">
      <c r="F4975" s="469"/>
    </row>
    <row r="4976" spans="6:6" x14ac:dyDescent="0.25">
      <c r="F4976" s="469"/>
    </row>
    <row r="4977" spans="6:6" x14ac:dyDescent="0.25">
      <c r="F4977" s="469"/>
    </row>
    <row r="4978" spans="6:6" x14ac:dyDescent="0.25">
      <c r="F4978" s="469"/>
    </row>
    <row r="4979" spans="6:6" x14ac:dyDescent="0.25">
      <c r="F4979" s="469"/>
    </row>
    <row r="4980" spans="6:6" x14ac:dyDescent="0.25">
      <c r="F4980" s="469"/>
    </row>
    <row r="4981" spans="6:6" x14ac:dyDescent="0.25">
      <c r="F4981" s="469"/>
    </row>
    <row r="4982" spans="6:6" x14ac:dyDescent="0.25">
      <c r="F4982" s="469"/>
    </row>
    <row r="4983" spans="6:6" x14ac:dyDescent="0.25">
      <c r="F4983" s="469"/>
    </row>
    <row r="4984" spans="6:6" x14ac:dyDescent="0.25">
      <c r="F4984" s="469"/>
    </row>
    <row r="4985" spans="6:6" x14ac:dyDescent="0.25">
      <c r="F4985" s="469"/>
    </row>
    <row r="4986" spans="6:6" x14ac:dyDescent="0.25">
      <c r="F4986" s="469"/>
    </row>
    <row r="4987" spans="6:6" x14ac:dyDescent="0.25">
      <c r="F4987" s="469"/>
    </row>
    <row r="4988" spans="6:6" x14ac:dyDescent="0.25">
      <c r="F4988" s="469"/>
    </row>
    <row r="4989" spans="6:6" x14ac:dyDescent="0.25">
      <c r="F4989" s="469"/>
    </row>
    <row r="4990" spans="6:6" x14ac:dyDescent="0.25">
      <c r="F4990" s="469"/>
    </row>
    <row r="4991" spans="6:6" x14ac:dyDescent="0.25">
      <c r="F4991" s="469"/>
    </row>
    <row r="4992" spans="6:6" x14ac:dyDescent="0.25">
      <c r="F4992" s="469"/>
    </row>
    <row r="4993" spans="6:6" x14ac:dyDescent="0.25">
      <c r="F4993" s="469"/>
    </row>
    <row r="4994" spans="6:6" x14ac:dyDescent="0.25">
      <c r="F4994" s="469"/>
    </row>
    <row r="4995" spans="6:6" x14ac:dyDescent="0.25">
      <c r="F4995" s="469"/>
    </row>
    <row r="4996" spans="6:6" x14ac:dyDescent="0.25">
      <c r="F4996" s="469"/>
    </row>
    <row r="4997" spans="6:6" x14ac:dyDescent="0.25">
      <c r="F4997" s="469"/>
    </row>
    <row r="4998" spans="6:6" x14ac:dyDescent="0.25">
      <c r="F4998" s="469"/>
    </row>
    <row r="4999" spans="6:6" x14ac:dyDescent="0.25">
      <c r="F4999" s="469"/>
    </row>
    <row r="5000" spans="6:6" x14ac:dyDescent="0.25">
      <c r="F5000" s="469"/>
    </row>
    <row r="5001" spans="6:6" x14ac:dyDescent="0.25">
      <c r="F5001" s="469"/>
    </row>
    <row r="5002" spans="6:6" x14ac:dyDescent="0.25">
      <c r="F5002" s="469"/>
    </row>
    <row r="5003" spans="6:6" x14ac:dyDescent="0.25">
      <c r="F5003" s="469"/>
    </row>
    <row r="5004" spans="6:6" x14ac:dyDescent="0.25">
      <c r="F5004" s="469"/>
    </row>
    <row r="5005" spans="6:6" x14ac:dyDescent="0.25">
      <c r="F5005" s="469"/>
    </row>
    <row r="5006" spans="6:6" x14ac:dyDescent="0.25">
      <c r="F5006" s="469"/>
    </row>
    <row r="5007" spans="6:6" x14ac:dyDescent="0.25">
      <c r="F5007" s="469"/>
    </row>
    <row r="5008" spans="6:6" x14ac:dyDescent="0.25">
      <c r="F5008" s="469"/>
    </row>
    <row r="5009" spans="6:6" x14ac:dyDescent="0.25">
      <c r="F5009" s="469"/>
    </row>
    <row r="5010" spans="6:6" x14ac:dyDescent="0.25">
      <c r="F5010" s="469"/>
    </row>
    <row r="5011" spans="6:6" x14ac:dyDescent="0.25">
      <c r="F5011" s="469"/>
    </row>
    <row r="5012" spans="6:6" x14ac:dyDescent="0.25">
      <c r="F5012" s="469"/>
    </row>
    <row r="5013" spans="6:6" x14ac:dyDescent="0.25">
      <c r="F5013" s="469"/>
    </row>
    <row r="5014" spans="6:6" x14ac:dyDescent="0.25">
      <c r="F5014" s="469"/>
    </row>
    <row r="5015" spans="6:6" x14ac:dyDescent="0.25">
      <c r="F5015" s="469"/>
    </row>
    <row r="5016" spans="6:6" x14ac:dyDescent="0.25">
      <c r="F5016" s="469"/>
    </row>
    <row r="5017" spans="6:6" x14ac:dyDescent="0.25">
      <c r="F5017" s="469"/>
    </row>
    <row r="5018" spans="6:6" x14ac:dyDescent="0.25">
      <c r="F5018" s="469"/>
    </row>
    <row r="5019" spans="6:6" x14ac:dyDescent="0.25">
      <c r="F5019" s="469"/>
    </row>
    <row r="5020" spans="6:6" x14ac:dyDescent="0.25">
      <c r="F5020" s="469"/>
    </row>
    <row r="5021" spans="6:6" x14ac:dyDescent="0.25">
      <c r="F5021" s="469"/>
    </row>
    <row r="5022" spans="6:6" x14ac:dyDescent="0.25">
      <c r="F5022" s="469"/>
    </row>
    <row r="5023" spans="6:6" x14ac:dyDescent="0.25">
      <c r="F5023" s="469"/>
    </row>
    <row r="5024" spans="6:6" x14ac:dyDescent="0.25">
      <c r="F5024" s="469"/>
    </row>
    <row r="5025" spans="6:6" x14ac:dyDescent="0.25">
      <c r="F5025" s="469"/>
    </row>
    <row r="5026" spans="6:6" x14ac:dyDescent="0.25">
      <c r="F5026" s="469"/>
    </row>
    <row r="5027" spans="6:6" x14ac:dyDescent="0.25">
      <c r="F5027" s="469"/>
    </row>
    <row r="5028" spans="6:6" x14ac:dyDescent="0.25">
      <c r="F5028" s="469"/>
    </row>
    <row r="5029" spans="6:6" x14ac:dyDescent="0.25">
      <c r="F5029" s="469"/>
    </row>
    <row r="5030" spans="6:6" x14ac:dyDescent="0.25">
      <c r="F5030" s="469"/>
    </row>
    <row r="5031" spans="6:6" x14ac:dyDescent="0.25">
      <c r="F5031" s="469"/>
    </row>
    <row r="5032" spans="6:6" x14ac:dyDescent="0.25">
      <c r="F5032" s="469"/>
    </row>
    <row r="5033" spans="6:6" x14ac:dyDescent="0.25">
      <c r="F5033" s="469"/>
    </row>
    <row r="5034" spans="6:6" x14ac:dyDescent="0.25">
      <c r="F5034" s="469"/>
    </row>
    <row r="5035" spans="6:6" x14ac:dyDescent="0.25">
      <c r="F5035" s="469"/>
    </row>
    <row r="5036" spans="6:6" x14ac:dyDescent="0.25">
      <c r="F5036" s="469"/>
    </row>
    <row r="5037" spans="6:6" x14ac:dyDescent="0.25">
      <c r="F5037" s="469"/>
    </row>
    <row r="5038" spans="6:6" x14ac:dyDescent="0.25">
      <c r="F5038" s="469"/>
    </row>
    <row r="5039" spans="6:6" x14ac:dyDescent="0.25">
      <c r="F5039" s="469"/>
    </row>
    <row r="5040" spans="6:6" x14ac:dyDescent="0.25">
      <c r="F5040" s="469"/>
    </row>
    <row r="5041" spans="6:6" x14ac:dyDescent="0.25">
      <c r="F5041" s="469"/>
    </row>
    <row r="5042" spans="6:6" x14ac:dyDescent="0.25">
      <c r="F5042" s="469"/>
    </row>
    <row r="5043" spans="6:6" x14ac:dyDescent="0.25">
      <c r="F5043" s="469"/>
    </row>
    <row r="5044" spans="6:6" x14ac:dyDescent="0.25">
      <c r="F5044" s="469"/>
    </row>
    <row r="5045" spans="6:6" x14ac:dyDescent="0.25">
      <c r="F5045" s="469"/>
    </row>
    <row r="5046" spans="6:6" x14ac:dyDescent="0.25">
      <c r="F5046" s="469"/>
    </row>
    <row r="5047" spans="6:6" x14ac:dyDescent="0.25">
      <c r="F5047" s="469"/>
    </row>
    <row r="5048" spans="6:6" x14ac:dyDescent="0.25">
      <c r="F5048" s="469"/>
    </row>
    <row r="5049" spans="6:6" x14ac:dyDescent="0.25">
      <c r="F5049" s="469"/>
    </row>
    <row r="5050" spans="6:6" x14ac:dyDescent="0.25">
      <c r="F5050" s="469"/>
    </row>
    <row r="5051" spans="6:6" x14ac:dyDescent="0.25">
      <c r="F5051" s="469"/>
    </row>
    <row r="5052" spans="6:6" x14ac:dyDescent="0.25">
      <c r="F5052" s="469"/>
    </row>
    <row r="5053" spans="6:6" x14ac:dyDescent="0.25">
      <c r="F5053" s="469"/>
    </row>
    <row r="5054" spans="6:6" x14ac:dyDescent="0.25">
      <c r="F5054" s="469"/>
    </row>
    <row r="5055" spans="6:6" x14ac:dyDescent="0.25">
      <c r="F5055" s="469"/>
    </row>
    <row r="5056" spans="6:6" x14ac:dyDescent="0.25">
      <c r="F5056" s="469"/>
    </row>
    <row r="5057" spans="6:6" x14ac:dyDescent="0.25">
      <c r="F5057" s="469"/>
    </row>
    <row r="5058" spans="6:6" x14ac:dyDescent="0.25">
      <c r="F5058" s="469"/>
    </row>
    <row r="5059" spans="6:6" x14ac:dyDescent="0.25">
      <c r="F5059" s="469"/>
    </row>
    <row r="5060" spans="6:6" x14ac:dyDescent="0.25">
      <c r="F5060" s="469"/>
    </row>
    <row r="5061" spans="6:6" x14ac:dyDescent="0.25">
      <c r="F5061" s="469"/>
    </row>
    <row r="5062" spans="6:6" x14ac:dyDescent="0.25">
      <c r="F5062" s="469"/>
    </row>
    <row r="5063" spans="6:6" x14ac:dyDescent="0.25">
      <c r="F5063" s="469"/>
    </row>
    <row r="5064" spans="6:6" x14ac:dyDescent="0.25">
      <c r="F5064" s="469"/>
    </row>
    <row r="5065" spans="6:6" x14ac:dyDescent="0.25">
      <c r="F5065" s="469"/>
    </row>
    <row r="5066" spans="6:6" x14ac:dyDescent="0.25">
      <c r="F5066" s="469"/>
    </row>
    <row r="5067" spans="6:6" x14ac:dyDescent="0.25">
      <c r="F5067" s="469"/>
    </row>
    <row r="5068" spans="6:6" x14ac:dyDescent="0.25">
      <c r="F5068" s="469"/>
    </row>
    <row r="5069" spans="6:6" x14ac:dyDescent="0.25">
      <c r="F5069" s="469"/>
    </row>
    <row r="5070" spans="6:6" x14ac:dyDescent="0.25">
      <c r="F5070" s="469"/>
    </row>
    <row r="5071" spans="6:6" x14ac:dyDescent="0.25">
      <c r="F5071" s="469"/>
    </row>
    <row r="5072" spans="6:6" x14ac:dyDescent="0.25">
      <c r="F5072" s="469"/>
    </row>
    <row r="5073" spans="6:6" x14ac:dyDescent="0.25">
      <c r="F5073" s="469"/>
    </row>
    <row r="5074" spans="6:6" x14ac:dyDescent="0.25">
      <c r="F5074" s="469"/>
    </row>
    <row r="5075" spans="6:6" x14ac:dyDescent="0.25">
      <c r="F5075" s="469"/>
    </row>
    <row r="5076" spans="6:6" x14ac:dyDescent="0.25">
      <c r="F5076" s="469"/>
    </row>
    <row r="5077" spans="6:6" x14ac:dyDescent="0.25">
      <c r="F5077" s="469"/>
    </row>
    <row r="5078" spans="6:6" x14ac:dyDescent="0.25">
      <c r="F5078" s="469"/>
    </row>
    <row r="5079" spans="6:6" x14ac:dyDescent="0.25">
      <c r="F5079" s="469"/>
    </row>
    <row r="5080" spans="6:6" x14ac:dyDescent="0.25">
      <c r="F5080" s="469"/>
    </row>
    <row r="5081" spans="6:6" x14ac:dyDescent="0.25">
      <c r="F5081" s="469"/>
    </row>
    <row r="5082" spans="6:6" x14ac:dyDescent="0.25">
      <c r="F5082" s="469"/>
    </row>
    <row r="5083" spans="6:6" x14ac:dyDescent="0.25">
      <c r="F5083" s="469"/>
    </row>
    <row r="5084" spans="6:6" x14ac:dyDescent="0.25">
      <c r="F5084" s="469"/>
    </row>
    <row r="5085" spans="6:6" x14ac:dyDescent="0.25">
      <c r="F5085" s="469"/>
    </row>
    <row r="5086" spans="6:6" x14ac:dyDescent="0.25">
      <c r="F5086" s="469"/>
    </row>
    <row r="5087" spans="6:6" x14ac:dyDescent="0.25">
      <c r="F5087" s="469"/>
    </row>
    <row r="5088" spans="6:6" x14ac:dyDescent="0.25">
      <c r="F5088" s="469"/>
    </row>
    <row r="5089" spans="6:6" x14ac:dyDescent="0.25">
      <c r="F5089" s="469"/>
    </row>
    <row r="5090" spans="6:6" x14ac:dyDescent="0.25">
      <c r="F5090" s="469"/>
    </row>
    <row r="5091" spans="6:6" x14ac:dyDescent="0.25">
      <c r="F5091" s="469"/>
    </row>
    <row r="5092" spans="6:6" x14ac:dyDescent="0.25">
      <c r="F5092" s="469"/>
    </row>
    <row r="5093" spans="6:6" x14ac:dyDescent="0.25">
      <c r="F5093" s="469"/>
    </row>
    <row r="5094" spans="6:6" x14ac:dyDescent="0.25">
      <c r="F5094" s="469"/>
    </row>
    <row r="5095" spans="6:6" x14ac:dyDescent="0.25">
      <c r="F5095" s="469"/>
    </row>
    <row r="5096" spans="6:6" x14ac:dyDescent="0.25">
      <c r="F5096" s="469"/>
    </row>
    <row r="5097" spans="6:6" x14ac:dyDescent="0.25">
      <c r="F5097" s="469"/>
    </row>
    <row r="5098" spans="6:6" x14ac:dyDescent="0.25">
      <c r="F5098" s="469"/>
    </row>
    <row r="5099" spans="6:6" x14ac:dyDescent="0.25">
      <c r="F5099" s="469"/>
    </row>
    <row r="5100" spans="6:6" x14ac:dyDescent="0.25">
      <c r="F5100" s="469"/>
    </row>
    <row r="5101" spans="6:6" x14ac:dyDescent="0.25">
      <c r="F5101" s="469"/>
    </row>
    <row r="5102" spans="6:6" x14ac:dyDescent="0.25">
      <c r="F5102" s="469"/>
    </row>
    <row r="5103" spans="6:6" x14ac:dyDescent="0.25">
      <c r="F5103" s="469"/>
    </row>
    <row r="5104" spans="6:6" x14ac:dyDescent="0.25">
      <c r="F5104" s="469"/>
    </row>
    <row r="5105" spans="6:6" x14ac:dyDescent="0.25">
      <c r="F5105" s="469"/>
    </row>
    <row r="5106" spans="6:6" x14ac:dyDescent="0.25">
      <c r="F5106" s="469"/>
    </row>
    <row r="5107" spans="6:6" x14ac:dyDescent="0.25">
      <c r="F5107" s="469"/>
    </row>
    <row r="5108" spans="6:6" x14ac:dyDescent="0.25">
      <c r="F5108" s="469"/>
    </row>
    <row r="5109" spans="6:6" x14ac:dyDescent="0.25">
      <c r="F5109" s="469"/>
    </row>
    <row r="5110" spans="6:6" x14ac:dyDescent="0.25">
      <c r="F5110" s="469"/>
    </row>
    <row r="5111" spans="6:6" x14ac:dyDescent="0.25">
      <c r="F5111" s="469"/>
    </row>
    <row r="5112" spans="6:6" x14ac:dyDescent="0.25">
      <c r="F5112" s="469"/>
    </row>
    <row r="5113" spans="6:6" x14ac:dyDescent="0.25">
      <c r="F5113" s="469"/>
    </row>
    <row r="5114" spans="6:6" x14ac:dyDescent="0.25">
      <c r="F5114" s="469"/>
    </row>
    <row r="5115" spans="6:6" x14ac:dyDescent="0.25">
      <c r="F5115" s="469"/>
    </row>
    <row r="5116" spans="6:6" x14ac:dyDescent="0.25">
      <c r="F5116" s="469"/>
    </row>
    <row r="5117" spans="6:6" x14ac:dyDescent="0.25">
      <c r="F5117" s="469"/>
    </row>
    <row r="5118" spans="6:6" x14ac:dyDescent="0.25">
      <c r="F5118" s="469"/>
    </row>
    <row r="5119" spans="6:6" x14ac:dyDescent="0.25">
      <c r="F5119" s="469"/>
    </row>
    <row r="5120" spans="6:6" x14ac:dyDescent="0.25">
      <c r="F5120" s="469"/>
    </row>
    <row r="5121" spans="6:6" x14ac:dyDescent="0.25">
      <c r="F5121" s="469"/>
    </row>
    <row r="5122" spans="6:6" x14ac:dyDescent="0.25">
      <c r="F5122" s="469"/>
    </row>
    <row r="5123" spans="6:6" x14ac:dyDescent="0.25">
      <c r="F5123" s="469"/>
    </row>
    <row r="5124" spans="6:6" x14ac:dyDescent="0.25">
      <c r="F5124" s="469"/>
    </row>
    <row r="5125" spans="6:6" x14ac:dyDescent="0.25">
      <c r="F5125" s="469"/>
    </row>
    <row r="5126" spans="6:6" x14ac:dyDescent="0.25">
      <c r="F5126" s="469"/>
    </row>
    <row r="5127" spans="6:6" x14ac:dyDescent="0.25">
      <c r="F5127" s="469"/>
    </row>
    <row r="5128" spans="6:6" x14ac:dyDescent="0.25">
      <c r="F5128" s="469"/>
    </row>
    <row r="5129" spans="6:6" x14ac:dyDescent="0.25">
      <c r="F5129" s="469"/>
    </row>
    <row r="5130" spans="6:6" x14ac:dyDescent="0.25">
      <c r="F5130" s="469"/>
    </row>
    <row r="5131" spans="6:6" x14ac:dyDescent="0.25">
      <c r="F5131" s="469"/>
    </row>
    <row r="5132" spans="6:6" x14ac:dyDescent="0.25">
      <c r="F5132" s="469"/>
    </row>
    <row r="5133" spans="6:6" x14ac:dyDescent="0.25">
      <c r="F5133" s="469"/>
    </row>
    <row r="5134" spans="6:6" x14ac:dyDescent="0.25">
      <c r="F5134" s="469"/>
    </row>
    <row r="5135" spans="6:6" x14ac:dyDescent="0.25">
      <c r="F5135" s="469"/>
    </row>
    <row r="5136" spans="6:6" x14ac:dyDescent="0.25">
      <c r="F5136" s="469"/>
    </row>
    <row r="5137" spans="6:6" x14ac:dyDescent="0.25">
      <c r="F5137" s="469"/>
    </row>
    <row r="5138" spans="6:6" x14ac:dyDescent="0.25">
      <c r="F5138" s="469"/>
    </row>
    <row r="5139" spans="6:6" x14ac:dyDescent="0.25">
      <c r="F5139" s="469"/>
    </row>
    <row r="5140" spans="6:6" x14ac:dyDescent="0.25">
      <c r="F5140" s="469"/>
    </row>
    <row r="5141" spans="6:6" x14ac:dyDescent="0.25">
      <c r="F5141" s="469"/>
    </row>
    <row r="5142" spans="6:6" x14ac:dyDescent="0.25">
      <c r="F5142" s="469"/>
    </row>
    <row r="5143" spans="6:6" x14ac:dyDescent="0.25">
      <c r="F5143" s="469"/>
    </row>
    <row r="5144" spans="6:6" x14ac:dyDescent="0.25">
      <c r="F5144" s="469"/>
    </row>
    <row r="5145" spans="6:6" x14ac:dyDescent="0.25">
      <c r="F5145" s="469"/>
    </row>
    <row r="5146" spans="6:6" x14ac:dyDescent="0.25">
      <c r="F5146" s="469"/>
    </row>
    <row r="5147" spans="6:6" x14ac:dyDescent="0.25">
      <c r="F5147" s="469"/>
    </row>
    <row r="5148" spans="6:6" x14ac:dyDescent="0.25">
      <c r="F5148" s="469"/>
    </row>
    <row r="5149" spans="6:6" x14ac:dyDescent="0.25">
      <c r="F5149" s="469"/>
    </row>
    <row r="5150" spans="6:6" x14ac:dyDescent="0.25">
      <c r="F5150" s="469"/>
    </row>
    <row r="5151" spans="6:6" x14ac:dyDescent="0.25">
      <c r="F5151" s="469"/>
    </row>
    <row r="5152" spans="6:6" x14ac:dyDescent="0.25">
      <c r="F5152" s="469"/>
    </row>
    <row r="5153" spans="6:6" x14ac:dyDescent="0.25">
      <c r="F5153" s="469"/>
    </row>
    <row r="5154" spans="6:6" x14ac:dyDescent="0.25">
      <c r="F5154" s="469"/>
    </row>
    <row r="5155" spans="6:6" x14ac:dyDescent="0.25">
      <c r="F5155" s="469"/>
    </row>
    <row r="5156" spans="6:6" x14ac:dyDescent="0.25">
      <c r="F5156" s="469"/>
    </row>
    <row r="5157" spans="6:6" x14ac:dyDescent="0.25">
      <c r="F5157" s="469"/>
    </row>
    <row r="5158" spans="6:6" x14ac:dyDescent="0.25">
      <c r="F5158" s="469"/>
    </row>
    <row r="5159" spans="6:6" x14ac:dyDescent="0.25">
      <c r="F5159" s="469"/>
    </row>
    <row r="5160" spans="6:6" x14ac:dyDescent="0.25">
      <c r="F5160" s="469"/>
    </row>
    <row r="5161" spans="6:6" x14ac:dyDescent="0.25">
      <c r="F5161" s="469"/>
    </row>
    <row r="5162" spans="6:6" x14ac:dyDescent="0.25">
      <c r="F5162" s="469"/>
    </row>
    <row r="5163" spans="6:6" x14ac:dyDescent="0.25">
      <c r="F5163" s="469"/>
    </row>
    <row r="5164" spans="6:6" x14ac:dyDescent="0.25">
      <c r="F5164" s="469"/>
    </row>
    <row r="5165" spans="6:6" x14ac:dyDescent="0.25">
      <c r="F5165" s="469"/>
    </row>
    <row r="5166" spans="6:6" x14ac:dyDescent="0.25">
      <c r="F5166" s="469"/>
    </row>
    <row r="5167" spans="6:6" x14ac:dyDescent="0.25">
      <c r="F5167" s="469"/>
    </row>
    <row r="5168" spans="6:6" x14ac:dyDescent="0.25">
      <c r="F5168" s="469"/>
    </row>
    <row r="5169" spans="6:6" x14ac:dyDescent="0.25">
      <c r="F5169" s="469"/>
    </row>
    <row r="5170" spans="6:6" x14ac:dyDescent="0.25">
      <c r="F5170" s="469"/>
    </row>
    <row r="5171" spans="6:6" x14ac:dyDescent="0.25">
      <c r="F5171" s="469"/>
    </row>
    <row r="5172" spans="6:6" x14ac:dyDescent="0.25">
      <c r="F5172" s="469"/>
    </row>
    <row r="5173" spans="6:6" x14ac:dyDescent="0.25">
      <c r="F5173" s="469"/>
    </row>
    <row r="5174" spans="6:6" x14ac:dyDescent="0.25">
      <c r="F5174" s="469"/>
    </row>
    <row r="5175" spans="6:6" x14ac:dyDescent="0.25">
      <c r="F5175" s="469"/>
    </row>
    <row r="5176" spans="6:6" x14ac:dyDescent="0.25">
      <c r="F5176" s="469"/>
    </row>
    <row r="5177" spans="6:6" x14ac:dyDescent="0.25">
      <c r="F5177" s="469"/>
    </row>
    <row r="5178" spans="6:6" x14ac:dyDescent="0.25">
      <c r="F5178" s="469"/>
    </row>
    <row r="5179" spans="6:6" x14ac:dyDescent="0.25">
      <c r="F5179" s="469"/>
    </row>
    <row r="5180" spans="6:6" x14ac:dyDescent="0.25">
      <c r="F5180" s="469"/>
    </row>
    <row r="5181" spans="6:6" x14ac:dyDescent="0.25">
      <c r="F5181" s="469"/>
    </row>
    <row r="5182" spans="6:6" x14ac:dyDescent="0.25">
      <c r="F5182" s="469"/>
    </row>
    <row r="5183" spans="6:6" x14ac:dyDescent="0.25">
      <c r="F5183" s="469"/>
    </row>
    <row r="5184" spans="6:6" x14ac:dyDescent="0.25">
      <c r="F5184" s="469"/>
    </row>
    <row r="5185" spans="6:6" x14ac:dyDescent="0.25">
      <c r="F5185" s="469"/>
    </row>
    <row r="5186" spans="6:6" x14ac:dyDescent="0.25">
      <c r="F5186" s="469"/>
    </row>
    <row r="5187" spans="6:6" x14ac:dyDescent="0.25">
      <c r="F5187" s="469"/>
    </row>
    <row r="5188" spans="6:6" x14ac:dyDescent="0.25">
      <c r="F5188" s="469"/>
    </row>
    <row r="5189" spans="6:6" x14ac:dyDescent="0.25">
      <c r="F5189" s="469"/>
    </row>
    <row r="5190" spans="6:6" x14ac:dyDescent="0.25">
      <c r="F5190" s="469"/>
    </row>
    <row r="5191" spans="6:6" x14ac:dyDescent="0.25">
      <c r="F5191" s="469"/>
    </row>
    <row r="5192" spans="6:6" x14ac:dyDescent="0.25">
      <c r="F5192" s="469"/>
    </row>
    <row r="5193" spans="6:6" x14ac:dyDescent="0.25">
      <c r="F5193" s="469"/>
    </row>
    <row r="5194" spans="6:6" x14ac:dyDescent="0.25">
      <c r="F5194" s="469"/>
    </row>
    <row r="5195" spans="6:6" x14ac:dyDescent="0.25">
      <c r="F5195" s="469"/>
    </row>
    <row r="5196" spans="6:6" x14ac:dyDescent="0.25">
      <c r="F5196" s="469"/>
    </row>
    <row r="5197" spans="6:6" x14ac:dyDescent="0.25">
      <c r="F5197" s="469"/>
    </row>
    <row r="5198" spans="6:6" x14ac:dyDescent="0.25">
      <c r="F5198" s="469"/>
    </row>
    <row r="5199" spans="6:6" x14ac:dyDescent="0.25">
      <c r="F5199" s="469"/>
    </row>
    <row r="5200" spans="6:6" x14ac:dyDescent="0.25">
      <c r="F5200" s="469"/>
    </row>
    <row r="5201" spans="6:6" x14ac:dyDescent="0.25">
      <c r="F5201" s="469"/>
    </row>
    <row r="5202" spans="6:6" x14ac:dyDescent="0.25">
      <c r="F5202" s="469"/>
    </row>
    <row r="5203" spans="6:6" x14ac:dyDescent="0.25">
      <c r="F5203" s="469"/>
    </row>
    <row r="5204" spans="6:6" x14ac:dyDescent="0.25">
      <c r="F5204" s="469"/>
    </row>
    <row r="5205" spans="6:6" x14ac:dyDescent="0.25">
      <c r="F5205" s="469"/>
    </row>
    <row r="5206" spans="6:6" x14ac:dyDescent="0.25">
      <c r="F5206" s="469"/>
    </row>
    <row r="5207" spans="6:6" x14ac:dyDescent="0.25">
      <c r="F5207" s="469"/>
    </row>
    <row r="5208" spans="6:6" x14ac:dyDescent="0.25">
      <c r="F5208" s="469"/>
    </row>
    <row r="5209" spans="6:6" x14ac:dyDescent="0.25">
      <c r="F5209" s="469"/>
    </row>
    <row r="5210" spans="6:6" x14ac:dyDescent="0.25">
      <c r="F5210" s="469"/>
    </row>
    <row r="5211" spans="6:6" x14ac:dyDescent="0.25">
      <c r="F5211" s="469"/>
    </row>
    <row r="5212" spans="6:6" x14ac:dyDescent="0.25">
      <c r="F5212" s="469"/>
    </row>
    <row r="5213" spans="6:6" x14ac:dyDescent="0.25">
      <c r="F5213" s="469"/>
    </row>
    <row r="5214" spans="6:6" x14ac:dyDescent="0.25">
      <c r="F5214" s="469"/>
    </row>
    <row r="5215" spans="6:6" x14ac:dyDescent="0.25">
      <c r="F5215" s="469"/>
    </row>
    <row r="5216" spans="6:6" x14ac:dyDescent="0.25">
      <c r="F5216" s="469"/>
    </row>
    <row r="5217" spans="6:6" x14ac:dyDescent="0.25">
      <c r="F5217" s="469"/>
    </row>
    <row r="5218" spans="6:6" x14ac:dyDescent="0.25">
      <c r="F5218" s="469"/>
    </row>
    <row r="5219" spans="6:6" x14ac:dyDescent="0.25">
      <c r="F5219" s="469"/>
    </row>
    <row r="5220" spans="6:6" x14ac:dyDescent="0.25">
      <c r="F5220" s="469"/>
    </row>
    <row r="5221" spans="6:6" x14ac:dyDescent="0.25">
      <c r="F5221" s="469"/>
    </row>
    <row r="5222" spans="6:6" x14ac:dyDescent="0.25">
      <c r="F5222" s="469"/>
    </row>
    <row r="5223" spans="6:6" x14ac:dyDescent="0.25">
      <c r="F5223" s="469"/>
    </row>
    <row r="5224" spans="6:6" x14ac:dyDescent="0.25">
      <c r="F5224" s="469"/>
    </row>
    <row r="5225" spans="6:6" x14ac:dyDescent="0.25">
      <c r="F5225" s="469"/>
    </row>
    <row r="5226" spans="6:6" x14ac:dyDescent="0.25">
      <c r="F5226" s="469"/>
    </row>
    <row r="5227" spans="6:6" x14ac:dyDescent="0.25">
      <c r="F5227" s="469"/>
    </row>
    <row r="5228" spans="6:6" x14ac:dyDescent="0.25">
      <c r="F5228" s="469"/>
    </row>
    <row r="5229" spans="6:6" x14ac:dyDescent="0.25">
      <c r="F5229" s="469"/>
    </row>
    <row r="5230" spans="6:6" x14ac:dyDescent="0.25">
      <c r="F5230" s="469"/>
    </row>
    <row r="5231" spans="6:6" x14ac:dyDescent="0.25">
      <c r="F5231" s="469"/>
    </row>
    <row r="5232" spans="6:6" x14ac:dyDescent="0.25">
      <c r="F5232" s="469"/>
    </row>
    <row r="5233" spans="6:6" x14ac:dyDescent="0.25">
      <c r="F5233" s="469"/>
    </row>
    <row r="5234" spans="6:6" x14ac:dyDescent="0.25">
      <c r="F5234" s="469"/>
    </row>
    <row r="5235" spans="6:6" x14ac:dyDescent="0.25">
      <c r="F5235" s="469"/>
    </row>
    <row r="5236" spans="6:6" x14ac:dyDescent="0.25">
      <c r="F5236" s="469"/>
    </row>
    <row r="5237" spans="6:6" x14ac:dyDescent="0.25">
      <c r="F5237" s="469"/>
    </row>
    <row r="5238" spans="6:6" x14ac:dyDescent="0.25">
      <c r="F5238" s="469"/>
    </row>
    <row r="5239" spans="6:6" x14ac:dyDescent="0.25">
      <c r="F5239" s="469"/>
    </row>
    <row r="5240" spans="6:6" x14ac:dyDescent="0.25">
      <c r="F5240" s="469"/>
    </row>
    <row r="5241" spans="6:6" x14ac:dyDescent="0.25">
      <c r="F5241" s="469"/>
    </row>
    <row r="5242" spans="6:6" x14ac:dyDescent="0.25">
      <c r="F5242" s="469"/>
    </row>
    <row r="5243" spans="6:6" x14ac:dyDescent="0.25">
      <c r="F5243" s="469"/>
    </row>
    <row r="5244" spans="6:6" x14ac:dyDescent="0.25">
      <c r="F5244" s="469"/>
    </row>
    <row r="5245" spans="6:6" x14ac:dyDescent="0.25">
      <c r="F5245" s="469"/>
    </row>
    <row r="5246" spans="6:6" x14ac:dyDescent="0.25">
      <c r="F5246" s="469"/>
    </row>
    <row r="5247" spans="6:6" x14ac:dyDescent="0.25">
      <c r="F5247" s="469"/>
    </row>
    <row r="5248" spans="6:6" x14ac:dyDescent="0.25">
      <c r="F5248" s="469"/>
    </row>
    <row r="5249" spans="6:6" x14ac:dyDescent="0.25">
      <c r="F5249" s="469"/>
    </row>
    <row r="5250" spans="6:6" x14ac:dyDescent="0.25">
      <c r="F5250" s="469"/>
    </row>
    <row r="5251" spans="6:6" x14ac:dyDescent="0.25">
      <c r="F5251" s="469"/>
    </row>
    <row r="5252" spans="6:6" x14ac:dyDescent="0.25">
      <c r="F5252" s="469"/>
    </row>
    <row r="5253" spans="6:6" x14ac:dyDescent="0.25">
      <c r="F5253" s="469"/>
    </row>
    <row r="5254" spans="6:6" x14ac:dyDescent="0.25">
      <c r="F5254" s="469"/>
    </row>
    <row r="5255" spans="6:6" x14ac:dyDescent="0.25">
      <c r="F5255" s="469"/>
    </row>
    <row r="5256" spans="6:6" x14ac:dyDescent="0.25">
      <c r="F5256" s="469"/>
    </row>
    <row r="5257" spans="6:6" x14ac:dyDescent="0.25">
      <c r="F5257" s="469"/>
    </row>
    <row r="5258" spans="6:6" x14ac:dyDescent="0.25">
      <c r="F5258" s="469"/>
    </row>
    <row r="5259" spans="6:6" x14ac:dyDescent="0.25">
      <c r="F5259" s="469"/>
    </row>
    <row r="5260" spans="6:6" x14ac:dyDescent="0.25">
      <c r="F5260" s="469"/>
    </row>
    <row r="5261" spans="6:6" x14ac:dyDescent="0.25">
      <c r="F5261" s="469"/>
    </row>
    <row r="5262" spans="6:6" x14ac:dyDescent="0.25">
      <c r="F5262" s="469"/>
    </row>
    <row r="5263" spans="6:6" x14ac:dyDescent="0.25">
      <c r="F5263" s="469"/>
    </row>
    <row r="5264" spans="6:6" x14ac:dyDescent="0.25">
      <c r="F5264" s="469"/>
    </row>
    <row r="5265" spans="6:6" x14ac:dyDescent="0.25">
      <c r="F5265" s="469"/>
    </row>
    <row r="5266" spans="6:6" x14ac:dyDescent="0.25">
      <c r="F5266" s="469"/>
    </row>
    <row r="5267" spans="6:6" x14ac:dyDescent="0.25">
      <c r="F5267" s="469"/>
    </row>
    <row r="5268" spans="6:6" x14ac:dyDescent="0.25">
      <c r="F5268" s="469"/>
    </row>
    <row r="5269" spans="6:6" x14ac:dyDescent="0.25">
      <c r="F5269" s="469"/>
    </row>
    <row r="5270" spans="6:6" x14ac:dyDescent="0.25">
      <c r="F5270" s="469"/>
    </row>
    <row r="5271" spans="6:6" x14ac:dyDescent="0.25">
      <c r="F5271" s="469"/>
    </row>
    <row r="5272" spans="6:6" x14ac:dyDescent="0.25">
      <c r="F5272" s="469"/>
    </row>
    <row r="5273" spans="6:6" x14ac:dyDescent="0.25">
      <c r="F5273" s="469"/>
    </row>
    <row r="5274" spans="6:6" x14ac:dyDescent="0.25">
      <c r="F5274" s="469"/>
    </row>
    <row r="5275" spans="6:6" x14ac:dyDescent="0.25">
      <c r="F5275" s="469"/>
    </row>
    <row r="5276" spans="6:6" x14ac:dyDescent="0.25">
      <c r="F5276" s="469"/>
    </row>
    <row r="5277" spans="6:6" x14ac:dyDescent="0.25">
      <c r="F5277" s="469"/>
    </row>
    <row r="5278" spans="6:6" x14ac:dyDescent="0.25">
      <c r="F5278" s="469"/>
    </row>
    <row r="5279" spans="6:6" x14ac:dyDescent="0.25">
      <c r="F5279" s="469"/>
    </row>
    <row r="5280" spans="6:6" x14ac:dyDescent="0.25">
      <c r="F5280" s="469"/>
    </row>
    <row r="5281" spans="6:6" x14ac:dyDescent="0.25">
      <c r="F5281" s="469"/>
    </row>
    <row r="5282" spans="6:6" x14ac:dyDescent="0.25">
      <c r="F5282" s="469"/>
    </row>
    <row r="5283" spans="6:6" x14ac:dyDescent="0.25">
      <c r="F5283" s="469"/>
    </row>
    <row r="5284" spans="6:6" x14ac:dyDescent="0.25">
      <c r="F5284" s="469"/>
    </row>
    <row r="5285" spans="6:6" x14ac:dyDescent="0.25">
      <c r="F5285" s="469"/>
    </row>
    <row r="5286" spans="6:6" x14ac:dyDescent="0.25">
      <c r="F5286" s="469"/>
    </row>
    <row r="5287" spans="6:6" x14ac:dyDescent="0.25">
      <c r="F5287" s="469"/>
    </row>
    <row r="5288" spans="6:6" x14ac:dyDescent="0.25">
      <c r="F5288" s="469"/>
    </row>
    <row r="5289" spans="6:6" x14ac:dyDescent="0.25">
      <c r="F5289" s="469"/>
    </row>
    <row r="5290" spans="6:6" x14ac:dyDescent="0.25">
      <c r="F5290" s="469"/>
    </row>
    <row r="5291" spans="6:6" x14ac:dyDescent="0.25">
      <c r="F5291" s="469"/>
    </row>
    <row r="5292" spans="6:6" x14ac:dyDescent="0.25">
      <c r="F5292" s="469"/>
    </row>
    <row r="5293" spans="6:6" x14ac:dyDescent="0.25">
      <c r="F5293" s="469"/>
    </row>
    <row r="5294" spans="6:6" x14ac:dyDescent="0.25">
      <c r="F5294" s="469"/>
    </row>
    <row r="5295" spans="6:6" x14ac:dyDescent="0.25">
      <c r="F5295" s="469"/>
    </row>
    <row r="5296" spans="6:6" x14ac:dyDescent="0.25">
      <c r="F5296" s="469"/>
    </row>
    <row r="5297" spans="6:6" x14ac:dyDescent="0.25">
      <c r="F5297" s="469"/>
    </row>
    <row r="5298" spans="6:6" x14ac:dyDescent="0.25">
      <c r="F5298" s="469"/>
    </row>
    <row r="5299" spans="6:6" x14ac:dyDescent="0.25">
      <c r="F5299" s="469"/>
    </row>
    <row r="5300" spans="6:6" x14ac:dyDescent="0.25">
      <c r="F5300" s="469"/>
    </row>
    <row r="5301" spans="6:6" x14ac:dyDescent="0.25">
      <c r="F5301" s="469"/>
    </row>
    <row r="5302" spans="6:6" x14ac:dyDescent="0.25">
      <c r="F5302" s="469"/>
    </row>
    <row r="5303" spans="6:6" x14ac:dyDescent="0.25">
      <c r="F5303" s="469"/>
    </row>
    <row r="5304" spans="6:6" x14ac:dyDescent="0.25">
      <c r="F5304" s="469"/>
    </row>
    <row r="5305" spans="6:6" x14ac:dyDescent="0.25">
      <c r="F5305" s="469"/>
    </row>
    <row r="5306" spans="6:6" x14ac:dyDescent="0.25">
      <c r="F5306" s="469"/>
    </row>
    <row r="5307" spans="6:6" x14ac:dyDescent="0.25">
      <c r="F5307" s="469"/>
    </row>
    <row r="5308" spans="6:6" x14ac:dyDescent="0.25">
      <c r="F5308" s="469"/>
    </row>
    <row r="5309" spans="6:6" x14ac:dyDescent="0.25">
      <c r="F5309" s="469"/>
    </row>
    <row r="5310" spans="6:6" x14ac:dyDescent="0.25">
      <c r="F5310" s="469"/>
    </row>
    <row r="5311" spans="6:6" x14ac:dyDescent="0.25">
      <c r="F5311" s="469"/>
    </row>
    <row r="5312" spans="6:6" x14ac:dyDescent="0.25">
      <c r="F5312" s="469"/>
    </row>
    <row r="5313" spans="6:6" x14ac:dyDescent="0.25">
      <c r="F5313" s="469"/>
    </row>
    <row r="5314" spans="6:6" x14ac:dyDescent="0.25">
      <c r="F5314" s="469"/>
    </row>
    <row r="5315" spans="6:6" x14ac:dyDescent="0.25">
      <c r="F5315" s="469"/>
    </row>
    <row r="5316" spans="6:6" x14ac:dyDescent="0.25">
      <c r="F5316" s="469"/>
    </row>
    <row r="5317" spans="6:6" x14ac:dyDescent="0.25">
      <c r="F5317" s="469"/>
    </row>
    <row r="5318" spans="6:6" x14ac:dyDescent="0.25">
      <c r="F5318" s="469"/>
    </row>
    <row r="5319" spans="6:6" x14ac:dyDescent="0.25">
      <c r="F5319" s="469"/>
    </row>
    <row r="5320" spans="6:6" x14ac:dyDescent="0.25">
      <c r="F5320" s="469"/>
    </row>
    <row r="5321" spans="6:6" x14ac:dyDescent="0.25">
      <c r="F5321" s="469"/>
    </row>
    <row r="5322" spans="6:6" x14ac:dyDescent="0.25">
      <c r="F5322" s="469"/>
    </row>
    <row r="5323" spans="6:6" x14ac:dyDescent="0.25">
      <c r="F5323" s="469"/>
    </row>
    <row r="5324" spans="6:6" x14ac:dyDescent="0.25">
      <c r="F5324" s="469"/>
    </row>
    <row r="5325" spans="6:6" x14ac:dyDescent="0.25">
      <c r="F5325" s="469"/>
    </row>
    <row r="5326" spans="6:6" x14ac:dyDescent="0.25">
      <c r="F5326" s="469"/>
    </row>
    <row r="5327" spans="6:6" x14ac:dyDescent="0.25">
      <c r="F5327" s="469"/>
    </row>
    <row r="5328" spans="6:6" x14ac:dyDescent="0.25">
      <c r="F5328" s="469"/>
    </row>
    <row r="5329" spans="6:6" x14ac:dyDescent="0.25">
      <c r="F5329" s="469"/>
    </row>
    <row r="5330" spans="6:6" x14ac:dyDescent="0.25">
      <c r="F5330" s="469"/>
    </row>
    <row r="5331" spans="6:6" x14ac:dyDescent="0.25">
      <c r="F5331" s="469"/>
    </row>
    <row r="5332" spans="6:6" x14ac:dyDescent="0.25">
      <c r="F5332" s="469"/>
    </row>
    <row r="5333" spans="6:6" x14ac:dyDescent="0.25">
      <c r="F5333" s="469"/>
    </row>
    <row r="5334" spans="6:6" x14ac:dyDescent="0.25">
      <c r="F5334" s="469"/>
    </row>
    <row r="5335" spans="6:6" x14ac:dyDescent="0.25">
      <c r="F5335" s="469"/>
    </row>
    <row r="5336" spans="6:6" x14ac:dyDescent="0.25">
      <c r="F5336" s="469"/>
    </row>
    <row r="5337" spans="6:6" x14ac:dyDescent="0.25">
      <c r="F5337" s="469"/>
    </row>
    <row r="5338" spans="6:6" x14ac:dyDescent="0.25">
      <c r="F5338" s="469"/>
    </row>
    <row r="5339" spans="6:6" x14ac:dyDescent="0.25">
      <c r="F5339" s="469"/>
    </row>
    <row r="5340" spans="6:6" x14ac:dyDescent="0.25">
      <c r="F5340" s="469"/>
    </row>
    <row r="5341" spans="6:6" x14ac:dyDescent="0.25">
      <c r="F5341" s="469"/>
    </row>
    <row r="5342" spans="6:6" x14ac:dyDescent="0.25">
      <c r="F5342" s="469"/>
    </row>
    <row r="5343" spans="6:6" x14ac:dyDescent="0.25">
      <c r="F5343" s="469"/>
    </row>
    <row r="5344" spans="6:6" x14ac:dyDescent="0.25">
      <c r="F5344" s="469"/>
    </row>
    <row r="5345" spans="6:6" x14ac:dyDescent="0.25">
      <c r="F5345" s="469"/>
    </row>
    <row r="5346" spans="6:6" x14ac:dyDescent="0.25">
      <c r="F5346" s="469"/>
    </row>
    <row r="5347" spans="6:6" x14ac:dyDescent="0.25">
      <c r="F5347" s="469"/>
    </row>
    <row r="5348" spans="6:6" x14ac:dyDescent="0.25">
      <c r="F5348" s="469"/>
    </row>
    <row r="5349" spans="6:6" x14ac:dyDescent="0.25">
      <c r="F5349" s="469"/>
    </row>
    <row r="5350" spans="6:6" x14ac:dyDescent="0.25">
      <c r="F5350" s="469"/>
    </row>
    <row r="5351" spans="6:6" x14ac:dyDescent="0.25">
      <c r="F5351" s="469"/>
    </row>
    <row r="5352" spans="6:6" x14ac:dyDescent="0.25">
      <c r="F5352" s="469"/>
    </row>
    <row r="5353" spans="6:6" x14ac:dyDescent="0.25">
      <c r="F5353" s="469"/>
    </row>
    <row r="5354" spans="6:6" x14ac:dyDescent="0.25">
      <c r="F5354" s="469"/>
    </row>
    <row r="5355" spans="6:6" x14ac:dyDescent="0.25">
      <c r="F5355" s="469"/>
    </row>
    <row r="5356" spans="6:6" x14ac:dyDescent="0.25">
      <c r="F5356" s="469"/>
    </row>
    <row r="5357" spans="6:6" x14ac:dyDescent="0.25">
      <c r="F5357" s="469"/>
    </row>
    <row r="5358" spans="6:6" x14ac:dyDescent="0.25">
      <c r="F5358" s="469"/>
    </row>
    <row r="5359" spans="6:6" x14ac:dyDescent="0.25">
      <c r="F5359" s="469"/>
    </row>
    <row r="5360" spans="6:6" x14ac:dyDescent="0.25">
      <c r="F5360" s="469"/>
    </row>
    <row r="5361" spans="6:6" x14ac:dyDescent="0.25">
      <c r="F5361" s="469"/>
    </row>
    <row r="5362" spans="6:6" x14ac:dyDescent="0.25">
      <c r="F5362" s="469"/>
    </row>
    <row r="5363" spans="6:6" x14ac:dyDescent="0.25">
      <c r="F5363" s="469"/>
    </row>
    <row r="5364" spans="6:6" x14ac:dyDescent="0.25">
      <c r="F5364" s="469"/>
    </row>
    <row r="5365" spans="6:6" x14ac:dyDescent="0.25">
      <c r="F5365" s="469"/>
    </row>
    <row r="5366" spans="6:6" x14ac:dyDescent="0.25">
      <c r="F5366" s="469"/>
    </row>
    <row r="5367" spans="6:6" x14ac:dyDescent="0.25">
      <c r="F5367" s="469"/>
    </row>
    <row r="5368" spans="6:6" x14ac:dyDescent="0.25">
      <c r="F5368" s="469"/>
    </row>
    <row r="5369" spans="6:6" x14ac:dyDescent="0.25">
      <c r="F5369" s="469"/>
    </row>
    <row r="5370" spans="6:6" x14ac:dyDescent="0.25">
      <c r="F5370" s="469"/>
    </row>
    <row r="5371" spans="6:6" x14ac:dyDescent="0.25">
      <c r="F5371" s="469"/>
    </row>
    <row r="5372" spans="6:6" x14ac:dyDescent="0.25">
      <c r="F5372" s="469"/>
    </row>
    <row r="5373" spans="6:6" x14ac:dyDescent="0.25">
      <c r="F5373" s="469"/>
    </row>
    <row r="5374" spans="6:6" x14ac:dyDescent="0.25">
      <c r="F5374" s="469"/>
    </row>
    <row r="5375" spans="6:6" x14ac:dyDescent="0.25">
      <c r="F5375" s="469"/>
    </row>
    <row r="5376" spans="6:6" x14ac:dyDescent="0.25">
      <c r="F5376" s="469"/>
    </row>
    <row r="5377" spans="6:6" x14ac:dyDescent="0.25">
      <c r="F5377" s="469"/>
    </row>
    <row r="5378" spans="6:6" x14ac:dyDescent="0.25">
      <c r="F5378" s="469"/>
    </row>
    <row r="5379" spans="6:6" x14ac:dyDescent="0.25">
      <c r="F5379" s="469"/>
    </row>
    <row r="5380" spans="6:6" x14ac:dyDescent="0.25">
      <c r="F5380" s="469"/>
    </row>
    <row r="5381" spans="6:6" x14ac:dyDescent="0.25">
      <c r="F5381" s="469"/>
    </row>
    <row r="5382" spans="6:6" x14ac:dyDescent="0.25">
      <c r="F5382" s="469"/>
    </row>
    <row r="5383" spans="6:6" x14ac:dyDescent="0.25">
      <c r="F5383" s="469"/>
    </row>
    <row r="5384" spans="6:6" x14ac:dyDescent="0.25">
      <c r="F5384" s="469"/>
    </row>
    <row r="5385" spans="6:6" x14ac:dyDescent="0.25">
      <c r="F5385" s="469"/>
    </row>
    <row r="5386" spans="6:6" x14ac:dyDescent="0.25">
      <c r="F5386" s="469"/>
    </row>
    <row r="5387" spans="6:6" x14ac:dyDescent="0.25">
      <c r="F5387" s="469"/>
    </row>
    <row r="5388" spans="6:6" x14ac:dyDescent="0.25">
      <c r="F5388" s="469"/>
    </row>
    <row r="5389" spans="6:6" x14ac:dyDescent="0.25">
      <c r="F5389" s="469"/>
    </row>
    <row r="5390" spans="6:6" x14ac:dyDescent="0.25">
      <c r="F5390" s="469"/>
    </row>
    <row r="5391" spans="6:6" x14ac:dyDescent="0.25">
      <c r="F5391" s="469"/>
    </row>
    <row r="5392" spans="6:6" x14ac:dyDescent="0.25">
      <c r="F5392" s="469"/>
    </row>
    <row r="5393" spans="6:6" x14ac:dyDescent="0.25">
      <c r="F5393" s="469"/>
    </row>
    <row r="5394" spans="6:6" x14ac:dyDescent="0.25">
      <c r="F5394" s="469"/>
    </row>
    <row r="5395" spans="6:6" x14ac:dyDescent="0.25">
      <c r="F5395" s="469"/>
    </row>
    <row r="5396" spans="6:6" x14ac:dyDescent="0.25">
      <c r="F5396" s="469"/>
    </row>
    <row r="5397" spans="6:6" x14ac:dyDescent="0.25">
      <c r="F5397" s="469"/>
    </row>
    <row r="5398" spans="6:6" x14ac:dyDescent="0.25">
      <c r="F5398" s="469"/>
    </row>
    <row r="5399" spans="6:6" x14ac:dyDescent="0.25">
      <c r="F5399" s="469"/>
    </row>
    <row r="5400" spans="6:6" x14ac:dyDescent="0.25">
      <c r="F5400" s="469"/>
    </row>
    <row r="5401" spans="6:6" x14ac:dyDescent="0.25">
      <c r="F5401" s="469"/>
    </row>
    <row r="5402" spans="6:6" x14ac:dyDescent="0.25">
      <c r="F5402" s="469"/>
    </row>
    <row r="5403" spans="6:6" x14ac:dyDescent="0.25">
      <c r="F5403" s="469"/>
    </row>
    <row r="5404" spans="6:6" x14ac:dyDescent="0.25">
      <c r="F5404" s="469"/>
    </row>
    <row r="5405" spans="6:6" x14ac:dyDescent="0.25">
      <c r="F5405" s="469"/>
    </row>
    <row r="5406" spans="6:6" x14ac:dyDescent="0.25">
      <c r="F5406" s="469"/>
    </row>
    <row r="5407" spans="6:6" x14ac:dyDescent="0.25">
      <c r="F5407" s="469"/>
    </row>
    <row r="5408" spans="6:6" x14ac:dyDescent="0.25">
      <c r="F5408" s="469"/>
    </row>
    <row r="5409" spans="6:6" x14ac:dyDescent="0.25">
      <c r="F5409" s="469"/>
    </row>
    <row r="5410" spans="6:6" x14ac:dyDescent="0.25">
      <c r="F5410" s="469"/>
    </row>
    <row r="5411" spans="6:6" x14ac:dyDescent="0.25">
      <c r="F5411" s="469"/>
    </row>
    <row r="5412" spans="6:6" x14ac:dyDescent="0.25">
      <c r="F5412" s="469"/>
    </row>
    <row r="5413" spans="6:6" x14ac:dyDescent="0.25">
      <c r="F5413" s="469"/>
    </row>
    <row r="5414" spans="6:6" x14ac:dyDescent="0.25">
      <c r="F5414" s="469"/>
    </row>
    <row r="5415" spans="6:6" x14ac:dyDescent="0.25">
      <c r="F5415" s="469"/>
    </row>
    <row r="5416" spans="6:6" x14ac:dyDescent="0.25">
      <c r="F5416" s="469"/>
    </row>
    <row r="5417" spans="6:6" x14ac:dyDescent="0.25">
      <c r="F5417" s="469"/>
    </row>
    <row r="5418" spans="6:6" x14ac:dyDescent="0.25">
      <c r="F5418" s="469"/>
    </row>
    <row r="5419" spans="6:6" x14ac:dyDescent="0.25">
      <c r="F5419" s="469"/>
    </row>
    <row r="5420" spans="6:6" x14ac:dyDescent="0.25">
      <c r="F5420" s="469"/>
    </row>
    <row r="5421" spans="6:6" x14ac:dyDescent="0.25">
      <c r="F5421" s="469"/>
    </row>
    <row r="5422" spans="6:6" x14ac:dyDescent="0.25">
      <c r="F5422" s="469"/>
    </row>
    <row r="5423" spans="6:6" x14ac:dyDescent="0.25">
      <c r="F5423" s="469"/>
    </row>
    <row r="5424" spans="6:6" x14ac:dyDescent="0.25">
      <c r="F5424" s="469"/>
    </row>
    <row r="5425" spans="6:6" x14ac:dyDescent="0.25">
      <c r="F5425" s="469"/>
    </row>
    <row r="5426" spans="6:6" x14ac:dyDescent="0.25">
      <c r="F5426" s="469"/>
    </row>
    <row r="5427" spans="6:6" x14ac:dyDescent="0.25">
      <c r="F5427" s="469"/>
    </row>
    <row r="5428" spans="6:6" x14ac:dyDescent="0.25">
      <c r="F5428" s="469"/>
    </row>
    <row r="5429" spans="6:6" x14ac:dyDescent="0.25">
      <c r="F5429" s="469"/>
    </row>
    <row r="5430" spans="6:6" x14ac:dyDescent="0.25">
      <c r="F5430" s="469"/>
    </row>
    <row r="5431" spans="6:6" x14ac:dyDescent="0.25">
      <c r="F5431" s="469"/>
    </row>
    <row r="5432" spans="6:6" x14ac:dyDescent="0.25">
      <c r="F5432" s="469"/>
    </row>
    <row r="5433" spans="6:6" x14ac:dyDescent="0.25">
      <c r="F5433" s="469"/>
    </row>
    <row r="5434" spans="6:6" x14ac:dyDescent="0.25">
      <c r="F5434" s="469"/>
    </row>
    <row r="5435" spans="6:6" x14ac:dyDescent="0.25">
      <c r="F5435" s="469"/>
    </row>
    <row r="5436" spans="6:6" x14ac:dyDescent="0.25">
      <c r="F5436" s="469"/>
    </row>
    <row r="5437" spans="6:6" x14ac:dyDescent="0.25">
      <c r="F5437" s="469"/>
    </row>
    <row r="5438" spans="6:6" x14ac:dyDescent="0.25">
      <c r="F5438" s="469"/>
    </row>
    <row r="5439" spans="6:6" x14ac:dyDescent="0.25">
      <c r="F5439" s="469"/>
    </row>
    <row r="5440" spans="6:6" x14ac:dyDescent="0.25">
      <c r="F5440" s="469"/>
    </row>
    <row r="5441" spans="6:6" x14ac:dyDescent="0.25">
      <c r="F5441" s="469"/>
    </row>
    <row r="5442" spans="6:6" x14ac:dyDescent="0.25">
      <c r="F5442" s="469"/>
    </row>
    <row r="5443" spans="6:6" x14ac:dyDescent="0.25">
      <c r="F5443" s="469"/>
    </row>
    <row r="5444" spans="6:6" x14ac:dyDescent="0.25">
      <c r="F5444" s="469"/>
    </row>
    <row r="5445" spans="6:6" x14ac:dyDescent="0.25">
      <c r="F5445" s="469"/>
    </row>
    <row r="5446" spans="6:6" x14ac:dyDescent="0.25">
      <c r="F5446" s="469"/>
    </row>
    <row r="5447" spans="6:6" x14ac:dyDescent="0.25">
      <c r="F5447" s="469"/>
    </row>
    <row r="5448" spans="6:6" x14ac:dyDescent="0.25">
      <c r="F5448" s="469"/>
    </row>
    <row r="5449" spans="6:6" x14ac:dyDescent="0.25">
      <c r="F5449" s="469"/>
    </row>
    <row r="5450" spans="6:6" x14ac:dyDescent="0.25">
      <c r="F5450" s="469"/>
    </row>
    <row r="5451" spans="6:6" x14ac:dyDescent="0.25">
      <c r="F5451" s="469"/>
    </row>
    <row r="5452" spans="6:6" x14ac:dyDescent="0.25">
      <c r="F5452" s="469"/>
    </row>
    <row r="5453" spans="6:6" x14ac:dyDescent="0.25">
      <c r="F5453" s="469"/>
    </row>
    <row r="5454" spans="6:6" x14ac:dyDescent="0.25">
      <c r="F5454" s="469"/>
    </row>
    <row r="5455" spans="6:6" x14ac:dyDescent="0.25">
      <c r="F5455" s="469"/>
    </row>
    <row r="5456" spans="6:6" x14ac:dyDescent="0.25">
      <c r="F5456" s="469"/>
    </row>
    <row r="5457" spans="6:6" x14ac:dyDescent="0.25">
      <c r="F5457" s="469"/>
    </row>
    <row r="5458" spans="6:6" x14ac:dyDescent="0.25">
      <c r="F5458" s="469"/>
    </row>
    <row r="5459" spans="6:6" x14ac:dyDescent="0.25">
      <c r="F5459" s="469"/>
    </row>
    <row r="5460" spans="6:6" x14ac:dyDescent="0.25">
      <c r="F5460" s="469"/>
    </row>
    <row r="5461" spans="6:6" x14ac:dyDescent="0.25">
      <c r="F5461" s="469"/>
    </row>
    <row r="5462" spans="6:6" x14ac:dyDescent="0.25">
      <c r="F5462" s="469"/>
    </row>
    <row r="5463" spans="6:6" x14ac:dyDescent="0.25">
      <c r="F5463" s="469"/>
    </row>
    <row r="5464" spans="6:6" x14ac:dyDescent="0.25">
      <c r="F5464" s="469"/>
    </row>
    <row r="5465" spans="6:6" x14ac:dyDescent="0.25">
      <c r="F5465" s="469"/>
    </row>
    <row r="5466" spans="6:6" x14ac:dyDescent="0.25">
      <c r="F5466" s="469"/>
    </row>
    <row r="5467" spans="6:6" x14ac:dyDescent="0.25">
      <c r="F5467" s="469"/>
    </row>
    <row r="5468" spans="6:6" x14ac:dyDescent="0.25">
      <c r="F5468" s="469"/>
    </row>
    <row r="5469" spans="6:6" x14ac:dyDescent="0.25">
      <c r="F5469" s="469"/>
    </row>
    <row r="5470" spans="6:6" x14ac:dyDescent="0.25">
      <c r="F5470" s="469"/>
    </row>
    <row r="5471" spans="6:6" x14ac:dyDescent="0.25">
      <c r="F5471" s="469"/>
    </row>
    <row r="5472" spans="6:6" x14ac:dyDescent="0.25">
      <c r="F5472" s="469"/>
    </row>
    <row r="5473" spans="6:6" x14ac:dyDescent="0.25">
      <c r="F5473" s="469"/>
    </row>
    <row r="5474" spans="6:6" x14ac:dyDescent="0.25">
      <c r="F5474" s="469"/>
    </row>
    <row r="5475" spans="6:6" x14ac:dyDescent="0.25">
      <c r="F5475" s="469"/>
    </row>
    <row r="5476" spans="6:6" x14ac:dyDescent="0.25">
      <c r="F5476" s="469"/>
    </row>
    <row r="5477" spans="6:6" x14ac:dyDescent="0.25">
      <c r="F5477" s="469"/>
    </row>
    <row r="5478" spans="6:6" x14ac:dyDescent="0.25">
      <c r="F5478" s="469"/>
    </row>
    <row r="5479" spans="6:6" x14ac:dyDescent="0.25">
      <c r="F5479" s="469"/>
    </row>
    <row r="5480" spans="6:6" x14ac:dyDescent="0.25">
      <c r="F5480" s="469"/>
    </row>
    <row r="5481" spans="6:6" x14ac:dyDescent="0.25">
      <c r="F5481" s="469"/>
    </row>
    <row r="5482" spans="6:6" x14ac:dyDescent="0.25">
      <c r="F5482" s="469"/>
    </row>
    <row r="5483" spans="6:6" x14ac:dyDescent="0.25">
      <c r="F5483" s="469"/>
    </row>
    <row r="5484" spans="6:6" x14ac:dyDescent="0.25">
      <c r="F5484" s="469"/>
    </row>
    <row r="5485" spans="6:6" x14ac:dyDescent="0.25">
      <c r="F5485" s="469"/>
    </row>
    <row r="5486" spans="6:6" x14ac:dyDescent="0.25">
      <c r="F5486" s="469"/>
    </row>
    <row r="5487" spans="6:6" x14ac:dyDescent="0.25">
      <c r="F5487" s="469"/>
    </row>
    <row r="5488" spans="6:6" x14ac:dyDescent="0.25">
      <c r="F5488" s="469"/>
    </row>
    <row r="5489" spans="6:6" x14ac:dyDescent="0.25">
      <c r="F5489" s="469"/>
    </row>
    <row r="5490" spans="6:6" x14ac:dyDescent="0.25">
      <c r="F5490" s="469"/>
    </row>
    <row r="5491" spans="6:6" x14ac:dyDescent="0.25">
      <c r="F5491" s="469"/>
    </row>
    <row r="5492" spans="6:6" x14ac:dyDescent="0.25">
      <c r="F5492" s="469"/>
    </row>
    <row r="5493" spans="6:6" x14ac:dyDescent="0.25">
      <c r="F5493" s="469"/>
    </row>
    <row r="5494" spans="6:6" x14ac:dyDescent="0.25">
      <c r="F5494" s="469"/>
    </row>
    <row r="5495" spans="6:6" x14ac:dyDescent="0.25">
      <c r="F5495" s="469"/>
    </row>
    <row r="5496" spans="6:6" x14ac:dyDescent="0.25">
      <c r="F5496" s="469"/>
    </row>
    <row r="5497" spans="6:6" x14ac:dyDescent="0.25">
      <c r="F5497" s="469"/>
    </row>
    <row r="5498" spans="6:6" x14ac:dyDescent="0.25">
      <c r="F5498" s="469"/>
    </row>
    <row r="5499" spans="6:6" x14ac:dyDescent="0.25">
      <c r="F5499" s="469"/>
    </row>
    <row r="5500" spans="6:6" x14ac:dyDescent="0.25">
      <c r="F5500" s="469"/>
    </row>
    <row r="5501" spans="6:6" x14ac:dyDescent="0.25">
      <c r="F5501" s="469"/>
    </row>
    <row r="5502" spans="6:6" x14ac:dyDescent="0.25">
      <c r="F5502" s="469"/>
    </row>
    <row r="5503" spans="6:6" x14ac:dyDescent="0.25">
      <c r="F5503" s="469"/>
    </row>
    <row r="5504" spans="6:6" x14ac:dyDescent="0.25">
      <c r="F5504" s="469"/>
    </row>
    <row r="5505" spans="6:6" x14ac:dyDescent="0.25">
      <c r="F5505" s="469"/>
    </row>
    <row r="5506" spans="6:6" x14ac:dyDescent="0.25">
      <c r="F5506" s="469"/>
    </row>
    <row r="5507" spans="6:6" x14ac:dyDescent="0.25">
      <c r="F5507" s="469"/>
    </row>
    <row r="5508" spans="6:6" x14ac:dyDescent="0.25">
      <c r="F5508" s="469"/>
    </row>
    <row r="5509" spans="6:6" x14ac:dyDescent="0.25">
      <c r="F5509" s="469"/>
    </row>
    <row r="5510" spans="6:6" x14ac:dyDescent="0.25">
      <c r="F5510" s="469"/>
    </row>
    <row r="5511" spans="6:6" x14ac:dyDescent="0.25">
      <c r="F5511" s="469"/>
    </row>
    <row r="5512" spans="6:6" x14ac:dyDescent="0.25">
      <c r="F5512" s="469"/>
    </row>
    <row r="5513" spans="6:6" x14ac:dyDescent="0.25">
      <c r="F5513" s="469"/>
    </row>
    <row r="5514" spans="6:6" x14ac:dyDescent="0.25">
      <c r="F5514" s="469"/>
    </row>
    <row r="5515" spans="6:6" x14ac:dyDescent="0.25">
      <c r="F5515" s="469"/>
    </row>
    <row r="5516" spans="6:6" x14ac:dyDescent="0.25">
      <c r="F5516" s="469"/>
    </row>
    <row r="5517" spans="6:6" x14ac:dyDescent="0.25">
      <c r="F5517" s="469"/>
    </row>
    <row r="5518" spans="6:6" x14ac:dyDescent="0.25">
      <c r="F5518" s="469"/>
    </row>
    <row r="5519" spans="6:6" x14ac:dyDescent="0.25">
      <c r="F5519" s="469"/>
    </row>
    <row r="5520" spans="6:6" x14ac:dyDescent="0.25">
      <c r="F5520" s="469"/>
    </row>
    <row r="5521" spans="6:6" x14ac:dyDescent="0.25">
      <c r="F5521" s="469"/>
    </row>
    <row r="5522" spans="6:6" x14ac:dyDescent="0.25">
      <c r="F5522" s="469"/>
    </row>
    <row r="5523" spans="6:6" x14ac:dyDescent="0.25">
      <c r="F5523" s="469"/>
    </row>
    <row r="5524" spans="6:6" x14ac:dyDescent="0.25">
      <c r="F5524" s="469"/>
    </row>
    <row r="5525" spans="6:6" x14ac:dyDescent="0.25">
      <c r="F5525" s="469"/>
    </row>
    <row r="5526" spans="6:6" x14ac:dyDescent="0.25">
      <c r="F5526" s="469"/>
    </row>
    <row r="5527" spans="6:6" x14ac:dyDescent="0.25">
      <c r="F5527" s="469"/>
    </row>
    <row r="5528" spans="6:6" x14ac:dyDescent="0.25">
      <c r="F5528" s="469"/>
    </row>
    <row r="5529" spans="6:6" x14ac:dyDescent="0.25">
      <c r="F5529" s="469"/>
    </row>
    <row r="5530" spans="6:6" x14ac:dyDescent="0.25">
      <c r="F5530" s="469"/>
    </row>
    <row r="5531" spans="6:6" x14ac:dyDescent="0.25">
      <c r="F5531" s="469"/>
    </row>
    <row r="5532" spans="6:6" x14ac:dyDescent="0.25">
      <c r="F5532" s="469"/>
    </row>
    <row r="5533" spans="6:6" x14ac:dyDescent="0.25">
      <c r="F5533" s="469"/>
    </row>
    <row r="5534" spans="6:6" x14ac:dyDescent="0.25">
      <c r="F5534" s="469"/>
    </row>
    <row r="5535" spans="6:6" x14ac:dyDescent="0.25">
      <c r="F5535" s="469"/>
    </row>
    <row r="5536" spans="6:6" x14ac:dyDescent="0.25">
      <c r="F5536" s="469"/>
    </row>
    <row r="5537" spans="6:6" x14ac:dyDescent="0.25">
      <c r="F5537" s="469"/>
    </row>
    <row r="5538" spans="6:6" x14ac:dyDescent="0.25">
      <c r="F5538" s="469"/>
    </row>
    <row r="5539" spans="6:6" x14ac:dyDescent="0.25">
      <c r="F5539" s="469"/>
    </row>
    <row r="5540" spans="6:6" x14ac:dyDescent="0.25">
      <c r="F5540" s="469"/>
    </row>
    <row r="5541" spans="6:6" x14ac:dyDescent="0.25">
      <c r="F5541" s="469"/>
    </row>
    <row r="5542" spans="6:6" x14ac:dyDescent="0.25">
      <c r="F5542" s="469"/>
    </row>
    <row r="5543" spans="6:6" x14ac:dyDescent="0.25">
      <c r="F5543" s="469"/>
    </row>
    <row r="5544" spans="6:6" x14ac:dyDescent="0.25">
      <c r="F5544" s="469"/>
    </row>
    <row r="5545" spans="6:6" x14ac:dyDescent="0.25">
      <c r="F5545" s="469"/>
    </row>
    <row r="5546" spans="6:6" x14ac:dyDescent="0.25">
      <c r="F5546" s="469"/>
    </row>
    <row r="5547" spans="6:6" x14ac:dyDescent="0.25">
      <c r="F5547" s="469"/>
    </row>
    <row r="5548" spans="6:6" x14ac:dyDescent="0.25">
      <c r="F5548" s="469"/>
    </row>
    <row r="5549" spans="6:6" x14ac:dyDescent="0.25">
      <c r="F5549" s="469"/>
    </row>
    <row r="5550" spans="6:6" x14ac:dyDescent="0.25">
      <c r="F5550" s="469"/>
    </row>
    <row r="5551" spans="6:6" x14ac:dyDescent="0.25">
      <c r="F5551" s="469"/>
    </row>
    <row r="5552" spans="6:6" x14ac:dyDescent="0.25">
      <c r="F5552" s="469"/>
    </row>
    <row r="5553" spans="6:6" x14ac:dyDescent="0.25">
      <c r="F5553" s="469"/>
    </row>
    <row r="5554" spans="6:6" x14ac:dyDescent="0.25">
      <c r="F5554" s="469"/>
    </row>
    <row r="5555" spans="6:6" x14ac:dyDescent="0.25">
      <c r="F5555" s="469"/>
    </row>
    <row r="5556" spans="6:6" x14ac:dyDescent="0.25">
      <c r="F5556" s="469"/>
    </row>
    <row r="5557" spans="6:6" x14ac:dyDescent="0.25">
      <c r="F5557" s="469"/>
    </row>
    <row r="5558" spans="6:6" x14ac:dyDescent="0.25">
      <c r="F5558" s="469"/>
    </row>
    <row r="5559" spans="6:6" x14ac:dyDescent="0.25">
      <c r="F5559" s="469"/>
    </row>
    <row r="5560" spans="6:6" x14ac:dyDescent="0.25">
      <c r="F5560" s="469"/>
    </row>
    <row r="5561" spans="6:6" x14ac:dyDescent="0.25">
      <c r="F5561" s="469"/>
    </row>
    <row r="5562" spans="6:6" x14ac:dyDescent="0.25">
      <c r="F5562" s="469"/>
    </row>
    <row r="5563" spans="6:6" x14ac:dyDescent="0.25">
      <c r="F5563" s="469"/>
    </row>
    <row r="5564" spans="6:6" x14ac:dyDescent="0.25">
      <c r="F5564" s="469"/>
    </row>
    <row r="5565" spans="6:6" x14ac:dyDescent="0.25">
      <c r="F5565" s="469"/>
    </row>
    <row r="5566" spans="6:6" x14ac:dyDescent="0.25">
      <c r="F5566" s="469"/>
    </row>
    <row r="5567" spans="6:6" x14ac:dyDescent="0.25">
      <c r="F5567" s="469"/>
    </row>
    <row r="5568" spans="6:6" x14ac:dyDescent="0.25">
      <c r="F5568" s="469"/>
    </row>
    <row r="5569" spans="6:6" x14ac:dyDescent="0.25">
      <c r="F5569" s="469"/>
    </row>
    <row r="5570" spans="6:6" x14ac:dyDescent="0.25">
      <c r="F5570" s="469"/>
    </row>
    <row r="5571" spans="6:6" x14ac:dyDescent="0.25">
      <c r="F5571" s="469"/>
    </row>
    <row r="5572" spans="6:6" x14ac:dyDescent="0.25">
      <c r="F5572" s="469"/>
    </row>
    <row r="5573" spans="6:6" x14ac:dyDescent="0.25">
      <c r="F5573" s="469"/>
    </row>
    <row r="5574" spans="6:6" x14ac:dyDescent="0.25">
      <c r="F5574" s="469"/>
    </row>
    <row r="5575" spans="6:6" x14ac:dyDescent="0.25">
      <c r="F5575" s="469"/>
    </row>
    <row r="5576" spans="6:6" x14ac:dyDescent="0.25">
      <c r="F5576" s="469"/>
    </row>
    <row r="5577" spans="6:6" x14ac:dyDescent="0.25">
      <c r="F5577" s="469"/>
    </row>
    <row r="5578" spans="6:6" x14ac:dyDescent="0.25">
      <c r="F5578" s="469"/>
    </row>
    <row r="5579" spans="6:6" x14ac:dyDescent="0.25">
      <c r="F5579" s="469"/>
    </row>
    <row r="5580" spans="6:6" x14ac:dyDescent="0.25">
      <c r="F5580" s="469"/>
    </row>
    <row r="5581" spans="6:6" x14ac:dyDescent="0.25">
      <c r="F5581" s="469"/>
    </row>
    <row r="5582" spans="6:6" x14ac:dyDescent="0.25">
      <c r="F5582" s="469"/>
    </row>
    <row r="5583" spans="6:6" x14ac:dyDescent="0.25">
      <c r="F5583" s="469"/>
    </row>
    <row r="5584" spans="6:6" x14ac:dyDescent="0.25">
      <c r="F5584" s="469"/>
    </row>
    <row r="5585" spans="6:6" x14ac:dyDescent="0.25">
      <c r="F5585" s="469"/>
    </row>
    <row r="5586" spans="6:6" x14ac:dyDescent="0.25">
      <c r="F5586" s="469"/>
    </row>
    <row r="5587" spans="6:6" x14ac:dyDescent="0.25">
      <c r="F5587" s="469"/>
    </row>
    <row r="5588" spans="6:6" x14ac:dyDescent="0.25">
      <c r="F5588" s="469"/>
    </row>
    <row r="5589" spans="6:6" x14ac:dyDescent="0.25">
      <c r="F5589" s="469"/>
    </row>
    <row r="5590" spans="6:6" x14ac:dyDescent="0.25">
      <c r="F5590" s="469"/>
    </row>
    <row r="5591" spans="6:6" x14ac:dyDescent="0.25">
      <c r="F5591" s="469"/>
    </row>
    <row r="5592" spans="6:6" x14ac:dyDescent="0.25">
      <c r="F5592" s="469"/>
    </row>
    <row r="5593" spans="6:6" x14ac:dyDescent="0.25">
      <c r="F5593" s="469"/>
    </row>
    <row r="5594" spans="6:6" x14ac:dyDescent="0.25">
      <c r="F5594" s="469"/>
    </row>
    <row r="5595" spans="6:6" x14ac:dyDescent="0.25">
      <c r="F5595" s="469"/>
    </row>
    <row r="5596" spans="6:6" x14ac:dyDescent="0.25">
      <c r="F5596" s="469"/>
    </row>
    <row r="5597" spans="6:6" x14ac:dyDescent="0.25">
      <c r="F5597" s="469"/>
    </row>
    <row r="5598" spans="6:6" x14ac:dyDescent="0.25">
      <c r="F5598" s="469"/>
    </row>
    <row r="5599" spans="6:6" x14ac:dyDescent="0.25">
      <c r="F5599" s="469"/>
    </row>
    <row r="5600" spans="6:6" x14ac:dyDescent="0.25">
      <c r="F5600" s="469"/>
    </row>
    <row r="5601" spans="6:6" x14ac:dyDescent="0.25">
      <c r="F5601" s="469"/>
    </row>
    <row r="5602" spans="6:6" x14ac:dyDescent="0.25">
      <c r="F5602" s="469"/>
    </row>
    <row r="5603" spans="6:6" x14ac:dyDescent="0.25">
      <c r="F5603" s="469"/>
    </row>
    <row r="5604" spans="6:6" x14ac:dyDescent="0.25">
      <c r="F5604" s="469"/>
    </row>
    <row r="5605" spans="6:6" x14ac:dyDescent="0.25">
      <c r="F5605" s="469"/>
    </row>
    <row r="5606" spans="6:6" x14ac:dyDescent="0.25">
      <c r="F5606" s="469"/>
    </row>
    <row r="5607" spans="6:6" x14ac:dyDescent="0.25">
      <c r="F5607" s="469"/>
    </row>
    <row r="5608" spans="6:6" x14ac:dyDescent="0.25">
      <c r="F5608" s="469"/>
    </row>
    <row r="5609" spans="6:6" x14ac:dyDescent="0.25">
      <c r="F5609" s="469"/>
    </row>
    <row r="5610" spans="6:6" x14ac:dyDescent="0.25">
      <c r="F5610" s="469"/>
    </row>
    <row r="5611" spans="6:6" x14ac:dyDescent="0.25">
      <c r="F5611" s="469"/>
    </row>
    <row r="5612" spans="6:6" x14ac:dyDescent="0.25">
      <c r="F5612" s="469"/>
    </row>
    <row r="5613" spans="6:6" x14ac:dyDescent="0.25">
      <c r="F5613" s="469"/>
    </row>
    <row r="5614" spans="6:6" x14ac:dyDescent="0.25">
      <c r="F5614" s="469"/>
    </row>
    <row r="5615" spans="6:6" x14ac:dyDescent="0.25">
      <c r="F5615" s="469"/>
    </row>
    <row r="5616" spans="6:6" x14ac:dyDescent="0.25">
      <c r="F5616" s="469"/>
    </row>
    <row r="5617" spans="6:6" x14ac:dyDescent="0.25">
      <c r="F5617" s="469"/>
    </row>
    <row r="5618" spans="6:6" x14ac:dyDescent="0.25">
      <c r="F5618" s="469"/>
    </row>
    <row r="5619" spans="6:6" x14ac:dyDescent="0.25">
      <c r="F5619" s="469"/>
    </row>
    <row r="5620" spans="6:6" x14ac:dyDescent="0.25">
      <c r="F5620" s="469"/>
    </row>
    <row r="5621" spans="6:6" x14ac:dyDescent="0.25">
      <c r="F5621" s="469"/>
    </row>
    <row r="5622" spans="6:6" x14ac:dyDescent="0.25">
      <c r="F5622" s="469"/>
    </row>
    <row r="5623" spans="6:6" x14ac:dyDescent="0.25">
      <c r="F5623" s="469"/>
    </row>
    <row r="5624" spans="6:6" x14ac:dyDescent="0.25">
      <c r="F5624" s="469"/>
    </row>
    <row r="5625" spans="6:6" x14ac:dyDescent="0.25">
      <c r="F5625" s="469"/>
    </row>
    <row r="5626" spans="6:6" x14ac:dyDescent="0.25">
      <c r="F5626" s="469"/>
    </row>
    <row r="5627" spans="6:6" x14ac:dyDescent="0.25">
      <c r="F5627" s="469"/>
    </row>
    <row r="5628" spans="6:6" x14ac:dyDescent="0.25">
      <c r="F5628" s="469"/>
    </row>
    <row r="5629" spans="6:6" x14ac:dyDescent="0.25">
      <c r="F5629" s="469"/>
    </row>
    <row r="5630" spans="6:6" x14ac:dyDescent="0.25">
      <c r="F5630" s="469"/>
    </row>
    <row r="5631" spans="6:6" x14ac:dyDescent="0.25">
      <c r="F5631" s="469"/>
    </row>
    <row r="5632" spans="6:6" x14ac:dyDescent="0.25">
      <c r="F5632" s="469"/>
    </row>
    <row r="5633" spans="6:6" x14ac:dyDescent="0.25">
      <c r="F5633" s="469"/>
    </row>
    <row r="5634" spans="6:6" x14ac:dyDescent="0.25">
      <c r="F5634" s="469"/>
    </row>
    <row r="5635" spans="6:6" x14ac:dyDescent="0.25">
      <c r="F5635" s="469"/>
    </row>
    <row r="5636" spans="6:6" x14ac:dyDescent="0.25">
      <c r="F5636" s="469"/>
    </row>
    <row r="5637" spans="6:6" x14ac:dyDescent="0.25">
      <c r="F5637" s="469"/>
    </row>
    <row r="5638" spans="6:6" x14ac:dyDescent="0.25">
      <c r="F5638" s="469"/>
    </row>
    <row r="5639" spans="6:6" x14ac:dyDescent="0.25">
      <c r="F5639" s="469"/>
    </row>
    <row r="5640" spans="6:6" x14ac:dyDescent="0.25">
      <c r="F5640" s="469"/>
    </row>
    <row r="5641" spans="6:6" x14ac:dyDescent="0.25">
      <c r="F5641" s="469"/>
    </row>
    <row r="5642" spans="6:6" x14ac:dyDescent="0.25">
      <c r="F5642" s="469"/>
    </row>
    <row r="5643" spans="6:6" x14ac:dyDescent="0.25">
      <c r="F5643" s="469"/>
    </row>
    <row r="5644" spans="6:6" x14ac:dyDescent="0.25">
      <c r="F5644" s="469"/>
    </row>
    <row r="5645" spans="6:6" x14ac:dyDescent="0.25">
      <c r="F5645" s="469"/>
    </row>
    <row r="5646" spans="6:6" x14ac:dyDescent="0.25">
      <c r="F5646" s="469"/>
    </row>
    <row r="5647" spans="6:6" x14ac:dyDescent="0.25">
      <c r="F5647" s="469"/>
    </row>
    <row r="5648" spans="6:6" x14ac:dyDescent="0.25">
      <c r="F5648" s="469"/>
    </row>
    <row r="5649" spans="6:6" x14ac:dyDescent="0.25">
      <c r="F5649" s="469"/>
    </row>
    <row r="5650" spans="6:6" x14ac:dyDescent="0.25">
      <c r="F5650" s="469"/>
    </row>
    <row r="5651" spans="6:6" x14ac:dyDescent="0.25">
      <c r="F5651" s="469"/>
    </row>
    <row r="5652" spans="6:6" x14ac:dyDescent="0.25">
      <c r="F5652" s="469"/>
    </row>
    <row r="5653" spans="6:6" x14ac:dyDescent="0.25">
      <c r="F5653" s="469"/>
    </row>
    <row r="5654" spans="6:6" x14ac:dyDescent="0.25">
      <c r="F5654" s="469"/>
    </row>
    <row r="5655" spans="6:6" x14ac:dyDescent="0.25">
      <c r="F5655" s="469"/>
    </row>
    <row r="5656" spans="6:6" x14ac:dyDescent="0.25">
      <c r="F5656" s="469"/>
    </row>
    <row r="5657" spans="6:6" x14ac:dyDescent="0.25">
      <c r="F5657" s="469"/>
    </row>
    <row r="5658" spans="6:6" x14ac:dyDescent="0.25">
      <c r="F5658" s="469"/>
    </row>
    <row r="5659" spans="6:6" x14ac:dyDescent="0.25">
      <c r="F5659" s="469"/>
    </row>
    <row r="5660" spans="6:6" x14ac:dyDescent="0.25">
      <c r="F5660" s="469"/>
    </row>
    <row r="5661" spans="6:6" x14ac:dyDescent="0.25">
      <c r="F5661" s="469"/>
    </row>
    <row r="5662" spans="6:6" x14ac:dyDescent="0.25">
      <c r="F5662" s="469"/>
    </row>
    <row r="5663" spans="6:6" x14ac:dyDescent="0.25">
      <c r="F5663" s="469"/>
    </row>
    <row r="5664" spans="6:6" x14ac:dyDescent="0.25">
      <c r="F5664" s="469"/>
    </row>
    <row r="5665" spans="6:6" x14ac:dyDescent="0.25">
      <c r="F5665" s="469"/>
    </row>
    <row r="5666" spans="6:6" x14ac:dyDescent="0.25">
      <c r="F5666" s="469"/>
    </row>
    <row r="5667" spans="6:6" x14ac:dyDescent="0.25">
      <c r="F5667" s="469"/>
    </row>
    <row r="5668" spans="6:6" x14ac:dyDescent="0.25">
      <c r="F5668" s="469"/>
    </row>
    <row r="5669" spans="6:6" x14ac:dyDescent="0.25">
      <c r="F5669" s="469"/>
    </row>
    <row r="5670" spans="6:6" x14ac:dyDescent="0.25">
      <c r="F5670" s="469"/>
    </row>
    <row r="5671" spans="6:6" x14ac:dyDescent="0.25">
      <c r="F5671" s="469"/>
    </row>
    <row r="5672" spans="6:6" x14ac:dyDescent="0.25">
      <c r="F5672" s="469"/>
    </row>
    <row r="5673" spans="6:6" x14ac:dyDescent="0.25">
      <c r="F5673" s="469"/>
    </row>
    <row r="5674" spans="6:6" x14ac:dyDescent="0.25">
      <c r="F5674" s="469"/>
    </row>
    <row r="5675" spans="6:6" x14ac:dyDescent="0.25">
      <c r="F5675" s="469"/>
    </row>
    <row r="5676" spans="6:6" x14ac:dyDescent="0.25">
      <c r="F5676" s="469"/>
    </row>
    <row r="5677" spans="6:6" x14ac:dyDescent="0.25">
      <c r="F5677" s="469"/>
    </row>
    <row r="5678" spans="6:6" x14ac:dyDescent="0.25">
      <c r="F5678" s="469"/>
    </row>
    <row r="5679" spans="6:6" x14ac:dyDescent="0.25">
      <c r="F5679" s="469"/>
    </row>
    <row r="5680" spans="6:6" x14ac:dyDescent="0.25">
      <c r="F5680" s="469"/>
    </row>
    <row r="5681" spans="6:6" x14ac:dyDescent="0.25">
      <c r="F5681" s="469"/>
    </row>
    <row r="5682" spans="6:6" x14ac:dyDescent="0.25">
      <c r="F5682" s="469"/>
    </row>
    <row r="5683" spans="6:6" x14ac:dyDescent="0.25">
      <c r="F5683" s="469"/>
    </row>
    <row r="5684" spans="6:6" x14ac:dyDescent="0.25">
      <c r="F5684" s="469"/>
    </row>
    <row r="5685" spans="6:6" x14ac:dyDescent="0.25">
      <c r="F5685" s="469"/>
    </row>
    <row r="5686" spans="6:6" x14ac:dyDescent="0.25">
      <c r="F5686" s="469"/>
    </row>
    <row r="5687" spans="6:6" x14ac:dyDescent="0.25">
      <c r="F5687" s="469"/>
    </row>
    <row r="5688" spans="6:6" x14ac:dyDescent="0.25">
      <c r="F5688" s="469"/>
    </row>
    <row r="5689" spans="6:6" x14ac:dyDescent="0.25">
      <c r="F5689" s="469"/>
    </row>
    <row r="5690" spans="6:6" x14ac:dyDescent="0.25">
      <c r="F5690" s="469"/>
    </row>
    <row r="5691" spans="6:6" x14ac:dyDescent="0.25">
      <c r="F5691" s="469"/>
    </row>
    <row r="5692" spans="6:6" x14ac:dyDescent="0.25">
      <c r="F5692" s="469"/>
    </row>
    <row r="5693" spans="6:6" x14ac:dyDescent="0.25">
      <c r="F5693" s="469"/>
    </row>
    <row r="5694" spans="6:6" x14ac:dyDescent="0.25">
      <c r="F5694" s="469"/>
    </row>
    <row r="5695" spans="6:6" x14ac:dyDescent="0.25">
      <c r="F5695" s="469"/>
    </row>
    <row r="5696" spans="6:6" x14ac:dyDescent="0.25">
      <c r="F5696" s="469"/>
    </row>
    <row r="5697" spans="6:6" x14ac:dyDescent="0.25">
      <c r="F5697" s="469"/>
    </row>
    <row r="5698" spans="6:6" x14ac:dyDescent="0.25">
      <c r="F5698" s="469"/>
    </row>
    <row r="5699" spans="6:6" x14ac:dyDescent="0.25">
      <c r="F5699" s="469"/>
    </row>
    <row r="5700" spans="6:6" x14ac:dyDescent="0.25">
      <c r="F5700" s="469"/>
    </row>
    <row r="5701" spans="6:6" x14ac:dyDescent="0.25">
      <c r="F5701" s="469"/>
    </row>
    <row r="5702" spans="6:6" x14ac:dyDescent="0.25">
      <c r="F5702" s="469"/>
    </row>
    <row r="5703" spans="6:6" x14ac:dyDescent="0.25">
      <c r="F5703" s="469"/>
    </row>
    <row r="5704" spans="6:6" x14ac:dyDescent="0.25">
      <c r="F5704" s="469"/>
    </row>
    <row r="5705" spans="6:6" x14ac:dyDescent="0.25">
      <c r="F5705" s="469"/>
    </row>
    <row r="5706" spans="6:6" x14ac:dyDescent="0.25">
      <c r="F5706" s="469"/>
    </row>
    <row r="5707" spans="6:6" x14ac:dyDescent="0.25">
      <c r="F5707" s="469"/>
    </row>
    <row r="5708" spans="6:6" x14ac:dyDescent="0.25">
      <c r="F5708" s="469"/>
    </row>
    <row r="5709" spans="6:6" x14ac:dyDescent="0.25">
      <c r="F5709" s="469"/>
    </row>
    <row r="5710" spans="6:6" x14ac:dyDescent="0.25">
      <c r="F5710" s="469"/>
    </row>
    <row r="5711" spans="6:6" x14ac:dyDescent="0.25">
      <c r="F5711" s="469"/>
    </row>
    <row r="5712" spans="6:6" x14ac:dyDescent="0.25">
      <c r="F5712" s="469"/>
    </row>
    <row r="5713" spans="6:6" x14ac:dyDescent="0.25">
      <c r="F5713" s="469"/>
    </row>
    <row r="5714" spans="6:6" x14ac:dyDescent="0.25">
      <c r="F5714" s="469"/>
    </row>
    <row r="5715" spans="6:6" x14ac:dyDescent="0.25">
      <c r="F5715" s="469"/>
    </row>
    <row r="5716" spans="6:6" x14ac:dyDescent="0.25">
      <c r="F5716" s="469"/>
    </row>
    <row r="5717" spans="6:6" x14ac:dyDescent="0.25">
      <c r="F5717" s="469"/>
    </row>
    <row r="5718" spans="6:6" x14ac:dyDescent="0.25">
      <c r="F5718" s="469"/>
    </row>
    <row r="5719" spans="6:6" x14ac:dyDescent="0.25">
      <c r="F5719" s="469"/>
    </row>
    <row r="5720" spans="6:6" x14ac:dyDescent="0.25">
      <c r="F5720" s="469"/>
    </row>
    <row r="5721" spans="6:6" x14ac:dyDescent="0.25">
      <c r="F5721" s="469"/>
    </row>
    <row r="5722" spans="6:6" x14ac:dyDescent="0.25">
      <c r="F5722" s="469"/>
    </row>
    <row r="5723" spans="6:6" x14ac:dyDescent="0.25">
      <c r="F5723" s="469"/>
    </row>
    <row r="5724" spans="6:6" x14ac:dyDescent="0.25">
      <c r="F5724" s="469"/>
    </row>
    <row r="5725" spans="6:6" x14ac:dyDescent="0.25">
      <c r="F5725" s="469"/>
    </row>
    <row r="5726" spans="6:6" x14ac:dyDescent="0.25">
      <c r="F5726" s="469"/>
    </row>
    <row r="5727" spans="6:6" x14ac:dyDescent="0.25">
      <c r="F5727" s="469"/>
    </row>
    <row r="5728" spans="6:6" x14ac:dyDescent="0.25">
      <c r="F5728" s="469"/>
    </row>
    <row r="5729" spans="6:6" x14ac:dyDescent="0.25">
      <c r="F5729" s="469"/>
    </row>
    <row r="5730" spans="6:6" x14ac:dyDescent="0.25">
      <c r="F5730" s="469"/>
    </row>
    <row r="5731" spans="6:6" x14ac:dyDescent="0.25">
      <c r="F5731" s="469"/>
    </row>
    <row r="5732" spans="6:6" x14ac:dyDescent="0.25">
      <c r="F5732" s="469"/>
    </row>
    <row r="5733" spans="6:6" x14ac:dyDescent="0.25">
      <c r="F5733" s="469"/>
    </row>
    <row r="5734" spans="6:6" x14ac:dyDescent="0.25">
      <c r="F5734" s="469"/>
    </row>
    <row r="5735" spans="6:6" x14ac:dyDescent="0.25">
      <c r="F5735" s="469"/>
    </row>
    <row r="5736" spans="6:6" x14ac:dyDescent="0.25">
      <c r="F5736" s="469"/>
    </row>
    <row r="5737" spans="6:6" x14ac:dyDescent="0.25">
      <c r="F5737" s="469"/>
    </row>
    <row r="5738" spans="6:6" x14ac:dyDescent="0.25">
      <c r="F5738" s="469"/>
    </row>
    <row r="5739" spans="6:6" x14ac:dyDescent="0.25">
      <c r="F5739" s="469"/>
    </row>
    <row r="5740" spans="6:6" x14ac:dyDescent="0.25">
      <c r="F5740" s="469"/>
    </row>
    <row r="5741" spans="6:6" x14ac:dyDescent="0.25">
      <c r="F5741" s="469"/>
    </row>
    <row r="5742" spans="6:6" x14ac:dyDescent="0.25">
      <c r="F5742" s="469"/>
    </row>
    <row r="5743" spans="6:6" x14ac:dyDescent="0.25">
      <c r="F5743" s="469"/>
    </row>
    <row r="5744" spans="6:6" x14ac:dyDescent="0.25">
      <c r="F5744" s="469"/>
    </row>
    <row r="5745" spans="6:6" x14ac:dyDescent="0.25">
      <c r="F5745" s="469"/>
    </row>
    <row r="5746" spans="6:6" x14ac:dyDescent="0.25">
      <c r="F5746" s="469"/>
    </row>
    <row r="5747" spans="6:6" x14ac:dyDescent="0.25">
      <c r="F5747" s="469"/>
    </row>
    <row r="5748" spans="6:6" x14ac:dyDescent="0.25">
      <c r="F5748" s="469"/>
    </row>
    <row r="5749" spans="6:6" x14ac:dyDescent="0.25">
      <c r="F5749" s="469"/>
    </row>
    <row r="5750" spans="6:6" x14ac:dyDescent="0.25">
      <c r="F5750" s="469"/>
    </row>
    <row r="5751" spans="6:6" x14ac:dyDescent="0.25">
      <c r="F5751" s="469"/>
    </row>
    <row r="5752" spans="6:6" x14ac:dyDescent="0.25">
      <c r="F5752" s="469"/>
    </row>
    <row r="5753" spans="6:6" x14ac:dyDescent="0.25">
      <c r="F5753" s="469"/>
    </row>
    <row r="5754" spans="6:6" x14ac:dyDescent="0.25">
      <c r="F5754" s="469"/>
    </row>
    <row r="5755" spans="6:6" x14ac:dyDescent="0.25">
      <c r="F5755" s="469"/>
    </row>
    <row r="5756" spans="6:6" x14ac:dyDescent="0.25">
      <c r="F5756" s="469"/>
    </row>
    <row r="5757" spans="6:6" x14ac:dyDescent="0.25">
      <c r="F5757" s="469"/>
    </row>
    <row r="5758" spans="6:6" x14ac:dyDescent="0.25">
      <c r="F5758" s="469"/>
    </row>
    <row r="5759" spans="6:6" x14ac:dyDescent="0.25">
      <c r="F5759" s="469"/>
    </row>
    <row r="5760" spans="6:6" x14ac:dyDescent="0.25">
      <c r="F5760" s="469"/>
    </row>
    <row r="5761" spans="6:6" x14ac:dyDescent="0.25">
      <c r="F5761" s="469"/>
    </row>
    <row r="5762" spans="6:6" x14ac:dyDescent="0.25">
      <c r="F5762" s="469"/>
    </row>
    <row r="5763" spans="6:6" x14ac:dyDescent="0.25">
      <c r="F5763" s="469"/>
    </row>
    <row r="5764" spans="6:6" x14ac:dyDescent="0.25">
      <c r="F5764" s="469"/>
    </row>
    <row r="5765" spans="6:6" x14ac:dyDescent="0.25">
      <c r="F5765" s="469"/>
    </row>
    <row r="5766" spans="6:6" x14ac:dyDescent="0.25">
      <c r="F5766" s="469"/>
    </row>
    <row r="5767" spans="6:6" x14ac:dyDescent="0.25">
      <c r="F5767" s="469"/>
    </row>
    <row r="5768" spans="6:6" x14ac:dyDescent="0.25">
      <c r="F5768" s="469"/>
    </row>
    <row r="5769" spans="6:6" x14ac:dyDescent="0.25">
      <c r="F5769" s="469"/>
    </row>
    <row r="5770" spans="6:6" x14ac:dyDescent="0.25">
      <c r="F5770" s="469"/>
    </row>
    <row r="5771" spans="6:6" x14ac:dyDescent="0.25">
      <c r="F5771" s="469"/>
    </row>
    <row r="5772" spans="6:6" x14ac:dyDescent="0.25">
      <c r="F5772" s="469"/>
    </row>
    <row r="5773" spans="6:6" x14ac:dyDescent="0.25">
      <c r="F5773" s="469"/>
    </row>
    <row r="5774" spans="6:6" x14ac:dyDescent="0.25">
      <c r="F5774" s="469"/>
    </row>
    <row r="5775" spans="6:6" x14ac:dyDescent="0.25">
      <c r="F5775" s="469"/>
    </row>
    <row r="5776" spans="6:6" x14ac:dyDescent="0.25">
      <c r="F5776" s="469"/>
    </row>
    <row r="5777" spans="6:6" x14ac:dyDescent="0.25">
      <c r="F5777" s="469"/>
    </row>
    <row r="5778" spans="6:6" x14ac:dyDescent="0.25">
      <c r="F5778" s="469"/>
    </row>
    <row r="5779" spans="6:6" x14ac:dyDescent="0.25">
      <c r="F5779" s="469"/>
    </row>
    <row r="5780" spans="6:6" x14ac:dyDescent="0.25">
      <c r="F5780" s="469"/>
    </row>
    <row r="5781" spans="6:6" x14ac:dyDescent="0.25">
      <c r="F5781" s="469"/>
    </row>
    <row r="5782" spans="6:6" x14ac:dyDescent="0.25">
      <c r="F5782" s="469"/>
    </row>
    <row r="5783" spans="6:6" x14ac:dyDescent="0.25">
      <c r="F5783" s="469"/>
    </row>
    <row r="5784" spans="6:6" x14ac:dyDescent="0.25">
      <c r="F5784" s="469"/>
    </row>
    <row r="5785" spans="6:6" x14ac:dyDescent="0.25">
      <c r="F5785" s="469"/>
    </row>
    <row r="5786" spans="6:6" x14ac:dyDescent="0.25">
      <c r="F5786" s="469"/>
    </row>
    <row r="5787" spans="6:6" x14ac:dyDescent="0.25">
      <c r="F5787" s="469"/>
    </row>
    <row r="5788" spans="6:6" x14ac:dyDescent="0.25">
      <c r="F5788" s="469"/>
    </row>
    <row r="5789" spans="6:6" x14ac:dyDescent="0.25">
      <c r="F5789" s="469"/>
    </row>
    <row r="5790" spans="6:6" x14ac:dyDescent="0.25">
      <c r="F5790" s="469"/>
    </row>
    <row r="5791" spans="6:6" x14ac:dyDescent="0.25">
      <c r="F5791" s="469"/>
    </row>
    <row r="5792" spans="6:6" x14ac:dyDescent="0.25">
      <c r="F5792" s="469"/>
    </row>
    <row r="5793" spans="6:6" x14ac:dyDescent="0.25">
      <c r="F5793" s="469"/>
    </row>
    <row r="5794" spans="6:6" x14ac:dyDescent="0.25">
      <c r="F5794" s="469"/>
    </row>
    <row r="5795" spans="6:6" x14ac:dyDescent="0.25">
      <c r="F5795" s="469"/>
    </row>
    <row r="5796" spans="6:6" x14ac:dyDescent="0.25">
      <c r="F5796" s="469"/>
    </row>
    <row r="5797" spans="6:6" x14ac:dyDescent="0.25">
      <c r="F5797" s="469"/>
    </row>
    <row r="5798" spans="6:6" x14ac:dyDescent="0.25">
      <c r="F5798" s="469"/>
    </row>
    <row r="5799" spans="6:6" x14ac:dyDescent="0.25">
      <c r="F5799" s="469"/>
    </row>
    <row r="5800" spans="6:6" x14ac:dyDescent="0.25">
      <c r="F5800" s="469"/>
    </row>
    <row r="5801" spans="6:6" x14ac:dyDescent="0.25">
      <c r="F5801" s="469"/>
    </row>
    <row r="5802" spans="6:6" x14ac:dyDescent="0.25">
      <c r="F5802" s="469"/>
    </row>
    <row r="5803" spans="6:6" x14ac:dyDescent="0.25">
      <c r="F5803" s="469"/>
    </row>
    <row r="5804" spans="6:6" x14ac:dyDescent="0.25">
      <c r="F5804" s="469"/>
    </row>
    <row r="5805" spans="6:6" x14ac:dyDescent="0.25">
      <c r="F5805" s="469"/>
    </row>
    <row r="5806" spans="6:6" x14ac:dyDescent="0.25">
      <c r="F5806" s="469"/>
    </row>
    <row r="5807" spans="6:6" x14ac:dyDescent="0.25">
      <c r="F5807" s="469"/>
    </row>
    <row r="5808" spans="6:6" x14ac:dyDescent="0.25">
      <c r="F5808" s="469"/>
    </row>
    <row r="5809" spans="6:6" x14ac:dyDescent="0.25">
      <c r="F5809" s="469"/>
    </row>
    <row r="5810" spans="6:6" x14ac:dyDescent="0.25">
      <c r="F5810" s="469"/>
    </row>
    <row r="5811" spans="6:6" x14ac:dyDescent="0.25">
      <c r="F5811" s="469"/>
    </row>
    <row r="5812" spans="6:6" x14ac:dyDescent="0.25">
      <c r="F5812" s="469"/>
    </row>
    <row r="5813" spans="6:6" x14ac:dyDescent="0.25">
      <c r="F5813" s="469"/>
    </row>
    <row r="5814" spans="6:6" x14ac:dyDescent="0.25">
      <c r="F5814" s="469"/>
    </row>
    <row r="5815" spans="6:6" x14ac:dyDescent="0.25">
      <c r="F5815" s="469"/>
    </row>
    <row r="5816" spans="6:6" x14ac:dyDescent="0.25">
      <c r="F5816" s="469"/>
    </row>
    <row r="5817" spans="6:6" x14ac:dyDescent="0.25">
      <c r="F5817" s="469"/>
    </row>
    <row r="5818" spans="6:6" x14ac:dyDescent="0.25">
      <c r="F5818" s="469"/>
    </row>
    <row r="5819" spans="6:6" x14ac:dyDescent="0.25">
      <c r="F5819" s="469"/>
    </row>
    <row r="5820" spans="6:6" x14ac:dyDescent="0.25">
      <c r="F5820" s="469"/>
    </row>
    <row r="5821" spans="6:6" x14ac:dyDescent="0.25">
      <c r="F5821" s="469"/>
    </row>
    <row r="5822" spans="6:6" x14ac:dyDescent="0.25">
      <c r="F5822" s="469"/>
    </row>
    <row r="5823" spans="6:6" x14ac:dyDescent="0.25">
      <c r="F5823" s="469"/>
    </row>
    <row r="5824" spans="6:6" x14ac:dyDescent="0.25">
      <c r="F5824" s="469"/>
    </row>
    <row r="5825" spans="6:6" x14ac:dyDescent="0.25">
      <c r="F5825" s="469"/>
    </row>
    <row r="5826" spans="6:6" x14ac:dyDescent="0.25">
      <c r="F5826" s="469"/>
    </row>
    <row r="5827" spans="6:6" x14ac:dyDescent="0.25">
      <c r="F5827" s="469"/>
    </row>
    <row r="5828" spans="6:6" x14ac:dyDescent="0.25">
      <c r="F5828" s="469"/>
    </row>
    <row r="5829" spans="6:6" x14ac:dyDescent="0.25">
      <c r="F5829" s="469"/>
    </row>
    <row r="5830" spans="6:6" x14ac:dyDescent="0.25">
      <c r="F5830" s="469"/>
    </row>
    <row r="5831" spans="6:6" x14ac:dyDescent="0.25">
      <c r="F5831" s="469"/>
    </row>
    <row r="5832" spans="6:6" x14ac:dyDescent="0.25">
      <c r="F5832" s="469"/>
    </row>
    <row r="5833" spans="6:6" x14ac:dyDescent="0.25">
      <c r="F5833" s="469"/>
    </row>
    <row r="5834" spans="6:6" x14ac:dyDescent="0.25">
      <c r="F5834" s="469"/>
    </row>
    <row r="5835" spans="6:6" x14ac:dyDescent="0.25">
      <c r="F5835" s="469"/>
    </row>
    <row r="5836" spans="6:6" x14ac:dyDescent="0.25">
      <c r="F5836" s="469"/>
    </row>
    <row r="5837" spans="6:6" x14ac:dyDescent="0.25">
      <c r="F5837" s="469"/>
    </row>
    <row r="5838" spans="6:6" x14ac:dyDescent="0.25">
      <c r="F5838" s="469"/>
    </row>
    <row r="5839" spans="6:6" x14ac:dyDescent="0.25">
      <c r="F5839" s="469"/>
    </row>
    <row r="5840" spans="6:6" x14ac:dyDescent="0.25">
      <c r="F5840" s="469"/>
    </row>
    <row r="5841" spans="6:6" x14ac:dyDescent="0.25">
      <c r="F5841" s="469"/>
    </row>
    <row r="5842" spans="6:6" x14ac:dyDescent="0.25">
      <c r="F5842" s="469"/>
    </row>
    <row r="5843" spans="6:6" x14ac:dyDescent="0.25">
      <c r="F5843" s="469"/>
    </row>
    <row r="5844" spans="6:6" x14ac:dyDescent="0.25">
      <c r="F5844" s="469"/>
    </row>
    <row r="5845" spans="6:6" x14ac:dyDescent="0.25">
      <c r="F5845" s="469"/>
    </row>
    <row r="5846" spans="6:6" x14ac:dyDescent="0.25">
      <c r="F5846" s="469"/>
    </row>
    <row r="5847" spans="6:6" x14ac:dyDescent="0.25">
      <c r="F5847" s="469"/>
    </row>
    <row r="5848" spans="6:6" x14ac:dyDescent="0.25">
      <c r="F5848" s="469"/>
    </row>
    <row r="5849" spans="6:6" x14ac:dyDescent="0.25">
      <c r="F5849" s="469"/>
    </row>
    <row r="5850" spans="6:6" x14ac:dyDescent="0.25">
      <c r="F5850" s="469"/>
    </row>
    <row r="5851" spans="6:6" x14ac:dyDescent="0.25">
      <c r="F5851" s="469"/>
    </row>
    <row r="5852" spans="6:6" x14ac:dyDescent="0.25">
      <c r="F5852" s="469"/>
    </row>
    <row r="5853" spans="6:6" x14ac:dyDescent="0.25">
      <c r="F5853" s="469"/>
    </row>
    <row r="5854" spans="6:6" x14ac:dyDescent="0.25">
      <c r="F5854" s="469"/>
    </row>
    <row r="5855" spans="6:6" x14ac:dyDescent="0.25">
      <c r="F5855" s="469"/>
    </row>
    <row r="5856" spans="6:6" x14ac:dyDescent="0.25">
      <c r="F5856" s="469"/>
    </row>
    <row r="5857" spans="6:6" x14ac:dyDescent="0.25">
      <c r="F5857" s="469"/>
    </row>
    <row r="5858" spans="6:6" x14ac:dyDescent="0.25">
      <c r="F5858" s="469"/>
    </row>
    <row r="5859" spans="6:6" x14ac:dyDescent="0.25">
      <c r="F5859" s="469"/>
    </row>
    <row r="5860" spans="6:6" x14ac:dyDescent="0.25">
      <c r="F5860" s="469"/>
    </row>
    <row r="5861" spans="6:6" x14ac:dyDescent="0.25">
      <c r="F5861" s="469"/>
    </row>
    <row r="5862" spans="6:6" x14ac:dyDescent="0.25">
      <c r="F5862" s="469"/>
    </row>
    <row r="5863" spans="6:6" x14ac:dyDescent="0.25">
      <c r="F5863" s="469"/>
    </row>
    <row r="5864" spans="6:6" x14ac:dyDescent="0.25">
      <c r="F5864" s="469"/>
    </row>
    <row r="5865" spans="6:6" x14ac:dyDescent="0.25">
      <c r="F5865" s="469"/>
    </row>
    <row r="5866" spans="6:6" x14ac:dyDescent="0.25">
      <c r="F5866" s="469"/>
    </row>
    <row r="5867" spans="6:6" x14ac:dyDescent="0.25">
      <c r="F5867" s="469"/>
    </row>
    <row r="5868" spans="6:6" x14ac:dyDescent="0.25">
      <c r="F5868" s="469"/>
    </row>
    <row r="5869" spans="6:6" x14ac:dyDescent="0.25">
      <c r="F5869" s="469"/>
    </row>
    <row r="5870" spans="6:6" x14ac:dyDescent="0.25">
      <c r="F5870" s="469"/>
    </row>
    <row r="5871" spans="6:6" x14ac:dyDescent="0.25">
      <c r="F5871" s="469"/>
    </row>
    <row r="5872" spans="6:6" x14ac:dyDescent="0.25">
      <c r="F5872" s="469"/>
    </row>
    <row r="5873" spans="6:6" x14ac:dyDescent="0.25">
      <c r="F5873" s="469"/>
    </row>
    <row r="5874" spans="6:6" x14ac:dyDescent="0.25">
      <c r="F5874" s="469"/>
    </row>
    <row r="5875" spans="6:6" x14ac:dyDescent="0.25">
      <c r="F5875" s="469"/>
    </row>
    <row r="5876" spans="6:6" x14ac:dyDescent="0.25">
      <c r="F5876" s="469"/>
    </row>
    <row r="5877" spans="6:6" x14ac:dyDescent="0.25">
      <c r="F5877" s="469"/>
    </row>
    <row r="5878" spans="6:6" x14ac:dyDescent="0.25">
      <c r="F5878" s="469"/>
    </row>
    <row r="5879" spans="6:6" x14ac:dyDescent="0.25">
      <c r="F5879" s="469"/>
    </row>
    <row r="5880" spans="6:6" x14ac:dyDescent="0.25">
      <c r="F5880" s="469"/>
    </row>
    <row r="5881" spans="6:6" x14ac:dyDescent="0.25">
      <c r="F5881" s="469"/>
    </row>
    <row r="5882" spans="6:6" x14ac:dyDescent="0.25">
      <c r="F5882" s="469"/>
    </row>
    <row r="5883" spans="6:6" x14ac:dyDescent="0.25">
      <c r="F5883" s="469"/>
    </row>
    <row r="5884" spans="6:6" x14ac:dyDescent="0.25">
      <c r="F5884" s="469"/>
    </row>
    <row r="5885" spans="6:6" x14ac:dyDescent="0.25">
      <c r="F5885" s="469"/>
    </row>
    <row r="5886" spans="6:6" x14ac:dyDescent="0.25">
      <c r="F5886" s="469"/>
    </row>
    <row r="5887" spans="6:6" x14ac:dyDescent="0.25">
      <c r="F5887" s="469"/>
    </row>
    <row r="5888" spans="6:6" x14ac:dyDescent="0.25">
      <c r="F5888" s="469"/>
    </row>
    <row r="5889" spans="6:6" x14ac:dyDescent="0.25">
      <c r="F5889" s="469"/>
    </row>
    <row r="5890" spans="6:6" x14ac:dyDescent="0.25">
      <c r="F5890" s="469"/>
    </row>
    <row r="5891" spans="6:6" x14ac:dyDescent="0.25">
      <c r="F5891" s="469"/>
    </row>
    <row r="5892" spans="6:6" x14ac:dyDescent="0.25">
      <c r="F5892" s="469"/>
    </row>
    <row r="5893" spans="6:6" x14ac:dyDescent="0.25">
      <c r="F5893" s="469"/>
    </row>
    <row r="5894" spans="6:6" x14ac:dyDescent="0.25">
      <c r="F5894" s="469"/>
    </row>
    <row r="5895" spans="6:6" x14ac:dyDescent="0.25">
      <c r="F5895" s="469"/>
    </row>
    <row r="5896" spans="6:6" x14ac:dyDescent="0.25">
      <c r="F5896" s="469"/>
    </row>
    <row r="5897" spans="6:6" x14ac:dyDescent="0.25">
      <c r="F5897" s="469"/>
    </row>
    <row r="5898" spans="6:6" x14ac:dyDescent="0.25">
      <c r="F5898" s="469"/>
    </row>
    <row r="5899" spans="6:6" x14ac:dyDescent="0.25">
      <c r="F5899" s="469"/>
    </row>
    <row r="5900" spans="6:6" x14ac:dyDescent="0.25">
      <c r="F5900" s="469"/>
    </row>
    <row r="5901" spans="6:6" x14ac:dyDescent="0.25">
      <c r="F5901" s="469"/>
    </row>
    <row r="5902" spans="6:6" x14ac:dyDescent="0.25">
      <c r="F5902" s="469"/>
    </row>
    <row r="5903" spans="6:6" x14ac:dyDescent="0.25">
      <c r="F5903" s="469"/>
    </row>
    <row r="5904" spans="6:6" x14ac:dyDescent="0.25">
      <c r="F5904" s="469"/>
    </row>
    <row r="5905" spans="6:6" x14ac:dyDescent="0.25">
      <c r="F5905" s="469"/>
    </row>
    <row r="5906" spans="6:6" x14ac:dyDescent="0.25">
      <c r="F5906" s="469"/>
    </row>
    <row r="5907" spans="6:6" x14ac:dyDescent="0.25">
      <c r="F5907" s="469"/>
    </row>
    <row r="5908" spans="6:6" x14ac:dyDescent="0.25">
      <c r="F5908" s="469"/>
    </row>
    <row r="5909" spans="6:6" x14ac:dyDescent="0.25">
      <c r="F5909" s="469"/>
    </row>
    <row r="5910" spans="6:6" x14ac:dyDescent="0.25">
      <c r="F5910" s="469"/>
    </row>
    <row r="5911" spans="6:6" x14ac:dyDescent="0.25">
      <c r="F5911" s="469"/>
    </row>
    <row r="5912" spans="6:6" x14ac:dyDescent="0.25">
      <c r="F5912" s="469"/>
    </row>
    <row r="5913" spans="6:6" x14ac:dyDescent="0.25">
      <c r="F5913" s="469"/>
    </row>
    <row r="5914" spans="6:6" x14ac:dyDescent="0.25">
      <c r="F5914" s="469"/>
    </row>
    <row r="5915" spans="6:6" x14ac:dyDescent="0.25">
      <c r="F5915" s="469"/>
    </row>
    <row r="5916" spans="6:6" x14ac:dyDescent="0.25">
      <c r="F5916" s="469"/>
    </row>
    <row r="5917" spans="6:6" x14ac:dyDescent="0.25">
      <c r="F5917" s="469"/>
    </row>
    <row r="5918" spans="6:6" x14ac:dyDescent="0.25">
      <c r="F5918" s="469"/>
    </row>
    <row r="5919" spans="6:6" x14ac:dyDescent="0.25">
      <c r="F5919" s="469"/>
    </row>
    <row r="5920" spans="6:6" x14ac:dyDescent="0.25">
      <c r="F5920" s="469"/>
    </row>
    <row r="5921" spans="6:6" x14ac:dyDescent="0.25">
      <c r="F5921" s="469"/>
    </row>
    <row r="5922" spans="6:6" x14ac:dyDescent="0.25">
      <c r="F5922" s="469"/>
    </row>
    <row r="5923" spans="6:6" x14ac:dyDescent="0.25">
      <c r="F5923" s="469"/>
    </row>
    <row r="5924" spans="6:6" x14ac:dyDescent="0.25">
      <c r="F5924" s="469"/>
    </row>
    <row r="5925" spans="6:6" x14ac:dyDescent="0.25">
      <c r="F5925" s="469"/>
    </row>
    <row r="5926" spans="6:6" x14ac:dyDescent="0.25">
      <c r="F5926" s="469"/>
    </row>
    <row r="5927" spans="6:6" x14ac:dyDescent="0.25">
      <c r="F5927" s="469"/>
    </row>
    <row r="5928" spans="6:6" x14ac:dyDescent="0.25">
      <c r="F5928" s="469"/>
    </row>
    <row r="5929" spans="6:6" x14ac:dyDescent="0.25">
      <c r="F5929" s="469"/>
    </row>
    <row r="5930" spans="6:6" x14ac:dyDescent="0.25">
      <c r="F5930" s="469"/>
    </row>
    <row r="5931" spans="6:6" x14ac:dyDescent="0.25">
      <c r="F5931" s="469"/>
    </row>
    <row r="5932" spans="6:6" x14ac:dyDescent="0.25">
      <c r="F5932" s="469"/>
    </row>
    <row r="5933" spans="6:6" x14ac:dyDescent="0.25">
      <c r="F5933" s="469"/>
    </row>
    <row r="5934" spans="6:6" x14ac:dyDescent="0.25">
      <c r="F5934" s="469"/>
    </row>
    <row r="5935" spans="6:6" x14ac:dyDescent="0.25">
      <c r="F5935" s="469"/>
    </row>
    <row r="5936" spans="6:6" x14ac:dyDescent="0.25">
      <c r="F5936" s="469"/>
    </row>
    <row r="5937" spans="6:6" x14ac:dyDescent="0.25">
      <c r="F5937" s="469"/>
    </row>
    <row r="5938" spans="6:6" x14ac:dyDescent="0.25">
      <c r="F5938" s="469"/>
    </row>
    <row r="5939" spans="6:6" x14ac:dyDescent="0.25">
      <c r="F5939" s="469"/>
    </row>
    <row r="5940" spans="6:6" x14ac:dyDescent="0.25">
      <c r="F5940" s="469"/>
    </row>
    <row r="5941" spans="6:6" x14ac:dyDescent="0.25">
      <c r="F5941" s="469"/>
    </row>
    <row r="5942" spans="6:6" x14ac:dyDescent="0.25">
      <c r="F5942" s="469"/>
    </row>
    <row r="5943" spans="6:6" x14ac:dyDescent="0.25">
      <c r="F5943" s="469"/>
    </row>
    <row r="5944" spans="6:6" x14ac:dyDescent="0.25">
      <c r="F5944" s="469"/>
    </row>
    <row r="5945" spans="6:6" x14ac:dyDescent="0.25">
      <c r="F5945" s="469"/>
    </row>
    <row r="5946" spans="6:6" x14ac:dyDescent="0.25">
      <c r="F5946" s="469"/>
    </row>
    <row r="5947" spans="6:6" x14ac:dyDescent="0.25">
      <c r="F5947" s="469"/>
    </row>
    <row r="5948" spans="6:6" x14ac:dyDescent="0.25">
      <c r="F5948" s="469"/>
    </row>
    <row r="5949" spans="6:6" x14ac:dyDescent="0.25">
      <c r="F5949" s="469"/>
    </row>
    <row r="5950" spans="6:6" x14ac:dyDescent="0.25">
      <c r="F5950" s="469"/>
    </row>
    <row r="5951" spans="6:6" x14ac:dyDescent="0.25">
      <c r="F5951" s="469"/>
    </row>
    <row r="5952" spans="6:6" x14ac:dyDescent="0.25">
      <c r="F5952" s="469"/>
    </row>
    <row r="5953" spans="6:6" x14ac:dyDescent="0.25">
      <c r="F5953" s="469"/>
    </row>
    <row r="5954" spans="6:6" x14ac:dyDescent="0.25">
      <c r="F5954" s="469"/>
    </row>
    <row r="5955" spans="6:6" x14ac:dyDescent="0.25">
      <c r="F5955" s="469"/>
    </row>
    <row r="5956" spans="6:6" x14ac:dyDescent="0.25">
      <c r="F5956" s="469"/>
    </row>
    <row r="5957" spans="6:6" x14ac:dyDescent="0.25">
      <c r="F5957" s="469"/>
    </row>
    <row r="5958" spans="6:6" x14ac:dyDescent="0.25">
      <c r="F5958" s="469"/>
    </row>
    <row r="5959" spans="6:6" x14ac:dyDescent="0.25">
      <c r="F5959" s="469"/>
    </row>
    <row r="5960" spans="6:6" x14ac:dyDescent="0.25">
      <c r="F5960" s="469"/>
    </row>
    <row r="5961" spans="6:6" x14ac:dyDescent="0.25">
      <c r="F5961" s="469"/>
    </row>
    <row r="5962" spans="6:6" x14ac:dyDescent="0.25">
      <c r="F5962" s="469"/>
    </row>
    <row r="5963" spans="6:6" x14ac:dyDescent="0.25">
      <c r="F5963" s="469"/>
    </row>
    <row r="5964" spans="6:6" x14ac:dyDescent="0.25">
      <c r="F5964" s="469"/>
    </row>
    <row r="5965" spans="6:6" x14ac:dyDescent="0.25">
      <c r="F5965" s="469"/>
    </row>
    <row r="5966" spans="6:6" x14ac:dyDescent="0.25">
      <c r="F5966" s="469"/>
    </row>
    <row r="5967" spans="6:6" x14ac:dyDescent="0.25">
      <c r="F5967" s="469"/>
    </row>
    <row r="5968" spans="6:6" x14ac:dyDescent="0.25">
      <c r="F5968" s="469"/>
    </row>
    <row r="5969" spans="6:6" x14ac:dyDescent="0.25">
      <c r="F5969" s="469"/>
    </row>
    <row r="5970" spans="6:6" x14ac:dyDescent="0.25">
      <c r="F5970" s="469"/>
    </row>
    <row r="5971" spans="6:6" x14ac:dyDescent="0.25">
      <c r="F5971" s="469"/>
    </row>
    <row r="5972" spans="6:6" x14ac:dyDescent="0.25">
      <c r="F5972" s="469"/>
    </row>
    <row r="5973" spans="6:6" x14ac:dyDescent="0.25">
      <c r="F5973" s="469"/>
    </row>
    <row r="5974" spans="6:6" x14ac:dyDescent="0.25">
      <c r="F5974" s="469"/>
    </row>
    <row r="5975" spans="6:6" x14ac:dyDescent="0.25">
      <c r="F5975" s="469"/>
    </row>
    <row r="5976" spans="6:6" x14ac:dyDescent="0.25">
      <c r="F5976" s="469"/>
    </row>
    <row r="5977" spans="6:6" x14ac:dyDescent="0.25">
      <c r="F5977" s="469"/>
    </row>
    <row r="5978" spans="6:6" x14ac:dyDescent="0.25">
      <c r="F5978" s="469"/>
    </row>
    <row r="5979" spans="6:6" x14ac:dyDescent="0.25">
      <c r="F5979" s="469"/>
    </row>
    <row r="5980" spans="6:6" x14ac:dyDescent="0.25">
      <c r="F5980" s="469"/>
    </row>
    <row r="5981" spans="6:6" x14ac:dyDescent="0.25">
      <c r="F5981" s="469"/>
    </row>
    <row r="5982" spans="6:6" x14ac:dyDescent="0.25">
      <c r="F5982" s="469"/>
    </row>
    <row r="5983" spans="6:6" x14ac:dyDescent="0.25">
      <c r="F5983" s="469"/>
    </row>
    <row r="5984" spans="6:6" x14ac:dyDescent="0.25">
      <c r="F5984" s="469"/>
    </row>
    <row r="5985" spans="6:6" x14ac:dyDescent="0.25">
      <c r="F5985" s="469"/>
    </row>
    <row r="5986" spans="6:6" x14ac:dyDescent="0.25">
      <c r="F5986" s="469"/>
    </row>
    <row r="5987" spans="6:6" x14ac:dyDescent="0.25">
      <c r="F5987" s="469"/>
    </row>
    <row r="5988" spans="6:6" x14ac:dyDescent="0.25">
      <c r="F5988" s="469"/>
    </row>
    <row r="5989" spans="6:6" x14ac:dyDescent="0.25">
      <c r="F5989" s="469"/>
    </row>
    <row r="5990" spans="6:6" x14ac:dyDescent="0.25">
      <c r="F5990" s="469"/>
    </row>
    <row r="5991" spans="6:6" x14ac:dyDescent="0.25">
      <c r="F5991" s="469"/>
    </row>
    <row r="5992" spans="6:6" x14ac:dyDescent="0.25">
      <c r="F5992" s="469"/>
    </row>
    <row r="5993" spans="6:6" x14ac:dyDescent="0.25">
      <c r="F5993" s="469"/>
    </row>
    <row r="5994" spans="6:6" x14ac:dyDescent="0.25">
      <c r="F5994" s="469"/>
    </row>
    <row r="5995" spans="6:6" x14ac:dyDescent="0.25">
      <c r="F5995" s="469"/>
    </row>
    <row r="5996" spans="6:6" x14ac:dyDescent="0.25">
      <c r="F5996" s="469"/>
    </row>
    <row r="5997" spans="6:6" x14ac:dyDescent="0.25">
      <c r="F5997" s="469"/>
    </row>
    <row r="5998" spans="6:6" x14ac:dyDescent="0.25">
      <c r="F5998" s="469"/>
    </row>
    <row r="5999" spans="6:6" x14ac:dyDescent="0.25">
      <c r="F5999" s="469"/>
    </row>
    <row r="6000" spans="6:6" x14ac:dyDescent="0.25">
      <c r="F6000" s="469"/>
    </row>
    <row r="6001" spans="6:6" x14ac:dyDescent="0.25">
      <c r="F6001" s="469"/>
    </row>
    <row r="6002" spans="6:6" x14ac:dyDescent="0.25">
      <c r="F6002" s="469"/>
    </row>
    <row r="6003" spans="6:6" x14ac:dyDescent="0.25">
      <c r="F6003" s="469"/>
    </row>
    <row r="6004" spans="6:6" x14ac:dyDescent="0.25">
      <c r="F6004" s="469"/>
    </row>
    <row r="6005" spans="6:6" x14ac:dyDescent="0.25">
      <c r="F6005" s="469"/>
    </row>
    <row r="6006" spans="6:6" x14ac:dyDescent="0.25">
      <c r="F6006" s="469"/>
    </row>
    <row r="6007" spans="6:6" x14ac:dyDescent="0.25">
      <c r="F6007" s="469"/>
    </row>
    <row r="6008" spans="6:6" x14ac:dyDescent="0.25">
      <c r="F6008" s="469"/>
    </row>
    <row r="6009" spans="6:6" x14ac:dyDescent="0.25">
      <c r="F6009" s="469"/>
    </row>
    <row r="6010" spans="6:6" x14ac:dyDescent="0.25">
      <c r="F6010" s="469"/>
    </row>
    <row r="6011" spans="6:6" x14ac:dyDescent="0.25">
      <c r="F6011" s="469"/>
    </row>
    <row r="6012" spans="6:6" x14ac:dyDescent="0.25">
      <c r="F6012" s="469"/>
    </row>
    <row r="6013" spans="6:6" x14ac:dyDescent="0.25">
      <c r="F6013" s="469"/>
    </row>
    <row r="6014" spans="6:6" x14ac:dyDescent="0.25">
      <c r="F6014" s="469"/>
    </row>
    <row r="6015" spans="6:6" x14ac:dyDescent="0.25">
      <c r="F6015" s="469"/>
    </row>
    <row r="6016" spans="6:6" x14ac:dyDescent="0.25">
      <c r="F6016" s="469"/>
    </row>
    <row r="6017" spans="6:6" x14ac:dyDescent="0.25">
      <c r="F6017" s="469"/>
    </row>
    <row r="6018" spans="6:6" x14ac:dyDescent="0.25">
      <c r="F6018" s="469"/>
    </row>
    <row r="6019" spans="6:6" x14ac:dyDescent="0.25">
      <c r="F6019" s="469"/>
    </row>
    <row r="6020" spans="6:6" x14ac:dyDescent="0.25">
      <c r="F6020" s="469"/>
    </row>
    <row r="6021" spans="6:6" x14ac:dyDescent="0.25">
      <c r="F6021" s="469"/>
    </row>
    <row r="6022" spans="6:6" x14ac:dyDescent="0.25">
      <c r="F6022" s="469"/>
    </row>
    <row r="6023" spans="6:6" x14ac:dyDescent="0.25">
      <c r="F6023" s="469"/>
    </row>
    <row r="6024" spans="6:6" x14ac:dyDescent="0.25">
      <c r="F6024" s="469"/>
    </row>
    <row r="6025" spans="6:6" x14ac:dyDescent="0.25">
      <c r="F6025" s="469"/>
    </row>
    <row r="6026" spans="6:6" x14ac:dyDescent="0.25">
      <c r="F6026" s="469"/>
    </row>
    <row r="6027" spans="6:6" x14ac:dyDescent="0.25">
      <c r="F6027" s="469"/>
    </row>
    <row r="6028" spans="6:6" x14ac:dyDescent="0.25">
      <c r="F6028" s="469"/>
    </row>
    <row r="6029" spans="6:6" x14ac:dyDescent="0.25">
      <c r="F6029" s="469"/>
    </row>
    <row r="6030" spans="6:6" x14ac:dyDescent="0.25">
      <c r="F6030" s="469"/>
    </row>
    <row r="6031" spans="6:6" x14ac:dyDescent="0.25">
      <c r="F6031" s="469"/>
    </row>
    <row r="6032" spans="6:6" x14ac:dyDescent="0.25">
      <c r="F6032" s="469"/>
    </row>
    <row r="6033" spans="6:6" x14ac:dyDescent="0.25">
      <c r="F6033" s="469"/>
    </row>
    <row r="6034" spans="6:6" x14ac:dyDescent="0.25">
      <c r="F6034" s="469"/>
    </row>
    <row r="6035" spans="6:6" x14ac:dyDescent="0.25">
      <c r="F6035" s="469"/>
    </row>
    <row r="6036" spans="6:6" x14ac:dyDescent="0.25">
      <c r="F6036" s="469"/>
    </row>
    <row r="6037" spans="6:6" x14ac:dyDescent="0.25">
      <c r="F6037" s="469"/>
    </row>
    <row r="6038" spans="6:6" x14ac:dyDescent="0.25">
      <c r="F6038" s="469"/>
    </row>
    <row r="6039" spans="6:6" x14ac:dyDescent="0.25">
      <c r="F6039" s="469"/>
    </row>
    <row r="6040" spans="6:6" x14ac:dyDescent="0.25">
      <c r="F6040" s="469"/>
    </row>
    <row r="6041" spans="6:6" x14ac:dyDescent="0.25">
      <c r="F6041" s="469"/>
    </row>
    <row r="6042" spans="6:6" x14ac:dyDescent="0.25">
      <c r="F6042" s="469"/>
    </row>
    <row r="6043" spans="6:6" x14ac:dyDescent="0.25">
      <c r="F6043" s="469"/>
    </row>
    <row r="6044" spans="6:6" x14ac:dyDescent="0.25">
      <c r="F6044" s="469"/>
    </row>
    <row r="6045" spans="6:6" x14ac:dyDescent="0.25">
      <c r="F6045" s="469"/>
    </row>
    <row r="6046" spans="6:6" x14ac:dyDescent="0.25">
      <c r="F6046" s="469"/>
    </row>
    <row r="6047" spans="6:6" x14ac:dyDescent="0.25">
      <c r="F6047" s="469"/>
    </row>
    <row r="6048" spans="6:6" x14ac:dyDescent="0.25">
      <c r="F6048" s="469"/>
    </row>
    <row r="6049" spans="6:6" x14ac:dyDescent="0.25">
      <c r="F6049" s="469"/>
    </row>
    <row r="6050" spans="6:6" x14ac:dyDescent="0.25">
      <c r="F6050" s="469"/>
    </row>
    <row r="6051" spans="6:6" x14ac:dyDescent="0.25">
      <c r="F6051" s="469"/>
    </row>
    <row r="6052" spans="6:6" x14ac:dyDescent="0.25">
      <c r="F6052" s="469"/>
    </row>
    <row r="6053" spans="6:6" x14ac:dyDescent="0.25">
      <c r="F6053" s="469"/>
    </row>
    <row r="6054" spans="6:6" x14ac:dyDescent="0.25">
      <c r="F6054" s="469"/>
    </row>
    <row r="6055" spans="6:6" x14ac:dyDescent="0.25">
      <c r="F6055" s="469"/>
    </row>
    <row r="6056" spans="6:6" x14ac:dyDescent="0.25">
      <c r="F6056" s="469"/>
    </row>
    <row r="6057" spans="6:6" x14ac:dyDescent="0.25">
      <c r="F6057" s="469"/>
    </row>
    <row r="6058" spans="6:6" x14ac:dyDescent="0.25">
      <c r="F6058" s="469"/>
    </row>
    <row r="6059" spans="6:6" x14ac:dyDescent="0.25">
      <c r="F6059" s="469"/>
    </row>
    <row r="6060" spans="6:6" x14ac:dyDescent="0.25">
      <c r="F6060" s="469"/>
    </row>
    <row r="6061" spans="6:6" x14ac:dyDescent="0.25">
      <c r="F6061" s="469"/>
    </row>
    <row r="6062" spans="6:6" x14ac:dyDescent="0.25">
      <c r="F6062" s="469"/>
    </row>
    <row r="6063" spans="6:6" x14ac:dyDescent="0.25">
      <c r="F6063" s="469"/>
    </row>
    <row r="6064" spans="6:6" x14ac:dyDescent="0.25">
      <c r="F6064" s="469"/>
    </row>
    <row r="6065" spans="6:6" x14ac:dyDescent="0.25">
      <c r="F6065" s="469"/>
    </row>
    <row r="6066" spans="6:6" x14ac:dyDescent="0.25">
      <c r="F6066" s="469"/>
    </row>
    <row r="6067" spans="6:6" x14ac:dyDescent="0.25">
      <c r="F6067" s="469"/>
    </row>
    <row r="6068" spans="6:6" x14ac:dyDescent="0.25">
      <c r="F6068" s="469"/>
    </row>
    <row r="6069" spans="6:6" x14ac:dyDescent="0.25">
      <c r="F6069" s="469"/>
    </row>
    <row r="6070" spans="6:6" x14ac:dyDescent="0.25">
      <c r="F6070" s="469"/>
    </row>
    <row r="6071" spans="6:6" x14ac:dyDescent="0.25">
      <c r="F6071" s="469"/>
    </row>
    <row r="6072" spans="6:6" x14ac:dyDescent="0.25">
      <c r="F6072" s="469"/>
    </row>
    <row r="6073" spans="6:6" x14ac:dyDescent="0.25">
      <c r="F6073" s="469"/>
    </row>
    <row r="6074" spans="6:6" x14ac:dyDescent="0.25">
      <c r="F6074" s="469"/>
    </row>
    <row r="6075" spans="6:6" x14ac:dyDescent="0.25">
      <c r="F6075" s="469"/>
    </row>
    <row r="6076" spans="6:6" x14ac:dyDescent="0.25">
      <c r="F6076" s="469"/>
    </row>
    <row r="6077" spans="6:6" x14ac:dyDescent="0.25">
      <c r="F6077" s="469"/>
    </row>
    <row r="6078" spans="6:6" x14ac:dyDescent="0.25">
      <c r="F6078" s="469"/>
    </row>
    <row r="6079" spans="6:6" x14ac:dyDescent="0.25">
      <c r="F6079" s="469"/>
    </row>
    <row r="6080" spans="6:6" x14ac:dyDescent="0.25">
      <c r="F6080" s="469"/>
    </row>
    <row r="6081" spans="6:6" x14ac:dyDescent="0.25">
      <c r="F6081" s="469"/>
    </row>
    <row r="6082" spans="6:6" x14ac:dyDescent="0.25">
      <c r="F6082" s="469"/>
    </row>
    <row r="6083" spans="6:6" x14ac:dyDescent="0.25">
      <c r="F6083" s="469"/>
    </row>
    <row r="6084" spans="6:6" x14ac:dyDescent="0.25">
      <c r="F6084" s="469"/>
    </row>
    <row r="6085" spans="6:6" x14ac:dyDescent="0.25">
      <c r="F6085" s="469"/>
    </row>
    <row r="6086" spans="6:6" x14ac:dyDescent="0.25">
      <c r="F6086" s="469"/>
    </row>
    <row r="6087" spans="6:6" x14ac:dyDescent="0.25">
      <c r="F6087" s="469"/>
    </row>
    <row r="6088" spans="6:6" x14ac:dyDescent="0.25">
      <c r="F6088" s="469"/>
    </row>
    <row r="6089" spans="6:6" x14ac:dyDescent="0.25">
      <c r="F6089" s="469"/>
    </row>
    <row r="6090" spans="6:6" x14ac:dyDescent="0.25">
      <c r="F6090" s="469"/>
    </row>
    <row r="6091" spans="6:6" x14ac:dyDescent="0.25">
      <c r="F6091" s="469"/>
    </row>
    <row r="6092" spans="6:6" x14ac:dyDescent="0.25">
      <c r="F6092" s="469"/>
    </row>
    <row r="6093" spans="6:6" x14ac:dyDescent="0.25">
      <c r="F6093" s="469"/>
    </row>
    <row r="6094" spans="6:6" x14ac:dyDescent="0.25">
      <c r="F6094" s="469"/>
    </row>
    <row r="6095" spans="6:6" x14ac:dyDescent="0.25">
      <c r="F6095" s="469"/>
    </row>
    <row r="6096" spans="6:6" x14ac:dyDescent="0.25">
      <c r="F6096" s="469"/>
    </row>
    <row r="6097" spans="6:6" x14ac:dyDescent="0.25">
      <c r="F6097" s="469"/>
    </row>
    <row r="6098" spans="6:6" x14ac:dyDescent="0.25">
      <c r="F6098" s="469"/>
    </row>
    <row r="6099" spans="6:6" x14ac:dyDescent="0.25">
      <c r="F6099" s="469"/>
    </row>
    <row r="6100" spans="6:6" x14ac:dyDescent="0.25">
      <c r="F6100" s="469"/>
    </row>
    <row r="6101" spans="6:6" x14ac:dyDescent="0.25">
      <c r="F6101" s="469"/>
    </row>
    <row r="6102" spans="6:6" x14ac:dyDescent="0.25">
      <c r="F6102" s="469"/>
    </row>
    <row r="6103" spans="6:6" x14ac:dyDescent="0.25">
      <c r="F6103" s="469"/>
    </row>
    <row r="6104" spans="6:6" x14ac:dyDescent="0.25">
      <c r="F6104" s="469"/>
    </row>
    <row r="6105" spans="6:6" x14ac:dyDescent="0.25">
      <c r="F6105" s="469"/>
    </row>
    <row r="6106" spans="6:6" x14ac:dyDescent="0.25">
      <c r="F6106" s="469"/>
    </row>
    <row r="6107" spans="6:6" x14ac:dyDescent="0.25">
      <c r="F6107" s="469"/>
    </row>
    <row r="6108" spans="6:6" x14ac:dyDescent="0.25">
      <c r="F6108" s="469"/>
    </row>
    <row r="6109" spans="6:6" x14ac:dyDescent="0.25">
      <c r="F6109" s="469"/>
    </row>
    <row r="6110" spans="6:6" x14ac:dyDescent="0.25">
      <c r="F6110" s="469"/>
    </row>
    <row r="6111" spans="6:6" x14ac:dyDescent="0.25">
      <c r="F6111" s="469"/>
    </row>
    <row r="6112" spans="6:6" x14ac:dyDescent="0.25">
      <c r="F6112" s="469"/>
    </row>
    <row r="6113" spans="6:6" x14ac:dyDescent="0.25">
      <c r="F6113" s="469"/>
    </row>
    <row r="6114" spans="6:6" x14ac:dyDescent="0.25">
      <c r="F6114" s="469"/>
    </row>
    <row r="6115" spans="6:6" x14ac:dyDescent="0.25">
      <c r="F6115" s="469"/>
    </row>
    <row r="6116" spans="6:6" x14ac:dyDescent="0.25">
      <c r="F6116" s="469"/>
    </row>
    <row r="6117" spans="6:6" x14ac:dyDescent="0.25">
      <c r="F6117" s="469"/>
    </row>
    <row r="6118" spans="6:6" x14ac:dyDescent="0.25">
      <c r="F6118" s="469"/>
    </row>
    <row r="6119" spans="6:6" x14ac:dyDescent="0.25">
      <c r="F6119" s="469"/>
    </row>
    <row r="6120" spans="6:6" x14ac:dyDescent="0.25">
      <c r="F6120" s="469"/>
    </row>
    <row r="6121" spans="6:6" x14ac:dyDescent="0.25">
      <c r="F6121" s="469"/>
    </row>
    <row r="6122" spans="6:6" x14ac:dyDescent="0.25">
      <c r="F6122" s="469"/>
    </row>
    <row r="6123" spans="6:6" x14ac:dyDescent="0.25">
      <c r="F6123" s="469"/>
    </row>
    <row r="6124" spans="6:6" x14ac:dyDescent="0.25">
      <c r="F6124" s="469"/>
    </row>
    <row r="6125" spans="6:6" x14ac:dyDescent="0.25">
      <c r="F6125" s="469"/>
    </row>
    <row r="6126" spans="6:6" x14ac:dyDescent="0.25">
      <c r="F6126" s="469"/>
    </row>
    <row r="6127" spans="6:6" x14ac:dyDescent="0.25">
      <c r="F6127" s="469"/>
    </row>
    <row r="6128" spans="6:6" x14ac:dyDescent="0.25">
      <c r="F6128" s="469"/>
    </row>
    <row r="6129" spans="6:6" x14ac:dyDescent="0.25">
      <c r="F6129" s="469"/>
    </row>
    <row r="6130" spans="6:6" x14ac:dyDescent="0.25">
      <c r="F6130" s="469"/>
    </row>
    <row r="6131" spans="6:6" x14ac:dyDescent="0.25">
      <c r="F6131" s="469"/>
    </row>
    <row r="6132" spans="6:6" x14ac:dyDescent="0.25">
      <c r="F6132" s="469"/>
    </row>
    <row r="6133" spans="6:6" x14ac:dyDescent="0.25">
      <c r="F6133" s="469"/>
    </row>
    <row r="6134" spans="6:6" x14ac:dyDescent="0.25">
      <c r="F6134" s="469"/>
    </row>
    <row r="6135" spans="6:6" x14ac:dyDescent="0.25">
      <c r="F6135" s="469"/>
    </row>
    <row r="6136" spans="6:6" x14ac:dyDescent="0.25">
      <c r="F6136" s="469"/>
    </row>
    <row r="6137" spans="6:6" x14ac:dyDescent="0.25">
      <c r="F6137" s="469"/>
    </row>
    <row r="6138" spans="6:6" x14ac:dyDescent="0.25">
      <c r="F6138" s="469"/>
    </row>
    <row r="6139" spans="6:6" x14ac:dyDescent="0.25">
      <c r="F6139" s="469"/>
    </row>
    <row r="6140" spans="6:6" x14ac:dyDescent="0.25">
      <c r="F6140" s="469"/>
    </row>
    <row r="6141" spans="6:6" x14ac:dyDescent="0.25">
      <c r="F6141" s="469"/>
    </row>
    <row r="6142" spans="6:6" x14ac:dyDescent="0.25">
      <c r="F6142" s="469"/>
    </row>
    <row r="6143" spans="6:6" x14ac:dyDescent="0.25">
      <c r="F6143" s="469"/>
    </row>
    <row r="6144" spans="6:6" x14ac:dyDescent="0.25">
      <c r="F6144" s="469"/>
    </row>
    <row r="6145" spans="6:6" x14ac:dyDescent="0.25">
      <c r="F6145" s="469"/>
    </row>
    <row r="6146" spans="6:6" x14ac:dyDescent="0.25">
      <c r="F6146" s="469"/>
    </row>
    <row r="6147" spans="6:6" x14ac:dyDescent="0.25">
      <c r="F6147" s="469"/>
    </row>
    <row r="6148" spans="6:6" x14ac:dyDescent="0.25">
      <c r="F6148" s="469"/>
    </row>
    <row r="6149" spans="6:6" x14ac:dyDescent="0.25">
      <c r="F6149" s="469"/>
    </row>
    <row r="6150" spans="6:6" x14ac:dyDescent="0.25">
      <c r="F6150" s="469"/>
    </row>
    <row r="6151" spans="6:6" x14ac:dyDescent="0.25">
      <c r="F6151" s="469"/>
    </row>
    <row r="6152" spans="6:6" x14ac:dyDescent="0.25">
      <c r="F6152" s="469"/>
    </row>
    <row r="6153" spans="6:6" x14ac:dyDescent="0.25">
      <c r="F6153" s="469"/>
    </row>
    <row r="6154" spans="6:6" x14ac:dyDescent="0.25">
      <c r="F6154" s="469"/>
    </row>
    <row r="6155" spans="6:6" x14ac:dyDescent="0.25">
      <c r="F6155" s="469"/>
    </row>
    <row r="6156" spans="6:6" x14ac:dyDescent="0.25">
      <c r="F6156" s="469"/>
    </row>
    <row r="6157" spans="6:6" x14ac:dyDescent="0.25">
      <c r="F6157" s="469"/>
    </row>
    <row r="6158" spans="6:6" x14ac:dyDescent="0.25">
      <c r="F6158" s="469"/>
    </row>
    <row r="6159" spans="6:6" x14ac:dyDescent="0.25">
      <c r="F6159" s="469"/>
    </row>
    <row r="6160" spans="6:6" x14ac:dyDescent="0.25">
      <c r="F6160" s="469"/>
    </row>
    <row r="6161" spans="6:6" x14ac:dyDescent="0.25">
      <c r="F6161" s="469"/>
    </row>
    <row r="6162" spans="6:6" x14ac:dyDescent="0.25">
      <c r="F6162" s="469"/>
    </row>
    <row r="6163" spans="6:6" x14ac:dyDescent="0.25">
      <c r="F6163" s="469"/>
    </row>
    <row r="6164" spans="6:6" x14ac:dyDescent="0.25">
      <c r="F6164" s="469"/>
    </row>
    <row r="6165" spans="6:6" x14ac:dyDescent="0.25">
      <c r="F6165" s="469"/>
    </row>
    <row r="6166" spans="6:6" x14ac:dyDescent="0.25">
      <c r="F6166" s="469"/>
    </row>
    <row r="6167" spans="6:6" x14ac:dyDescent="0.25">
      <c r="F6167" s="469"/>
    </row>
    <row r="6168" spans="6:6" x14ac:dyDescent="0.25">
      <c r="F6168" s="469"/>
    </row>
    <row r="6169" spans="6:6" x14ac:dyDescent="0.25">
      <c r="F6169" s="469"/>
    </row>
    <row r="6170" spans="6:6" x14ac:dyDescent="0.25">
      <c r="F6170" s="469"/>
    </row>
    <row r="6171" spans="6:6" x14ac:dyDescent="0.25">
      <c r="F6171" s="469"/>
    </row>
    <row r="6172" spans="6:6" x14ac:dyDescent="0.25">
      <c r="F6172" s="469"/>
    </row>
    <row r="6173" spans="6:6" x14ac:dyDescent="0.25">
      <c r="F6173" s="469"/>
    </row>
    <row r="6174" spans="6:6" x14ac:dyDescent="0.25">
      <c r="F6174" s="469"/>
    </row>
    <row r="6175" spans="6:6" x14ac:dyDescent="0.25">
      <c r="F6175" s="469"/>
    </row>
    <row r="6176" spans="6:6" x14ac:dyDescent="0.25">
      <c r="F6176" s="469"/>
    </row>
    <row r="6177" spans="6:6" x14ac:dyDescent="0.25">
      <c r="F6177" s="469"/>
    </row>
    <row r="6178" spans="6:6" x14ac:dyDescent="0.25">
      <c r="F6178" s="469"/>
    </row>
    <row r="6179" spans="6:6" x14ac:dyDescent="0.25">
      <c r="F6179" s="469"/>
    </row>
    <row r="6180" spans="6:6" x14ac:dyDescent="0.25">
      <c r="F6180" s="469"/>
    </row>
    <row r="6181" spans="6:6" x14ac:dyDescent="0.25">
      <c r="F6181" s="469"/>
    </row>
    <row r="6182" spans="6:6" x14ac:dyDescent="0.25">
      <c r="F6182" s="469"/>
    </row>
    <row r="6183" spans="6:6" x14ac:dyDescent="0.25">
      <c r="F6183" s="469"/>
    </row>
    <row r="6184" spans="6:6" x14ac:dyDescent="0.25">
      <c r="F6184" s="469"/>
    </row>
    <row r="6185" spans="6:6" x14ac:dyDescent="0.25">
      <c r="F6185" s="469"/>
    </row>
    <row r="6186" spans="6:6" x14ac:dyDescent="0.25">
      <c r="F6186" s="469"/>
    </row>
    <row r="6187" spans="6:6" x14ac:dyDescent="0.25">
      <c r="F6187" s="469"/>
    </row>
    <row r="6188" spans="6:6" x14ac:dyDescent="0.25">
      <c r="F6188" s="469"/>
    </row>
    <row r="6189" spans="6:6" x14ac:dyDescent="0.25">
      <c r="F6189" s="469"/>
    </row>
    <row r="6190" spans="6:6" x14ac:dyDescent="0.25">
      <c r="F6190" s="469"/>
    </row>
    <row r="6191" spans="6:6" x14ac:dyDescent="0.25">
      <c r="F6191" s="469"/>
    </row>
    <row r="6192" spans="6:6" x14ac:dyDescent="0.25">
      <c r="F6192" s="469"/>
    </row>
    <row r="6193" spans="6:6" x14ac:dyDescent="0.25">
      <c r="F6193" s="469"/>
    </row>
    <row r="6194" spans="6:6" x14ac:dyDescent="0.25">
      <c r="F6194" s="469"/>
    </row>
    <row r="6195" spans="6:6" x14ac:dyDescent="0.25">
      <c r="F6195" s="469"/>
    </row>
    <row r="6196" spans="6:6" x14ac:dyDescent="0.25">
      <c r="F6196" s="469"/>
    </row>
    <row r="6197" spans="6:6" x14ac:dyDescent="0.25">
      <c r="F6197" s="469"/>
    </row>
    <row r="6198" spans="6:6" x14ac:dyDescent="0.25">
      <c r="F6198" s="469"/>
    </row>
    <row r="6199" spans="6:6" x14ac:dyDescent="0.25">
      <c r="F6199" s="469"/>
    </row>
    <row r="6200" spans="6:6" x14ac:dyDescent="0.25">
      <c r="F6200" s="469"/>
    </row>
    <row r="6201" spans="6:6" x14ac:dyDescent="0.25">
      <c r="F6201" s="469"/>
    </row>
    <row r="6202" spans="6:6" x14ac:dyDescent="0.25">
      <c r="F6202" s="469"/>
    </row>
    <row r="6203" spans="6:6" x14ac:dyDescent="0.25">
      <c r="F6203" s="469"/>
    </row>
    <row r="6204" spans="6:6" x14ac:dyDescent="0.25">
      <c r="F6204" s="469"/>
    </row>
    <row r="6205" spans="6:6" x14ac:dyDescent="0.25">
      <c r="F6205" s="469"/>
    </row>
    <row r="6206" spans="6:6" x14ac:dyDescent="0.25">
      <c r="F6206" s="469"/>
    </row>
    <row r="6207" spans="6:6" x14ac:dyDescent="0.25">
      <c r="F6207" s="469"/>
    </row>
    <row r="6208" spans="6:6" x14ac:dyDescent="0.25">
      <c r="F6208" s="469"/>
    </row>
    <row r="6209" spans="6:6" x14ac:dyDescent="0.25">
      <c r="F6209" s="469"/>
    </row>
    <row r="6210" spans="6:6" x14ac:dyDescent="0.25">
      <c r="F6210" s="469"/>
    </row>
    <row r="6211" spans="6:6" x14ac:dyDescent="0.25">
      <c r="F6211" s="469"/>
    </row>
    <row r="6212" spans="6:6" x14ac:dyDescent="0.25">
      <c r="F6212" s="469"/>
    </row>
    <row r="6213" spans="6:6" x14ac:dyDescent="0.25">
      <c r="F6213" s="469"/>
    </row>
    <row r="6214" spans="6:6" x14ac:dyDescent="0.25">
      <c r="F6214" s="469"/>
    </row>
    <row r="6215" spans="6:6" x14ac:dyDescent="0.25">
      <c r="F6215" s="469"/>
    </row>
    <row r="6216" spans="6:6" x14ac:dyDescent="0.25">
      <c r="F6216" s="469"/>
    </row>
    <row r="6217" spans="6:6" x14ac:dyDescent="0.25">
      <c r="F6217" s="469"/>
    </row>
    <row r="6218" spans="6:6" x14ac:dyDescent="0.25">
      <c r="F6218" s="469"/>
    </row>
    <row r="6219" spans="6:6" x14ac:dyDescent="0.25">
      <c r="F6219" s="469"/>
    </row>
    <row r="6220" spans="6:6" x14ac:dyDescent="0.25">
      <c r="F6220" s="469"/>
    </row>
    <row r="6221" spans="6:6" x14ac:dyDescent="0.25">
      <c r="F6221" s="469"/>
    </row>
    <row r="6222" spans="6:6" x14ac:dyDescent="0.25">
      <c r="F6222" s="469"/>
    </row>
    <row r="6223" spans="6:6" x14ac:dyDescent="0.25">
      <c r="F6223" s="469"/>
    </row>
    <row r="6224" spans="6:6" x14ac:dyDescent="0.25">
      <c r="F6224" s="469"/>
    </row>
    <row r="6225" spans="6:6" x14ac:dyDescent="0.25">
      <c r="F6225" s="469"/>
    </row>
    <row r="6226" spans="6:6" x14ac:dyDescent="0.25">
      <c r="F6226" s="469"/>
    </row>
    <row r="6227" spans="6:6" x14ac:dyDescent="0.25">
      <c r="F6227" s="469"/>
    </row>
    <row r="6228" spans="6:6" x14ac:dyDescent="0.25">
      <c r="F6228" s="469"/>
    </row>
    <row r="6229" spans="6:6" x14ac:dyDescent="0.25">
      <c r="F6229" s="469"/>
    </row>
    <row r="6230" spans="6:6" x14ac:dyDescent="0.25">
      <c r="F6230" s="469"/>
    </row>
    <row r="6231" spans="6:6" x14ac:dyDescent="0.25">
      <c r="F6231" s="469"/>
    </row>
    <row r="6232" spans="6:6" x14ac:dyDescent="0.25">
      <c r="F6232" s="469"/>
    </row>
    <row r="6233" spans="6:6" x14ac:dyDescent="0.25">
      <c r="F6233" s="469"/>
    </row>
    <row r="6234" spans="6:6" x14ac:dyDescent="0.25">
      <c r="F6234" s="469"/>
    </row>
    <row r="6235" spans="6:6" x14ac:dyDescent="0.25">
      <c r="F6235" s="469"/>
    </row>
    <row r="6236" spans="6:6" x14ac:dyDescent="0.25">
      <c r="F6236" s="469"/>
    </row>
    <row r="6237" spans="6:6" x14ac:dyDescent="0.25">
      <c r="F6237" s="469"/>
    </row>
    <row r="6238" spans="6:6" x14ac:dyDescent="0.25">
      <c r="F6238" s="469"/>
    </row>
    <row r="6239" spans="6:6" x14ac:dyDescent="0.25">
      <c r="F6239" s="469"/>
    </row>
    <row r="6240" spans="6:6" x14ac:dyDescent="0.25">
      <c r="F6240" s="469"/>
    </row>
    <row r="6241" spans="6:6" x14ac:dyDescent="0.25">
      <c r="F6241" s="469"/>
    </row>
    <row r="6242" spans="6:6" x14ac:dyDescent="0.25">
      <c r="F6242" s="469"/>
    </row>
    <row r="6243" spans="6:6" x14ac:dyDescent="0.25">
      <c r="F6243" s="469"/>
    </row>
    <row r="6244" spans="6:6" x14ac:dyDescent="0.25">
      <c r="F6244" s="469"/>
    </row>
    <row r="6245" spans="6:6" x14ac:dyDescent="0.25">
      <c r="F6245" s="469"/>
    </row>
    <row r="6246" spans="6:6" x14ac:dyDescent="0.25">
      <c r="F6246" s="469"/>
    </row>
    <row r="6247" spans="6:6" x14ac:dyDescent="0.25">
      <c r="F6247" s="469"/>
    </row>
    <row r="6248" spans="6:6" x14ac:dyDescent="0.25">
      <c r="F6248" s="469"/>
    </row>
    <row r="6249" spans="6:6" x14ac:dyDescent="0.25">
      <c r="F6249" s="469"/>
    </row>
    <row r="6250" spans="6:6" x14ac:dyDescent="0.25">
      <c r="F6250" s="469"/>
    </row>
    <row r="6251" spans="6:6" x14ac:dyDescent="0.25">
      <c r="F6251" s="469"/>
    </row>
    <row r="6252" spans="6:6" x14ac:dyDescent="0.25">
      <c r="F6252" s="469"/>
    </row>
    <row r="6253" spans="6:6" x14ac:dyDescent="0.25">
      <c r="F6253" s="469"/>
    </row>
    <row r="6254" spans="6:6" x14ac:dyDescent="0.25">
      <c r="F6254" s="469"/>
    </row>
    <row r="6255" spans="6:6" x14ac:dyDescent="0.25">
      <c r="F6255" s="469"/>
    </row>
    <row r="6256" spans="6:6" x14ac:dyDescent="0.25">
      <c r="F6256" s="469"/>
    </row>
    <row r="6257" spans="6:6" x14ac:dyDescent="0.25">
      <c r="F6257" s="469"/>
    </row>
    <row r="6258" spans="6:6" x14ac:dyDescent="0.25">
      <c r="F6258" s="469"/>
    </row>
    <row r="6259" spans="6:6" x14ac:dyDescent="0.25">
      <c r="F6259" s="469"/>
    </row>
    <row r="6260" spans="6:6" x14ac:dyDescent="0.25">
      <c r="F6260" s="469"/>
    </row>
    <row r="6261" spans="6:6" x14ac:dyDescent="0.25">
      <c r="F6261" s="469"/>
    </row>
    <row r="6262" spans="6:6" x14ac:dyDescent="0.25">
      <c r="F6262" s="469"/>
    </row>
    <row r="6263" spans="6:6" x14ac:dyDescent="0.25">
      <c r="F6263" s="469"/>
    </row>
    <row r="6264" spans="6:6" x14ac:dyDescent="0.25">
      <c r="F6264" s="469"/>
    </row>
    <row r="6265" spans="6:6" x14ac:dyDescent="0.25">
      <c r="F6265" s="469"/>
    </row>
    <row r="6266" spans="6:6" x14ac:dyDescent="0.25">
      <c r="F6266" s="469"/>
    </row>
    <row r="6267" spans="6:6" x14ac:dyDescent="0.25">
      <c r="F6267" s="469"/>
    </row>
    <row r="6268" spans="6:6" x14ac:dyDescent="0.25">
      <c r="F6268" s="469"/>
    </row>
    <row r="6269" spans="6:6" x14ac:dyDescent="0.25">
      <c r="F6269" s="469"/>
    </row>
    <row r="6270" spans="6:6" x14ac:dyDescent="0.25">
      <c r="F6270" s="469"/>
    </row>
    <row r="6271" spans="6:6" x14ac:dyDescent="0.25">
      <c r="F6271" s="469"/>
    </row>
    <row r="6272" spans="6:6" x14ac:dyDescent="0.25">
      <c r="F6272" s="469"/>
    </row>
    <row r="6273" spans="6:6" x14ac:dyDescent="0.25">
      <c r="F6273" s="469"/>
    </row>
    <row r="6274" spans="6:6" x14ac:dyDescent="0.25">
      <c r="F6274" s="469"/>
    </row>
    <row r="6275" spans="6:6" x14ac:dyDescent="0.25">
      <c r="F6275" s="469"/>
    </row>
    <row r="6276" spans="6:6" x14ac:dyDescent="0.25">
      <c r="F6276" s="469"/>
    </row>
    <row r="6277" spans="6:6" x14ac:dyDescent="0.25">
      <c r="F6277" s="469"/>
    </row>
    <row r="6278" spans="6:6" x14ac:dyDescent="0.25">
      <c r="F6278" s="469"/>
    </row>
    <row r="6279" spans="6:6" x14ac:dyDescent="0.25">
      <c r="F6279" s="469"/>
    </row>
    <row r="6280" spans="6:6" x14ac:dyDescent="0.25">
      <c r="F6280" s="469"/>
    </row>
    <row r="6281" spans="6:6" x14ac:dyDescent="0.25">
      <c r="F6281" s="469"/>
    </row>
    <row r="6282" spans="6:6" x14ac:dyDescent="0.25">
      <c r="F6282" s="469"/>
    </row>
    <row r="6283" spans="6:6" x14ac:dyDescent="0.25">
      <c r="F6283" s="469"/>
    </row>
    <row r="6284" spans="6:6" x14ac:dyDescent="0.25">
      <c r="F6284" s="469"/>
    </row>
    <row r="6285" spans="6:6" x14ac:dyDescent="0.25">
      <c r="F6285" s="469"/>
    </row>
    <row r="6286" spans="6:6" x14ac:dyDescent="0.25">
      <c r="F6286" s="469"/>
    </row>
    <row r="6287" spans="6:6" x14ac:dyDescent="0.25">
      <c r="F6287" s="469"/>
    </row>
    <row r="6288" spans="6:6" x14ac:dyDescent="0.25">
      <c r="F6288" s="469"/>
    </row>
    <row r="6289" spans="6:6" x14ac:dyDescent="0.25">
      <c r="F6289" s="469"/>
    </row>
    <row r="6290" spans="6:6" x14ac:dyDescent="0.25">
      <c r="F6290" s="469"/>
    </row>
    <row r="6291" spans="6:6" x14ac:dyDescent="0.25">
      <c r="F6291" s="469"/>
    </row>
    <row r="6292" spans="6:6" x14ac:dyDescent="0.25">
      <c r="F6292" s="469"/>
    </row>
    <row r="6293" spans="6:6" x14ac:dyDescent="0.25">
      <c r="F6293" s="469"/>
    </row>
    <row r="6294" spans="6:6" x14ac:dyDescent="0.25">
      <c r="F6294" s="469"/>
    </row>
    <row r="6295" spans="6:6" x14ac:dyDescent="0.25">
      <c r="F6295" s="469"/>
    </row>
    <row r="6296" spans="6:6" x14ac:dyDescent="0.25">
      <c r="F6296" s="469"/>
    </row>
    <row r="6297" spans="6:6" x14ac:dyDescent="0.25">
      <c r="F6297" s="469"/>
    </row>
    <row r="6298" spans="6:6" x14ac:dyDescent="0.25">
      <c r="F6298" s="469"/>
    </row>
    <row r="6299" spans="6:6" x14ac:dyDescent="0.25">
      <c r="F6299" s="469"/>
    </row>
    <row r="6300" spans="6:6" x14ac:dyDescent="0.25">
      <c r="F6300" s="469"/>
    </row>
    <row r="6301" spans="6:6" x14ac:dyDescent="0.25">
      <c r="F6301" s="469"/>
    </row>
    <row r="6302" spans="6:6" x14ac:dyDescent="0.25">
      <c r="F6302" s="469"/>
    </row>
    <row r="6303" spans="6:6" x14ac:dyDescent="0.25">
      <c r="F6303" s="469"/>
    </row>
    <row r="6304" spans="6:6" x14ac:dyDescent="0.25">
      <c r="F6304" s="469"/>
    </row>
    <row r="6305" spans="6:6" x14ac:dyDescent="0.25">
      <c r="F6305" s="469"/>
    </row>
    <row r="6306" spans="6:6" x14ac:dyDescent="0.25">
      <c r="F6306" s="469"/>
    </row>
    <row r="6307" spans="6:6" x14ac:dyDescent="0.25">
      <c r="F6307" s="469"/>
    </row>
    <row r="6308" spans="6:6" x14ac:dyDescent="0.25">
      <c r="F6308" s="469"/>
    </row>
    <row r="6309" spans="6:6" x14ac:dyDescent="0.25">
      <c r="F6309" s="469"/>
    </row>
    <row r="6310" spans="6:6" x14ac:dyDescent="0.25">
      <c r="F6310" s="469"/>
    </row>
    <row r="6311" spans="6:6" x14ac:dyDescent="0.25">
      <c r="F6311" s="469"/>
    </row>
    <row r="6312" spans="6:6" x14ac:dyDescent="0.25">
      <c r="F6312" s="469"/>
    </row>
    <row r="6313" spans="6:6" x14ac:dyDescent="0.25">
      <c r="F6313" s="469"/>
    </row>
    <row r="6314" spans="6:6" x14ac:dyDescent="0.25">
      <c r="F6314" s="469"/>
    </row>
    <row r="6315" spans="6:6" x14ac:dyDescent="0.25">
      <c r="F6315" s="469"/>
    </row>
    <row r="6316" spans="6:6" x14ac:dyDescent="0.25">
      <c r="F6316" s="469"/>
    </row>
    <row r="6317" spans="6:6" x14ac:dyDescent="0.25">
      <c r="F6317" s="469"/>
    </row>
    <row r="6318" spans="6:6" x14ac:dyDescent="0.25">
      <c r="F6318" s="469"/>
    </row>
    <row r="6319" spans="6:6" x14ac:dyDescent="0.25">
      <c r="F6319" s="469"/>
    </row>
    <row r="6320" spans="6:6" x14ac:dyDescent="0.25">
      <c r="F6320" s="469"/>
    </row>
    <row r="6321" spans="6:6" x14ac:dyDescent="0.25">
      <c r="F6321" s="469"/>
    </row>
    <row r="6322" spans="6:6" x14ac:dyDescent="0.25">
      <c r="F6322" s="469"/>
    </row>
    <row r="6323" spans="6:6" x14ac:dyDescent="0.25">
      <c r="F6323" s="469"/>
    </row>
    <row r="6324" spans="6:6" x14ac:dyDescent="0.25">
      <c r="F6324" s="469"/>
    </row>
    <row r="6325" spans="6:6" x14ac:dyDescent="0.25">
      <c r="F6325" s="469"/>
    </row>
    <row r="6326" spans="6:6" x14ac:dyDescent="0.25">
      <c r="F6326" s="469"/>
    </row>
    <row r="6327" spans="6:6" x14ac:dyDescent="0.25">
      <c r="F6327" s="469"/>
    </row>
    <row r="6328" spans="6:6" x14ac:dyDescent="0.25">
      <c r="F6328" s="469"/>
    </row>
    <row r="6329" spans="6:6" x14ac:dyDescent="0.25">
      <c r="F6329" s="469"/>
    </row>
    <row r="6330" spans="6:6" x14ac:dyDescent="0.25">
      <c r="F6330" s="469"/>
    </row>
    <row r="6331" spans="6:6" x14ac:dyDescent="0.25">
      <c r="F6331" s="469"/>
    </row>
    <row r="6332" spans="6:6" x14ac:dyDescent="0.25">
      <c r="F6332" s="469"/>
    </row>
    <row r="6333" spans="6:6" x14ac:dyDescent="0.25">
      <c r="F6333" s="469"/>
    </row>
    <row r="6334" spans="6:6" x14ac:dyDescent="0.25">
      <c r="F6334" s="469"/>
    </row>
    <row r="6335" spans="6:6" x14ac:dyDescent="0.25">
      <c r="F6335" s="469"/>
    </row>
    <row r="6336" spans="6:6" x14ac:dyDescent="0.25">
      <c r="F6336" s="469"/>
    </row>
    <row r="6337" spans="6:6" x14ac:dyDescent="0.25">
      <c r="F6337" s="469"/>
    </row>
    <row r="6338" spans="6:6" x14ac:dyDescent="0.25">
      <c r="F6338" s="469"/>
    </row>
    <row r="6339" spans="6:6" x14ac:dyDescent="0.25">
      <c r="F6339" s="469"/>
    </row>
    <row r="6340" spans="6:6" x14ac:dyDescent="0.25">
      <c r="F6340" s="469"/>
    </row>
    <row r="6341" spans="6:6" x14ac:dyDescent="0.25">
      <c r="F6341" s="469"/>
    </row>
    <row r="6342" spans="6:6" x14ac:dyDescent="0.25">
      <c r="F6342" s="469"/>
    </row>
    <row r="6343" spans="6:6" x14ac:dyDescent="0.25">
      <c r="F6343" s="469"/>
    </row>
    <row r="6344" spans="6:6" x14ac:dyDescent="0.25">
      <c r="F6344" s="469"/>
    </row>
    <row r="6345" spans="6:6" x14ac:dyDescent="0.25">
      <c r="F6345" s="469"/>
    </row>
    <row r="6346" spans="6:6" x14ac:dyDescent="0.25">
      <c r="F6346" s="469"/>
    </row>
    <row r="6347" spans="6:6" x14ac:dyDescent="0.25">
      <c r="F6347" s="469"/>
    </row>
    <row r="6348" spans="6:6" x14ac:dyDescent="0.25">
      <c r="F6348" s="469"/>
    </row>
    <row r="6349" spans="6:6" x14ac:dyDescent="0.25">
      <c r="F6349" s="469"/>
    </row>
    <row r="6350" spans="6:6" x14ac:dyDescent="0.25">
      <c r="F6350" s="469"/>
    </row>
    <row r="6351" spans="6:6" x14ac:dyDescent="0.25">
      <c r="F6351" s="469"/>
    </row>
    <row r="6352" spans="6:6" x14ac:dyDescent="0.25">
      <c r="F6352" s="469"/>
    </row>
    <row r="6353" spans="6:6" x14ac:dyDescent="0.25">
      <c r="F6353" s="469"/>
    </row>
    <row r="6354" spans="6:6" x14ac:dyDescent="0.25">
      <c r="F6354" s="469"/>
    </row>
    <row r="6355" spans="6:6" x14ac:dyDescent="0.25">
      <c r="F6355" s="469"/>
    </row>
    <row r="6356" spans="6:6" x14ac:dyDescent="0.25">
      <c r="F6356" s="469"/>
    </row>
    <row r="6357" spans="6:6" x14ac:dyDescent="0.25">
      <c r="F6357" s="469"/>
    </row>
    <row r="6358" spans="6:6" x14ac:dyDescent="0.25">
      <c r="F6358" s="469"/>
    </row>
    <row r="6359" spans="6:6" x14ac:dyDescent="0.25">
      <c r="F6359" s="469"/>
    </row>
    <row r="6360" spans="6:6" x14ac:dyDescent="0.25">
      <c r="F6360" s="469"/>
    </row>
    <row r="6361" spans="6:6" x14ac:dyDescent="0.25">
      <c r="F6361" s="469"/>
    </row>
    <row r="6362" spans="6:6" x14ac:dyDescent="0.25">
      <c r="F6362" s="469"/>
    </row>
    <row r="6363" spans="6:6" x14ac:dyDescent="0.25">
      <c r="F6363" s="469"/>
    </row>
    <row r="6364" spans="6:6" x14ac:dyDescent="0.25">
      <c r="F6364" s="469"/>
    </row>
    <row r="6365" spans="6:6" x14ac:dyDescent="0.25">
      <c r="F6365" s="469"/>
    </row>
    <row r="6366" spans="6:6" x14ac:dyDescent="0.25">
      <c r="F6366" s="469"/>
    </row>
    <row r="6367" spans="6:6" x14ac:dyDescent="0.25">
      <c r="F6367" s="469"/>
    </row>
    <row r="6368" spans="6:6" x14ac:dyDescent="0.25">
      <c r="F6368" s="469"/>
    </row>
    <row r="6369" spans="6:6" x14ac:dyDescent="0.25">
      <c r="F6369" s="469"/>
    </row>
    <row r="6370" spans="6:6" x14ac:dyDescent="0.25">
      <c r="F6370" s="469"/>
    </row>
    <row r="6371" spans="6:6" x14ac:dyDescent="0.25">
      <c r="F6371" s="469"/>
    </row>
    <row r="6372" spans="6:6" x14ac:dyDescent="0.25">
      <c r="F6372" s="469"/>
    </row>
    <row r="6373" spans="6:6" x14ac:dyDescent="0.25">
      <c r="F6373" s="469"/>
    </row>
    <row r="6374" spans="6:6" x14ac:dyDescent="0.25">
      <c r="F6374" s="469"/>
    </row>
    <row r="6375" spans="6:6" x14ac:dyDescent="0.25">
      <c r="F6375" s="469"/>
    </row>
    <row r="6376" spans="6:6" x14ac:dyDescent="0.25">
      <c r="F6376" s="469"/>
    </row>
    <row r="6377" spans="6:6" x14ac:dyDescent="0.25">
      <c r="F6377" s="469"/>
    </row>
    <row r="6378" spans="6:6" x14ac:dyDescent="0.25">
      <c r="F6378" s="469"/>
    </row>
    <row r="6379" spans="6:6" x14ac:dyDescent="0.25">
      <c r="F6379" s="469"/>
    </row>
    <row r="6380" spans="6:6" x14ac:dyDescent="0.25">
      <c r="F6380" s="469"/>
    </row>
    <row r="6381" spans="6:6" x14ac:dyDescent="0.25">
      <c r="F6381" s="469"/>
    </row>
    <row r="6382" spans="6:6" x14ac:dyDescent="0.25">
      <c r="F6382" s="469"/>
    </row>
    <row r="6383" spans="6:6" x14ac:dyDescent="0.25">
      <c r="F6383" s="469"/>
    </row>
    <row r="6384" spans="6:6" x14ac:dyDescent="0.25">
      <c r="F6384" s="469"/>
    </row>
    <row r="6385" spans="6:6" x14ac:dyDescent="0.25">
      <c r="F6385" s="469"/>
    </row>
    <row r="6386" spans="6:6" x14ac:dyDescent="0.25">
      <c r="F6386" s="469"/>
    </row>
    <row r="6387" spans="6:6" x14ac:dyDescent="0.25">
      <c r="F6387" s="469"/>
    </row>
    <row r="6388" spans="6:6" x14ac:dyDescent="0.25">
      <c r="F6388" s="469"/>
    </row>
    <row r="6389" spans="6:6" x14ac:dyDescent="0.25">
      <c r="F6389" s="469"/>
    </row>
    <row r="6390" spans="6:6" x14ac:dyDescent="0.25">
      <c r="F6390" s="469"/>
    </row>
    <row r="6391" spans="6:6" x14ac:dyDescent="0.25">
      <c r="F6391" s="469"/>
    </row>
    <row r="6392" spans="6:6" x14ac:dyDescent="0.25">
      <c r="F6392" s="469"/>
    </row>
    <row r="6393" spans="6:6" x14ac:dyDescent="0.25">
      <c r="F6393" s="469"/>
    </row>
    <row r="6394" spans="6:6" x14ac:dyDescent="0.25">
      <c r="F6394" s="469"/>
    </row>
    <row r="6395" spans="6:6" x14ac:dyDescent="0.25">
      <c r="F6395" s="469"/>
    </row>
    <row r="6396" spans="6:6" x14ac:dyDescent="0.25">
      <c r="F6396" s="469"/>
    </row>
    <row r="6397" spans="6:6" x14ac:dyDescent="0.25">
      <c r="F6397" s="469"/>
    </row>
    <row r="6398" spans="6:6" x14ac:dyDescent="0.25">
      <c r="F6398" s="469"/>
    </row>
    <row r="6399" spans="6:6" x14ac:dyDescent="0.25">
      <c r="F6399" s="469"/>
    </row>
    <row r="6400" spans="6:6" x14ac:dyDescent="0.25">
      <c r="F6400" s="469"/>
    </row>
    <row r="6401" spans="6:6" x14ac:dyDescent="0.25">
      <c r="F6401" s="469"/>
    </row>
    <row r="6402" spans="6:6" x14ac:dyDescent="0.25">
      <c r="F6402" s="469"/>
    </row>
    <row r="6403" spans="6:6" x14ac:dyDescent="0.25">
      <c r="F6403" s="469"/>
    </row>
    <row r="6404" spans="6:6" x14ac:dyDescent="0.25">
      <c r="F6404" s="469"/>
    </row>
    <row r="6405" spans="6:6" x14ac:dyDescent="0.25">
      <c r="F6405" s="469"/>
    </row>
    <row r="6406" spans="6:6" x14ac:dyDescent="0.25">
      <c r="F6406" s="469"/>
    </row>
    <row r="6407" spans="6:6" x14ac:dyDescent="0.25">
      <c r="F6407" s="469"/>
    </row>
    <row r="6408" spans="6:6" x14ac:dyDescent="0.25">
      <c r="F6408" s="469"/>
    </row>
    <row r="6409" spans="6:6" x14ac:dyDescent="0.25">
      <c r="F6409" s="469"/>
    </row>
    <row r="6410" spans="6:6" x14ac:dyDescent="0.25">
      <c r="F6410" s="469"/>
    </row>
    <row r="6411" spans="6:6" x14ac:dyDescent="0.25">
      <c r="F6411" s="469"/>
    </row>
    <row r="6412" spans="6:6" x14ac:dyDescent="0.25">
      <c r="F6412" s="469"/>
    </row>
    <row r="6413" spans="6:6" x14ac:dyDescent="0.25">
      <c r="F6413" s="469"/>
    </row>
    <row r="6414" spans="6:6" x14ac:dyDescent="0.25">
      <c r="F6414" s="469"/>
    </row>
    <row r="6415" spans="6:6" x14ac:dyDescent="0.25">
      <c r="F6415" s="469"/>
    </row>
    <row r="6416" spans="6:6" x14ac:dyDescent="0.25">
      <c r="F6416" s="469"/>
    </row>
    <row r="6417" spans="6:6" x14ac:dyDescent="0.25">
      <c r="F6417" s="469"/>
    </row>
    <row r="6418" spans="6:6" x14ac:dyDescent="0.25">
      <c r="F6418" s="469"/>
    </row>
    <row r="6419" spans="6:6" x14ac:dyDescent="0.25">
      <c r="F6419" s="469"/>
    </row>
    <row r="6420" spans="6:6" x14ac:dyDescent="0.25">
      <c r="F6420" s="469"/>
    </row>
    <row r="6421" spans="6:6" x14ac:dyDescent="0.25">
      <c r="F6421" s="469"/>
    </row>
    <row r="6422" spans="6:6" x14ac:dyDescent="0.25">
      <c r="F6422" s="469"/>
    </row>
    <row r="6423" spans="6:6" x14ac:dyDescent="0.25">
      <c r="F6423" s="469"/>
    </row>
    <row r="6424" spans="6:6" x14ac:dyDescent="0.25">
      <c r="F6424" s="469"/>
    </row>
    <row r="6425" spans="6:6" x14ac:dyDescent="0.25">
      <c r="F6425" s="469"/>
    </row>
    <row r="6426" spans="6:6" x14ac:dyDescent="0.25">
      <c r="F6426" s="469"/>
    </row>
    <row r="6427" spans="6:6" x14ac:dyDescent="0.25">
      <c r="F6427" s="469"/>
    </row>
    <row r="6428" spans="6:6" x14ac:dyDescent="0.25">
      <c r="F6428" s="469"/>
    </row>
    <row r="6429" spans="6:6" x14ac:dyDescent="0.25">
      <c r="F6429" s="469"/>
    </row>
    <row r="6430" spans="6:6" x14ac:dyDescent="0.25">
      <c r="F6430" s="469"/>
    </row>
    <row r="6431" spans="6:6" x14ac:dyDescent="0.25">
      <c r="F6431" s="469"/>
    </row>
    <row r="6432" spans="6:6" x14ac:dyDescent="0.25">
      <c r="F6432" s="469"/>
    </row>
    <row r="6433" spans="6:6" x14ac:dyDescent="0.25">
      <c r="F6433" s="469"/>
    </row>
    <row r="6434" spans="6:6" x14ac:dyDescent="0.25">
      <c r="F6434" s="469"/>
    </row>
    <row r="6435" spans="6:6" x14ac:dyDescent="0.25">
      <c r="F6435" s="469"/>
    </row>
    <row r="6436" spans="6:6" x14ac:dyDescent="0.25">
      <c r="F6436" s="469"/>
    </row>
    <row r="6437" spans="6:6" x14ac:dyDescent="0.25">
      <c r="F6437" s="469"/>
    </row>
    <row r="6438" spans="6:6" x14ac:dyDescent="0.25">
      <c r="F6438" s="469"/>
    </row>
    <row r="6439" spans="6:6" x14ac:dyDescent="0.25">
      <c r="F6439" s="469"/>
    </row>
    <row r="6440" spans="6:6" x14ac:dyDescent="0.25">
      <c r="F6440" s="469"/>
    </row>
    <row r="6441" spans="6:6" x14ac:dyDescent="0.25">
      <c r="F6441" s="469"/>
    </row>
    <row r="6442" spans="6:6" x14ac:dyDescent="0.25">
      <c r="F6442" s="469"/>
    </row>
    <row r="6443" spans="6:6" x14ac:dyDescent="0.25">
      <c r="F6443" s="469"/>
    </row>
    <row r="6444" spans="6:6" x14ac:dyDescent="0.25">
      <c r="F6444" s="469"/>
    </row>
    <row r="6445" spans="6:6" x14ac:dyDescent="0.25">
      <c r="F6445" s="469"/>
    </row>
    <row r="6446" spans="6:6" x14ac:dyDescent="0.25">
      <c r="F6446" s="469"/>
    </row>
    <row r="6447" spans="6:6" x14ac:dyDescent="0.25">
      <c r="F6447" s="469"/>
    </row>
    <row r="6448" spans="6:6" x14ac:dyDescent="0.25">
      <c r="F6448" s="469"/>
    </row>
    <row r="6449" spans="6:6" x14ac:dyDescent="0.25">
      <c r="F6449" s="469"/>
    </row>
    <row r="6450" spans="6:6" x14ac:dyDescent="0.25">
      <c r="F6450" s="469"/>
    </row>
    <row r="6451" spans="6:6" x14ac:dyDescent="0.25">
      <c r="F6451" s="469"/>
    </row>
    <row r="6452" spans="6:6" x14ac:dyDescent="0.25">
      <c r="F6452" s="469"/>
    </row>
    <row r="6453" spans="6:6" x14ac:dyDescent="0.25">
      <c r="F6453" s="469"/>
    </row>
    <row r="6454" spans="6:6" x14ac:dyDescent="0.25">
      <c r="F6454" s="469"/>
    </row>
    <row r="6455" spans="6:6" x14ac:dyDescent="0.25">
      <c r="F6455" s="469"/>
    </row>
    <row r="6456" spans="6:6" x14ac:dyDescent="0.25">
      <c r="F6456" s="469"/>
    </row>
    <row r="6457" spans="6:6" x14ac:dyDescent="0.25">
      <c r="F6457" s="469"/>
    </row>
    <row r="6458" spans="6:6" x14ac:dyDescent="0.25">
      <c r="F6458" s="469"/>
    </row>
    <row r="6459" spans="6:6" x14ac:dyDescent="0.25">
      <c r="F6459" s="469"/>
    </row>
    <row r="6460" spans="6:6" x14ac:dyDescent="0.25">
      <c r="F6460" s="469"/>
    </row>
    <row r="6461" spans="6:6" x14ac:dyDescent="0.25">
      <c r="F6461" s="469"/>
    </row>
    <row r="6462" spans="6:6" x14ac:dyDescent="0.25">
      <c r="F6462" s="469"/>
    </row>
    <row r="6463" spans="6:6" x14ac:dyDescent="0.25">
      <c r="F6463" s="469"/>
    </row>
    <row r="6464" spans="6:6" x14ac:dyDescent="0.25">
      <c r="F6464" s="469"/>
    </row>
    <row r="6465" spans="6:6" x14ac:dyDescent="0.25">
      <c r="F6465" s="469"/>
    </row>
    <row r="6466" spans="6:6" x14ac:dyDescent="0.25">
      <c r="F6466" s="469"/>
    </row>
    <row r="6467" spans="6:6" x14ac:dyDescent="0.25">
      <c r="F6467" s="469"/>
    </row>
    <row r="6468" spans="6:6" x14ac:dyDescent="0.25">
      <c r="F6468" s="469"/>
    </row>
    <row r="6469" spans="6:6" x14ac:dyDescent="0.25">
      <c r="F6469" s="469"/>
    </row>
    <row r="6470" spans="6:6" x14ac:dyDescent="0.25">
      <c r="F6470" s="469"/>
    </row>
    <row r="6471" spans="6:6" x14ac:dyDescent="0.25">
      <c r="F6471" s="469"/>
    </row>
    <row r="6472" spans="6:6" x14ac:dyDescent="0.25">
      <c r="F6472" s="469"/>
    </row>
    <row r="6473" spans="6:6" x14ac:dyDescent="0.25">
      <c r="F6473" s="469"/>
    </row>
    <row r="6474" spans="6:6" x14ac:dyDescent="0.25">
      <c r="F6474" s="469"/>
    </row>
    <row r="6475" spans="6:6" x14ac:dyDescent="0.25">
      <c r="F6475" s="469"/>
    </row>
    <row r="6476" spans="6:6" x14ac:dyDescent="0.25">
      <c r="F6476" s="469"/>
    </row>
    <row r="6477" spans="6:6" x14ac:dyDescent="0.25">
      <c r="F6477" s="469"/>
    </row>
    <row r="6478" spans="6:6" x14ac:dyDescent="0.25">
      <c r="F6478" s="469"/>
    </row>
    <row r="6479" spans="6:6" x14ac:dyDescent="0.25">
      <c r="F6479" s="469"/>
    </row>
    <row r="6480" spans="6:6" x14ac:dyDescent="0.25">
      <c r="F6480" s="469"/>
    </row>
    <row r="6481" spans="6:6" x14ac:dyDescent="0.25">
      <c r="F6481" s="469"/>
    </row>
    <row r="6482" spans="6:6" x14ac:dyDescent="0.25">
      <c r="F6482" s="469"/>
    </row>
    <row r="6483" spans="6:6" x14ac:dyDescent="0.25">
      <c r="F6483" s="469"/>
    </row>
    <row r="6484" spans="6:6" x14ac:dyDescent="0.25">
      <c r="F6484" s="469"/>
    </row>
    <row r="6485" spans="6:6" x14ac:dyDescent="0.25">
      <c r="F6485" s="469"/>
    </row>
    <row r="6486" spans="6:6" x14ac:dyDescent="0.25">
      <c r="F6486" s="469"/>
    </row>
    <row r="6487" spans="6:6" x14ac:dyDescent="0.25">
      <c r="F6487" s="469"/>
    </row>
    <row r="6488" spans="6:6" x14ac:dyDescent="0.25">
      <c r="F6488" s="469"/>
    </row>
    <row r="6489" spans="6:6" x14ac:dyDescent="0.25">
      <c r="F6489" s="469"/>
    </row>
    <row r="6490" spans="6:6" x14ac:dyDescent="0.25">
      <c r="F6490" s="469"/>
    </row>
    <row r="6491" spans="6:6" x14ac:dyDescent="0.25">
      <c r="F6491" s="469"/>
    </row>
    <row r="6492" spans="6:6" x14ac:dyDescent="0.25">
      <c r="F6492" s="469"/>
    </row>
    <row r="6493" spans="6:6" x14ac:dyDescent="0.25">
      <c r="F6493" s="469"/>
    </row>
    <row r="6494" spans="6:6" x14ac:dyDescent="0.25">
      <c r="F6494" s="469"/>
    </row>
    <row r="6495" spans="6:6" x14ac:dyDescent="0.25">
      <c r="F6495" s="469"/>
    </row>
    <row r="6496" spans="6:6" x14ac:dyDescent="0.25">
      <c r="F6496" s="469"/>
    </row>
    <row r="6497" spans="6:6" x14ac:dyDescent="0.25">
      <c r="F6497" s="469"/>
    </row>
    <row r="6498" spans="6:6" x14ac:dyDescent="0.25">
      <c r="F6498" s="469"/>
    </row>
    <row r="6499" spans="6:6" x14ac:dyDescent="0.25">
      <c r="F6499" s="469"/>
    </row>
    <row r="6500" spans="6:6" x14ac:dyDescent="0.25">
      <c r="F6500" s="469"/>
    </row>
    <row r="6501" spans="6:6" x14ac:dyDescent="0.25">
      <c r="F6501" s="469"/>
    </row>
    <row r="6502" spans="6:6" x14ac:dyDescent="0.25">
      <c r="F6502" s="469"/>
    </row>
    <row r="6503" spans="6:6" x14ac:dyDescent="0.25">
      <c r="F6503" s="469"/>
    </row>
    <row r="6504" spans="6:6" x14ac:dyDescent="0.25">
      <c r="F6504" s="469"/>
    </row>
    <row r="6505" spans="6:6" x14ac:dyDescent="0.25">
      <c r="F6505" s="469"/>
    </row>
    <row r="6506" spans="6:6" x14ac:dyDescent="0.25">
      <c r="F6506" s="469"/>
    </row>
    <row r="6507" spans="6:6" x14ac:dyDescent="0.25">
      <c r="F6507" s="469"/>
    </row>
    <row r="6508" spans="6:6" x14ac:dyDescent="0.25">
      <c r="F6508" s="469"/>
    </row>
    <row r="6509" spans="6:6" x14ac:dyDescent="0.25">
      <c r="F6509" s="469"/>
    </row>
    <row r="6510" spans="6:6" x14ac:dyDescent="0.25">
      <c r="F6510" s="469"/>
    </row>
    <row r="6511" spans="6:6" x14ac:dyDescent="0.25">
      <c r="F6511" s="469"/>
    </row>
    <row r="6512" spans="6:6" x14ac:dyDescent="0.25">
      <c r="F6512" s="469"/>
    </row>
    <row r="6513" spans="6:6" x14ac:dyDescent="0.25">
      <c r="F6513" s="469"/>
    </row>
    <row r="6514" spans="6:6" x14ac:dyDescent="0.25">
      <c r="F6514" s="469"/>
    </row>
    <row r="6515" spans="6:6" x14ac:dyDescent="0.25">
      <c r="F6515" s="469"/>
    </row>
    <row r="6516" spans="6:6" x14ac:dyDescent="0.25">
      <c r="F6516" s="469"/>
    </row>
    <row r="6517" spans="6:6" x14ac:dyDescent="0.25">
      <c r="F6517" s="469"/>
    </row>
    <row r="6518" spans="6:6" x14ac:dyDescent="0.25">
      <c r="F6518" s="469"/>
    </row>
    <row r="6519" spans="6:6" x14ac:dyDescent="0.25">
      <c r="F6519" s="469"/>
    </row>
    <row r="6520" spans="6:6" x14ac:dyDescent="0.25">
      <c r="F6520" s="469"/>
    </row>
    <row r="6521" spans="6:6" x14ac:dyDescent="0.25">
      <c r="F6521" s="469"/>
    </row>
    <row r="6522" spans="6:6" x14ac:dyDescent="0.25">
      <c r="F6522" s="469"/>
    </row>
    <row r="6523" spans="6:6" x14ac:dyDescent="0.25">
      <c r="F6523" s="469"/>
    </row>
    <row r="6524" spans="6:6" x14ac:dyDescent="0.25">
      <c r="F6524" s="469"/>
    </row>
    <row r="6525" spans="6:6" x14ac:dyDescent="0.25">
      <c r="F6525" s="469"/>
    </row>
    <row r="6526" spans="6:6" x14ac:dyDescent="0.25">
      <c r="F6526" s="469"/>
    </row>
    <row r="6527" spans="6:6" x14ac:dyDescent="0.25">
      <c r="F6527" s="469"/>
    </row>
    <row r="6528" spans="6:6" x14ac:dyDescent="0.25">
      <c r="F6528" s="469"/>
    </row>
    <row r="6529" spans="6:6" x14ac:dyDescent="0.25">
      <c r="F6529" s="469"/>
    </row>
    <row r="6530" spans="6:6" x14ac:dyDescent="0.25">
      <c r="F6530" s="469"/>
    </row>
    <row r="6531" spans="6:6" x14ac:dyDescent="0.25">
      <c r="F6531" s="469"/>
    </row>
    <row r="6532" spans="6:6" x14ac:dyDescent="0.25">
      <c r="F6532" s="469"/>
    </row>
    <row r="6533" spans="6:6" x14ac:dyDescent="0.25">
      <c r="F6533" s="469"/>
    </row>
    <row r="6534" spans="6:6" x14ac:dyDescent="0.25">
      <c r="F6534" s="469"/>
    </row>
    <row r="6535" spans="6:6" x14ac:dyDescent="0.25">
      <c r="F6535" s="469"/>
    </row>
    <row r="6536" spans="6:6" x14ac:dyDescent="0.25">
      <c r="F6536" s="469"/>
    </row>
    <row r="6537" spans="6:6" x14ac:dyDescent="0.25">
      <c r="F6537" s="469"/>
    </row>
    <row r="6538" spans="6:6" x14ac:dyDescent="0.25">
      <c r="F6538" s="469"/>
    </row>
    <row r="6539" spans="6:6" x14ac:dyDescent="0.25">
      <c r="F6539" s="469"/>
    </row>
    <row r="6540" spans="6:6" x14ac:dyDescent="0.25">
      <c r="F6540" s="469"/>
    </row>
    <row r="6541" spans="6:6" x14ac:dyDescent="0.25">
      <c r="F6541" s="469"/>
    </row>
    <row r="6542" spans="6:6" x14ac:dyDescent="0.25">
      <c r="F6542" s="469"/>
    </row>
    <row r="6543" spans="6:6" x14ac:dyDescent="0.25">
      <c r="F6543" s="469"/>
    </row>
    <row r="6544" spans="6:6" x14ac:dyDescent="0.25">
      <c r="F6544" s="469"/>
    </row>
    <row r="6545" spans="6:6" x14ac:dyDescent="0.25">
      <c r="F6545" s="469"/>
    </row>
    <row r="6546" spans="6:6" x14ac:dyDescent="0.25">
      <c r="F6546" s="469"/>
    </row>
    <row r="6547" spans="6:6" x14ac:dyDescent="0.25">
      <c r="F6547" s="469"/>
    </row>
    <row r="6548" spans="6:6" x14ac:dyDescent="0.25">
      <c r="F6548" s="469"/>
    </row>
    <row r="6549" spans="6:6" x14ac:dyDescent="0.25">
      <c r="F6549" s="469"/>
    </row>
    <row r="6550" spans="6:6" x14ac:dyDescent="0.25">
      <c r="F6550" s="469"/>
    </row>
    <row r="6551" spans="6:6" x14ac:dyDescent="0.25">
      <c r="F6551" s="469"/>
    </row>
    <row r="6552" spans="6:6" x14ac:dyDescent="0.25">
      <c r="F6552" s="469"/>
    </row>
    <row r="6553" spans="6:6" x14ac:dyDescent="0.25">
      <c r="F6553" s="469"/>
    </row>
    <row r="6554" spans="6:6" x14ac:dyDescent="0.25">
      <c r="F6554" s="469"/>
    </row>
    <row r="6555" spans="6:6" x14ac:dyDescent="0.25">
      <c r="F6555" s="469"/>
    </row>
    <row r="6556" spans="6:6" x14ac:dyDescent="0.25">
      <c r="F6556" s="469"/>
    </row>
    <row r="6557" spans="6:6" x14ac:dyDescent="0.25">
      <c r="F6557" s="469"/>
    </row>
    <row r="6558" spans="6:6" x14ac:dyDescent="0.25">
      <c r="F6558" s="469"/>
    </row>
    <row r="6559" spans="6:6" x14ac:dyDescent="0.25">
      <c r="F6559" s="469"/>
    </row>
    <row r="6560" spans="6:6" x14ac:dyDescent="0.25">
      <c r="F6560" s="469"/>
    </row>
    <row r="6561" spans="6:6" x14ac:dyDescent="0.25">
      <c r="F6561" s="469"/>
    </row>
    <row r="6562" spans="6:6" x14ac:dyDescent="0.25">
      <c r="F6562" s="469"/>
    </row>
    <row r="6563" spans="6:6" x14ac:dyDescent="0.25">
      <c r="F6563" s="469"/>
    </row>
    <row r="6564" spans="6:6" x14ac:dyDescent="0.25">
      <c r="F6564" s="469"/>
    </row>
    <row r="6565" spans="6:6" x14ac:dyDescent="0.25">
      <c r="F6565" s="469"/>
    </row>
    <row r="6566" spans="6:6" x14ac:dyDescent="0.25">
      <c r="F6566" s="469"/>
    </row>
    <row r="6567" spans="6:6" x14ac:dyDescent="0.25">
      <c r="F6567" s="469"/>
    </row>
    <row r="6568" spans="6:6" x14ac:dyDescent="0.25">
      <c r="F6568" s="469"/>
    </row>
    <row r="6569" spans="6:6" x14ac:dyDescent="0.25">
      <c r="F6569" s="469"/>
    </row>
    <row r="6570" spans="6:6" x14ac:dyDescent="0.25">
      <c r="F6570" s="469"/>
    </row>
    <row r="6571" spans="6:6" x14ac:dyDescent="0.25">
      <c r="F6571" s="469"/>
    </row>
    <row r="6572" spans="6:6" x14ac:dyDescent="0.25">
      <c r="F6572" s="469"/>
    </row>
    <row r="6573" spans="6:6" x14ac:dyDescent="0.25">
      <c r="F6573" s="469"/>
    </row>
    <row r="6574" spans="6:6" x14ac:dyDescent="0.25">
      <c r="F6574" s="469"/>
    </row>
    <row r="6575" spans="6:6" x14ac:dyDescent="0.25">
      <c r="F6575" s="469"/>
    </row>
    <row r="6576" spans="6:6" x14ac:dyDescent="0.25">
      <c r="F6576" s="469"/>
    </row>
    <row r="6577" spans="6:6" x14ac:dyDescent="0.25">
      <c r="F6577" s="469"/>
    </row>
    <row r="6578" spans="6:6" x14ac:dyDescent="0.25">
      <c r="F6578" s="469"/>
    </row>
    <row r="6579" spans="6:6" x14ac:dyDescent="0.25">
      <c r="F6579" s="469"/>
    </row>
    <row r="6580" spans="6:6" x14ac:dyDescent="0.25">
      <c r="F6580" s="469"/>
    </row>
    <row r="6581" spans="6:6" x14ac:dyDescent="0.25">
      <c r="F6581" s="469"/>
    </row>
    <row r="6582" spans="6:6" x14ac:dyDescent="0.25">
      <c r="F6582" s="469"/>
    </row>
    <row r="6583" spans="6:6" x14ac:dyDescent="0.25">
      <c r="F6583" s="469"/>
    </row>
    <row r="6584" spans="6:6" x14ac:dyDescent="0.25">
      <c r="F6584" s="469"/>
    </row>
    <row r="6585" spans="6:6" x14ac:dyDescent="0.25">
      <c r="F6585" s="469"/>
    </row>
    <row r="6586" spans="6:6" x14ac:dyDescent="0.25">
      <c r="F6586" s="469"/>
    </row>
    <row r="6587" spans="6:6" x14ac:dyDescent="0.25">
      <c r="F6587" s="469"/>
    </row>
    <row r="6588" spans="6:6" x14ac:dyDescent="0.25">
      <c r="F6588" s="469"/>
    </row>
    <row r="6589" spans="6:6" x14ac:dyDescent="0.25">
      <c r="F6589" s="469"/>
    </row>
    <row r="6590" spans="6:6" x14ac:dyDescent="0.25">
      <c r="F6590" s="469"/>
    </row>
    <row r="6591" spans="6:6" x14ac:dyDescent="0.25">
      <c r="F6591" s="469"/>
    </row>
    <row r="6592" spans="6:6" x14ac:dyDescent="0.25">
      <c r="F6592" s="469"/>
    </row>
    <row r="6593" spans="6:6" x14ac:dyDescent="0.25">
      <c r="F6593" s="469"/>
    </row>
    <row r="6594" spans="6:6" x14ac:dyDescent="0.25">
      <c r="F6594" s="469"/>
    </row>
    <row r="6595" spans="6:6" x14ac:dyDescent="0.25">
      <c r="F6595" s="469"/>
    </row>
    <row r="6596" spans="6:6" x14ac:dyDescent="0.25">
      <c r="F6596" s="469"/>
    </row>
    <row r="6597" spans="6:6" x14ac:dyDescent="0.25">
      <c r="F6597" s="469"/>
    </row>
    <row r="6598" spans="6:6" x14ac:dyDescent="0.25">
      <c r="F6598" s="469"/>
    </row>
    <row r="6599" spans="6:6" x14ac:dyDescent="0.25">
      <c r="F6599" s="469"/>
    </row>
    <row r="6600" spans="6:6" x14ac:dyDescent="0.25">
      <c r="F6600" s="469"/>
    </row>
    <row r="6601" spans="6:6" x14ac:dyDescent="0.25">
      <c r="F6601" s="469"/>
    </row>
    <row r="6602" spans="6:6" x14ac:dyDescent="0.25">
      <c r="F6602" s="469"/>
    </row>
    <row r="6603" spans="6:6" x14ac:dyDescent="0.25">
      <c r="F6603" s="469"/>
    </row>
    <row r="6604" spans="6:6" x14ac:dyDescent="0.25">
      <c r="F6604" s="469"/>
    </row>
    <row r="6605" spans="6:6" x14ac:dyDescent="0.25">
      <c r="F6605" s="469"/>
    </row>
    <row r="6606" spans="6:6" x14ac:dyDescent="0.25">
      <c r="F6606" s="469"/>
    </row>
    <row r="6607" spans="6:6" x14ac:dyDescent="0.25">
      <c r="F6607" s="469"/>
    </row>
    <row r="6608" spans="6:6" x14ac:dyDescent="0.25">
      <c r="F6608" s="469"/>
    </row>
    <row r="6609" spans="6:6" x14ac:dyDescent="0.25">
      <c r="F6609" s="469"/>
    </row>
    <row r="6610" spans="6:6" x14ac:dyDescent="0.25">
      <c r="F6610" s="469"/>
    </row>
    <row r="6611" spans="6:6" x14ac:dyDescent="0.25">
      <c r="F6611" s="469"/>
    </row>
    <row r="6612" spans="6:6" x14ac:dyDescent="0.25">
      <c r="F6612" s="469"/>
    </row>
    <row r="6613" spans="6:6" x14ac:dyDescent="0.25">
      <c r="F6613" s="469"/>
    </row>
    <row r="6614" spans="6:6" x14ac:dyDescent="0.25">
      <c r="F6614" s="469"/>
    </row>
    <row r="6615" spans="6:6" x14ac:dyDescent="0.25">
      <c r="F6615" s="469"/>
    </row>
    <row r="6616" spans="6:6" x14ac:dyDescent="0.25">
      <c r="F6616" s="469"/>
    </row>
    <row r="6617" spans="6:6" x14ac:dyDescent="0.25">
      <c r="F6617" s="469"/>
    </row>
    <row r="6618" spans="6:6" x14ac:dyDescent="0.25">
      <c r="F6618" s="469"/>
    </row>
    <row r="6619" spans="6:6" x14ac:dyDescent="0.25">
      <c r="F6619" s="469"/>
    </row>
    <row r="6620" spans="6:6" x14ac:dyDescent="0.25">
      <c r="F6620" s="469"/>
    </row>
    <row r="6621" spans="6:6" x14ac:dyDescent="0.25">
      <c r="F6621" s="469"/>
    </row>
    <row r="6622" spans="6:6" x14ac:dyDescent="0.25">
      <c r="F6622" s="469"/>
    </row>
    <row r="6623" spans="6:6" x14ac:dyDescent="0.25">
      <c r="F6623" s="469"/>
    </row>
    <row r="6624" spans="6:6" x14ac:dyDescent="0.25">
      <c r="F6624" s="469"/>
    </row>
    <row r="6625" spans="6:6" x14ac:dyDescent="0.25">
      <c r="F6625" s="469"/>
    </row>
    <row r="6626" spans="6:6" x14ac:dyDescent="0.25">
      <c r="F6626" s="469"/>
    </row>
    <row r="6627" spans="6:6" x14ac:dyDescent="0.25">
      <c r="F6627" s="469"/>
    </row>
    <row r="6628" spans="6:6" x14ac:dyDescent="0.25">
      <c r="F6628" s="469"/>
    </row>
    <row r="6629" spans="6:6" x14ac:dyDescent="0.25">
      <c r="F6629" s="469"/>
    </row>
    <row r="6630" spans="6:6" x14ac:dyDescent="0.25">
      <c r="F6630" s="469"/>
    </row>
    <row r="6631" spans="6:6" x14ac:dyDescent="0.25">
      <c r="F6631" s="469"/>
    </row>
    <row r="6632" spans="6:6" x14ac:dyDescent="0.25">
      <c r="F6632" s="469"/>
    </row>
    <row r="6633" spans="6:6" x14ac:dyDescent="0.25">
      <c r="F6633" s="469"/>
    </row>
    <row r="6634" spans="6:6" x14ac:dyDescent="0.25">
      <c r="F6634" s="469"/>
    </row>
    <row r="6635" spans="6:6" x14ac:dyDescent="0.25">
      <c r="F6635" s="469"/>
    </row>
    <row r="6636" spans="6:6" x14ac:dyDescent="0.25">
      <c r="F6636" s="469"/>
    </row>
    <row r="6637" spans="6:6" x14ac:dyDescent="0.25">
      <c r="F6637" s="469"/>
    </row>
    <row r="6638" spans="6:6" x14ac:dyDescent="0.25">
      <c r="F6638" s="469"/>
    </row>
    <row r="6639" spans="6:6" x14ac:dyDescent="0.25">
      <c r="F6639" s="469"/>
    </row>
    <row r="6640" spans="6:6" x14ac:dyDescent="0.25">
      <c r="F6640" s="469"/>
    </row>
    <row r="6641" spans="6:6" x14ac:dyDescent="0.25">
      <c r="F6641" s="469"/>
    </row>
    <row r="6642" spans="6:6" x14ac:dyDescent="0.25">
      <c r="F6642" s="469"/>
    </row>
    <row r="6643" spans="6:6" x14ac:dyDescent="0.25">
      <c r="F6643" s="469"/>
    </row>
    <row r="6644" spans="6:6" x14ac:dyDescent="0.25">
      <c r="F6644" s="469"/>
    </row>
    <row r="6645" spans="6:6" x14ac:dyDescent="0.25">
      <c r="F6645" s="469"/>
    </row>
    <row r="6646" spans="6:6" x14ac:dyDescent="0.25">
      <c r="F6646" s="469"/>
    </row>
    <row r="6647" spans="6:6" x14ac:dyDescent="0.25">
      <c r="F6647" s="469"/>
    </row>
    <row r="6648" spans="6:6" x14ac:dyDescent="0.25">
      <c r="F6648" s="469"/>
    </row>
    <row r="6649" spans="6:6" x14ac:dyDescent="0.25">
      <c r="F6649" s="469"/>
    </row>
    <row r="6650" spans="6:6" x14ac:dyDescent="0.25">
      <c r="F6650" s="469"/>
    </row>
    <row r="6651" spans="6:6" x14ac:dyDescent="0.25">
      <c r="F6651" s="469"/>
    </row>
    <row r="6652" spans="6:6" x14ac:dyDescent="0.25">
      <c r="F6652" s="469"/>
    </row>
    <row r="6653" spans="6:6" x14ac:dyDescent="0.25">
      <c r="F6653" s="469"/>
    </row>
    <row r="6654" spans="6:6" x14ac:dyDescent="0.25">
      <c r="F6654" s="469"/>
    </row>
    <row r="6655" spans="6:6" x14ac:dyDescent="0.25">
      <c r="F6655" s="469"/>
    </row>
    <row r="6656" spans="6:6" x14ac:dyDescent="0.25">
      <c r="F6656" s="469"/>
    </row>
    <row r="6657" spans="6:6" x14ac:dyDescent="0.25">
      <c r="F6657" s="469"/>
    </row>
    <row r="6658" spans="6:6" x14ac:dyDescent="0.25">
      <c r="F6658" s="469"/>
    </row>
    <row r="6659" spans="6:6" x14ac:dyDescent="0.25">
      <c r="F6659" s="469"/>
    </row>
    <row r="6660" spans="6:6" x14ac:dyDescent="0.25">
      <c r="F6660" s="469"/>
    </row>
    <row r="6661" spans="6:6" x14ac:dyDescent="0.25">
      <c r="F6661" s="469"/>
    </row>
    <row r="6662" spans="6:6" x14ac:dyDescent="0.25">
      <c r="F6662" s="469"/>
    </row>
    <row r="6663" spans="6:6" x14ac:dyDescent="0.25">
      <c r="F6663" s="469"/>
    </row>
    <row r="6664" spans="6:6" x14ac:dyDescent="0.25">
      <c r="F6664" s="469"/>
    </row>
    <row r="6665" spans="6:6" x14ac:dyDescent="0.25">
      <c r="F6665" s="469"/>
    </row>
    <row r="6666" spans="6:6" x14ac:dyDescent="0.25">
      <c r="F6666" s="469"/>
    </row>
    <row r="6667" spans="6:6" x14ac:dyDescent="0.25">
      <c r="F6667" s="469"/>
    </row>
    <row r="6668" spans="6:6" x14ac:dyDescent="0.25">
      <c r="F6668" s="469"/>
    </row>
    <row r="6669" spans="6:6" x14ac:dyDescent="0.25">
      <c r="F6669" s="469"/>
    </row>
    <row r="6670" spans="6:6" x14ac:dyDescent="0.25">
      <c r="F6670" s="469"/>
    </row>
    <row r="6671" spans="6:6" x14ac:dyDescent="0.25">
      <c r="F6671" s="469"/>
    </row>
    <row r="6672" spans="6:6" x14ac:dyDescent="0.25">
      <c r="F6672" s="469"/>
    </row>
    <row r="6673" spans="6:6" x14ac:dyDescent="0.25">
      <c r="F6673" s="469"/>
    </row>
    <row r="6674" spans="6:6" x14ac:dyDescent="0.25">
      <c r="F6674" s="469"/>
    </row>
    <row r="6675" spans="6:6" x14ac:dyDescent="0.25">
      <c r="F6675" s="469"/>
    </row>
    <row r="6676" spans="6:6" x14ac:dyDescent="0.25">
      <c r="F6676" s="469"/>
    </row>
    <row r="6677" spans="6:6" x14ac:dyDescent="0.25">
      <c r="F6677" s="469"/>
    </row>
    <row r="6678" spans="6:6" x14ac:dyDescent="0.25">
      <c r="F6678" s="469"/>
    </row>
    <row r="6679" spans="6:6" x14ac:dyDescent="0.25">
      <c r="F6679" s="469"/>
    </row>
    <row r="6680" spans="6:6" x14ac:dyDescent="0.25">
      <c r="F6680" s="469"/>
    </row>
    <row r="6681" spans="6:6" x14ac:dyDescent="0.25">
      <c r="F6681" s="469"/>
    </row>
    <row r="6682" spans="6:6" x14ac:dyDescent="0.25">
      <c r="F6682" s="469"/>
    </row>
    <row r="6683" spans="6:6" x14ac:dyDescent="0.25">
      <c r="F6683" s="469"/>
    </row>
    <row r="6684" spans="6:6" x14ac:dyDescent="0.25">
      <c r="F6684" s="469"/>
    </row>
    <row r="6685" spans="6:6" x14ac:dyDescent="0.25">
      <c r="F6685" s="469"/>
    </row>
    <row r="6686" spans="6:6" x14ac:dyDescent="0.25">
      <c r="F6686" s="469"/>
    </row>
    <row r="6687" spans="6:6" x14ac:dyDescent="0.25">
      <c r="F6687" s="469"/>
    </row>
    <row r="6688" spans="6:6" x14ac:dyDescent="0.25">
      <c r="F6688" s="469"/>
    </row>
    <row r="6689" spans="6:6" x14ac:dyDescent="0.25">
      <c r="F6689" s="469"/>
    </row>
    <row r="6690" spans="6:6" x14ac:dyDescent="0.25">
      <c r="F6690" s="469"/>
    </row>
    <row r="6691" spans="6:6" x14ac:dyDescent="0.25">
      <c r="F6691" s="469"/>
    </row>
    <row r="6692" spans="6:6" x14ac:dyDescent="0.25">
      <c r="F6692" s="469"/>
    </row>
    <row r="6693" spans="6:6" x14ac:dyDescent="0.25">
      <c r="F6693" s="469"/>
    </row>
    <row r="6694" spans="6:6" x14ac:dyDescent="0.25">
      <c r="F6694" s="469"/>
    </row>
    <row r="6695" spans="6:6" x14ac:dyDescent="0.25">
      <c r="F6695" s="469"/>
    </row>
    <row r="6696" spans="6:6" x14ac:dyDescent="0.25">
      <c r="F6696" s="469"/>
    </row>
    <row r="6697" spans="6:6" x14ac:dyDescent="0.25">
      <c r="F6697" s="469"/>
    </row>
    <row r="6698" spans="6:6" x14ac:dyDescent="0.25">
      <c r="F6698" s="469"/>
    </row>
    <row r="6699" spans="6:6" x14ac:dyDescent="0.25">
      <c r="F6699" s="469"/>
    </row>
    <row r="6700" spans="6:6" x14ac:dyDescent="0.25">
      <c r="F6700" s="469"/>
    </row>
    <row r="6701" spans="6:6" x14ac:dyDescent="0.25">
      <c r="F6701" s="469"/>
    </row>
    <row r="6702" spans="6:6" x14ac:dyDescent="0.25">
      <c r="F6702" s="469"/>
    </row>
    <row r="6703" spans="6:6" x14ac:dyDescent="0.25">
      <c r="F6703" s="469"/>
    </row>
    <row r="6704" spans="6:6" x14ac:dyDescent="0.25">
      <c r="F6704" s="469"/>
    </row>
    <row r="6705" spans="6:6" x14ac:dyDescent="0.25">
      <c r="F6705" s="469"/>
    </row>
    <row r="6706" spans="6:6" x14ac:dyDescent="0.25">
      <c r="F6706" s="469"/>
    </row>
    <row r="6707" spans="6:6" x14ac:dyDescent="0.25">
      <c r="F6707" s="469"/>
    </row>
    <row r="6708" spans="6:6" x14ac:dyDescent="0.25">
      <c r="F6708" s="469"/>
    </row>
    <row r="6709" spans="6:6" x14ac:dyDescent="0.25">
      <c r="F6709" s="469"/>
    </row>
    <row r="6710" spans="6:6" x14ac:dyDescent="0.25">
      <c r="F6710" s="469"/>
    </row>
    <row r="6711" spans="6:6" x14ac:dyDescent="0.25">
      <c r="F6711" s="469"/>
    </row>
    <row r="6712" spans="6:6" x14ac:dyDescent="0.25">
      <c r="F6712" s="469"/>
    </row>
    <row r="6713" spans="6:6" x14ac:dyDescent="0.25">
      <c r="F6713" s="469"/>
    </row>
    <row r="6714" spans="6:6" x14ac:dyDescent="0.25">
      <c r="F6714" s="469"/>
    </row>
    <row r="6715" spans="6:6" x14ac:dyDescent="0.25">
      <c r="F6715" s="469"/>
    </row>
    <row r="6716" spans="6:6" x14ac:dyDescent="0.25">
      <c r="F6716" s="469"/>
    </row>
    <row r="6717" spans="6:6" x14ac:dyDescent="0.25">
      <c r="F6717" s="469"/>
    </row>
    <row r="6718" spans="6:6" x14ac:dyDescent="0.25">
      <c r="F6718" s="469"/>
    </row>
    <row r="6719" spans="6:6" x14ac:dyDescent="0.25">
      <c r="F6719" s="469"/>
    </row>
    <row r="6720" spans="6:6" x14ac:dyDescent="0.25">
      <c r="F6720" s="469"/>
    </row>
    <row r="6721" spans="6:6" x14ac:dyDescent="0.25">
      <c r="F6721" s="469"/>
    </row>
    <row r="6722" spans="6:6" x14ac:dyDescent="0.25">
      <c r="F6722" s="469"/>
    </row>
    <row r="6723" spans="6:6" x14ac:dyDescent="0.25">
      <c r="F6723" s="469"/>
    </row>
    <row r="6724" spans="6:6" x14ac:dyDescent="0.25">
      <c r="F6724" s="469"/>
    </row>
    <row r="6725" spans="6:6" x14ac:dyDescent="0.25">
      <c r="F6725" s="469"/>
    </row>
    <row r="6726" spans="6:6" x14ac:dyDescent="0.25">
      <c r="F6726" s="469"/>
    </row>
    <row r="6727" spans="6:6" x14ac:dyDescent="0.25">
      <c r="F6727" s="469"/>
    </row>
    <row r="6728" spans="6:6" x14ac:dyDescent="0.25">
      <c r="F6728" s="469"/>
    </row>
    <row r="6729" spans="6:6" x14ac:dyDescent="0.25">
      <c r="F6729" s="469"/>
    </row>
    <row r="6730" spans="6:6" x14ac:dyDescent="0.25">
      <c r="F6730" s="469"/>
    </row>
    <row r="6731" spans="6:6" x14ac:dyDescent="0.25">
      <c r="F6731" s="469"/>
    </row>
    <row r="6732" spans="6:6" x14ac:dyDescent="0.25">
      <c r="F6732" s="469"/>
    </row>
    <row r="6733" spans="6:6" x14ac:dyDescent="0.25">
      <c r="F6733" s="469"/>
    </row>
    <row r="6734" spans="6:6" x14ac:dyDescent="0.25">
      <c r="F6734" s="469"/>
    </row>
    <row r="6735" spans="6:6" x14ac:dyDescent="0.25">
      <c r="F6735" s="469"/>
    </row>
    <row r="6736" spans="6:6" x14ac:dyDescent="0.25">
      <c r="F6736" s="469"/>
    </row>
    <row r="6737" spans="6:6" x14ac:dyDescent="0.25">
      <c r="F6737" s="469"/>
    </row>
    <row r="6738" spans="6:6" x14ac:dyDescent="0.25">
      <c r="F6738" s="469"/>
    </row>
    <row r="6739" spans="6:6" x14ac:dyDescent="0.25">
      <c r="F6739" s="469"/>
    </row>
    <row r="6740" spans="6:6" x14ac:dyDescent="0.25">
      <c r="F6740" s="469"/>
    </row>
    <row r="6741" spans="6:6" x14ac:dyDescent="0.25">
      <c r="F6741" s="469"/>
    </row>
    <row r="6742" spans="6:6" x14ac:dyDescent="0.25">
      <c r="F6742" s="469"/>
    </row>
    <row r="6743" spans="6:6" x14ac:dyDescent="0.25">
      <c r="F6743" s="469"/>
    </row>
    <row r="6744" spans="6:6" x14ac:dyDescent="0.25">
      <c r="F6744" s="469"/>
    </row>
    <row r="6745" spans="6:6" x14ac:dyDescent="0.25">
      <c r="F6745" s="469"/>
    </row>
    <row r="6746" spans="6:6" x14ac:dyDescent="0.25">
      <c r="F6746" s="469"/>
    </row>
    <row r="6747" spans="6:6" x14ac:dyDescent="0.25">
      <c r="F6747" s="469"/>
    </row>
    <row r="6748" spans="6:6" x14ac:dyDescent="0.25">
      <c r="F6748" s="469"/>
    </row>
    <row r="6749" spans="6:6" x14ac:dyDescent="0.25">
      <c r="F6749" s="469"/>
    </row>
    <row r="6750" spans="6:6" x14ac:dyDescent="0.25">
      <c r="F6750" s="469"/>
    </row>
    <row r="6751" spans="6:6" x14ac:dyDescent="0.25">
      <c r="F6751" s="469"/>
    </row>
    <row r="6752" spans="6:6" x14ac:dyDescent="0.25">
      <c r="F6752" s="469"/>
    </row>
    <row r="6753" spans="6:6" x14ac:dyDescent="0.25">
      <c r="F6753" s="469"/>
    </row>
    <row r="6754" spans="6:6" x14ac:dyDescent="0.25">
      <c r="F6754" s="469"/>
    </row>
    <row r="6755" spans="6:6" x14ac:dyDescent="0.25">
      <c r="F6755" s="469"/>
    </row>
    <row r="6756" spans="6:6" x14ac:dyDescent="0.25">
      <c r="F6756" s="469"/>
    </row>
    <row r="6757" spans="6:6" x14ac:dyDescent="0.25">
      <c r="F6757" s="469"/>
    </row>
    <row r="6758" spans="6:6" x14ac:dyDescent="0.25">
      <c r="F6758" s="469"/>
    </row>
    <row r="6759" spans="6:6" x14ac:dyDescent="0.25">
      <c r="F6759" s="469"/>
    </row>
    <row r="6760" spans="6:6" x14ac:dyDescent="0.25">
      <c r="F6760" s="469"/>
    </row>
    <row r="6761" spans="6:6" x14ac:dyDescent="0.25">
      <c r="F6761" s="469"/>
    </row>
    <row r="6762" spans="6:6" x14ac:dyDescent="0.25">
      <c r="F6762" s="469"/>
    </row>
    <row r="6763" spans="6:6" x14ac:dyDescent="0.25">
      <c r="F6763" s="469"/>
    </row>
    <row r="6764" spans="6:6" x14ac:dyDescent="0.25">
      <c r="F6764" s="469"/>
    </row>
    <row r="6765" spans="6:6" x14ac:dyDescent="0.25">
      <c r="F6765" s="469"/>
    </row>
    <row r="6766" spans="6:6" x14ac:dyDescent="0.25">
      <c r="F6766" s="469"/>
    </row>
    <row r="6767" spans="6:6" x14ac:dyDescent="0.25">
      <c r="F6767" s="469"/>
    </row>
    <row r="6768" spans="6:6" x14ac:dyDescent="0.25">
      <c r="F6768" s="469"/>
    </row>
    <row r="6769" spans="6:6" x14ac:dyDescent="0.25">
      <c r="F6769" s="469"/>
    </row>
    <row r="6770" spans="6:6" x14ac:dyDescent="0.25">
      <c r="F6770" s="469"/>
    </row>
    <row r="6771" spans="6:6" x14ac:dyDescent="0.25">
      <c r="F6771" s="469"/>
    </row>
    <row r="6772" spans="6:6" x14ac:dyDescent="0.25">
      <c r="F6772" s="469"/>
    </row>
    <row r="6773" spans="6:6" x14ac:dyDescent="0.25">
      <c r="F6773" s="469"/>
    </row>
    <row r="6774" spans="6:6" x14ac:dyDescent="0.25">
      <c r="F6774" s="469"/>
    </row>
    <row r="6775" spans="6:6" x14ac:dyDescent="0.25">
      <c r="F6775" s="469"/>
    </row>
    <row r="6776" spans="6:6" x14ac:dyDescent="0.25">
      <c r="F6776" s="469"/>
    </row>
    <row r="6777" spans="6:6" x14ac:dyDescent="0.25">
      <c r="F6777" s="469"/>
    </row>
    <row r="6778" spans="6:6" x14ac:dyDescent="0.25">
      <c r="F6778" s="469"/>
    </row>
    <row r="6779" spans="6:6" x14ac:dyDescent="0.25">
      <c r="F6779" s="469"/>
    </row>
    <row r="6780" spans="6:6" x14ac:dyDescent="0.25">
      <c r="F6780" s="469"/>
    </row>
    <row r="6781" spans="6:6" x14ac:dyDescent="0.25">
      <c r="F6781" s="469"/>
    </row>
    <row r="6782" spans="6:6" x14ac:dyDescent="0.25">
      <c r="F6782" s="469"/>
    </row>
    <row r="6783" spans="6:6" x14ac:dyDescent="0.25">
      <c r="F6783" s="469"/>
    </row>
    <row r="6784" spans="6:6" x14ac:dyDescent="0.25">
      <c r="F6784" s="469"/>
    </row>
    <row r="6785" spans="6:6" x14ac:dyDescent="0.25">
      <c r="F6785" s="469"/>
    </row>
    <row r="6786" spans="6:6" x14ac:dyDescent="0.25">
      <c r="F6786" s="469"/>
    </row>
    <row r="6787" spans="6:6" x14ac:dyDescent="0.25">
      <c r="F6787" s="469"/>
    </row>
    <row r="6788" spans="6:6" x14ac:dyDescent="0.25">
      <c r="F6788" s="469"/>
    </row>
    <row r="6789" spans="6:6" x14ac:dyDescent="0.25">
      <c r="F6789" s="469"/>
    </row>
    <row r="6790" spans="6:6" x14ac:dyDescent="0.25">
      <c r="F6790" s="469"/>
    </row>
    <row r="6791" spans="6:6" x14ac:dyDescent="0.25">
      <c r="F6791" s="469"/>
    </row>
    <row r="6792" spans="6:6" x14ac:dyDescent="0.25">
      <c r="F6792" s="469"/>
    </row>
    <row r="6793" spans="6:6" x14ac:dyDescent="0.25">
      <c r="F6793" s="469"/>
    </row>
    <row r="6794" spans="6:6" x14ac:dyDescent="0.25">
      <c r="F6794" s="469"/>
    </row>
    <row r="6795" spans="6:6" x14ac:dyDescent="0.25">
      <c r="F6795" s="469"/>
    </row>
    <row r="6796" spans="6:6" x14ac:dyDescent="0.25">
      <c r="F6796" s="469"/>
    </row>
    <row r="6797" spans="6:6" x14ac:dyDescent="0.25">
      <c r="F6797" s="469"/>
    </row>
    <row r="6798" spans="6:6" x14ac:dyDescent="0.25">
      <c r="F6798" s="469"/>
    </row>
    <row r="6799" spans="6:6" x14ac:dyDescent="0.25">
      <c r="F6799" s="469"/>
    </row>
    <row r="6800" spans="6:6" x14ac:dyDescent="0.25">
      <c r="F6800" s="469"/>
    </row>
    <row r="6801" spans="6:6" x14ac:dyDescent="0.25">
      <c r="F6801" s="469"/>
    </row>
    <row r="6802" spans="6:6" x14ac:dyDescent="0.25">
      <c r="F6802" s="469"/>
    </row>
    <row r="6803" spans="6:6" x14ac:dyDescent="0.25">
      <c r="F6803" s="469"/>
    </row>
    <row r="6804" spans="6:6" x14ac:dyDescent="0.25">
      <c r="F6804" s="469"/>
    </row>
    <row r="6805" spans="6:6" x14ac:dyDescent="0.25">
      <c r="F6805" s="469"/>
    </row>
    <row r="6806" spans="6:6" x14ac:dyDescent="0.25">
      <c r="F6806" s="469"/>
    </row>
    <row r="6807" spans="6:6" x14ac:dyDescent="0.25">
      <c r="F6807" s="469"/>
    </row>
    <row r="6808" spans="6:6" x14ac:dyDescent="0.25">
      <c r="F6808" s="469"/>
    </row>
    <row r="6809" spans="6:6" x14ac:dyDescent="0.25">
      <c r="F6809" s="469"/>
    </row>
    <row r="6810" spans="6:6" x14ac:dyDescent="0.25">
      <c r="F6810" s="469"/>
    </row>
    <row r="6811" spans="6:6" x14ac:dyDescent="0.25">
      <c r="F6811" s="469"/>
    </row>
    <row r="6812" spans="6:6" x14ac:dyDescent="0.25">
      <c r="F6812" s="469"/>
    </row>
    <row r="6813" spans="6:6" x14ac:dyDescent="0.25">
      <c r="F6813" s="469"/>
    </row>
    <row r="6814" spans="6:6" x14ac:dyDescent="0.25">
      <c r="F6814" s="469"/>
    </row>
    <row r="6815" spans="6:6" x14ac:dyDescent="0.25">
      <c r="F6815" s="469"/>
    </row>
    <row r="6816" spans="6:6" x14ac:dyDescent="0.25">
      <c r="F6816" s="469"/>
    </row>
    <row r="6817" spans="6:6" x14ac:dyDescent="0.25">
      <c r="F6817" s="469"/>
    </row>
    <row r="6818" spans="6:6" x14ac:dyDescent="0.25">
      <c r="F6818" s="469"/>
    </row>
    <row r="6819" spans="6:6" x14ac:dyDescent="0.25">
      <c r="F6819" s="469"/>
    </row>
    <row r="6820" spans="6:6" x14ac:dyDescent="0.25">
      <c r="F6820" s="469"/>
    </row>
    <row r="6821" spans="6:6" x14ac:dyDescent="0.25">
      <c r="F6821" s="469"/>
    </row>
    <row r="6822" spans="6:6" x14ac:dyDescent="0.25">
      <c r="F6822" s="469"/>
    </row>
    <row r="6823" spans="6:6" x14ac:dyDescent="0.25">
      <c r="F6823" s="469"/>
    </row>
    <row r="6824" spans="6:6" x14ac:dyDescent="0.25">
      <c r="F6824" s="469"/>
    </row>
    <row r="6825" spans="6:6" x14ac:dyDescent="0.25">
      <c r="F6825" s="469"/>
    </row>
    <row r="6826" spans="6:6" x14ac:dyDescent="0.25">
      <c r="F6826" s="469"/>
    </row>
    <row r="6827" spans="6:6" x14ac:dyDescent="0.25">
      <c r="F6827" s="469"/>
    </row>
    <row r="6828" spans="6:6" x14ac:dyDescent="0.25">
      <c r="F6828" s="469"/>
    </row>
    <row r="6829" spans="6:6" x14ac:dyDescent="0.25">
      <c r="F6829" s="469"/>
    </row>
    <row r="6830" spans="6:6" x14ac:dyDescent="0.25">
      <c r="F6830" s="469"/>
    </row>
    <row r="6831" spans="6:6" x14ac:dyDescent="0.25">
      <c r="F6831" s="469"/>
    </row>
    <row r="6832" spans="6:6" x14ac:dyDescent="0.25">
      <c r="F6832" s="469"/>
    </row>
    <row r="6833" spans="6:6" x14ac:dyDescent="0.25">
      <c r="F6833" s="469"/>
    </row>
    <row r="6834" spans="6:6" x14ac:dyDescent="0.25">
      <c r="F6834" s="469"/>
    </row>
    <row r="6835" spans="6:6" x14ac:dyDescent="0.25">
      <c r="F6835" s="469"/>
    </row>
    <row r="6836" spans="6:6" x14ac:dyDescent="0.25">
      <c r="F6836" s="469"/>
    </row>
    <row r="6837" spans="6:6" x14ac:dyDescent="0.25">
      <c r="F6837" s="469"/>
    </row>
    <row r="6838" spans="6:6" x14ac:dyDescent="0.25">
      <c r="F6838" s="469"/>
    </row>
    <row r="6839" spans="6:6" x14ac:dyDescent="0.25">
      <c r="F6839" s="469"/>
    </row>
    <row r="6840" spans="6:6" x14ac:dyDescent="0.25">
      <c r="F6840" s="469"/>
    </row>
    <row r="6841" spans="6:6" x14ac:dyDescent="0.25">
      <c r="F6841" s="469"/>
    </row>
    <row r="6842" spans="6:6" x14ac:dyDescent="0.25">
      <c r="F6842" s="469"/>
    </row>
    <row r="6843" spans="6:6" x14ac:dyDescent="0.25">
      <c r="F6843" s="469"/>
    </row>
    <row r="6844" spans="6:6" x14ac:dyDescent="0.25">
      <c r="F6844" s="469"/>
    </row>
    <row r="6845" spans="6:6" x14ac:dyDescent="0.25">
      <c r="F6845" s="469"/>
    </row>
    <row r="6846" spans="6:6" x14ac:dyDescent="0.25">
      <c r="F6846" s="469"/>
    </row>
    <row r="6847" spans="6:6" x14ac:dyDescent="0.25">
      <c r="F6847" s="469"/>
    </row>
    <row r="6848" spans="6:6" x14ac:dyDescent="0.25">
      <c r="F6848" s="469"/>
    </row>
    <row r="6849" spans="6:6" x14ac:dyDescent="0.25">
      <c r="F6849" s="469"/>
    </row>
    <row r="6850" spans="6:6" x14ac:dyDescent="0.25">
      <c r="F6850" s="469"/>
    </row>
    <row r="6851" spans="6:6" x14ac:dyDescent="0.25">
      <c r="F6851" s="469"/>
    </row>
    <row r="6852" spans="6:6" x14ac:dyDescent="0.25">
      <c r="F6852" s="469"/>
    </row>
    <row r="6853" spans="6:6" x14ac:dyDescent="0.25">
      <c r="F6853" s="469"/>
    </row>
    <row r="6854" spans="6:6" x14ac:dyDescent="0.25">
      <c r="F6854" s="469"/>
    </row>
    <row r="6855" spans="6:6" x14ac:dyDescent="0.25">
      <c r="F6855" s="469"/>
    </row>
    <row r="6856" spans="6:6" x14ac:dyDescent="0.25">
      <c r="F6856" s="469"/>
    </row>
    <row r="6857" spans="6:6" x14ac:dyDescent="0.25">
      <c r="F6857" s="469"/>
    </row>
    <row r="6858" spans="6:6" x14ac:dyDescent="0.25">
      <c r="F6858" s="469"/>
    </row>
    <row r="6859" spans="6:6" x14ac:dyDescent="0.25">
      <c r="F6859" s="469"/>
    </row>
    <row r="6860" spans="6:6" x14ac:dyDescent="0.25">
      <c r="F6860" s="469"/>
    </row>
    <row r="6861" spans="6:6" x14ac:dyDescent="0.25">
      <c r="F6861" s="469"/>
    </row>
    <row r="6862" spans="6:6" x14ac:dyDescent="0.25">
      <c r="F6862" s="469"/>
    </row>
    <row r="6863" spans="6:6" x14ac:dyDescent="0.25">
      <c r="F6863" s="469"/>
    </row>
    <row r="6864" spans="6:6" x14ac:dyDescent="0.25">
      <c r="F6864" s="469"/>
    </row>
    <row r="6865" spans="6:6" x14ac:dyDescent="0.25">
      <c r="F6865" s="469"/>
    </row>
    <row r="6866" spans="6:6" x14ac:dyDescent="0.25">
      <c r="F6866" s="469"/>
    </row>
    <row r="6867" spans="6:6" x14ac:dyDescent="0.25">
      <c r="F6867" s="469"/>
    </row>
    <row r="6868" spans="6:6" x14ac:dyDescent="0.25">
      <c r="F6868" s="469"/>
    </row>
    <row r="6869" spans="6:6" x14ac:dyDescent="0.25">
      <c r="F6869" s="469"/>
    </row>
    <row r="6870" spans="6:6" x14ac:dyDescent="0.25">
      <c r="F6870" s="469"/>
    </row>
    <row r="6871" spans="6:6" x14ac:dyDescent="0.25">
      <c r="F6871" s="469"/>
    </row>
    <row r="6872" spans="6:6" x14ac:dyDescent="0.25">
      <c r="F6872" s="469"/>
    </row>
    <row r="6873" spans="6:6" x14ac:dyDescent="0.25">
      <c r="F6873" s="469"/>
    </row>
    <row r="6874" spans="6:6" x14ac:dyDescent="0.25">
      <c r="F6874" s="469"/>
    </row>
    <row r="6875" spans="6:6" x14ac:dyDescent="0.25">
      <c r="F6875" s="469"/>
    </row>
    <row r="6876" spans="6:6" x14ac:dyDescent="0.25">
      <c r="F6876" s="469"/>
    </row>
    <row r="6877" spans="6:6" x14ac:dyDescent="0.25">
      <c r="F6877" s="469"/>
    </row>
    <row r="6878" spans="6:6" x14ac:dyDescent="0.25">
      <c r="F6878" s="469"/>
    </row>
    <row r="6879" spans="6:6" x14ac:dyDescent="0.25">
      <c r="F6879" s="469"/>
    </row>
    <row r="6880" spans="6:6" x14ac:dyDescent="0.25">
      <c r="F6880" s="469"/>
    </row>
    <row r="6881" spans="6:6" x14ac:dyDescent="0.25">
      <c r="F6881" s="469"/>
    </row>
    <row r="6882" spans="6:6" x14ac:dyDescent="0.25">
      <c r="F6882" s="469"/>
    </row>
    <row r="6883" spans="6:6" x14ac:dyDescent="0.25">
      <c r="F6883" s="469"/>
    </row>
    <row r="6884" spans="6:6" x14ac:dyDescent="0.25">
      <c r="F6884" s="469"/>
    </row>
    <row r="6885" spans="6:6" x14ac:dyDescent="0.25">
      <c r="F6885" s="469"/>
    </row>
    <row r="6886" spans="6:6" x14ac:dyDescent="0.25">
      <c r="F6886" s="469"/>
    </row>
    <row r="6887" spans="6:6" x14ac:dyDescent="0.25">
      <c r="F6887" s="469"/>
    </row>
    <row r="6888" spans="6:6" x14ac:dyDescent="0.25">
      <c r="F6888" s="469"/>
    </row>
    <row r="6889" spans="6:6" x14ac:dyDescent="0.25">
      <c r="F6889" s="469"/>
    </row>
    <row r="6890" spans="6:6" x14ac:dyDescent="0.25">
      <c r="F6890" s="469"/>
    </row>
    <row r="6891" spans="6:6" x14ac:dyDescent="0.25">
      <c r="F6891" s="469"/>
    </row>
    <row r="6892" spans="6:6" x14ac:dyDescent="0.25">
      <c r="F6892" s="469"/>
    </row>
    <row r="6893" spans="6:6" x14ac:dyDescent="0.25">
      <c r="F6893" s="469"/>
    </row>
    <row r="6894" spans="6:6" x14ac:dyDescent="0.25">
      <c r="F6894" s="469"/>
    </row>
    <row r="6895" spans="6:6" x14ac:dyDescent="0.25">
      <c r="F6895" s="469"/>
    </row>
    <row r="6896" spans="6:6" x14ac:dyDescent="0.25">
      <c r="F6896" s="469"/>
    </row>
    <row r="6897" spans="6:6" x14ac:dyDescent="0.25">
      <c r="F6897" s="469"/>
    </row>
    <row r="6898" spans="6:6" x14ac:dyDescent="0.25">
      <c r="F6898" s="469"/>
    </row>
    <row r="6899" spans="6:6" x14ac:dyDescent="0.25">
      <c r="F6899" s="469"/>
    </row>
    <row r="6900" spans="6:6" x14ac:dyDescent="0.25">
      <c r="F6900" s="469"/>
    </row>
    <row r="6901" spans="6:6" x14ac:dyDescent="0.25">
      <c r="F6901" s="469"/>
    </row>
    <row r="6902" spans="6:6" x14ac:dyDescent="0.25">
      <c r="F6902" s="469"/>
    </row>
    <row r="6903" spans="6:6" x14ac:dyDescent="0.25">
      <c r="F6903" s="469"/>
    </row>
    <row r="6904" spans="6:6" x14ac:dyDescent="0.25">
      <c r="F6904" s="469"/>
    </row>
    <row r="6905" spans="6:6" x14ac:dyDescent="0.25">
      <c r="F6905" s="469"/>
    </row>
    <row r="6906" spans="6:6" x14ac:dyDescent="0.25">
      <c r="F6906" s="469"/>
    </row>
    <row r="6907" spans="6:6" x14ac:dyDescent="0.25">
      <c r="F6907" s="469"/>
    </row>
    <row r="6908" spans="6:6" x14ac:dyDescent="0.25">
      <c r="F6908" s="469"/>
    </row>
    <row r="6909" spans="6:6" x14ac:dyDescent="0.25">
      <c r="F6909" s="469"/>
    </row>
    <row r="6910" spans="6:6" x14ac:dyDescent="0.25">
      <c r="F6910" s="469"/>
    </row>
    <row r="6911" spans="6:6" x14ac:dyDescent="0.25">
      <c r="F6911" s="469"/>
    </row>
    <row r="6912" spans="6:6" x14ac:dyDescent="0.25">
      <c r="F6912" s="469"/>
    </row>
    <row r="6913" spans="6:6" x14ac:dyDescent="0.25">
      <c r="F6913" s="469"/>
    </row>
    <row r="6914" spans="6:6" x14ac:dyDescent="0.25">
      <c r="F6914" s="469"/>
    </row>
    <row r="6915" spans="6:6" x14ac:dyDescent="0.25">
      <c r="F6915" s="469"/>
    </row>
    <row r="6916" spans="6:6" x14ac:dyDescent="0.25">
      <c r="F6916" s="469"/>
    </row>
    <row r="6917" spans="6:6" x14ac:dyDescent="0.25">
      <c r="F6917" s="469"/>
    </row>
    <row r="6918" spans="6:6" x14ac:dyDescent="0.25">
      <c r="F6918" s="469"/>
    </row>
    <row r="6919" spans="6:6" x14ac:dyDescent="0.25">
      <c r="F6919" s="469"/>
    </row>
    <row r="6920" spans="6:6" x14ac:dyDescent="0.25">
      <c r="F6920" s="469"/>
    </row>
    <row r="6921" spans="6:6" x14ac:dyDescent="0.25">
      <c r="F6921" s="469"/>
    </row>
    <row r="6922" spans="6:6" x14ac:dyDescent="0.25">
      <c r="F6922" s="469"/>
    </row>
    <row r="6923" spans="6:6" x14ac:dyDescent="0.25">
      <c r="F6923" s="469"/>
    </row>
    <row r="6924" spans="6:6" x14ac:dyDescent="0.25">
      <c r="F6924" s="469"/>
    </row>
    <row r="6925" spans="6:6" x14ac:dyDescent="0.25">
      <c r="F6925" s="469"/>
    </row>
    <row r="6926" spans="6:6" x14ac:dyDescent="0.25">
      <c r="F6926" s="469"/>
    </row>
    <row r="6927" spans="6:6" x14ac:dyDescent="0.25">
      <c r="F6927" s="469"/>
    </row>
    <row r="6928" spans="6:6" x14ac:dyDescent="0.25">
      <c r="F6928" s="469"/>
    </row>
    <row r="6929" spans="6:6" x14ac:dyDescent="0.25">
      <c r="F6929" s="469"/>
    </row>
    <row r="6930" spans="6:6" x14ac:dyDescent="0.25">
      <c r="F6930" s="469"/>
    </row>
    <row r="6931" spans="6:6" x14ac:dyDescent="0.25">
      <c r="F6931" s="469"/>
    </row>
    <row r="6932" spans="6:6" x14ac:dyDescent="0.25">
      <c r="F6932" s="469"/>
    </row>
    <row r="6933" spans="6:6" x14ac:dyDescent="0.25">
      <c r="F6933" s="469"/>
    </row>
    <row r="6934" spans="6:6" x14ac:dyDescent="0.25">
      <c r="F6934" s="469"/>
    </row>
    <row r="6935" spans="6:6" x14ac:dyDescent="0.25">
      <c r="F6935" s="469"/>
    </row>
    <row r="6936" spans="6:6" x14ac:dyDescent="0.25">
      <c r="F6936" s="469"/>
    </row>
    <row r="6937" spans="6:6" x14ac:dyDescent="0.25">
      <c r="F6937" s="469"/>
    </row>
    <row r="6938" spans="6:6" x14ac:dyDescent="0.25">
      <c r="F6938" s="469"/>
    </row>
    <row r="6939" spans="6:6" x14ac:dyDescent="0.25">
      <c r="F6939" s="469"/>
    </row>
    <row r="6940" spans="6:6" x14ac:dyDescent="0.25">
      <c r="F6940" s="469"/>
    </row>
    <row r="6941" spans="6:6" x14ac:dyDescent="0.25">
      <c r="F6941" s="469"/>
    </row>
    <row r="6942" spans="6:6" x14ac:dyDescent="0.25">
      <c r="F6942" s="469"/>
    </row>
    <row r="6943" spans="6:6" x14ac:dyDescent="0.25">
      <c r="F6943" s="469"/>
    </row>
    <row r="6944" spans="6:6" x14ac:dyDescent="0.25">
      <c r="F6944" s="469"/>
    </row>
    <row r="6945" spans="6:6" x14ac:dyDescent="0.25">
      <c r="F6945" s="469"/>
    </row>
    <row r="6946" spans="6:6" x14ac:dyDescent="0.25">
      <c r="F6946" s="469"/>
    </row>
    <row r="6947" spans="6:6" x14ac:dyDescent="0.25">
      <c r="F6947" s="469"/>
    </row>
    <row r="6948" spans="6:6" x14ac:dyDescent="0.25">
      <c r="F6948" s="469"/>
    </row>
    <row r="6949" spans="6:6" x14ac:dyDescent="0.25">
      <c r="F6949" s="469"/>
    </row>
    <row r="6950" spans="6:6" x14ac:dyDescent="0.25">
      <c r="F6950" s="469"/>
    </row>
    <row r="6951" spans="6:6" x14ac:dyDescent="0.25">
      <c r="F6951" s="469"/>
    </row>
    <row r="6952" spans="6:6" x14ac:dyDescent="0.25">
      <c r="F6952" s="469"/>
    </row>
    <row r="6953" spans="6:6" x14ac:dyDescent="0.25">
      <c r="F6953" s="469"/>
    </row>
    <row r="6954" spans="6:6" x14ac:dyDescent="0.25">
      <c r="F6954" s="469"/>
    </row>
    <row r="6955" spans="6:6" x14ac:dyDescent="0.25">
      <c r="F6955" s="469"/>
    </row>
    <row r="6956" spans="6:6" x14ac:dyDescent="0.25">
      <c r="F6956" s="469"/>
    </row>
    <row r="6957" spans="6:6" x14ac:dyDescent="0.25">
      <c r="F6957" s="469"/>
    </row>
    <row r="6958" spans="6:6" x14ac:dyDescent="0.25">
      <c r="F6958" s="469"/>
    </row>
    <row r="6959" spans="6:6" x14ac:dyDescent="0.25">
      <c r="F6959" s="469"/>
    </row>
    <row r="6960" spans="6:6" x14ac:dyDescent="0.25">
      <c r="F6960" s="469"/>
    </row>
    <row r="6961" spans="6:6" x14ac:dyDescent="0.25">
      <c r="F6961" s="469"/>
    </row>
    <row r="6962" spans="6:6" x14ac:dyDescent="0.25">
      <c r="F6962" s="469"/>
    </row>
    <row r="6963" spans="6:6" x14ac:dyDescent="0.25">
      <c r="F6963" s="469"/>
    </row>
    <row r="6964" spans="6:6" x14ac:dyDescent="0.25">
      <c r="F6964" s="469"/>
    </row>
    <row r="6965" spans="6:6" x14ac:dyDescent="0.25">
      <c r="F6965" s="469"/>
    </row>
    <row r="6966" spans="6:6" x14ac:dyDescent="0.25">
      <c r="F6966" s="469"/>
    </row>
    <row r="6967" spans="6:6" x14ac:dyDescent="0.25">
      <c r="F6967" s="469"/>
    </row>
    <row r="6968" spans="6:6" x14ac:dyDescent="0.25">
      <c r="F6968" s="469"/>
    </row>
    <row r="6969" spans="6:6" x14ac:dyDescent="0.25">
      <c r="F6969" s="469"/>
    </row>
    <row r="6970" spans="6:6" x14ac:dyDescent="0.25">
      <c r="F6970" s="469"/>
    </row>
    <row r="6971" spans="6:6" x14ac:dyDescent="0.25">
      <c r="F6971" s="469"/>
    </row>
    <row r="6972" spans="6:6" x14ac:dyDescent="0.25">
      <c r="F6972" s="469"/>
    </row>
    <row r="6973" spans="6:6" x14ac:dyDescent="0.25">
      <c r="F6973" s="469"/>
    </row>
    <row r="6974" spans="6:6" x14ac:dyDescent="0.25">
      <c r="F6974" s="469"/>
    </row>
    <row r="6975" spans="6:6" x14ac:dyDescent="0.25">
      <c r="F6975" s="469"/>
    </row>
    <row r="6976" spans="6:6" x14ac:dyDescent="0.25">
      <c r="F6976" s="469"/>
    </row>
    <row r="6977" spans="6:6" x14ac:dyDescent="0.25">
      <c r="F6977" s="469"/>
    </row>
    <row r="6978" spans="6:6" x14ac:dyDescent="0.25">
      <c r="F6978" s="469"/>
    </row>
    <row r="6979" spans="6:6" x14ac:dyDescent="0.25">
      <c r="F6979" s="469"/>
    </row>
    <row r="6980" spans="6:6" x14ac:dyDescent="0.25">
      <c r="F6980" s="469"/>
    </row>
    <row r="6981" spans="6:6" x14ac:dyDescent="0.25">
      <c r="F6981" s="469"/>
    </row>
    <row r="6982" spans="6:6" x14ac:dyDescent="0.25">
      <c r="F6982" s="469"/>
    </row>
    <row r="6983" spans="6:6" x14ac:dyDescent="0.25">
      <c r="F6983" s="469"/>
    </row>
    <row r="6984" spans="6:6" x14ac:dyDescent="0.25">
      <c r="F6984" s="469"/>
    </row>
    <row r="6985" spans="6:6" x14ac:dyDescent="0.25">
      <c r="F6985" s="469"/>
    </row>
    <row r="6986" spans="6:6" x14ac:dyDescent="0.25">
      <c r="F6986" s="469"/>
    </row>
    <row r="6987" spans="6:6" x14ac:dyDescent="0.25">
      <c r="F6987" s="469"/>
    </row>
    <row r="6988" spans="6:6" x14ac:dyDescent="0.25">
      <c r="F6988" s="469"/>
    </row>
    <row r="6989" spans="6:6" x14ac:dyDescent="0.25">
      <c r="F6989" s="469"/>
    </row>
    <row r="6990" spans="6:6" x14ac:dyDescent="0.25">
      <c r="F6990" s="469"/>
    </row>
    <row r="6991" spans="6:6" x14ac:dyDescent="0.25">
      <c r="F6991" s="469"/>
    </row>
    <row r="6992" spans="6:6" x14ac:dyDescent="0.25">
      <c r="F6992" s="469"/>
    </row>
    <row r="6993" spans="6:6" x14ac:dyDescent="0.25">
      <c r="F6993" s="469"/>
    </row>
    <row r="6994" spans="6:6" x14ac:dyDescent="0.25">
      <c r="F6994" s="469"/>
    </row>
    <row r="6995" spans="6:6" x14ac:dyDescent="0.25">
      <c r="F6995" s="469"/>
    </row>
    <row r="6996" spans="6:6" x14ac:dyDescent="0.25">
      <c r="F6996" s="469"/>
    </row>
    <row r="6997" spans="6:6" x14ac:dyDescent="0.25">
      <c r="F6997" s="469"/>
    </row>
    <row r="6998" spans="6:6" x14ac:dyDescent="0.25">
      <c r="F6998" s="469"/>
    </row>
    <row r="6999" spans="6:6" x14ac:dyDescent="0.25">
      <c r="F6999" s="469"/>
    </row>
    <row r="7000" spans="6:6" x14ac:dyDescent="0.25">
      <c r="F7000" s="469"/>
    </row>
    <row r="7001" spans="6:6" x14ac:dyDescent="0.25">
      <c r="F7001" s="469"/>
    </row>
    <row r="7002" spans="6:6" x14ac:dyDescent="0.25">
      <c r="F7002" s="469"/>
    </row>
    <row r="7003" spans="6:6" x14ac:dyDescent="0.25">
      <c r="F7003" s="469"/>
    </row>
    <row r="7004" spans="6:6" x14ac:dyDescent="0.25">
      <c r="F7004" s="469"/>
    </row>
    <row r="7005" spans="6:6" x14ac:dyDescent="0.25">
      <c r="F7005" s="469"/>
    </row>
    <row r="7006" spans="6:6" x14ac:dyDescent="0.25">
      <c r="F7006" s="469"/>
    </row>
    <row r="7007" spans="6:6" x14ac:dyDescent="0.25">
      <c r="F7007" s="469"/>
    </row>
    <row r="7008" spans="6:6" x14ac:dyDescent="0.25">
      <c r="F7008" s="469"/>
    </row>
    <row r="7009" spans="6:6" x14ac:dyDescent="0.25">
      <c r="F7009" s="469"/>
    </row>
    <row r="7010" spans="6:6" x14ac:dyDescent="0.25">
      <c r="F7010" s="469"/>
    </row>
    <row r="7011" spans="6:6" x14ac:dyDescent="0.25">
      <c r="F7011" s="469"/>
    </row>
    <row r="7012" spans="6:6" x14ac:dyDescent="0.25">
      <c r="F7012" s="469"/>
    </row>
    <row r="7013" spans="6:6" x14ac:dyDescent="0.25">
      <c r="F7013" s="469"/>
    </row>
    <row r="7014" spans="6:6" x14ac:dyDescent="0.25">
      <c r="F7014" s="469"/>
    </row>
    <row r="7015" spans="6:6" x14ac:dyDescent="0.25">
      <c r="F7015" s="469"/>
    </row>
    <row r="7016" spans="6:6" x14ac:dyDescent="0.25">
      <c r="F7016" s="469"/>
    </row>
    <row r="7017" spans="6:6" x14ac:dyDescent="0.25">
      <c r="F7017" s="469"/>
    </row>
    <row r="7018" spans="6:6" x14ac:dyDescent="0.25">
      <c r="F7018" s="469"/>
    </row>
    <row r="7019" spans="6:6" x14ac:dyDescent="0.25">
      <c r="F7019" s="469"/>
    </row>
    <row r="7020" spans="6:6" x14ac:dyDescent="0.25">
      <c r="F7020" s="469"/>
    </row>
    <row r="7021" spans="6:6" x14ac:dyDescent="0.25">
      <c r="F7021" s="469"/>
    </row>
    <row r="7022" spans="6:6" x14ac:dyDescent="0.25">
      <c r="F7022" s="469"/>
    </row>
    <row r="7023" spans="6:6" x14ac:dyDescent="0.25">
      <c r="F7023" s="469"/>
    </row>
    <row r="7024" spans="6:6" x14ac:dyDescent="0.25">
      <c r="F7024" s="469"/>
    </row>
    <row r="7025" spans="6:6" x14ac:dyDescent="0.25">
      <c r="F7025" s="469"/>
    </row>
    <row r="7026" spans="6:6" x14ac:dyDescent="0.25">
      <c r="F7026" s="469"/>
    </row>
    <row r="7027" spans="6:6" x14ac:dyDescent="0.25">
      <c r="F7027" s="469"/>
    </row>
    <row r="7028" spans="6:6" x14ac:dyDescent="0.25">
      <c r="F7028" s="469"/>
    </row>
    <row r="7029" spans="6:6" x14ac:dyDescent="0.25">
      <c r="F7029" s="469"/>
    </row>
    <row r="7030" spans="6:6" x14ac:dyDescent="0.25">
      <c r="F7030" s="469"/>
    </row>
    <row r="7031" spans="6:6" x14ac:dyDescent="0.25">
      <c r="F7031" s="469"/>
    </row>
    <row r="7032" spans="6:6" x14ac:dyDescent="0.25">
      <c r="F7032" s="469"/>
    </row>
    <row r="7033" spans="6:6" x14ac:dyDescent="0.25">
      <c r="F7033" s="469"/>
    </row>
    <row r="7034" spans="6:6" x14ac:dyDescent="0.25">
      <c r="F7034" s="469"/>
    </row>
    <row r="7035" spans="6:6" x14ac:dyDescent="0.25">
      <c r="F7035" s="469"/>
    </row>
    <row r="7036" spans="6:6" x14ac:dyDescent="0.25">
      <c r="F7036" s="469"/>
    </row>
    <row r="7037" spans="6:6" x14ac:dyDescent="0.25">
      <c r="F7037" s="469"/>
    </row>
    <row r="7038" spans="6:6" x14ac:dyDescent="0.25">
      <c r="F7038" s="469"/>
    </row>
    <row r="7039" spans="6:6" x14ac:dyDescent="0.25">
      <c r="F7039" s="469"/>
    </row>
    <row r="7040" spans="6:6" x14ac:dyDescent="0.25">
      <c r="F7040" s="469"/>
    </row>
    <row r="7041" spans="6:6" x14ac:dyDescent="0.25">
      <c r="F7041" s="469"/>
    </row>
    <row r="7042" spans="6:6" x14ac:dyDescent="0.25">
      <c r="F7042" s="469"/>
    </row>
    <row r="7043" spans="6:6" x14ac:dyDescent="0.25">
      <c r="F7043" s="469"/>
    </row>
    <row r="7044" spans="6:6" x14ac:dyDescent="0.25">
      <c r="F7044" s="469"/>
    </row>
    <row r="7045" spans="6:6" x14ac:dyDescent="0.25">
      <c r="F7045" s="469"/>
    </row>
    <row r="7046" spans="6:6" x14ac:dyDescent="0.25">
      <c r="F7046" s="469"/>
    </row>
    <row r="7047" spans="6:6" x14ac:dyDescent="0.25">
      <c r="F7047" s="469"/>
    </row>
    <row r="7048" spans="6:6" x14ac:dyDescent="0.25">
      <c r="F7048" s="469"/>
    </row>
    <row r="7049" spans="6:6" x14ac:dyDescent="0.25">
      <c r="F7049" s="469"/>
    </row>
    <row r="7050" spans="6:6" x14ac:dyDescent="0.25">
      <c r="F7050" s="469"/>
    </row>
    <row r="7051" spans="6:6" x14ac:dyDescent="0.25">
      <c r="F7051" s="469"/>
    </row>
    <row r="7052" spans="6:6" x14ac:dyDescent="0.25">
      <c r="F7052" s="469"/>
    </row>
    <row r="7053" spans="6:6" x14ac:dyDescent="0.25">
      <c r="F7053" s="469"/>
    </row>
    <row r="7054" spans="6:6" x14ac:dyDescent="0.25">
      <c r="F7054" s="469"/>
    </row>
    <row r="7055" spans="6:6" x14ac:dyDescent="0.25">
      <c r="F7055" s="469"/>
    </row>
    <row r="7056" spans="6:6" x14ac:dyDescent="0.25">
      <c r="F7056" s="469"/>
    </row>
    <row r="7057" spans="6:6" x14ac:dyDescent="0.25">
      <c r="F7057" s="469"/>
    </row>
    <row r="7058" spans="6:6" x14ac:dyDescent="0.25">
      <c r="F7058" s="469"/>
    </row>
    <row r="7059" spans="6:6" x14ac:dyDescent="0.25">
      <c r="F7059" s="469"/>
    </row>
    <row r="7060" spans="6:6" x14ac:dyDescent="0.25">
      <c r="F7060" s="469"/>
    </row>
    <row r="7061" spans="6:6" x14ac:dyDescent="0.25">
      <c r="F7061" s="469"/>
    </row>
    <row r="7062" spans="6:6" x14ac:dyDescent="0.25">
      <c r="F7062" s="469"/>
    </row>
    <row r="7063" spans="6:6" x14ac:dyDescent="0.25">
      <c r="F7063" s="469"/>
    </row>
    <row r="7064" spans="6:6" x14ac:dyDescent="0.25">
      <c r="F7064" s="469"/>
    </row>
    <row r="7065" spans="6:6" x14ac:dyDescent="0.25">
      <c r="F7065" s="469"/>
    </row>
    <row r="7066" spans="6:6" x14ac:dyDescent="0.25">
      <c r="F7066" s="469"/>
    </row>
    <row r="7067" spans="6:6" x14ac:dyDescent="0.25">
      <c r="F7067" s="469"/>
    </row>
    <row r="7068" spans="6:6" x14ac:dyDescent="0.25">
      <c r="F7068" s="469"/>
    </row>
    <row r="7069" spans="6:6" x14ac:dyDescent="0.25">
      <c r="F7069" s="469"/>
    </row>
    <row r="7070" spans="6:6" x14ac:dyDescent="0.25">
      <c r="F7070" s="469"/>
    </row>
    <row r="7071" spans="6:6" x14ac:dyDescent="0.25">
      <c r="F7071" s="469"/>
    </row>
    <row r="7072" spans="6:6" x14ac:dyDescent="0.25">
      <c r="F7072" s="469"/>
    </row>
    <row r="7073" spans="6:6" x14ac:dyDescent="0.25">
      <c r="F7073" s="469"/>
    </row>
    <row r="7074" spans="6:6" x14ac:dyDescent="0.25">
      <c r="F7074" s="469"/>
    </row>
    <row r="7075" spans="6:6" x14ac:dyDescent="0.25">
      <c r="F7075" s="469"/>
    </row>
    <row r="7076" spans="6:6" x14ac:dyDescent="0.25">
      <c r="F7076" s="469"/>
    </row>
    <row r="7077" spans="6:6" x14ac:dyDescent="0.25">
      <c r="F7077" s="469"/>
    </row>
    <row r="7078" spans="6:6" x14ac:dyDescent="0.25">
      <c r="F7078" s="469"/>
    </row>
    <row r="7079" spans="6:6" x14ac:dyDescent="0.25">
      <c r="F7079" s="469"/>
    </row>
    <row r="7080" spans="6:6" x14ac:dyDescent="0.25">
      <c r="F7080" s="469"/>
    </row>
    <row r="7081" spans="6:6" x14ac:dyDescent="0.25">
      <c r="F7081" s="469"/>
    </row>
    <row r="7082" spans="6:6" x14ac:dyDescent="0.25">
      <c r="F7082" s="469"/>
    </row>
    <row r="7083" spans="6:6" x14ac:dyDescent="0.25">
      <c r="F7083" s="469"/>
    </row>
    <row r="7084" spans="6:6" x14ac:dyDescent="0.25">
      <c r="F7084" s="469"/>
    </row>
    <row r="7085" spans="6:6" x14ac:dyDescent="0.25">
      <c r="F7085" s="469"/>
    </row>
    <row r="7086" spans="6:6" x14ac:dyDescent="0.25">
      <c r="F7086" s="469"/>
    </row>
    <row r="7087" spans="6:6" x14ac:dyDescent="0.25">
      <c r="F7087" s="469"/>
    </row>
    <row r="7088" spans="6:6" x14ac:dyDescent="0.25">
      <c r="F7088" s="469"/>
    </row>
    <row r="7089" spans="6:6" x14ac:dyDescent="0.25">
      <c r="F7089" s="469"/>
    </row>
    <row r="7090" spans="6:6" x14ac:dyDescent="0.25">
      <c r="F7090" s="469"/>
    </row>
    <row r="7091" spans="6:6" x14ac:dyDescent="0.25">
      <c r="F7091" s="469"/>
    </row>
    <row r="7092" spans="6:6" x14ac:dyDescent="0.25">
      <c r="F7092" s="469"/>
    </row>
    <row r="7093" spans="6:6" x14ac:dyDescent="0.25">
      <c r="F7093" s="469"/>
    </row>
    <row r="7094" spans="6:6" x14ac:dyDescent="0.25">
      <c r="F7094" s="469"/>
    </row>
    <row r="7095" spans="6:6" x14ac:dyDescent="0.25">
      <c r="F7095" s="469"/>
    </row>
    <row r="7096" spans="6:6" x14ac:dyDescent="0.25">
      <c r="F7096" s="469"/>
    </row>
    <row r="7097" spans="6:6" x14ac:dyDescent="0.25">
      <c r="F7097" s="469"/>
    </row>
    <row r="7098" spans="6:6" x14ac:dyDescent="0.25">
      <c r="F7098" s="469"/>
    </row>
    <row r="7099" spans="6:6" x14ac:dyDescent="0.25">
      <c r="F7099" s="469"/>
    </row>
    <row r="7100" spans="6:6" x14ac:dyDescent="0.25">
      <c r="F7100" s="469"/>
    </row>
    <row r="7101" spans="6:6" x14ac:dyDescent="0.25">
      <c r="F7101" s="469"/>
    </row>
    <row r="7102" spans="6:6" x14ac:dyDescent="0.25">
      <c r="F7102" s="469"/>
    </row>
    <row r="7103" spans="6:6" x14ac:dyDescent="0.25">
      <c r="F7103" s="469"/>
    </row>
    <row r="7104" spans="6:6" x14ac:dyDescent="0.25">
      <c r="F7104" s="469"/>
    </row>
    <row r="7105" spans="6:6" x14ac:dyDescent="0.25">
      <c r="F7105" s="469"/>
    </row>
    <row r="7106" spans="6:6" x14ac:dyDescent="0.25">
      <c r="F7106" s="469"/>
    </row>
    <row r="7107" spans="6:6" x14ac:dyDescent="0.25">
      <c r="F7107" s="469"/>
    </row>
    <row r="7108" spans="6:6" x14ac:dyDescent="0.25">
      <c r="F7108" s="469"/>
    </row>
    <row r="7109" spans="6:6" x14ac:dyDescent="0.25">
      <c r="F7109" s="469"/>
    </row>
    <row r="7110" spans="6:6" x14ac:dyDescent="0.25">
      <c r="F7110" s="469"/>
    </row>
    <row r="7111" spans="6:6" x14ac:dyDescent="0.25">
      <c r="F7111" s="469"/>
    </row>
    <row r="7112" spans="6:6" x14ac:dyDescent="0.25">
      <c r="F7112" s="469"/>
    </row>
    <row r="7113" spans="6:6" x14ac:dyDescent="0.25">
      <c r="F7113" s="469"/>
    </row>
    <row r="7114" spans="6:6" x14ac:dyDescent="0.25">
      <c r="F7114" s="469"/>
    </row>
    <row r="7115" spans="6:6" x14ac:dyDescent="0.25">
      <c r="F7115" s="469"/>
    </row>
    <row r="7116" spans="6:6" x14ac:dyDescent="0.25">
      <c r="F7116" s="469"/>
    </row>
    <row r="7117" spans="6:6" x14ac:dyDescent="0.25">
      <c r="F7117" s="469"/>
    </row>
    <row r="7118" spans="6:6" x14ac:dyDescent="0.25">
      <c r="F7118" s="469"/>
    </row>
    <row r="7119" spans="6:6" x14ac:dyDescent="0.25">
      <c r="F7119" s="469"/>
    </row>
    <row r="7120" spans="6:6" x14ac:dyDescent="0.25">
      <c r="F7120" s="469"/>
    </row>
    <row r="7121" spans="6:6" x14ac:dyDescent="0.25">
      <c r="F7121" s="469"/>
    </row>
    <row r="7122" spans="6:6" x14ac:dyDescent="0.25">
      <c r="F7122" s="469"/>
    </row>
    <row r="7123" spans="6:6" x14ac:dyDescent="0.25">
      <c r="F7123" s="469"/>
    </row>
    <row r="7124" spans="6:6" x14ac:dyDescent="0.25">
      <c r="F7124" s="469"/>
    </row>
    <row r="7125" spans="6:6" x14ac:dyDescent="0.25">
      <c r="F7125" s="469"/>
    </row>
    <row r="7126" spans="6:6" x14ac:dyDescent="0.25">
      <c r="F7126" s="469"/>
    </row>
    <row r="7127" spans="6:6" x14ac:dyDescent="0.25">
      <c r="F7127" s="469"/>
    </row>
    <row r="7128" spans="6:6" x14ac:dyDescent="0.25">
      <c r="F7128" s="469"/>
    </row>
    <row r="7129" spans="6:6" x14ac:dyDescent="0.25">
      <c r="F7129" s="469"/>
    </row>
    <row r="7130" spans="6:6" x14ac:dyDescent="0.25">
      <c r="F7130" s="469"/>
    </row>
    <row r="7131" spans="6:6" x14ac:dyDescent="0.25">
      <c r="F7131" s="469"/>
    </row>
    <row r="7132" spans="6:6" x14ac:dyDescent="0.25">
      <c r="F7132" s="469"/>
    </row>
    <row r="7133" spans="6:6" x14ac:dyDescent="0.25">
      <c r="F7133" s="469"/>
    </row>
    <row r="7134" spans="6:6" x14ac:dyDescent="0.25">
      <c r="F7134" s="469"/>
    </row>
    <row r="7135" spans="6:6" x14ac:dyDescent="0.25">
      <c r="F7135" s="469"/>
    </row>
    <row r="7136" spans="6:6" x14ac:dyDescent="0.25">
      <c r="F7136" s="469"/>
    </row>
    <row r="7137" spans="6:6" x14ac:dyDescent="0.25">
      <c r="F7137" s="469"/>
    </row>
    <row r="7138" spans="6:6" x14ac:dyDescent="0.25">
      <c r="F7138" s="469"/>
    </row>
    <row r="7139" spans="6:6" x14ac:dyDescent="0.25">
      <c r="F7139" s="469"/>
    </row>
    <row r="7140" spans="6:6" x14ac:dyDescent="0.25">
      <c r="F7140" s="469"/>
    </row>
    <row r="7141" spans="6:6" x14ac:dyDescent="0.25">
      <c r="F7141" s="469"/>
    </row>
    <row r="7142" spans="6:6" x14ac:dyDescent="0.25">
      <c r="F7142" s="469"/>
    </row>
    <row r="7143" spans="6:6" x14ac:dyDescent="0.25">
      <c r="F7143" s="469"/>
    </row>
    <row r="7144" spans="6:6" x14ac:dyDescent="0.25">
      <c r="F7144" s="469"/>
    </row>
    <row r="7145" spans="6:6" x14ac:dyDescent="0.25">
      <c r="F7145" s="469"/>
    </row>
    <row r="7146" spans="6:6" x14ac:dyDescent="0.25">
      <c r="F7146" s="469"/>
    </row>
    <row r="7147" spans="6:6" x14ac:dyDescent="0.25">
      <c r="F7147" s="469"/>
    </row>
    <row r="7148" spans="6:6" x14ac:dyDescent="0.25">
      <c r="F7148" s="469"/>
    </row>
    <row r="7149" spans="6:6" x14ac:dyDescent="0.25">
      <c r="F7149" s="469"/>
    </row>
    <row r="7150" spans="6:6" x14ac:dyDescent="0.25">
      <c r="F7150" s="469"/>
    </row>
    <row r="7151" spans="6:6" x14ac:dyDescent="0.25">
      <c r="F7151" s="469"/>
    </row>
    <row r="7152" spans="6:6" x14ac:dyDescent="0.25">
      <c r="F7152" s="469"/>
    </row>
    <row r="7153" spans="6:6" x14ac:dyDescent="0.25">
      <c r="F7153" s="469"/>
    </row>
    <row r="7154" spans="6:6" x14ac:dyDescent="0.25">
      <c r="F7154" s="469"/>
    </row>
    <row r="7155" spans="6:6" x14ac:dyDescent="0.25">
      <c r="F7155" s="469"/>
    </row>
    <row r="7156" spans="6:6" x14ac:dyDescent="0.25">
      <c r="F7156" s="469"/>
    </row>
    <row r="7157" spans="6:6" x14ac:dyDescent="0.25">
      <c r="F7157" s="469"/>
    </row>
    <row r="7158" spans="6:6" x14ac:dyDescent="0.25">
      <c r="F7158" s="469"/>
    </row>
    <row r="7159" spans="6:6" x14ac:dyDescent="0.25">
      <c r="F7159" s="469"/>
    </row>
    <row r="7160" spans="6:6" x14ac:dyDescent="0.25">
      <c r="F7160" s="469"/>
    </row>
    <row r="7161" spans="6:6" x14ac:dyDescent="0.25">
      <c r="F7161" s="469"/>
    </row>
    <row r="7162" spans="6:6" x14ac:dyDescent="0.25">
      <c r="F7162" s="469"/>
    </row>
    <row r="7163" spans="6:6" x14ac:dyDescent="0.25">
      <c r="F7163" s="469"/>
    </row>
    <row r="7164" spans="6:6" x14ac:dyDescent="0.25">
      <c r="F7164" s="469"/>
    </row>
    <row r="7165" spans="6:6" x14ac:dyDescent="0.25">
      <c r="F7165" s="469"/>
    </row>
    <row r="7166" spans="6:6" x14ac:dyDescent="0.25">
      <c r="F7166" s="469"/>
    </row>
    <row r="7167" spans="6:6" x14ac:dyDescent="0.25">
      <c r="F7167" s="469"/>
    </row>
    <row r="7168" spans="6:6" x14ac:dyDescent="0.25">
      <c r="F7168" s="469"/>
    </row>
    <row r="7169" spans="6:6" x14ac:dyDescent="0.25">
      <c r="F7169" s="469"/>
    </row>
    <row r="7170" spans="6:6" x14ac:dyDescent="0.25">
      <c r="F7170" s="469"/>
    </row>
    <row r="7171" spans="6:6" x14ac:dyDescent="0.25">
      <c r="F7171" s="469"/>
    </row>
    <row r="7172" spans="6:6" x14ac:dyDescent="0.25">
      <c r="F7172" s="469"/>
    </row>
    <row r="7173" spans="6:6" x14ac:dyDescent="0.25">
      <c r="F7173" s="469"/>
    </row>
    <row r="7174" spans="6:6" x14ac:dyDescent="0.25">
      <c r="F7174" s="469"/>
    </row>
    <row r="7175" spans="6:6" x14ac:dyDescent="0.25">
      <c r="F7175" s="469"/>
    </row>
    <row r="7176" spans="6:6" x14ac:dyDescent="0.25">
      <c r="F7176" s="469"/>
    </row>
    <row r="7177" spans="6:6" x14ac:dyDescent="0.25">
      <c r="F7177" s="469"/>
    </row>
    <row r="7178" spans="6:6" x14ac:dyDescent="0.25">
      <c r="F7178" s="469"/>
    </row>
    <row r="7179" spans="6:6" x14ac:dyDescent="0.25">
      <c r="F7179" s="469"/>
    </row>
    <row r="7180" spans="6:6" x14ac:dyDescent="0.25">
      <c r="F7180" s="469"/>
    </row>
    <row r="7181" spans="6:6" x14ac:dyDescent="0.25">
      <c r="F7181" s="469"/>
    </row>
    <row r="7182" spans="6:6" x14ac:dyDescent="0.25">
      <c r="F7182" s="469"/>
    </row>
    <row r="7183" spans="6:6" x14ac:dyDescent="0.25">
      <c r="F7183" s="469"/>
    </row>
    <row r="7184" spans="6:6" x14ac:dyDescent="0.25">
      <c r="F7184" s="469"/>
    </row>
    <row r="7185" spans="6:6" x14ac:dyDescent="0.25">
      <c r="F7185" s="469"/>
    </row>
    <row r="7186" spans="6:6" x14ac:dyDescent="0.25">
      <c r="F7186" s="469"/>
    </row>
    <row r="7187" spans="6:6" x14ac:dyDescent="0.25">
      <c r="F7187" s="469"/>
    </row>
    <row r="7188" spans="6:6" x14ac:dyDescent="0.25">
      <c r="F7188" s="469"/>
    </row>
    <row r="7189" spans="6:6" x14ac:dyDescent="0.25">
      <c r="F7189" s="469"/>
    </row>
    <row r="7190" spans="6:6" x14ac:dyDescent="0.25">
      <c r="F7190" s="469"/>
    </row>
    <row r="7191" spans="6:6" x14ac:dyDescent="0.25">
      <c r="F7191" s="469"/>
    </row>
    <row r="7192" spans="6:6" x14ac:dyDescent="0.25">
      <c r="F7192" s="469"/>
    </row>
    <row r="7193" spans="6:6" x14ac:dyDescent="0.25">
      <c r="F7193" s="469"/>
    </row>
    <row r="7194" spans="6:6" x14ac:dyDescent="0.25">
      <c r="F7194" s="469"/>
    </row>
    <row r="7195" spans="6:6" x14ac:dyDescent="0.25">
      <c r="F7195" s="469"/>
    </row>
    <row r="7196" spans="6:6" x14ac:dyDescent="0.25">
      <c r="F7196" s="469"/>
    </row>
    <row r="7197" spans="6:6" x14ac:dyDescent="0.25">
      <c r="F7197" s="469"/>
    </row>
    <row r="7198" spans="6:6" x14ac:dyDescent="0.25">
      <c r="F7198" s="469"/>
    </row>
    <row r="7199" spans="6:6" x14ac:dyDescent="0.25">
      <c r="F7199" s="469"/>
    </row>
    <row r="7200" spans="6:6" x14ac:dyDescent="0.25">
      <c r="F7200" s="469"/>
    </row>
    <row r="7201" spans="6:6" x14ac:dyDescent="0.25">
      <c r="F7201" s="469"/>
    </row>
    <row r="7202" spans="6:6" x14ac:dyDescent="0.25">
      <c r="F7202" s="469"/>
    </row>
    <row r="7203" spans="6:6" x14ac:dyDescent="0.25">
      <c r="F7203" s="469"/>
    </row>
    <row r="7204" spans="6:6" x14ac:dyDescent="0.25">
      <c r="F7204" s="469"/>
    </row>
    <row r="7205" spans="6:6" x14ac:dyDescent="0.25">
      <c r="F7205" s="469"/>
    </row>
    <row r="7206" spans="6:6" x14ac:dyDescent="0.25">
      <c r="F7206" s="469"/>
    </row>
    <row r="7207" spans="6:6" x14ac:dyDescent="0.25">
      <c r="F7207" s="469"/>
    </row>
    <row r="7208" spans="6:6" x14ac:dyDescent="0.25">
      <c r="F7208" s="469"/>
    </row>
    <row r="7209" spans="6:6" x14ac:dyDescent="0.25">
      <c r="F7209" s="469"/>
    </row>
    <row r="7210" spans="6:6" x14ac:dyDescent="0.25">
      <c r="F7210" s="469"/>
    </row>
    <row r="7211" spans="6:6" x14ac:dyDescent="0.25">
      <c r="F7211" s="469"/>
    </row>
    <row r="7212" spans="6:6" x14ac:dyDescent="0.25">
      <c r="F7212" s="469"/>
    </row>
    <row r="7213" spans="6:6" x14ac:dyDescent="0.25">
      <c r="F7213" s="469"/>
    </row>
    <row r="7214" spans="6:6" x14ac:dyDescent="0.25">
      <c r="F7214" s="469"/>
    </row>
    <row r="7215" spans="6:6" x14ac:dyDescent="0.25">
      <c r="F7215" s="469"/>
    </row>
    <row r="7216" spans="6:6" x14ac:dyDescent="0.25">
      <c r="F7216" s="469"/>
    </row>
    <row r="7217" spans="6:6" x14ac:dyDescent="0.25">
      <c r="F7217" s="469"/>
    </row>
    <row r="7218" spans="6:6" x14ac:dyDescent="0.25">
      <c r="F7218" s="469"/>
    </row>
    <row r="7219" spans="6:6" x14ac:dyDescent="0.25">
      <c r="F7219" s="469"/>
    </row>
    <row r="7220" spans="6:6" x14ac:dyDescent="0.25">
      <c r="F7220" s="469"/>
    </row>
    <row r="7221" spans="6:6" x14ac:dyDescent="0.25">
      <c r="F7221" s="469"/>
    </row>
    <row r="7222" spans="6:6" x14ac:dyDescent="0.25">
      <c r="F7222" s="469"/>
    </row>
    <row r="7223" spans="6:6" x14ac:dyDescent="0.25">
      <c r="F7223" s="469"/>
    </row>
    <row r="7224" spans="6:6" x14ac:dyDescent="0.25">
      <c r="F7224" s="469"/>
    </row>
    <row r="7225" spans="6:6" x14ac:dyDescent="0.25">
      <c r="F7225" s="469"/>
    </row>
    <row r="7226" spans="6:6" x14ac:dyDescent="0.25">
      <c r="F7226" s="469"/>
    </row>
    <row r="7227" spans="6:6" x14ac:dyDescent="0.25">
      <c r="F7227" s="469"/>
    </row>
    <row r="7228" spans="6:6" x14ac:dyDescent="0.25">
      <c r="F7228" s="469"/>
    </row>
    <row r="7229" spans="6:6" x14ac:dyDescent="0.25">
      <c r="F7229" s="469"/>
    </row>
    <row r="7230" spans="6:6" x14ac:dyDescent="0.25">
      <c r="F7230" s="469"/>
    </row>
    <row r="7231" spans="6:6" x14ac:dyDescent="0.25">
      <c r="F7231" s="469"/>
    </row>
    <row r="7232" spans="6:6" x14ac:dyDescent="0.25">
      <c r="F7232" s="469"/>
    </row>
    <row r="7233" spans="6:6" x14ac:dyDescent="0.25">
      <c r="F7233" s="469"/>
    </row>
    <row r="7234" spans="6:6" x14ac:dyDescent="0.25">
      <c r="F7234" s="469"/>
    </row>
    <row r="7235" spans="6:6" x14ac:dyDescent="0.25">
      <c r="F7235" s="469"/>
    </row>
    <row r="7236" spans="6:6" x14ac:dyDescent="0.25">
      <c r="F7236" s="469"/>
    </row>
    <row r="7237" spans="6:6" x14ac:dyDescent="0.25">
      <c r="F7237" s="469"/>
    </row>
    <row r="7238" spans="6:6" x14ac:dyDescent="0.25">
      <c r="F7238" s="469"/>
    </row>
    <row r="7239" spans="6:6" x14ac:dyDescent="0.25">
      <c r="F7239" s="469"/>
    </row>
    <row r="7240" spans="6:6" x14ac:dyDescent="0.25">
      <c r="F7240" s="469"/>
    </row>
    <row r="7241" spans="6:6" x14ac:dyDescent="0.25">
      <c r="F7241" s="469"/>
    </row>
    <row r="7242" spans="6:6" x14ac:dyDescent="0.25">
      <c r="F7242" s="469"/>
    </row>
    <row r="7243" spans="6:6" x14ac:dyDescent="0.25">
      <c r="F7243" s="469"/>
    </row>
    <row r="7244" spans="6:6" x14ac:dyDescent="0.25">
      <c r="F7244" s="469"/>
    </row>
    <row r="7245" spans="6:6" x14ac:dyDescent="0.25">
      <c r="F7245" s="469"/>
    </row>
    <row r="7246" spans="6:6" x14ac:dyDescent="0.25">
      <c r="F7246" s="469"/>
    </row>
    <row r="7247" spans="6:6" x14ac:dyDescent="0.25">
      <c r="F7247" s="469"/>
    </row>
    <row r="7248" spans="6:6" x14ac:dyDescent="0.25">
      <c r="F7248" s="469"/>
    </row>
    <row r="7249" spans="6:6" x14ac:dyDescent="0.25">
      <c r="F7249" s="469"/>
    </row>
    <row r="7250" spans="6:6" x14ac:dyDescent="0.25">
      <c r="F7250" s="469"/>
    </row>
    <row r="7251" spans="6:6" x14ac:dyDescent="0.25">
      <c r="F7251" s="469"/>
    </row>
    <row r="7252" spans="6:6" x14ac:dyDescent="0.25">
      <c r="F7252" s="469"/>
    </row>
    <row r="7253" spans="6:6" x14ac:dyDescent="0.25">
      <c r="F7253" s="469"/>
    </row>
    <row r="7254" spans="6:6" x14ac:dyDescent="0.25">
      <c r="F7254" s="469"/>
    </row>
    <row r="7255" spans="6:6" x14ac:dyDescent="0.25">
      <c r="F7255" s="469"/>
    </row>
    <row r="7256" spans="6:6" x14ac:dyDescent="0.25">
      <c r="F7256" s="469"/>
    </row>
    <row r="7257" spans="6:6" x14ac:dyDescent="0.25">
      <c r="F7257" s="469"/>
    </row>
    <row r="7258" spans="6:6" x14ac:dyDescent="0.25">
      <c r="F7258" s="469"/>
    </row>
    <row r="7259" spans="6:6" x14ac:dyDescent="0.25">
      <c r="F7259" s="469"/>
    </row>
    <row r="7260" spans="6:6" x14ac:dyDescent="0.25">
      <c r="F7260" s="469"/>
    </row>
    <row r="7261" spans="6:6" x14ac:dyDescent="0.25">
      <c r="F7261" s="469"/>
    </row>
    <row r="7262" spans="6:6" x14ac:dyDescent="0.25">
      <c r="F7262" s="469"/>
    </row>
    <row r="7263" spans="6:6" x14ac:dyDescent="0.25">
      <c r="F7263" s="469"/>
    </row>
    <row r="7264" spans="6:6" x14ac:dyDescent="0.25">
      <c r="F7264" s="469"/>
    </row>
    <row r="7265" spans="6:6" x14ac:dyDescent="0.25">
      <c r="F7265" s="469"/>
    </row>
    <row r="7266" spans="6:6" x14ac:dyDescent="0.25">
      <c r="F7266" s="469"/>
    </row>
    <row r="7267" spans="6:6" x14ac:dyDescent="0.25">
      <c r="F7267" s="469"/>
    </row>
    <row r="7268" spans="6:6" x14ac:dyDescent="0.25">
      <c r="F7268" s="469"/>
    </row>
    <row r="7269" spans="6:6" x14ac:dyDescent="0.25">
      <c r="F7269" s="469"/>
    </row>
    <row r="7270" spans="6:6" x14ac:dyDescent="0.25">
      <c r="F7270" s="469"/>
    </row>
    <row r="7271" spans="6:6" x14ac:dyDescent="0.25">
      <c r="F7271" s="469"/>
    </row>
    <row r="7272" spans="6:6" x14ac:dyDescent="0.25">
      <c r="F7272" s="469"/>
    </row>
    <row r="7273" spans="6:6" x14ac:dyDescent="0.25">
      <c r="F7273" s="469"/>
    </row>
    <row r="7274" spans="6:6" x14ac:dyDescent="0.25">
      <c r="F7274" s="469"/>
    </row>
    <row r="7275" spans="6:6" x14ac:dyDescent="0.25">
      <c r="F7275" s="469"/>
    </row>
    <row r="7276" spans="6:6" x14ac:dyDescent="0.25">
      <c r="F7276" s="469"/>
    </row>
    <row r="7277" spans="6:6" x14ac:dyDescent="0.25">
      <c r="F7277" s="469"/>
    </row>
    <row r="7278" spans="6:6" x14ac:dyDescent="0.25">
      <c r="F7278" s="469"/>
    </row>
    <row r="7279" spans="6:6" x14ac:dyDescent="0.25">
      <c r="F7279" s="469"/>
    </row>
    <row r="7280" spans="6:6" x14ac:dyDescent="0.25">
      <c r="F7280" s="469"/>
    </row>
    <row r="7281" spans="6:6" x14ac:dyDescent="0.25">
      <c r="F7281" s="469"/>
    </row>
    <row r="7282" spans="6:6" x14ac:dyDescent="0.25">
      <c r="F7282" s="469"/>
    </row>
    <row r="7283" spans="6:6" x14ac:dyDescent="0.25">
      <c r="F7283" s="469"/>
    </row>
    <row r="7284" spans="6:6" x14ac:dyDescent="0.25">
      <c r="F7284" s="469"/>
    </row>
    <row r="7285" spans="6:6" x14ac:dyDescent="0.25">
      <c r="F7285" s="469"/>
    </row>
    <row r="7286" spans="6:6" x14ac:dyDescent="0.25">
      <c r="F7286" s="469"/>
    </row>
    <row r="7287" spans="6:6" x14ac:dyDescent="0.25">
      <c r="F7287" s="469"/>
    </row>
    <row r="7288" spans="6:6" x14ac:dyDescent="0.25">
      <c r="F7288" s="469"/>
    </row>
    <row r="7289" spans="6:6" x14ac:dyDescent="0.25">
      <c r="F7289" s="469"/>
    </row>
    <row r="7290" spans="6:6" x14ac:dyDescent="0.25">
      <c r="F7290" s="469"/>
    </row>
    <row r="7291" spans="6:6" x14ac:dyDescent="0.25">
      <c r="F7291" s="469"/>
    </row>
    <row r="7292" spans="6:6" x14ac:dyDescent="0.25">
      <c r="F7292" s="469"/>
    </row>
    <row r="7293" spans="6:6" x14ac:dyDescent="0.25">
      <c r="F7293" s="469"/>
    </row>
    <row r="7294" spans="6:6" x14ac:dyDescent="0.25">
      <c r="F7294" s="469"/>
    </row>
    <row r="7295" spans="6:6" x14ac:dyDescent="0.25">
      <c r="F7295" s="469"/>
    </row>
    <row r="7296" spans="6:6" x14ac:dyDescent="0.25">
      <c r="F7296" s="469"/>
    </row>
    <row r="7297" spans="6:6" x14ac:dyDescent="0.25">
      <c r="F7297" s="469"/>
    </row>
    <row r="7298" spans="6:6" x14ac:dyDescent="0.25">
      <c r="F7298" s="469"/>
    </row>
    <row r="7299" spans="6:6" x14ac:dyDescent="0.25">
      <c r="F7299" s="469"/>
    </row>
    <row r="7300" spans="6:6" x14ac:dyDescent="0.25">
      <c r="F7300" s="469"/>
    </row>
    <row r="7301" spans="6:6" x14ac:dyDescent="0.25">
      <c r="F7301" s="469"/>
    </row>
    <row r="7302" spans="6:6" x14ac:dyDescent="0.25">
      <c r="F7302" s="469"/>
    </row>
    <row r="7303" spans="6:6" x14ac:dyDescent="0.25">
      <c r="F7303" s="469"/>
    </row>
    <row r="7304" spans="6:6" x14ac:dyDescent="0.25">
      <c r="F7304" s="469"/>
    </row>
    <row r="7305" spans="6:6" x14ac:dyDescent="0.25">
      <c r="F7305" s="469"/>
    </row>
    <row r="7306" spans="6:6" x14ac:dyDescent="0.25">
      <c r="F7306" s="469"/>
    </row>
    <row r="7307" spans="6:6" x14ac:dyDescent="0.25">
      <c r="F7307" s="469"/>
    </row>
    <row r="7308" spans="6:6" x14ac:dyDescent="0.25">
      <c r="F7308" s="469"/>
    </row>
    <row r="7309" spans="6:6" x14ac:dyDescent="0.25">
      <c r="F7309" s="469"/>
    </row>
    <row r="7310" spans="6:6" x14ac:dyDescent="0.25">
      <c r="F7310" s="469"/>
    </row>
    <row r="7311" spans="6:6" x14ac:dyDescent="0.25">
      <c r="F7311" s="469"/>
    </row>
    <row r="7312" spans="6:6" x14ac:dyDescent="0.25">
      <c r="F7312" s="469"/>
    </row>
    <row r="7313" spans="6:6" x14ac:dyDescent="0.25">
      <c r="F7313" s="469"/>
    </row>
    <row r="7314" spans="6:6" x14ac:dyDescent="0.25">
      <c r="F7314" s="469"/>
    </row>
    <row r="7315" spans="6:6" x14ac:dyDescent="0.25">
      <c r="F7315" s="469"/>
    </row>
    <row r="7316" spans="6:6" x14ac:dyDescent="0.25">
      <c r="F7316" s="469"/>
    </row>
    <row r="7317" spans="6:6" x14ac:dyDescent="0.25">
      <c r="F7317" s="469"/>
    </row>
    <row r="7318" spans="6:6" x14ac:dyDescent="0.25">
      <c r="F7318" s="469"/>
    </row>
    <row r="7319" spans="6:6" x14ac:dyDescent="0.25">
      <c r="F7319" s="469"/>
    </row>
    <row r="7320" spans="6:6" x14ac:dyDescent="0.25">
      <c r="F7320" s="469"/>
    </row>
    <row r="7321" spans="6:6" x14ac:dyDescent="0.25">
      <c r="F7321" s="469"/>
    </row>
    <row r="7322" spans="6:6" x14ac:dyDescent="0.25">
      <c r="F7322" s="469"/>
    </row>
    <row r="7323" spans="6:6" x14ac:dyDescent="0.25">
      <c r="F7323" s="469"/>
    </row>
    <row r="7324" spans="6:6" x14ac:dyDescent="0.25">
      <c r="F7324" s="469"/>
    </row>
    <row r="7325" spans="6:6" x14ac:dyDescent="0.25">
      <c r="F7325" s="469"/>
    </row>
    <row r="7326" spans="6:6" x14ac:dyDescent="0.25">
      <c r="F7326" s="469"/>
    </row>
    <row r="7327" spans="6:6" x14ac:dyDescent="0.25">
      <c r="F7327" s="469"/>
    </row>
    <row r="7328" spans="6:6" x14ac:dyDescent="0.25">
      <c r="F7328" s="469"/>
    </row>
    <row r="7329" spans="6:6" x14ac:dyDescent="0.25">
      <c r="F7329" s="469"/>
    </row>
    <row r="7330" spans="6:6" x14ac:dyDescent="0.25">
      <c r="F7330" s="469"/>
    </row>
    <row r="7331" spans="6:6" x14ac:dyDescent="0.25">
      <c r="F7331" s="469"/>
    </row>
    <row r="7332" spans="6:6" x14ac:dyDescent="0.25">
      <c r="F7332" s="469"/>
    </row>
    <row r="7333" spans="6:6" x14ac:dyDescent="0.25">
      <c r="F7333" s="469"/>
    </row>
    <row r="7334" spans="6:6" x14ac:dyDescent="0.25">
      <c r="F7334" s="469"/>
    </row>
    <row r="7335" spans="6:6" x14ac:dyDescent="0.25">
      <c r="F7335" s="469"/>
    </row>
    <row r="7336" spans="6:6" x14ac:dyDescent="0.25">
      <c r="F7336" s="469"/>
    </row>
    <row r="7337" spans="6:6" x14ac:dyDescent="0.25">
      <c r="F7337" s="469"/>
    </row>
    <row r="7338" spans="6:6" x14ac:dyDescent="0.25">
      <c r="F7338" s="469"/>
    </row>
    <row r="7339" spans="6:6" x14ac:dyDescent="0.25">
      <c r="F7339" s="469"/>
    </row>
    <row r="7340" spans="6:6" x14ac:dyDescent="0.25">
      <c r="F7340" s="469"/>
    </row>
    <row r="7341" spans="6:6" x14ac:dyDescent="0.25">
      <c r="F7341" s="469"/>
    </row>
    <row r="7342" spans="6:6" x14ac:dyDescent="0.25">
      <c r="F7342" s="469"/>
    </row>
    <row r="7343" spans="6:6" x14ac:dyDescent="0.25">
      <c r="F7343" s="469"/>
    </row>
    <row r="7344" spans="6:6" x14ac:dyDescent="0.25">
      <c r="F7344" s="469"/>
    </row>
    <row r="7345" spans="6:6" x14ac:dyDescent="0.25">
      <c r="F7345" s="469"/>
    </row>
    <row r="7346" spans="6:6" x14ac:dyDescent="0.25">
      <c r="F7346" s="469"/>
    </row>
    <row r="7347" spans="6:6" x14ac:dyDescent="0.25">
      <c r="F7347" s="469"/>
    </row>
    <row r="7348" spans="6:6" x14ac:dyDescent="0.25">
      <c r="F7348" s="469"/>
    </row>
    <row r="7349" spans="6:6" x14ac:dyDescent="0.25">
      <c r="F7349" s="469"/>
    </row>
    <row r="7350" spans="6:6" x14ac:dyDescent="0.25">
      <c r="F7350" s="469"/>
    </row>
    <row r="7351" spans="6:6" x14ac:dyDescent="0.25">
      <c r="F7351" s="469"/>
    </row>
    <row r="7352" spans="6:6" x14ac:dyDescent="0.25">
      <c r="F7352" s="469"/>
    </row>
    <row r="7353" spans="6:6" x14ac:dyDescent="0.25">
      <c r="F7353" s="469"/>
    </row>
    <row r="7354" spans="6:6" x14ac:dyDescent="0.25">
      <c r="F7354" s="469"/>
    </row>
    <row r="7355" spans="6:6" x14ac:dyDescent="0.25">
      <c r="F7355" s="469"/>
    </row>
    <row r="7356" spans="6:6" x14ac:dyDescent="0.25">
      <c r="F7356" s="469"/>
    </row>
    <row r="7357" spans="6:6" x14ac:dyDescent="0.25">
      <c r="F7357" s="469"/>
    </row>
    <row r="7358" spans="6:6" x14ac:dyDescent="0.25">
      <c r="F7358" s="469"/>
    </row>
    <row r="7359" spans="6:6" x14ac:dyDescent="0.25">
      <c r="F7359" s="469"/>
    </row>
    <row r="7360" spans="6:6" x14ac:dyDescent="0.25">
      <c r="F7360" s="469"/>
    </row>
    <row r="7361" spans="6:6" x14ac:dyDescent="0.25">
      <c r="F7361" s="469"/>
    </row>
    <row r="7362" spans="6:6" x14ac:dyDescent="0.25">
      <c r="F7362" s="469"/>
    </row>
    <row r="7363" spans="6:6" x14ac:dyDescent="0.25">
      <c r="F7363" s="469"/>
    </row>
    <row r="7364" spans="6:6" x14ac:dyDescent="0.25">
      <c r="F7364" s="469"/>
    </row>
    <row r="7365" spans="6:6" x14ac:dyDescent="0.25">
      <c r="F7365" s="469"/>
    </row>
    <row r="7366" spans="6:6" x14ac:dyDescent="0.25">
      <c r="F7366" s="469"/>
    </row>
    <row r="7367" spans="6:6" x14ac:dyDescent="0.25">
      <c r="F7367" s="469"/>
    </row>
    <row r="7368" spans="6:6" x14ac:dyDescent="0.25">
      <c r="F7368" s="469"/>
    </row>
    <row r="7369" spans="6:6" x14ac:dyDescent="0.25">
      <c r="F7369" s="469"/>
    </row>
    <row r="7370" spans="6:6" x14ac:dyDescent="0.25">
      <c r="F7370" s="469"/>
    </row>
    <row r="7371" spans="6:6" x14ac:dyDescent="0.25">
      <c r="F7371" s="469"/>
    </row>
    <row r="7372" spans="6:6" x14ac:dyDescent="0.25">
      <c r="F7372" s="469"/>
    </row>
    <row r="7373" spans="6:6" x14ac:dyDescent="0.25">
      <c r="F7373" s="469"/>
    </row>
    <row r="7374" spans="6:6" x14ac:dyDescent="0.25">
      <c r="F7374" s="469"/>
    </row>
    <row r="7375" spans="6:6" x14ac:dyDescent="0.25">
      <c r="F7375" s="469"/>
    </row>
    <row r="7376" spans="6:6" x14ac:dyDescent="0.25">
      <c r="F7376" s="469"/>
    </row>
    <row r="7377" spans="6:6" x14ac:dyDescent="0.25">
      <c r="F7377" s="469"/>
    </row>
    <row r="7378" spans="6:6" x14ac:dyDescent="0.25">
      <c r="F7378" s="469"/>
    </row>
    <row r="7379" spans="6:6" x14ac:dyDescent="0.25">
      <c r="F7379" s="469"/>
    </row>
    <row r="7380" spans="6:6" x14ac:dyDescent="0.25">
      <c r="F7380" s="469"/>
    </row>
    <row r="7381" spans="6:6" x14ac:dyDescent="0.25">
      <c r="F7381" s="469"/>
    </row>
    <row r="7382" spans="6:6" x14ac:dyDescent="0.25">
      <c r="F7382" s="469"/>
    </row>
    <row r="7383" spans="6:6" x14ac:dyDescent="0.25">
      <c r="F7383" s="469"/>
    </row>
    <row r="7384" spans="6:6" x14ac:dyDescent="0.25">
      <c r="F7384" s="469"/>
    </row>
    <row r="7385" spans="6:6" x14ac:dyDescent="0.25">
      <c r="F7385" s="469"/>
    </row>
    <row r="7386" spans="6:6" x14ac:dyDescent="0.25">
      <c r="F7386" s="469"/>
    </row>
    <row r="7387" spans="6:6" x14ac:dyDescent="0.25">
      <c r="F7387" s="469"/>
    </row>
    <row r="7388" spans="6:6" x14ac:dyDescent="0.25">
      <c r="F7388" s="469"/>
    </row>
    <row r="7389" spans="6:6" x14ac:dyDescent="0.25">
      <c r="F7389" s="469"/>
    </row>
    <row r="7390" spans="6:6" x14ac:dyDescent="0.25">
      <c r="F7390" s="469"/>
    </row>
    <row r="7391" spans="6:6" x14ac:dyDescent="0.25">
      <c r="F7391" s="469"/>
    </row>
    <row r="7392" spans="6:6" x14ac:dyDescent="0.25">
      <c r="F7392" s="469"/>
    </row>
    <row r="7393" spans="6:6" x14ac:dyDescent="0.25">
      <c r="F7393" s="469"/>
    </row>
    <row r="7394" spans="6:6" x14ac:dyDescent="0.25">
      <c r="F7394" s="469"/>
    </row>
    <row r="7395" spans="6:6" x14ac:dyDescent="0.25">
      <c r="F7395" s="469"/>
    </row>
    <row r="7396" spans="6:6" x14ac:dyDescent="0.25">
      <c r="F7396" s="469"/>
    </row>
    <row r="7397" spans="6:6" x14ac:dyDescent="0.25">
      <c r="F7397" s="469"/>
    </row>
    <row r="7398" spans="6:6" x14ac:dyDescent="0.25">
      <c r="F7398" s="469"/>
    </row>
    <row r="7399" spans="6:6" x14ac:dyDescent="0.25">
      <c r="F7399" s="469"/>
    </row>
    <row r="7400" spans="6:6" x14ac:dyDescent="0.25">
      <c r="F7400" s="469"/>
    </row>
    <row r="7401" spans="6:6" x14ac:dyDescent="0.25">
      <c r="F7401" s="469"/>
    </row>
    <row r="7402" spans="6:6" x14ac:dyDescent="0.25">
      <c r="F7402" s="469"/>
    </row>
    <row r="7403" spans="6:6" x14ac:dyDescent="0.25">
      <c r="F7403" s="469"/>
    </row>
    <row r="7404" spans="6:6" x14ac:dyDescent="0.25">
      <c r="F7404" s="469"/>
    </row>
    <row r="7405" spans="6:6" x14ac:dyDescent="0.25">
      <c r="F7405" s="469"/>
    </row>
    <row r="7406" spans="6:6" x14ac:dyDescent="0.25">
      <c r="F7406" s="469"/>
    </row>
    <row r="7407" spans="6:6" x14ac:dyDescent="0.25">
      <c r="F7407" s="469"/>
    </row>
    <row r="7408" spans="6:6" x14ac:dyDescent="0.25">
      <c r="F7408" s="469"/>
    </row>
    <row r="7409" spans="6:6" x14ac:dyDescent="0.25">
      <c r="F7409" s="469"/>
    </row>
    <row r="7410" spans="6:6" x14ac:dyDescent="0.25">
      <c r="F7410" s="469"/>
    </row>
    <row r="7411" spans="6:6" x14ac:dyDescent="0.25">
      <c r="F7411" s="469"/>
    </row>
    <row r="7412" spans="6:6" x14ac:dyDescent="0.25">
      <c r="F7412" s="469"/>
    </row>
    <row r="7413" spans="6:6" x14ac:dyDescent="0.25">
      <c r="F7413" s="469"/>
    </row>
    <row r="7414" spans="6:6" x14ac:dyDescent="0.25">
      <c r="F7414" s="469"/>
    </row>
    <row r="7415" spans="6:6" x14ac:dyDescent="0.25">
      <c r="F7415" s="469"/>
    </row>
    <row r="7416" spans="6:6" x14ac:dyDescent="0.25">
      <c r="F7416" s="469"/>
    </row>
    <row r="7417" spans="6:6" x14ac:dyDescent="0.25">
      <c r="F7417" s="469"/>
    </row>
    <row r="7418" spans="6:6" x14ac:dyDescent="0.25">
      <c r="F7418" s="469"/>
    </row>
    <row r="7419" spans="6:6" x14ac:dyDescent="0.25">
      <c r="F7419" s="469"/>
    </row>
    <row r="7420" spans="6:6" x14ac:dyDescent="0.25">
      <c r="F7420" s="469"/>
    </row>
    <row r="7421" spans="6:6" x14ac:dyDescent="0.25">
      <c r="F7421" s="469"/>
    </row>
    <row r="7422" spans="6:6" x14ac:dyDescent="0.25">
      <c r="F7422" s="469"/>
    </row>
    <row r="7423" spans="6:6" x14ac:dyDescent="0.25">
      <c r="F7423" s="469"/>
    </row>
    <row r="7424" spans="6:6" x14ac:dyDescent="0.25">
      <c r="F7424" s="469"/>
    </row>
    <row r="7425" spans="6:6" x14ac:dyDescent="0.25">
      <c r="F7425" s="469"/>
    </row>
    <row r="7426" spans="6:6" x14ac:dyDescent="0.25">
      <c r="F7426" s="469"/>
    </row>
    <row r="7427" spans="6:6" x14ac:dyDescent="0.25">
      <c r="F7427" s="469"/>
    </row>
    <row r="7428" spans="6:6" x14ac:dyDescent="0.25">
      <c r="F7428" s="469"/>
    </row>
    <row r="7429" spans="6:6" x14ac:dyDescent="0.25">
      <c r="F7429" s="469"/>
    </row>
    <row r="7430" spans="6:6" x14ac:dyDescent="0.25">
      <c r="F7430" s="469"/>
    </row>
    <row r="7431" spans="6:6" x14ac:dyDescent="0.25">
      <c r="F7431" s="469"/>
    </row>
    <row r="7432" spans="6:6" x14ac:dyDescent="0.25">
      <c r="F7432" s="469"/>
    </row>
    <row r="7433" spans="6:6" x14ac:dyDescent="0.25">
      <c r="F7433" s="469"/>
    </row>
    <row r="7434" spans="6:6" x14ac:dyDescent="0.25">
      <c r="F7434" s="469"/>
    </row>
    <row r="7435" spans="6:6" x14ac:dyDescent="0.25">
      <c r="F7435" s="469"/>
    </row>
    <row r="7436" spans="6:6" x14ac:dyDescent="0.25">
      <c r="F7436" s="469"/>
    </row>
    <row r="7437" spans="6:6" x14ac:dyDescent="0.25">
      <c r="F7437" s="469"/>
    </row>
    <row r="7438" spans="6:6" x14ac:dyDescent="0.25">
      <c r="F7438" s="469"/>
    </row>
    <row r="7439" spans="6:6" x14ac:dyDescent="0.25">
      <c r="F7439" s="469"/>
    </row>
    <row r="7440" spans="6:6" x14ac:dyDescent="0.25">
      <c r="F7440" s="469"/>
    </row>
    <row r="7441" spans="6:6" x14ac:dyDescent="0.25">
      <c r="F7441" s="469"/>
    </row>
    <row r="7442" spans="6:6" x14ac:dyDescent="0.25">
      <c r="F7442" s="469"/>
    </row>
    <row r="7443" spans="6:6" x14ac:dyDescent="0.25">
      <c r="F7443" s="469"/>
    </row>
    <row r="7444" spans="6:6" x14ac:dyDescent="0.25">
      <c r="F7444" s="469"/>
    </row>
    <row r="7445" spans="6:6" x14ac:dyDescent="0.25">
      <c r="F7445" s="469"/>
    </row>
    <row r="7446" spans="6:6" x14ac:dyDescent="0.25">
      <c r="F7446" s="469"/>
    </row>
    <row r="7447" spans="6:6" x14ac:dyDescent="0.25">
      <c r="F7447" s="469"/>
    </row>
    <row r="7448" spans="6:6" x14ac:dyDescent="0.25">
      <c r="F7448" s="469"/>
    </row>
    <row r="7449" spans="6:6" x14ac:dyDescent="0.25">
      <c r="F7449" s="469"/>
    </row>
    <row r="7450" spans="6:6" x14ac:dyDescent="0.25">
      <c r="F7450" s="469"/>
    </row>
    <row r="7451" spans="6:6" x14ac:dyDescent="0.25">
      <c r="F7451" s="469"/>
    </row>
    <row r="7452" spans="6:6" x14ac:dyDescent="0.25">
      <c r="F7452" s="469"/>
    </row>
    <row r="7453" spans="6:6" x14ac:dyDescent="0.25">
      <c r="F7453" s="469"/>
    </row>
    <row r="7454" spans="6:6" x14ac:dyDescent="0.25">
      <c r="F7454" s="469"/>
    </row>
    <row r="7455" spans="6:6" x14ac:dyDescent="0.25">
      <c r="F7455" s="469"/>
    </row>
    <row r="7456" spans="6:6" x14ac:dyDescent="0.25">
      <c r="F7456" s="469"/>
    </row>
    <row r="7457" spans="6:6" x14ac:dyDescent="0.25">
      <c r="F7457" s="469"/>
    </row>
    <row r="7458" spans="6:6" x14ac:dyDescent="0.25">
      <c r="F7458" s="469"/>
    </row>
    <row r="7459" spans="6:6" x14ac:dyDescent="0.25">
      <c r="F7459" s="469"/>
    </row>
    <row r="7460" spans="6:6" x14ac:dyDescent="0.25">
      <c r="F7460" s="469"/>
    </row>
    <row r="7461" spans="6:6" x14ac:dyDescent="0.25">
      <c r="F7461" s="469"/>
    </row>
    <row r="7462" spans="6:6" x14ac:dyDescent="0.25">
      <c r="F7462" s="469"/>
    </row>
    <row r="7463" spans="6:6" x14ac:dyDescent="0.25">
      <c r="F7463" s="469"/>
    </row>
    <row r="7464" spans="6:6" x14ac:dyDescent="0.25">
      <c r="F7464" s="469"/>
    </row>
    <row r="7465" spans="6:6" x14ac:dyDescent="0.25">
      <c r="F7465" s="469"/>
    </row>
    <row r="7466" spans="6:6" x14ac:dyDescent="0.25">
      <c r="F7466" s="469"/>
    </row>
    <row r="7467" spans="6:6" x14ac:dyDescent="0.25">
      <c r="F7467" s="469"/>
    </row>
    <row r="7468" spans="6:6" x14ac:dyDescent="0.25">
      <c r="F7468" s="469"/>
    </row>
    <row r="7469" spans="6:6" x14ac:dyDescent="0.25">
      <c r="F7469" s="469"/>
    </row>
    <row r="7470" spans="6:6" x14ac:dyDescent="0.25">
      <c r="F7470" s="469"/>
    </row>
    <row r="7471" spans="6:6" x14ac:dyDescent="0.25">
      <c r="F7471" s="469"/>
    </row>
    <row r="7472" spans="6:6" x14ac:dyDescent="0.25">
      <c r="F7472" s="469"/>
    </row>
    <row r="7473" spans="6:6" x14ac:dyDescent="0.25">
      <c r="F7473" s="469"/>
    </row>
    <row r="7474" spans="6:6" x14ac:dyDescent="0.25">
      <c r="F7474" s="469"/>
    </row>
    <row r="7475" spans="6:6" x14ac:dyDescent="0.25">
      <c r="F7475" s="469"/>
    </row>
    <row r="7476" spans="6:6" x14ac:dyDescent="0.25">
      <c r="F7476" s="469"/>
    </row>
    <row r="7477" spans="6:6" x14ac:dyDescent="0.25">
      <c r="F7477" s="469"/>
    </row>
    <row r="7478" spans="6:6" x14ac:dyDescent="0.25">
      <c r="F7478" s="469"/>
    </row>
    <row r="7479" spans="6:6" x14ac:dyDescent="0.25">
      <c r="F7479" s="469"/>
    </row>
    <row r="7480" spans="6:6" x14ac:dyDescent="0.25">
      <c r="F7480" s="469"/>
    </row>
    <row r="7481" spans="6:6" x14ac:dyDescent="0.25">
      <c r="F7481" s="469"/>
    </row>
    <row r="7482" spans="6:6" x14ac:dyDescent="0.25">
      <c r="F7482" s="469"/>
    </row>
    <row r="7483" spans="6:6" x14ac:dyDescent="0.25">
      <c r="F7483" s="469"/>
    </row>
    <row r="7484" spans="6:6" x14ac:dyDescent="0.25">
      <c r="F7484" s="469"/>
    </row>
    <row r="7485" spans="6:6" x14ac:dyDescent="0.25">
      <c r="F7485" s="469"/>
    </row>
    <row r="7486" spans="6:6" x14ac:dyDescent="0.25">
      <c r="F7486" s="469"/>
    </row>
    <row r="7487" spans="6:6" x14ac:dyDescent="0.25">
      <c r="F7487" s="469"/>
    </row>
    <row r="7488" spans="6:6" x14ac:dyDescent="0.25">
      <c r="F7488" s="469"/>
    </row>
    <row r="7489" spans="6:6" x14ac:dyDescent="0.25">
      <c r="F7489" s="469"/>
    </row>
    <row r="7490" spans="6:6" x14ac:dyDescent="0.25">
      <c r="F7490" s="469"/>
    </row>
    <row r="7491" spans="6:6" x14ac:dyDescent="0.25">
      <c r="F7491" s="469"/>
    </row>
    <row r="7492" spans="6:6" x14ac:dyDescent="0.25">
      <c r="F7492" s="469"/>
    </row>
    <row r="7493" spans="6:6" x14ac:dyDescent="0.25">
      <c r="F7493" s="469"/>
    </row>
    <row r="7494" spans="6:6" x14ac:dyDescent="0.25">
      <c r="F7494" s="469"/>
    </row>
    <row r="7495" spans="6:6" x14ac:dyDescent="0.25">
      <c r="F7495" s="469"/>
    </row>
    <row r="7496" spans="6:6" x14ac:dyDescent="0.25">
      <c r="F7496" s="469"/>
    </row>
    <row r="7497" spans="6:6" x14ac:dyDescent="0.25">
      <c r="F7497" s="469"/>
    </row>
    <row r="7498" spans="6:6" x14ac:dyDescent="0.25">
      <c r="F7498" s="469"/>
    </row>
    <row r="7499" spans="6:6" x14ac:dyDescent="0.25">
      <c r="F7499" s="469"/>
    </row>
    <row r="7500" spans="6:6" x14ac:dyDescent="0.25">
      <c r="F7500" s="469"/>
    </row>
    <row r="7501" spans="6:6" x14ac:dyDescent="0.25">
      <c r="F7501" s="469"/>
    </row>
    <row r="7502" spans="6:6" x14ac:dyDescent="0.25">
      <c r="F7502" s="469"/>
    </row>
    <row r="7503" spans="6:6" x14ac:dyDescent="0.25">
      <c r="F7503" s="469"/>
    </row>
    <row r="7504" spans="6:6" x14ac:dyDescent="0.25">
      <c r="F7504" s="469"/>
    </row>
    <row r="7505" spans="6:6" x14ac:dyDescent="0.25">
      <c r="F7505" s="469"/>
    </row>
    <row r="7506" spans="6:6" x14ac:dyDescent="0.25">
      <c r="F7506" s="469"/>
    </row>
    <row r="7507" spans="6:6" x14ac:dyDescent="0.25">
      <c r="F7507" s="469"/>
    </row>
    <row r="7508" spans="6:6" x14ac:dyDescent="0.25">
      <c r="F7508" s="469"/>
    </row>
    <row r="7509" spans="6:6" x14ac:dyDescent="0.25">
      <c r="F7509" s="469"/>
    </row>
    <row r="7510" spans="6:6" x14ac:dyDescent="0.25">
      <c r="F7510" s="469"/>
    </row>
    <row r="7511" spans="6:6" x14ac:dyDescent="0.25">
      <c r="F7511" s="469"/>
    </row>
    <row r="7512" spans="6:6" x14ac:dyDescent="0.25">
      <c r="F7512" s="469"/>
    </row>
    <row r="7513" spans="6:6" x14ac:dyDescent="0.25">
      <c r="F7513" s="469"/>
    </row>
    <row r="7514" spans="6:6" x14ac:dyDescent="0.25">
      <c r="F7514" s="469"/>
    </row>
    <row r="7515" spans="6:6" x14ac:dyDescent="0.25">
      <c r="F7515" s="469"/>
    </row>
    <row r="7516" spans="6:6" x14ac:dyDescent="0.25">
      <c r="F7516" s="469"/>
    </row>
    <row r="7517" spans="6:6" x14ac:dyDescent="0.25">
      <c r="F7517" s="469"/>
    </row>
    <row r="7518" spans="6:6" x14ac:dyDescent="0.25">
      <c r="F7518" s="469"/>
    </row>
    <row r="7519" spans="6:6" x14ac:dyDescent="0.25">
      <c r="F7519" s="469"/>
    </row>
    <row r="7520" spans="6:6" x14ac:dyDescent="0.25">
      <c r="F7520" s="469"/>
    </row>
    <row r="7521" spans="6:6" x14ac:dyDescent="0.25">
      <c r="F7521" s="469"/>
    </row>
    <row r="7522" spans="6:6" x14ac:dyDescent="0.25">
      <c r="F7522" s="469"/>
    </row>
    <row r="7523" spans="6:6" x14ac:dyDescent="0.25">
      <c r="F7523" s="469"/>
    </row>
    <row r="7524" spans="6:6" x14ac:dyDescent="0.25">
      <c r="F7524" s="469"/>
    </row>
    <row r="7525" spans="6:6" x14ac:dyDescent="0.25">
      <c r="F7525" s="469"/>
    </row>
    <row r="7526" spans="6:6" x14ac:dyDescent="0.25">
      <c r="F7526" s="469"/>
    </row>
    <row r="7527" spans="6:6" x14ac:dyDescent="0.25">
      <c r="F7527" s="469"/>
    </row>
    <row r="7528" spans="6:6" x14ac:dyDescent="0.25">
      <c r="F7528" s="469"/>
    </row>
    <row r="7529" spans="6:6" x14ac:dyDescent="0.25">
      <c r="F7529" s="469"/>
    </row>
    <row r="7530" spans="6:6" x14ac:dyDescent="0.25">
      <c r="F7530" s="469"/>
    </row>
    <row r="7531" spans="6:6" x14ac:dyDescent="0.25">
      <c r="F7531" s="469"/>
    </row>
    <row r="7532" spans="6:6" x14ac:dyDescent="0.25">
      <c r="F7532" s="469"/>
    </row>
    <row r="7533" spans="6:6" x14ac:dyDescent="0.25">
      <c r="F7533" s="469"/>
    </row>
    <row r="7534" spans="6:6" x14ac:dyDescent="0.25">
      <c r="F7534" s="469"/>
    </row>
    <row r="7535" spans="6:6" x14ac:dyDescent="0.25">
      <c r="F7535" s="469"/>
    </row>
    <row r="7536" spans="6:6" x14ac:dyDescent="0.25">
      <c r="F7536" s="469"/>
    </row>
    <row r="7537" spans="6:6" x14ac:dyDescent="0.25">
      <c r="F7537" s="469"/>
    </row>
    <row r="7538" spans="6:6" x14ac:dyDescent="0.25">
      <c r="F7538" s="469"/>
    </row>
    <row r="7539" spans="6:6" x14ac:dyDescent="0.25">
      <c r="F7539" s="469"/>
    </row>
    <row r="7540" spans="6:6" x14ac:dyDescent="0.25">
      <c r="F7540" s="469"/>
    </row>
    <row r="7541" spans="6:6" x14ac:dyDescent="0.25">
      <c r="F7541" s="469"/>
    </row>
    <row r="7542" spans="6:6" x14ac:dyDescent="0.25">
      <c r="F7542" s="469"/>
    </row>
    <row r="7543" spans="6:6" x14ac:dyDescent="0.25">
      <c r="F7543" s="469"/>
    </row>
    <row r="7544" spans="6:6" x14ac:dyDescent="0.25">
      <c r="F7544" s="469"/>
    </row>
    <row r="7545" spans="6:6" x14ac:dyDescent="0.25">
      <c r="F7545" s="469"/>
    </row>
    <row r="7546" spans="6:6" x14ac:dyDescent="0.25">
      <c r="F7546" s="469"/>
    </row>
    <row r="7547" spans="6:6" x14ac:dyDescent="0.25">
      <c r="F7547" s="469"/>
    </row>
    <row r="7548" spans="6:6" x14ac:dyDescent="0.25">
      <c r="F7548" s="469"/>
    </row>
    <row r="7549" spans="6:6" x14ac:dyDescent="0.25">
      <c r="F7549" s="469"/>
    </row>
    <row r="7550" spans="6:6" x14ac:dyDescent="0.25">
      <c r="F7550" s="469"/>
    </row>
    <row r="7551" spans="6:6" x14ac:dyDescent="0.25">
      <c r="F7551" s="469"/>
    </row>
    <row r="7552" spans="6:6" x14ac:dyDescent="0.25">
      <c r="F7552" s="469"/>
    </row>
    <row r="7553" spans="6:6" x14ac:dyDescent="0.25">
      <c r="F7553" s="469"/>
    </row>
    <row r="7554" spans="6:6" x14ac:dyDescent="0.25">
      <c r="F7554" s="469"/>
    </row>
    <row r="7555" spans="6:6" x14ac:dyDescent="0.25">
      <c r="F7555" s="469"/>
    </row>
    <row r="7556" spans="6:6" x14ac:dyDescent="0.25">
      <c r="F7556" s="469"/>
    </row>
    <row r="7557" spans="6:6" x14ac:dyDescent="0.25">
      <c r="F7557" s="469"/>
    </row>
    <row r="7558" spans="6:6" x14ac:dyDescent="0.25">
      <c r="F7558" s="469"/>
    </row>
    <row r="7559" spans="6:6" x14ac:dyDescent="0.25">
      <c r="F7559" s="469"/>
    </row>
    <row r="7560" spans="6:6" x14ac:dyDescent="0.25">
      <c r="F7560" s="469"/>
    </row>
    <row r="7561" spans="6:6" x14ac:dyDescent="0.25">
      <c r="F7561" s="469"/>
    </row>
    <row r="7562" spans="6:6" x14ac:dyDescent="0.25">
      <c r="F7562" s="469"/>
    </row>
    <row r="7563" spans="6:6" x14ac:dyDescent="0.25">
      <c r="F7563" s="469"/>
    </row>
    <row r="7564" spans="6:6" x14ac:dyDescent="0.25">
      <c r="F7564" s="469"/>
    </row>
    <row r="7565" spans="6:6" x14ac:dyDescent="0.25">
      <c r="F7565" s="469"/>
    </row>
    <row r="7566" spans="6:6" x14ac:dyDescent="0.25">
      <c r="F7566" s="469"/>
    </row>
    <row r="7567" spans="6:6" x14ac:dyDescent="0.25">
      <c r="F7567" s="469"/>
    </row>
    <row r="7568" spans="6:6" x14ac:dyDescent="0.25">
      <c r="F7568" s="469"/>
    </row>
    <row r="7569" spans="6:6" x14ac:dyDescent="0.25">
      <c r="F7569" s="469"/>
    </row>
    <row r="7570" spans="6:6" x14ac:dyDescent="0.25">
      <c r="F7570" s="469"/>
    </row>
    <row r="7571" spans="6:6" x14ac:dyDescent="0.25">
      <c r="F7571" s="469"/>
    </row>
    <row r="7572" spans="6:6" x14ac:dyDescent="0.25">
      <c r="F7572" s="469"/>
    </row>
    <row r="7573" spans="6:6" x14ac:dyDescent="0.25">
      <c r="F7573" s="469"/>
    </row>
    <row r="7574" spans="6:6" x14ac:dyDescent="0.25">
      <c r="F7574" s="469"/>
    </row>
    <row r="7575" spans="6:6" x14ac:dyDescent="0.25">
      <c r="F7575" s="469"/>
    </row>
    <row r="7576" spans="6:6" x14ac:dyDescent="0.25">
      <c r="F7576" s="469"/>
    </row>
    <row r="7577" spans="6:6" x14ac:dyDescent="0.25">
      <c r="F7577" s="469"/>
    </row>
    <row r="7578" spans="6:6" x14ac:dyDescent="0.25">
      <c r="F7578" s="469"/>
    </row>
    <row r="7579" spans="6:6" x14ac:dyDescent="0.25">
      <c r="F7579" s="469"/>
    </row>
    <row r="7580" spans="6:6" x14ac:dyDescent="0.25">
      <c r="F7580" s="469"/>
    </row>
    <row r="7581" spans="6:6" x14ac:dyDescent="0.25">
      <c r="F7581" s="469"/>
    </row>
    <row r="7582" spans="6:6" x14ac:dyDescent="0.25">
      <c r="F7582" s="469"/>
    </row>
    <row r="7583" spans="6:6" x14ac:dyDescent="0.25">
      <c r="F7583" s="469"/>
    </row>
    <row r="7584" spans="6:6" x14ac:dyDescent="0.25">
      <c r="F7584" s="469"/>
    </row>
    <row r="7585" spans="6:6" x14ac:dyDescent="0.25">
      <c r="F7585" s="469"/>
    </row>
    <row r="7586" spans="6:6" x14ac:dyDescent="0.25">
      <c r="F7586" s="469"/>
    </row>
    <row r="7587" spans="6:6" x14ac:dyDescent="0.25">
      <c r="F7587" s="469"/>
    </row>
    <row r="7588" spans="6:6" x14ac:dyDescent="0.25">
      <c r="F7588" s="469"/>
    </row>
    <row r="7589" spans="6:6" x14ac:dyDescent="0.25">
      <c r="F7589" s="469"/>
    </row>
    <row r="7590" spans="6:6" x14ac:dyDescent="0.25">
      <c r="F7590" s="469"/>
    </row>
    <row r="7591" spans="6:6" x14ac:dyDescent="0.25">
      <c r="F7591" s="469"/>
    </row>
    <row r="7592" spans="6:6" x14ac:dyDescent="0.25">
      <c r="F7592" s="469"/>
    </row>
    <row r="7593" spans="6:6" x14ac:dyDescent="0.25">
      <c r="F7593" s="469"/>
    </row>
    <row r="7594" spans="6:6" x14ac:dyDescent="0.25">
      <c r="F7594" s="469"/>
    </row>
    <row r="7595" spans="6:6" x14ac:dyDescent="0.25">
      <c r="F7595" s="469"/>
    </row>
    <row r="7596" spans="6:6" x14ac:dyDescent="0.25">
      <c r="F7596" s="469"/>
    </row>
    <row r="7597" spans="6:6" x14ac:dyDescent="0.25">
      <c r="F7597" s="469"/>
    </row>
    <row r="7598" spans="6:6" x14ac:dyDescent="0.25">
      <c r="F7598" s="469"/>
    </row>
    <row r="7599" spans="6:6" x14ac:dyDescent="0.25">
      <c r="F7599" s="469"/>
    </row>
    <row r="7600" spans="6:6" x14ac:dyDescent="0.25">
      <c r="F7600" s="469"/>
    </row>
    <row r="7601" spans="6:6" x14ac:dyDescent="0.25">
      <c r="F7601" s="469"/>
    </row>
    <row r="7602" spans="6:6" x14ac:dyDescent="0.25">
      <c r="F7602" s="469"/>
    </row>
    <row r="7603" spans="6:6" x14ac:dyDescent="0.25">
      <c r="F7603" s="469"/>
    </row>
    <row r="7604" spans="6:6" x14ac:dyDescent="0.25">
      <c r="F7604" s="469"/>
    </row>
    <row r="7605" spans="6:6" x14ac:dyDescent="0.25">
      <c r="F7605" s="469"/>
    </row>
    <row r="7606" spans="6:6" x14ac:dyDescent="0.25">
      <c r="F7606" s="469"/>
    </row>
    <row r="7607" spans="6:6" x14ac:dyDescent="0.25">
      <c r="F7607" s="469"/>
    </row>
    <row r="7608" spans="6:6" x14ac:dyDescent="0.25">
      <c r="F7608" s="469"/>
    </row>
    <row r="7609" spans="6:6" x14ac:dyDescent="0.25">
      <c r="F7609" s="469"/>
    </row>
    <row r="7610" spans="6:6" x14ac:dyDescent="0.25">
      <c r="F7610" s="469"/>
    </row>
    <row r="7611" spans="6:6" x14ac:dyDescent="0.25">
      <c r="F7611" s="469"/>
    </row>
    <row r="7612" spans="6:6" x14ac:dyDescent="0.25">
      <c r="F7612" s="469"/>
    </row>
    <row r="7613" spans="6:6" x14ac:dyDescent="0.25">
      <c r="F7613" s="469"/>
    </row>
    <row r="7614" spans="6:6" x14ac:dyDescent="0.25">
      <c r="F7614" s="469"/>
    </row>
    <row r="7615" spans="6:6" x14ac:dyDescent="0.25">
      <c r="F7615" s="469"/>
    </row>
    <row r="7616" spans="6:6" x14ac:dyDescent="0.25">
      <c r="F7616" s="469"/>
    </row>
    <row r="7617" spans="6:6" x14ac:dyDescent="0.25">
      <c r="F7617" s="469"/>
    </row>
    <row r="7618" spans="6:6" x14ac:dyDescent="0.25">
      <c r="F7618" s="469"/>
    </row>
    <row r="7619" spans="6:6" x14ac:dyDescent="0.25">
      <c r="F7619" s="469"/>
    </row>
    <row r="7620" spans="6:6" x14ac:dyDescent="0.25">
      <c r="F7620" s="469"/>
    </row>
    <row r="7621" spans="6:6" x14ac:dyDescent="0.25">
      <c r="F7621" s="469"/>
    </row>
    <row r="7622" spans="6:6" x14ac:dyDescent="0.25">
      <c r="F7622" s="469"/>
    </row>
    <row r="7623" spans="6:6" x14ac:dyDescent="0.25">
      <c r="F7623" s="469"/>
    </row>
    <row r="7624" spans="6:6" x14ac:dyDescent="0.25">
      <c r="F7624" s="469"/>
    </row>
    <row r="7625" spans="6:6" x14ac:dyDescent="0.25">
      <c r="F7625" s="469"/>
    </row>
    <row r="7626" spans="6:6" x14ac:dyDescent="0.25">
      <c r="F7626" s="469"/>
    </row>
    <row r="7627" spans="6:6" x14ac:dyDescent="0.25">
      <c r="F7627" s="469"/>
    </row>
    <row r="7628" spans="6:6" x14ac:dyDescent="0.25">
      <c r="F7628" s="469"/>
    </row>
    <row r="7629" spans="6:6" x14ac:dyDescent="0.25">
      <c r="F7629" s="469"/>
    </row>
    <row r="7630" spans="6:6" x14ac:dyDescent="0.25">
      <c r="F7630" s="469"/>
    </row>
    <row r="7631" spans="6:6" x14ac:dyDescent="0.25">
      <c r="F7631" s="469"/>
    </row>
    <row r="7632" spans="6:6" x14ac:dyDescent="0.25">
      <c r="F7632" s="469"/>
    </row>
    <row r="7633" spans="6:6" x14ac:dyDescent="0.25">
      <c r="F7633" s="469"/>
    </row>
    <row r="7634" spans="6:6" x14ac:dyDescent="0.25">
      <c r="F7634" s="469"/>
    </row>
    <row r="7635" spans="6:6" x14ac:dyDescent="0.25">
      <c r="F7635" s="469"/>
    </row>
    <row r="7636" spans="6:6" x14ac:dyDescent="0.25">
      <c r="F7636" s="469"/>
    </row>
    <row r="7637" spans="6:6" x14ac:dyDescent="0.25">
      <c r="F7637" s="469"/>
    </row>
    <row r="7638" spans="6:6" x14ac:dyDescent="0.25">
      <c r="F7638" s="469"/>
    </row>
    <row r="7639" spans="6:6" x14ac:dyDescent="0.25">
      <c r="F7639" s="469"/>
    </row>
    <row r="7640" spans="6:6" x14ac:dyDescent="0.25">
      <c r="F7640" s="469"/>
    </row>
    <row r="7641" spans="6:6" x14ac:dyDescent="0.25">
      <c r="F7641" s="469"/>
    </row>
    <row r="7642" spans="6:6" x14ac:dyDescent="0.25">
      <c r="F7642" s="469"/>
    </row>
    <row r="7643" spans="6:6" x14ac:dyDescent="0.25">
      <c r="F7643" s="469"/>
    </row>
    <row r="7644" spans="6:6" x14ac:dyDescent="0.25">
      <c r="F7644" s="469"/>
    </row>
    <row r="7645" spans="6:6" x14ac:dyDescent="0.25">
      <c r="F7645" s="469"/>
    </row>
    <row r="7646" spans="6:6" x14ac:dyDescent="0.25">
      <c r="F7646" s="469"/>
    </row>
    <row r="7647" spans="6:6" x14ac:dyDescent="0.25">
      <c r="F7647" s="469"/>
    </row>
    <row r="7648" spans="6:6" x14ac:dyDescent="0.25">
      <c r="F7648" s="469"/>
    </row>
    <row r="7649" spans="6:6" x14ac:dyDescent="0.25">
      <c r="F7649" s="469"/>
    </row>
    <row r="7650" spans="6:6" x14ac:dyDescent="0.25">
      <c r="F7650" s="469"/>
    </row>
    <row r="7651" spans="6:6" x14ac:dyDescent="0.25">
      <c r="F7651" s="469"/>
    </row>
    <row r="7652" spans="6:6" x14ac:dyDescent="0.25">
      <c r="F7652" s="469"/>
    </row>
    <row r="7653" spans="6:6" x14ac:dyDescent="0.25">
      <c r="F7653" s="469"/>
    </row>
    <row r="7654" spans="6:6" x14ac:dyDescent="0.25">
      <c r="F7654" s="469"/>
    </row>
    <row r="7655" spans="6:6" x14ac:dyDescent="0.25">
      <c r="F7655" s="469"/>
    </row>
    <row r="7656" spans="6:6" x14ac:dyDescent="0.25">
      <c r="F7656" s="469"/>
    </row>
    <row r="7657" spans="6:6" x14ac:dyDescent="0.25">
      <c r="F7657" s="469"/>
    </row>
    <row r="7658" spans="6:6" x14ac:dyDescent="0.25">
      <c r="F7658" s="469"/>
    </row>
    <row r="7659" spans="6:6" x14ac:dyDescent="0.25">
      <c r="F7659" s="469"/>
    </row>
    <row r="7660" spans="6:6" x14ac:dyDescent="0.25">
      <c r="F7660" s="469"/>
    </row>
    <row r="7661" spans="6:6" x14ac:dyDescent="0.25">
      <c r="F7661" s="469"/>
    </row>
    <row r="7662" spans="6:6" x14ac:dyDescent="0.25">
      <c r="F7662" s="469"/>
    </row>
    <row r="7663" spans="6:6" x14ac:dyDescent="0.25">
      <c r="F7663" s="469"/>
    </row>
    <row r="7664" spans="6:6" x14ac:dyDescent="0.25">
      <c r="F7664" s="469"/>
    </row>
    <row r="7665" spans="6:6" x14ac:dyDescent="0.25">
      <c r="F7665" s="469"/>
    </row>
    <row r="7666" spans="6:6" x14ac:dyDescent="0.25">
      <c r="F7666" s="469"/>
    </row>
    <row r="7667" spans="6:6" x14ac:dyDescent="0.25">
      <c r="F7667" s="469"/>
    </row>
    <row r="7668" spans="6:6" x14ac:dyDescent="0.25">
      <c r="F7668" s="469"/>
    </row>
    <row r="7669" spans="6:6" x14ac:dyDescent="0.25">
      <c r="F7669" s="469"/>
    </row>
    <row r="7670" spans="6:6" x14ac:dyDescent="0.25">
      <c r="F7670" s="469"/>
    </row>
    <row r="7671" spans="6:6" x14ac:dyDescent="0.25">
      <c r="F7671" s="469"/>
    </row>
    <row r="7672" spans="6:6" x14ac:dyDescent="0.25">
      <c r="F7672" s="469"/>
    </row>
    <row r="7673" spans="6:6" x14ac:dyDescent="0.25">
      <c r="F7673" s="469"/>
    </row>
    <row r="7674" spans="6:6" x14ac:dyDescent="0.25">
      <c r="F7674" s="469"/>
    </row>
    <row r="7675" spans="6:6" x14ac:dyDescent="0.25">
      <c r="F7675" s="469"/>
    </row>
    <row r="7676" spans="6:6" x14ac:dyDescent="0.25">
      <c r="F7676" s="469"/>
    </row>
    <row r="7677" spans="6:6" x14ac:dyDescent="0.25">
      <c r="F7677" s="469"/>
    </row>
    <row r="7678" spans="6:6" x14ac:dyDescent="0.25">
      <c r="F7678" s="469"/>
    </row>
    <row r="7679" spans="6:6" x14ac:dyDescent="0.25">
      <c r="F7679" s="469"/>
    </row>
    <row r="7680" spans="6:6" x14ac:dyDescent="0.25">
      <c r="F7680" s="469"/>
    </row>
    <row r="7681" spans="6:6" x14ac:dyDescent="0.25">
      <c r="F7681" s="469"/>
    </row>
    <row r="7682" spans="6:6" x14ac:dyDescent="0.25">
      <c r="F7682" s="469"/>
    </row>
    <row r="7683" spans="6:6" x14ac:dyDescent="0.25">
      <c r="F7683" s="469"/>
    </row>
    <row r="7684" spans="6:6" x14ac:dyDescent="0.25">
      <c r="F7684" s="469"/>
    </row>
    <row r="7685" spans="6:6" x14ac:dyDescent="0.25">
      <c r="F7685" s="469"/>
    </row>
    <row r="7686" spans="6:6" x14ac:dyDescent="0.25">
      <c r="F7686" s="469"/>
    </row>
    <row r="7687" spans="6:6" x14ac:dyDescent="0.25">
      <c r="F7687" s="469"/>
    </row>
    <row r="7688" spans="6:6" x14ac:dyDescent="0.25">
      <c r="F7688" s="469"/>
    </row>
    <row r="7689" spans="6:6" x14ac:dyDescent="0.25">
      <c r="F7689" s="469"/>
    </row>
    <row r="7690" spans="6:6" x14ac:dyDescent="0.25">
      <c r="F7690" s="469"/>
    </row>
    <row r="7691" spans="6:6" x14ac:dyDescent="0.25">
      <c r="F7691" s="469"/>
    </row>
    <row r="7692" spans="6:6" x14ac:dyDescent="0.25">
      <c r="F7692" s="469"/>
    </row>
    <row r="7693" spans="6:6" x14ac:dyDescent="0.25">
      <c r="F7693" s="469"/>
    </row>
    <row r="7694" spans="6:6" x14ac:dyDescent="0.25">
      <c r="F7694" s="469"/>
    </row>
    <row r="7695" spans="6:6" x14ac:dyDescent="0.25">
      <c r="F7695" s="469"/>
    </row>
    <row r="7696" spans="6:6" x14ac:dyDescent="0.25">
      <c r="F7696" s="469"/>
    </row>
    <row r="7697" spans="6:6" x14ac:dyDescent="0.25">
      <c r="F7697" s="469"/>
    </row>
    <row r="7698" spans="6:6" x14ac:dyDescent="0.25">
      <c r="F7698" s="469"/>
    </row>
    <row r="7699" spans="6:6" x14ac:dyDescent="0.25">
      <c r="F7699" s="469"/>
    </row>
    <row r="7700" spans="6:6" x14ac:dyDescent="0.25">
      <c r="F7700" s="469"/>
    </row>
    <row r="7701" spans="6:6" x14ac:dyDescent="0.25">
      <c r="F7701" s="469"/>
    </row>
    <row r="7702" spans="6:6" x14ac:dyDescent="0.25">
      <c r="F7702" s="469"/>
    </row>
    <row r="7703" spans="6:6" x14ac:dyDescent="0.25">
      <c r="F7703" s="469"/>
    </row>
    <row r="7704" spans="6:6" x14ac:dyDescent="0.25">
      <c r="F7704" s="469"/>
    </row>
    <row r="7705" spans="6:6" x14ac:dyDescent="0.25">
      <c r="F7705" s="469"/>
    </row>
    <row r="7706" spans="6:6" x14ac:dyDescent="0.25">
      <c r="F7706" s="469"/>
    </row>
    <row r="7707" spans="6:6" x14ac:dyDescent="0.25">
      <c r="F7707" s="469"/>
    </row>
    <row r="7708" spans="6:6" x14ac:dyDescent="0.25">
      <c r="F7708" s="469"/>
    </row>
    <row r="7709" spans="6:6" x14ac:dyDescent="0.25">
      <c r="F7709" s="469"/>
    </row>
    <row r="7710" spans="6:6" x14ac:dyDescent="0.25">
      <c r="F7710" s="469"/>
    </row>
    <row r="7711" spans="6:6" x14ac:dyDescent="0.25">
      <c r="F7711" s="469"/>
    </row>
    <row r="7712" spans="6:6" x14ac:dyDescent="0.25">
      <c r="F7712" s="469"/>
    </row>
    <row r="7713" spans="6:6" x14ac:dyDescent="0.25">
      <c r="F7713" s="469"/>
    </row>
    <row r="7714" spans="6:6" x14ac:dyDescent="0.25">
      <c r="F7714" s="469"/>
    </row>
    <row r="7715" spans="6:6" x14ac:dyDescent="0.25">
      <c r="F7715" s="469"/>
    </row>
    <row r="7716" spans="6:6" x14ac:dyDescent="0.25">
      <c r="F7716" s="469"/>
    </row>
    <row r="7717" spans="6:6" x14ac:dyDescent="0.25">
      <c r="F7717" s="469"/>
    </row>
    <row r="7718" spans="6:6" x14ac:dyDescent="0.25">
      <c r="F7718" s="469"/>
    </row>
    <row r="7719" spans="6:6" x14ac:dyDescent="0.25">
      <c r="F7719" s="469"/>
    </row>
    <row r="7720" spans="6:6" x14ac:dyDescent="0.25">
      <c r="F7720" s="469"/>
    </row>
    <row r="7721" spans="6:6" x14ac:dyDescent="0.25">
      <c r="F7721" s="469"/>
    </row>
    <row r="7722" spans="6:6" x14ac:dyDescent="0.25">
      <c r="F7722" s="469"/>
    </row>
    <row r="7723" spans="6:6" x14ac:dyDescent="0.25">
      <c r="F7723" s="469"/>
    </row>
    <row r="7724" spans="6:6" x14ac:dyDescent="0.25">
      <c r="F7724" s="469"/>
    </row>
    <row r="7725" spans="6:6" x14ac:dyDescent="0.25">
      <c r="F7725" s="469"/>
    </row>
    <row r="7726" spans="6:6" x14ac:dyDescent="0.25">
      <c r="F7726" s="469"/>
    </row>
    <row r="7727" spans="6:6" x14ac:dyDescent="0.25">
      <c r="F7727" s="469"/>
    </row>
    <row r="7728" spans="6:6" x14ac:dyDescent="0.25">
      <c r="F7728" s="469"/>
    </row>
    <row r="7729" spans="6:6" x14ac:dyDescent="0.25">
      <c r="F7729" s="469"/>
    </row>
    <row r="7730" spans="6:6" x14ac:dyDescent="0.25">
      <c r="F7730" s="469"/>
    </row>
    <row r="7731" spans="6:6" x14ac:dyDescent="0.25">
      <c r="F7731" s="469"/>
    </row>
    <row r="7732" spans="6:6" x14ac:dyDescent="0.25">
      <c r="F7732" s="469"/>
    </row>
    <row r="7733" spans="6:6" x14ac:dyDescent="0.25">
      <c r="F7733" s="469"/>
    </row>
    <row r="7734" spans="6:6" x14ac:dyDescent="0.25">
      <c r="F7734" s="469"/>
    </row>
    <row r="7735" spans="6:6" x14ac:dyDescent="0.25">
      <c r="F7735" s="469"/>
    </row>
    <row r="7736" spans="6:6" x14ac:dyDescent="0.25">
      <c r="F7736" s="469"/>
    </row>
    <row r="7737" spans="6:6" x14ac:dyDescent="0.25">
      <c r="F7737" s="469"/>
    </row>
    <row r="7738" spans="6:6" x14ac:dyDescent="0.25">
      <c r="F7738" s="469"/>
    </row>
    <row r="7739" spans="6:6" x14ac:dyDescent="0.25">
      <c r="F7739" s="469"/>
    </row>
    <row r="7740" spans="6:6" x14ac:dyDescent="0.25">
      <c r="F7740" s="469"/>
    </row>
    <row r="7741" spans="6:6" x14ac:dyDescent="0.25">
      <c r="F7741" s="469"/>
    </row>
    <row r="7742" spans="6:6" x14ac:dyDescent="0.25">
      <c r="F7742" s="469"/>
    </row>
    <row r="7743" spans="6:6" x14ac:dyDescent="0.25">
      <c r="F7743" s="469"/>
    </row>
    <row r="7744" spans="6:6" x14ac:dyDescent="0.25">
      <c r="F7744" s="469"/>
    </row>
    <row r="7745" spans="6:6" x14ac:dyDescent="0.25">
      <c r="F7745" s="469"/>
    </row>
    <row r="7746" spans="6:6" x14ac:dyDescent="0.25">
      <c r="F7746" s="469"/>
    </row>
    <row r="7747" spans="6:6" x14ac:dyDescent="0.25">
      <c r="F7747" s="469"/>
    </row>
    <row r="7748" spans="6:6" x14ac:dyDescent="0.25">
      <c r="F7748" s="469"/>
    </row>
    <row r="7749" spans="6:6" x14ac:dyDescent="0.25">
      <c r="F7749" s="469"/>
    </row>
    <row r="7750" spans="6:6" x14ac:dyDescent="0.25">
      <c r="F7750" s="469"/>
    </row>
    <row r="7751" spans="6:6" x14ac:dyDescent="0.25">
      <c r="F7751" s="469"/>
    </row>
    <row r="7752" spans="6:6" x14ac:dyDescent="0.25">
      <c r="F7752" s="469"/>
    </row>
    <row r="7753" spans="6:6" x14ac:dyDescent="0.25">
      <c r="F7753" s="469"/>
    </row>
    <row r="7754" spans="6:6" x14ac:dyDescent="0.25">
      <c r="F7754" s="469"/>
    </row>
    <row r="7755" spans="6:6" x14ac:dyDescent="0.25">
      <c r="F7755" s="469"/>
    </row>
    <row r="7756" spans="6:6" x14ac:dyDescent="0.25">
      <c r="F7756" s="469"/>
    </row>
    <row r="7757" spans="6:6" x14ac:dyDescent="0.25">
      <c r="F7757" s="469"/>
    </row>
    <row r="7758" spans="6:6" x14ac:dyDescent="0.25">
      <c r="F7758" s="469"/>
    </row>
    <row r="7759" spans="6:6" x14ac:dyDescent="0.25">
      <c r="F7759" s="469"/>
    </row>
    <row r="7760" spans="6:6" x14ac:dyDescent="0.25">
      <c r="F7760" s="469"/>
    </row>
    <row r="7761" spans="6:6" x14ac:dyDescent="0.25">
      <c r="F7761" s="469"/>
    </row>
    <row r="7762" spans="6:6" x14ac:dyDescent="0.25">
      <c r="F7762" s="469"/>
    </row>
    <row r="7763" spans="6:6" x14ac:dyDescent="0.25">
      <c r="F7763" s="469"/>
    </row>
    <row r="7764" spans="6:6" x14ac:dyDescent="0.25">
      <c r="F7764" s="469"/>
    </row>
    <row r="7765" spans="6:6" x14ac:dyDescent="0.25">
      <c r="F7765" s="469"/>
    </row>
    <row r="7766" spans="6:6" x14ac:dyDescent="0.25">
      <c r="F7766" s="469"/>
    </row>
    <row r="7767" spans="6:6" x14ac:dyDescent="0.25">
      <c r="F7767" s="469"/>
    </row>
    <row r="7768" spans="6:6" x14ac:dyDescent="0.25">
      <c r="F7768" s="469"/>
    </row>
    <row r="7769" spans="6:6" x14ac:dyDescent="0.25">
      <c r="F7769" s="469"/>
    </row>
    <row r="7770" spans="6:6" x14ac:dyDescent="0.25">
      <c r="F7770" s="469"/>
    </row>
    <row r="7771" spans="6:6" x14ac:dyDescent="0.25">
      <c r="F7771" s="469"/>
    </row>
    <row r="7772" spans="6:6" x14ac:dyDescent="0.25">
      <c r="F7772" s="469"/>
    </row>
    <row r="7773" spans="6:6" x14ac:dyDescent="0.25">
      <c r="F7773" s="469"/>
    </row>
    <row r="7774" spans="6:6" x14ac:dyDescent="0.25">
      <c r="F7774" s="469"/>
    </row>
    <row r="7775" spans="6:6" x14ac:dyDescent="0.25">
      <c r="F7775" s="469"/>
    </row>
    <row r="7776" spans="6:6" x14ac:dyDescent="0.25">
      <c r="F7776" s="469"/>
    </row>
    <row r="7777" spans="6:6" x14ac:dyDescent="0.25">
      <c r="F7777" s="469"/>
    </row>
    <row r="7778" spans="6:6" x14ac:dyDescent="0.25">
      <c r="F7778" s="469"/>
    </row>
    <row r="7779" spans="6:6" x14ac:dyDescent="0.25">
      <c r="F7779" s="469"/>
    </row>
    <row r="7780" spans="6:6" x14ac:dyDescent="0.25">
      <c r="F7780" s="469"/>
    </row>
    <row r="7781" spans="6:6" x14ac:dyDescent="0.25">
      <c r="F7781" s="469"/>
    </row>
    <row r="7782" spans="6:6" x14ac:dyDescent="0.25">
      <c r="F7782" s="469"/>
    </row>
    <row r="7783" spans="6:6" x14ac:dyDescent="0.25">
      <c r="F7783" s="469"/>
    </row>
    <row r="7784" spans="6:6" x14ac:dyDescent="0.25">
      <c r="F7784" s="469"/>
    </row>
    <row r="7785" spans="6:6" x14ac:dyDescent="0.25">
      <c r="F7785" s="469"/>
    </row>
    <row r="7786" spans="6:6" x14ac:dyDescent="0.25">
      <c r="F7786" s="469"/>
    </row>
    <row r="7787" spans="6:6" x14ac:dyDescent="0.25">
      <c r="F7787" s="469"/>
    </row>
    <row r="7788" spans="6:6" x14ac:dyDescent="0.25">
      <c r="F7788" s="469"/>
    </row>
    <row r="7789" spans="6:6" x14ac:dyDescent="0.25">
      <c r="F7789" s="469"/>
    </row>
    <row r="7790" spans="6:6" x14ac:dyDescent="0.25">
      <c r="F7790" s="469"/>
    </row>
    <row r="7791" spans="6:6" x14ac:dyDescent="0.25">
      <c r="F7791" s="469"/>
    </row>
    <row r="7792" spans="6:6" x14ac:dyDescent="0.25">
      <c r="F7792" s="469"/>
    </row>
    <row r="7793" spans="6:6" x14ac:dyDescent="0.25">
      <c r="F7793" s="469"/>
    </row>
    <row r="7794" spans="6:6" x14ac:dyDescent="0.25">
      <c r="F7794" s="469"/>
    </row>
    <row r="7795" spans="6:6" x14ac:dyDescent="0.25">
      <c r="F7795" s="469"/>
    </row>
    <row r="7796" spans="6:6" x14ac:dyDescent="0.25">
      <c r="F7796" s="469"/>
    </row>
    <row r="7797" spans="6:6" x14ac:dyDescent="0.25">
      <c r="F7797" s="469"/>
    </row>
    <row r="7798" spans="6:6" x14ac:dyDescent="0.25">
      <c r="F7798" s="469"/>
    </row>
    <row r="7799" spans="6:6" x14ac:dyDescent="0.25">
      <c r="F7799" s="469"/>
    </row>
    <row r="7800" spans="6:6" x14ac:dyDescent="0.25">
      <c r="F7800" s="469"/>
    </row>
    <row r="7801" spans="6:6" x14ac:dyDescent="0.25">
      <c r="F7801" s="469"/>
    </row>
    <row r="7802" spans="6:6" x14ac:dyDescent="0.25">
      <c r="F7802" s="469"/>
    </row>
    <row r="7803" spans="6:6" x14ac:dyDescent="0.25">
      <c r="F7803" s="469"/>
    </row>
    <row r="7804" spans="6:6" x14ac:dyDescent="0.25">
      <c r="F7804" s="469"/>
    </row>
    <row r="7805" spans="6:6" x14ac:dyDescent="0.25">
      <c r="F7805" s="469"/>
    </row>
    <row r="7806" spans="6:6" x14ac:dyDescent="0.25">
      <c r="F7806" s="469"/>
    </row>
    <row r="7807" spans="6:6" x14ac:dyDescent="0.25">
      <c r="F7807" s="469"/>
    </row>
    <row r="7808" spans="6:6" x14ac:dyDescent="0.25">
      <c r="F7808" s="469"/>
    </row>
    <row r="7809" spans="6:6" x14ac:dyDescent="0.25">
      <c r="F7809" s="469"/>
    </row>
    <row r="7810" spans="6:6" x14ac:dyDescent="0.25">
      <c r="F7810" s="469"/>
    </row>
    <row r="7811" spans="6:6" x14ac:dyDescent="0.25">
      <c r="F7811" s="469"/>
    </row>
    <row r="7812" spans="6:6" x14ac:dyDescent="0.25">
      <c r="F7812" s="469"/>
    </row>
    <row r="7813" spans="6:6" x14ac:dyDescent="0.25">
      <c r="F7813" s="469"/>
    </row>
    <row r="7814" spans="6:6" x14ac:dyDescent="0.25">
      <c r="F7814" s="469"/>
    </row>
    <row r="7815" spans="6:6" x14ac:dyDescent="0.25">
      <c r="F7815" s="469"/>
    </row>
    <row r="7816" spans="6:6" x14ac:dyDescent="0.25">
      <c r="F7816" s="469"/>
    </row>
    <row r="7817" spans="6:6" x14ac:dyDescent="0.25">
      <c r="F7817" s="469"/>
    </row>
    <row r="7818" spans="6:6" x14ac:dyDescent="0.25">
      <c r="F7818" s="469"/>
    </row>
    <row r="7819" spans="6:6" x14ac:dyDescent="0.25">
      <c r="F7819" s="469"/>
    </row>
    <row r="7820" spans="6:6" x14ac:dyDescent="0.25">
      <c r="F7820" s="469"/>
    </row>
    <row r="7821" spans="6:6" x14ac:dyDescent="0.25">
      <c r="F7821" s="469"/>
    </row>
    <row r="7822" spans="6:6" x14ac:dyDescent="0.25">
      <c r="F7822" s="469"/>
    </row>
    <row r="7823" spans="6:6" x14ac:dyDescent="0.25">
      <c r="F7823" s="469"/>
    </row>
    <row r="7824" spans="6:6" x14ac:dyDescent="0.25">
      <c r="F7824" s="469"/>
    </row>
    <row r="7825" spans="6:6" x14ac:dyDescent="0.25">
      <c r="F7825" s="469"/>
    </row>
    <row r="7826" spans="6:6" x14ac:dyDescent="0.25">
      <c r="F7826" s="469"/>
    </row>
    <row r="7827" spans="6:6" x14ac:dyDescent="0.25">
      <c r="F7827" s="469"/>
    </row>
    <row r="7828" spans="6:6" x14ac:dyDescent="0.25">
      <c r="F7828" s="469"/>
    </row>
    <row r="7829" spans="6:6" x14ac:dyDescent="0.25">
      <c r="F7829" s="469"/>
    </row>
    <row r="7830" spans="6:6" x14ac:dyDescent="0.25">
      <c r="F7830" s="469"/>
    </row>
    <row r="7831" spans="6:6" x14ac:dyDescent="0.25">
      <c r="F7831" s="469"/>
    </row>
    <row r="7832" spans="6:6" x14ac:dyDescent="0.25">
      <c r="F7832" s="469"/>
    </row>
    <row r="7833" spans="6:6" x14ac:dyDescent="0.25">
      <c r="F7833" s="469"/>
    </row>
    <row r="7834" spans="6:6" x14ac:dyDescent="0.25">
      <c r="F7834" s="469"/>
    </row>
    <row r="7835" spans="6:6" x14ac:dyDescent="0.25">
      <c r="F7835" s="469"/>
    </row>
    <row r="7836" spans="6:6" x14ac:dyDescent="0.25">
      <c r="F7836" s="469"/>
    </row>
    <row r="7837" spans="6:6" x14ac:dyDescent="0.25">
      <c r="F7837" s="469"/>
    </row>
    <row r="7838" spans="6:6" x14ac:dyDescent="0.25">
      <c r="F7838" s="469"/>
    </row>
    <row r="7839" spans="6:6" x14ac:dyDescent="0.25">
      <c r="F7839" s="469"/>
    </row>
    <row r="7840" spans="6:6" x14ac:dyDescent="0.25">
      <c r="F7840" s="469"/>
    </row>
    <row r="7841" spans="6:6" x14ac:dyDescent="0.25">
      <c r="F7841" s="469"/>
    </row>
    <row r="7842" spans="6:6" x14ac:dyDescent="0.25">
      <c r="F7842" s="469"/>
    </row>
    <row r="7843" spans="6:6" x14ac:dyDescent="0.25">
      <c r="F7843" s="469"/>
    </row>
    <row r="7844" spans="6:6" x14ac:dyDescent="0.25">
      <c r="F7844" s="469"/>
    </row>
    <row r="7845" spans="6:6" x14ac:dyDescent="0.25">
      <c r="F7845" s="469"/>
    </row>
    <row r="7846" spans="6:6" x14ac:dyDescent="0.25">
      <c r="F7846" s="469"/>
    </row>
    <row r="7847" spans="6:6" x14ac:dyDescent="0.25">
      <c r="F7847" s="469"/>
    </row>
    <row r="7848" spans="6:6" x14ac:dyDescent="0.25">
      <c r="F7848" s="469"/>
    </row>
    <row r="7849" spans="6:6" x14ac:dyDescent="0.25">
      <c r="F7849" s="469"/>
    </row>
    <row r="7850" spans="6:6" x14ac:dyDescent="0.25">
      <c r="F7850" s="469"/>
    </row>
    <row r="7851" spans="6:6" x14ac:dyDescent="0.25">
      <c r="F7851" s="469"/>
    </row>
    <row r="7852" spans="6:6" x14ac:dyDescent="0.25">
      <c r="F7852" s="469"/>
    </row>
    <row r="7853" spans="6:6" x14ac:dyDescent="0.25">
      <c r="F7853" s="469"/>
    </row>
    <row r="7854" spans="6:6" x14ac:dyDescent="0.25">
      <c r="F7854" s="469"/>
    </row>
    <row r="7855" spans="6:6" x14ac:dyDescent="0.25">
      <c r="F7855" s="469"/>
    </row>
    <row r="7856" spans="6:6" x14ac:dyDescent="0.25">
      <c r="F7856" s="469"/>
    </row>
    <row r="7857" spans="6:6" x14ac:dyDescent="0.25">
      <c r="F7857" s="469"/>
    </row>
    <row r="7858" spans="6:6" x14ac:dyDescent="0.25">
      <c r="F7858" s="469"/>
    </row>
    <row r="7859" spans="6:6" x14ac:dyDescent="0.25">
      <c r="F7859" s="469"/>
    </row>
    <row r="7860" spans="6:6" x14ac:dyDescent="0.25">
      <c r="F7860" s="469"/>
    </row>
    <row r="7861" spans="6:6" x14ac:dyDescent="0.25">
      <c r="F7861" s="469"/>
    </row>
    <row r="7862" spans="6:6" x14ac:dyDescent="0.25">
      <c r="F7862" s="469"/>
    </row>
    <row r="7863" spans="6:6" x14ac:dyDescent="0.25">
      <c r="F7863" s="469"/>
    </row>
    <row r="7864" spans="6:6" x14ac:dyDescent="0.25">
      <c r="F7864" s="469"/>
    </row>
    <row r="7865" spans="6:6" x14ac:dyDescent="0.25">
      <c r="F7865" s="469"/>
    </row>
    <row r="7866" spans="6:6" x14ac:dyDescent="0.25">
      <c r="F7866" s="469"/>
    </row>
    <row r="7867" spans="6:6" x14ac:dyDescent="0.25">
      <c r="F7867" s="469"/>
    </row>
    <row r="7868" spans="6:6" x14ac:dyDescent="0.25">
      <c r="F7868" s="469"/>
    </row>
    <row r="7869" spans="6:6" x14ac:dyDescent="0.25">
      <c r="F7869" s="469"/>
    </row>
    <row r="7870" spans="6:6" x14ac:dyDescent="0.25">
      <c r="F7870" s="469"/>
    </row>
    <row r="7871" spans="6:6" x14ac:dyDescent="0.25">
      <c r="F7871" s="469"/>
    </row>
    <row r="7872" spans="6:6" x14ac:dyDescent="0.25">
      <c r="F7872" s="469"/>
    </row>
    <row r="7873" spans="6:6" x14ac:dyDescent="0.25">
      <c r="F7873" s="469"/>
    </row>
    <row r="7874" spans="6:6" x14ac:dyDescent="0.25">
      <c r="F7874" s="469"/>
    </row>
    <row r="7875" spans="6:6" x14ac:dyDescent="0.25">
      <c r="F7875" s="469"/>
    </row>
    <row r="7876" spans="6:6" x14ac:dyDescent="0.25">
      <c r="F7876" s="469"/>
    </row>
    <row r="7877" spans="6:6" x14ac:dyDescent="0.25">
      <c r="F7877" s="469"/>
    </row>
    <row r="7878" spans="6:6" x14ac:dyDescent="0.25">
      <c r="F7878" s="469"/>
    </row>
    <row r="7879" spans="6:6" x14ac:dyDescent="0.25">
      <c r="F7879" s="469"/>
    </row>
    <row r="7880" spans="6:6" x14ac:dyDescent="0.25">
      <c r="F7880" s="469"/>
    </row>
    <row r="7881" spans="6:6" x14ac:dyDescent="0.25">
      <c r="F7881" s="469"/>
    </row>
    <row r="7882" spans="6:6" x14ac:dyDescent="0.25">
      <c r="F7882" s="469"/>
    </row>
    <row r="7883" spans="6:6" x14ac:dyDescent="0.25">
      <c r="F7883" s="469"/>
    </row>
    <row r="7884" spans="6:6" x14ac:dyDescent="0.25">
      <c r="F7884" s="469"/>
    </row>
    <row r="7885" spans="6:6" x14ac:dyDescent="0.25">
      <c r="F7885" s="469"/>
    </row>
    <row r="7886" spans="6:6" x14ac:dyDescent="0.25">
      <c r="F7886" s="469"/>
    </row>
    <row r="7887" spans="6:6" x14ac:dyDescent="0.25">
      <c r="F7887" s="469"/>
    </row>
    <row r="7888" spans="6:6" x14ac:dyDescent="0.25">
      <c r="F7888" s="469"/>
    </row>
    <row r="7889" spans="6:6" x14ac:dyDescent="0.25">
      <c r="F7889" s="469"/>
    </row>
    <row r="7890" spans="6:6" x14ac:dyDescent="0.25">
      <c r="F7890" s="469"/>
    </row>
    <row r="7891" spans="6:6" x14ac:dyDescent="0.25">
      <c r="F7891" s="469"/>
    </row>
    <row r="7892" spans="6:6" x14ac:dyDescent="0.25">
      <c r="F7892" s="469"/>
    </row>
    <row r="7893" spans="6:6" x14ac:dyDescent="0.25">
      <c r="F7893" s="469"/>
    </row>
    <row r="7894" spans="6:6" x14ac:dyDescent="0.25">
      <c r="F7894" s="469"/>
    </row>
    <row r="7895" spans="6:6" x14ac:dyDescent="0.25">
      <c r="F7895" s="469"/>
    </row>
    <row r="7896" spans="6:6" x14ac:dyDescent="0.25">
      <c r="F7896" s="469"/>
    </row>
    <row r="7897" spans="6:6" x14ac:dyDescent="0.25">
      <c r="F7897" s="469"/>
    </row>
    <row r="7898" spans="6:6" x14ac:dyDescent="0.25">
      <c r="F7898" s="469"/>
    </row>
    <row r="7899" spans="6:6" x14ac:dyDescent="0.25">
      <c r="F7899" s="469"/>
    </row>
    <row r="7900" spans="6:6" x14ac:dyDescent="0.25">
      <c r="F7900" s="469"/>
    </row>
    <row r="7901" spans="6:6" x14ac:dyDescent="0.25">
      <c r="F7901" s="469"/>
    </row>
    <row r="7902" spans="6:6" x14ac:dyDescent="0.25">
      <c r="F7902" s="469"/>
    </row>
    <row r="7903" spans="6:6" x14ac:dyDescent="0.25">
      <c r="F7903" s="469"/>
    </row>
    <row r="7904" spans="6:6" x14ac:dyDescent="0.25">
      <c r="F7904" s="469"/>
    </row>
    <row r="7905" spans="6:6" x14ac:dyDescent="0.25">
      <c r="F7905" s="469"/>
    </row>
    <row r="7906" spans="6:6" x14ac:dyDescent="0.25">
      <c r="F7906" s="469"/>
    </row>
    <row r="7907" spans="6:6" x14ac:dyDescent="0.25">
      <c r="F7907" s="469"/>
    </row>
    <row r="7908" spans="6:6" x14ac:dyDescent="0.25">
      <c r="F7908" s="469"/>
    </row>
    <row r="7909" spans="6:6" x14ac:dyDescent="0.25">
      <c r="F7909" s="469"/>
    </row>
    <row r="7910" spans="6:6" x14ac:dyDescent="0.25">
      <c r="F7910" s="469"/>
    </row>
    <row r="7911" spans="6:6" x14ac:dyDescent="0.25">
      <c r="F7911" s="469"/>
    </row>
    <row r="7912" spans="6:6" x14ac:dyDescent="0.25">
      <c r="F7912" s="469"/>
    </row>
    <row r="7913" spans="6:6" x14ac:dyDescent="0.25">
      <c r="F7913" s="469"/>
    </row>
    <row r="7914" spans="6:6" x14ac:dyDescent="0.25">
      <c r="F7914" s="469"/>
    </row>
    <row r="7915" spans="6:6" x14ac:dyDescent="0.25">
      <c r="F7915" s="469"/>
    </row>
    <row r="7916" spans="6:6" x14ac:dyDescent="0.25">
      <c r="F7916" s="469"/>
    </row>
    <row r="7917" spans="6:6" x14ac:dyDescent="0.25">
      <c r="F7917" s="469"/>
    </row>
    <row r="7918" spans="6:6" x14ac:dyDescent="0.25">
      <c r="F7918" s="469"/>
    </row>
    <row r="7919" spans="6:6" x14ac:dyDescent="0.25">
      <c r="F7919" s="469"/>
    </row>
    <row r="7920" spans="6:6" x14ac:dyDescent="0.25">
      <c r="F7920" s="469"/>
    </row>
    <row r="7921" spans="6:6" x14ac:dyDescent="0.25">
      <c r="F7921" s="469"/>
    </row>
    <row r="7922" spans="6:6" x14ac:dyDescent="0.25">
      <c r="F7922" s="469"/>
    </row>
    <row r="7923" spans="6:6" x14ac:dyDescent="0.25">
      <c r="F7923" s="469"/>
    </row>
    <row r="7924" spans="6:6" x14ac:dyDescent="0.25">
      <c r="F7924" s="469"/>
    </row>
    <row r="7925" spans="6:6" x14ac:dyDescent="0.25">
      <c r="F7925" s="469"/>
    </row>
    <row r="7926" spans="6:6" x14ac:dyDescent="0.25">
      <c r="F7926" s="469"/>
    </row>
    <row r="7927" spans="6:6" x14ac:dyDescent="0.25">
      <c r="F7927" s="469"/>
    </row>
    <row r="7928" spans="6:6" x14ac:dyDescent="0.25">
      <c r="F7928" s="469"/>
    </row>
    <row r="7929" spans="6:6" x14ac:dyDescent="0.25">
      <c r="F7929" s="469"/>
    </row>
    <row r="7930" spans="6:6" x14ac:dyDescent="0.25">
      <c r="F7930" s="469"/>
    </row>
    <row r="7931" spans="6:6" x14ac:dyDescent="0.25">
      <c r="F7931" s="469"/>
    </row>
    <row r="7932" spans="6:6" x14ac:dyDescent="0.25">
      <c r="F7932" s="469"/>
    </row>
    <row r="7933" spans="6:6" x14ac:dyDescent="0.25">
      <c r="F7933" s="469"/>
    </row>
    <row r="7934" spans="6:6" x14ac:dyDescent="0.25">
      <c r="F7934" s="469"/>
    </row>
    <row r="7935" spans="6:6" x14ac:dyDescent="0.25">
      <c r="F7935" s="469"/>
    </row>
    <row r="7936" spans="6:6" x14ac:dyDescent="0.25">
      <c r="F7936" s="469"/>
    </row>
    <row r="7937" spans="6:6" x14ac:dyDescent="0.25">
      <c r="F7937" s="469"/>
    </row>
    <row r="7938" spans="6:6" x14ac:dyDescent="0.25">
      <c r="F7938" s="469"/>
    </row>
    <row r="7939" spans="6:6" x14ac:dyDescent="0.25">
      <c r="F7939" s="469"/>
    </row>
    <row r="7940" spans="6:6" x14ac:dyDescent="0.25">
      <c r="F7940" s="469"/>
    </row>
    <row r="7941" spans="6:6" x14ac:dyDescent="0.25">
      <c r="F7941" s="469"/>
    </row>
    <row r="7942" spans="6:6" x14ac:dyDescent="0.25">
      <c r="F7942" s="469"/>
    </row>
    <row r="7943" spans="6:6" x14ac:dyDescent="0.25">
      <c r="F7943" s="469"/>
    </row>
    <row r="7944" spans="6:6" x14ac:dyDescent="0.25">
      <c r="F7944" s="469"/>
    </row>
    <row r="7945" spans="6:6" x14ac:dyDescent="0.25">
      <c r="F7945" s="469"/>
    </row>
    <row r="7946" spans="6:6" x14ac:dyDescent="0.25">
      <c r="F7946" s="469"/>
    </row>
    <row r="7947" spans="6:6" x14ac:dyDescent="0.25">
      <c r="F7947" s="469"/>
    </row>
    <row r="7948" spans="6:6" x14ac:dyDescent="0.25">
      <c r="F7948" s="469"/>
    </row>
    <row r="7949" spans="6:6" x14ac:dyDescent="0.25">
      <c r="F7949" s="469"/>
    </row>
    <row r="7950" spans="6:6" x14ac:dyDescent="0.25">
      <c r="F7950" s="469"/>
    </row>
    <row r="7951" spans="6:6" x14ac:dyDescent="0.25">
      <c r="F7951" s="469"/>
    </row>
    <row r="7952" spans="6:6" x14ac:dyDescent="0.25">
      <c r="F7952" s="469"/>
    </row>
    <row r="7953" spans="6:6" x14ac:dyDescent="0.25">
      <c r="F7953" s="469"/>
    </row>
    <row r="7954" spans="6:6" x14ac:dyDescent="0.25">
      <c r="F7954" s="469"/>
    </row>
    <row r="7955" spans="6:6" x14ac:dyDescent="0.25">
      <c r="F7955" s="469"/>
    </row>
    <row r="7956" spans="6:6" x14ac:dyDescent="0.25">
      <c r="F7956" s="469"/>
    </row>
    <row r="7957" spans="6:6" x14ac:dyDescent="0.25">
      <c r="F7957" s="469"/>
    </row>
    <row r="7958" spans="6:6" x14ac:dyDescent="0.25">
      <c r="F7958" s="469"/>
    </row>
    <row r="7959" spans="6:6" x14ac:dyDescent="0.25">
      <c r="F7959" s="469"/>
    </row>
    <row r="7960" spans="6:6" x14ac:dyDescent="0.25">
      <c r="F7960" s="469"/>
    </row>
    <row r="7961" spans="6:6" x14ac:dyDescent="0.25">
      <c r="F7961" s="469"/>
    </row>
    <row r="7962" spans="6:6" x14ac:dyDescent="0.25">
      <c r="F7962" s="469"/>
    </row>
    <row r="7963" spans="6:6" x14ac:dyDescent="0.25">
      <c r="F7963" s="469"/>
    </row>
    <row r="7964" spans="6:6" x14ac:dyDescent="0.25">
      <c r="F7964" s="469"/>
    </row>
    <row r="7965" spans="6:6" x14ac:dyDescent="0.25">
      <c r="F7965" s="469"/>
    </row>
    <row r="7966" spans="6:6" x14ac:dyDescent="0.25">
      <c r="F7966" s="469"/>
    </row>
    <row r="7967" spans="6:6" x14ac:dyDescent="0.25">
      <c r="F7967" s="469"/>
    </row>
    <row r="7968" spans="6:6" x14ac:dyDescent="0.25">
      <c r="F7968" s="469"/>
    </row>
    <row r="7969" spans="6:6" x14ac:dyDescent="0.25">
      <c r="F7969" s="469"/>
    </row>
    <row r="7970" spans="6:6" x14ac:dyDescent="0.25">
      <c r="F7970" s="469"/>
    </row>
    <row r="7971" spans="6:6" x14ac:dyDescent="0.25">
      <c r="F7971" s="469"/>
    </row>
    <row r="7972" spans="6:6" x14ac:dyDescent="0.25">
      <c r="F7972" s="469"/>
    </row>
    <row r="7973" spans="6:6" x14ac:dyDescent="0.25">
      <c r="F7973" s="469"/>
    </row>
    <row r="7974" spans="6:6" x14ac:dyDescent="0.25">
      <c r="F7974" s="469"/>
    </row>
    <row r="7975" spans="6:6" x14ac:dyDescent="0.25">
      <c r="F7975" s="469"/>
    </row>
    <row r="7976" spans="6:6" x14ac:dyDescent="0.25">
      <c r="F7976" s="469"/>
    </row>
    <row r="7977" spans="6:6" x14ac:dyDescent="0.25">
      <c r="F7977" s="469"/>
    </row>
    <row r="7978" spans="6:6" x14ac:dyDescent="0.25">
      <c r="F7978" s="469"/>
    </row>
    <row r="7979" spans="6:6" x14ac:dyDescent="0.25">
      <c r="F7979" s="469"/>
    </row>
    <row r="7980" spans="6:6" x14ac:dyDescent="0.25">
      <c r="F7980" s="469"/>
    </row>
    <row r="7981" spans="6:6" x14ac:dyDescent="0.25">
      <c r="F7981" s="469"/>
    </row>
    <row r="7982" spans="6:6" x14ac:dyDescent="0.25">
      <c r="F7982" s="469"/>
    </row>
    <row r="7983" spans="6:6" x14ac:dyDescent="0.25">
      <c r="F7983" s="469"/>
    </row>
    <row r="7984" spans="6:6" x14ac:dyDescent="0.25">
      <c r="F7984" s="469"/>
    </row>
    <row r="7985" spans="6:6" x14ac:dyDescent="0.25">
      <c r="F7985" s="469"/>
    </row>
    <row r="7986" spans="6:6" x14ac:dyDescent="0.25">
      <c r="F7986" s="469"/>
    </row>
    <row r="7987" spans="6:6" x14ac:dyDescent="0.25">
      <c r="F7987" s="469"/>
    </row>
    <row r="7988" spans="6:6" x14ac:dyDescent="0.25">
      <c r="F7988" s="469"/>
    </row>
    <row r="7989" spans="6:6" x14ac:dyDescent="0.25">
      <c r="F7989" s="469"/>
    </row>
    <row r="7990" spans="6:6" x14ac:dyDescent="0.25">
      <c r="F7990" s="469"/>
    </row>
    <row r="7991" spans="6:6" x14ac:dyDescent="0.25">
      <c r="F7991" s="469"/>
    </row>
    <row r="7992" spans="6:6" x14ac:dyDescent="0.25">
      <c r="F7992" s="469"/>
    </row>
    <row r="7993" spans="6:6" x14ac:dyDescent="0.25">
      <c r="F7993" s="469"/>
    </row>
    <row r="7994" spans="6:6" x14ac:dyDescent="0.25">
      <c r="F7994" s="469"/>
    </row>
    <row r="7995" spans="6:6" x14ac:dyDescent="0.25">
      <c r="F7995" s="469"/>
    </row>
    <row r="7996" spans="6:6" x14ac:dyDescent="0.25">
      <c r="F7996" s="469"/>
    </row>
    <row r="7997" spans="6:6" x14ac:dyDescent="0.25">
      <c r="F7997" s="469"/>
    </row>
    <row r="7998" spans="6:6" x14ac:dyDescent="0.25">
      <c r="F7998" s="469"/>
    </row>
    <row r="7999" spans="6:6" x14ac:dyDescent="0.25">
      <c r="F7999" s="469"/>
    </row>
    <row r="8000" spans="6:6" x14ac:dyDescent="0.25">
      <c r="F8000" s="469"/>
    </row>
    <row r="8001" spans="6:6" x14ac:dyDescent="0.25">
      <c r="F8001" s="469"/>
    </row>
    <row r="8002" spans="6:6" x14ac:dyDescent="0.25">
      <c r="F8002" s="469"/>
    </row>
    <row r="8003" spans="6:6" x14ac:dyDescent="0.25">
      <c r="F8003" s="469"/>
    </row>
    <row r="8004" spans="6:6" x14ac:dyDescent="0.25">
      <c r="F8004" s="469"/>
    </row>
    <row r="8005" spans="6:6" x14ac:dyDescent="0.25">
      <c r="F8005" s="469"/>
    </row>
    <row r="8006" spans="6:6" x14ac:dyDescent="0.25">
      <c r="F8006" s="469"/>
    </row>
    <row r="8007" spans="6:6" x14ac:dyDescent="0.25">
      <c r="F8007" s="469"/>
    </row>
    <row r="8008" spans="6:6" x14ac:dyDescent="0.25">
      <c r="F8008" s="469"/>
    </row>
    <row r="8009" spans="6:6" x14ac:dyDescent="0.25">
      <c r="F8009" s="469"/>
    </row>
    <row r="8010" spans="6:6" x14ac:dyDescent="0.25">
      <c r="F8010" s="469"/>
    </row>
    <row r="8011" spans="6:6" x14ac:dyDescent="0.25">
      <c r="F8011" s="469"/>
    </row>
    <row r="8012" spans="6:6" x14ac:dyDescent="0.25">
      <c r="F8012" s="469"/>
    </row>
    <row r="8013" spans="6:6" x14ac:dyDescent="0.25">
      <c r="F8013" s="469"/>
    </row>
    <row r="8014" spans="6:6" x14ac:dyDescent="0.25">
      <c r="F8014" s="469"/>
    </row>
    <row r="8015" spans="6:6" x14ac:dyDescent="0.25">
      <c r="F8015" s="469"/>
    </row>
    <row r="8016" spans="6:6" x14ac:dyDescent="0.25">
      <c r="F8016" s="469"/>
    </row>
    <row r="8017" spans="6:6" x14ac:dyDescent="0.25">
      <c r="F8017" s="469"/>
    </row>
    <row r="8018" spans="6:6" x14ac:dyDescent="0.25">
      <c r="F8018" s="469"/>
    </row>
    <row r="8019" spans="6:6" x14ac:dyDescent="0.25">
      <c r="F8019" s="469"/>
    </row>
    <row r="8020" spans="6:6" x14ac:dyDescent="0.25">
      <c r="F8020" s="469"/>
    </row>
    <row r="8021" spans="6:6" x14ac:dyDescent="0.25">
      <c r="F8021" s="469"/>
    </row>
    <row r="8022" spans="6:6" x14ac:dyDescent="0.25">
      <c r="F8022" s="469"/>
    </row>
    <row r="8023" spans="6:6" x14ac:dyDescent="0.25">
      <c r="F8023" s="469"/>
    </row>
    <row r="8024" spans="6:6" x14ac:dyDescent="0.25">
      <c r="F8024" s="469"/>
    </row>
    <row r="8025" spans="6:6" x14ac:dyDescent="0.25">
      <c r="F8025" s="469"/>
    </row>
    <row r="8026" spans="6:6" x14ac:dyDescent="0.25">
      <c r="F8026" s="469"/>
    </row>
    <row r="8027" spans="6:6" x14ac:dyDescent="0.25">
      <c r="F8027" s="469"/>
    </row>
    <row r="8028" spans="6:6" x14ac:dyDescent="0.25">
      <c r="F8028" s="469"/>
    </row>
    <row r="8029" spans="6:6" x14ac:dyDescent="0.25">
      <c r="F8029" s="469"/>
    </row>
    <row r="8030" spans="6:6" x14ac:dyDescent="0.25">
      <c r="F8030" s="469"/>
    </row>
    <row r="8031" spans="6:6" x14ac:dyDescent="0.25">
      <c r="F8031" s="469"/>
    </row>
    <row r="8032" spans="6:6" x14ac:dyDescent="0.25">
      <c r="F8032" s="469"/>
    </row>
    <row r="8033" spans="6:6" x14ac:dyDescent="0.25">
      <c r="F8033" s="469"/>
    </row>
    <row r="8034" spans="6:6" x14ac:dyDescent="0.25">
      <c r="F8034" s="469"/>
    </row>
    <row r="8035" spans="6:6" x14ac:dyDescent="0.25">
      <c r="F8035" s="469"/>
    </row>
    <row r="8036" spans="6:6" x14ac:dyDescent="0.25">
      <c r="F8036" s="469"/>
    </row>
    <row r="8037" spans="6:6" x14ac:dyDescent="0.25">
      <c r="F8037" s="469"/>
    </row>
    <row r="8038" spans="6:6" x14ac:dyDescent="0.25">
      <c r="F8038" s="469"/>
    </row>
    <row r="8039" spans="6:6" x14ac:dyDescent="0.25">
      <c r="F8039" s="469"/>
    </row>
    <row r="8040" spans="6:6" x14ac:dyDescent="0.25">
      <c r="F8040" s="469"/>
    </row>
    <row r="8041" spans="6:6" x14ac:dyDescent="0.25">
      <c r="F8041" s="469"/>
    </row>
    <row r="8042" spans="6:6" x14ac:dyDescent="0.25">
      <c r="F8042" s="469"/>
    </row>
    <row r="8043" spans="6:6" x14ac:dyDescent="0.25">
      <c r="F8043" s="469"/>
    </row>
    <row r="8044" spans="6:6" x14ac:dyDescent="0.25">
      <c r="F8044" s="469"/>
    </row>
    <row r="8045" spans="6:6" x14ac:dyDescent="0.25">
      <c r="F8045" s="469"/>
    </row>
    <row r="8046" spans="6:6" x14ac:dyDescent="0.25">
      <c r="F8046" s="469"/>
    </row>
    <row r="8047" spans="6:6" x14ac:dyDescent="0.25">
      <c r="F8047" s="469"/>
    </row>
    <row r="8048" spans="6:6" x14ac:dyDescent="0.25">
      <c r="F8048" s="469"/>
    </row>
    <row r="8049" spans="6:6" x14ac:dyDescent="0.25">
      <c r="F8049" s="469"/>
    </row>
    <row r="8050" spans="6:6" x14ac:dyDescent="0.25">
      <c r="F8050" s="469"/>
    </row>
    <row r="8051" spans="6:6" x14ac:dyDescent="0.25">
      <c r="F8051" s="469"/>
    </row>
    <row r="8052" spans="6:6" x14ac:dyDescent="0.25">
      <c r="F8052" s="469"/>
    </row>
    <row r="8053" spans="6:6" x14ac:dyDescent="0.25">
      <c r="F8053" s="469"/>
    </row>
    <row r="8054" spans="6:6" x14ac:dyDescent="0.25">
      <c r="F8054" s="469"/>
    </row>
    <row r="8055" spans="6:6" x14ac:dyDescent="0.25">
      <c r="F8055" s="469"/>
    </row>
    <row r="8056" spans="6:6" x14ac:dyDescent="0.25">
      <c r="F8056" s="469"/>
    </row>
    <row r="8057" spans="6:6" x14ac:dyDescent="0.25">
      <c r="F8057" s="469"/>
    </row>
    <row r="8058" spans="6:6" x14ac:dyDescent="0.25">
      <c r="F8058" s="469"/>
    </row>
    <row r="8059" spans="6:6" x14ac:dyDescent="0.25">
      <c r="F8059" s="469"/>
    </row>
    <row r="8060" spans="6:6" x14ac:dyDescent="0.25">
      <c r="F8060" s="469"/>
    </row>
    <row r="8061" spans="6:6" x14ac:dyDescent="0.25">
      <c r="F8061" s="469"/>
    </row>
    <row r="8062" spans="6:6" x14ac:dyDescent="0.25">
      <c r="F8062" s="469"/>
    </row>
    <row r="8063" spans="6:6" x14ac:dyDescent="0.25">
      <c r="F8063" s="469"/>
    </row>
    <row r="8064" spans="6:6" x14ac:dyDescent="0.25">
      <c r="F8064" s="469"/>
    </row>
    <row r="8065" spans="6:6" x14ac:dyDescent="0.25">
      <c r="F8065" s="469"/>
    </row>
    <row r="8066" spans="6:6" x14ac:dyDescent="0.25">
      <c r="F8066" s="469"/>
    </row>
    <row r="8067" spans="6:6" x14ac:dyDescent="0.25">
      <c r="F8067" s="469"/>
    </row>
    <row r="8068" spans="6:6" x14ac:dyDescent="0.25">
      <c r="F8068" s="469"/>
    </row>
    <row r="8069" spans="6:6" x14ac:dyDescent="0.25">
      <c r="F8069" s="469"/>
    </row>
    <row r="8070" spans="6:6" x14ac:dyDescent="0.25">
      <c r="F8070" s="469"/>
    </row>
    <row r="8071" spans="6:6" x14ac:dyDescent="0.25">
      <c r="F8071" s="469"/>
    </row>
    <row r="8072" spans="6:6" x14ac:dyDescent="0.25">
      <c r="F8072" s="469"/>
    </row>
    <row r="8073" spans="6:6" x14ac:dyDescent="0.25">
      <c r="F8073" s="469"/>
    </row>
    <row r="8074" spans="6:6" x14ac:dyDescent="0.25">
      <c r="F8074" s="469"/>
    </row>
    <row r="8075" spans="6:6" x14ac:dyDescent="0.25">
      <c r="F8075" s="469"/>
    </row>
    <row r="8076" spans="6:6" x14ac:dyDescent="0.25">
      <c r="F8076" s="469"/>
    </row>
    <row r="8077" spans="6:6" x14ac:dyDescent="0.25">
      <c r="F8077" s="469"/>
    </row>
    <row r="8078" spans="6:6" x14ac:dyDescent="0.25">
      <c r="F8078" s="469"/>
    </row>
    <row r="8079" spans="6:6" x14ac:dyDescent="0.25">
      <c r="F8079" s="469"/>
    </row>
    <row r="8080" spans="6:6" x14ac:dyDescent="0.25">
      <c r="F8080" s="469"/>
    </row>
    <row r="8081" spans="6:6" x14ac:dyDescent="0.25">
      <c r="F8081" s="469"/>
    </row>
    <row r="8082" spans="6:6" x14ac:dyDescent="0.25">
      <c r="F8082" s="469"/>
    </row>
    <row r="8083" spans="6:6" x14ac:dyDescent="0.25">
      <c r="F8083" s="469"/>
    </row>
    <row r="8084" spans="6:6" x14ac:dyDescent="0.25">
      <c r="F8084" s="469"/>
    </row>
    <row r="8085" spans="6:6" x14ac:dyDescent="0.25">
      <c r="F8085" s="469"/>
    </row>
    <row r="8086" spans="6:6" x14ac:dyDescent="0.25">
      <c r="F8086" s="469"/>
    </row>
    <row r="8087" spans="6:6" x14ac:dyDescent="0.25">
      <c r="F8087" s="469"/>
    </row>
    <row r="8088" spans="6:6" x14ac:dyDescent="0.25">
      <c r="F8088" s="469"/>
    </row>
    <row r="8089" spans="6:6" x14ac:dyDescent="0.25">
      <c r="F8089" s="469"/>
    </row>
    <row r="8090" spans="6:6" x14ac:dyDescent="0.25">
      <c r="F8090" s="469"/>
    </row>
    <row r="8091" spans="6:6" x14ac:dyDescent="0.25">
      <c r="F8091" s="469"/>
    </row>
    <row r="8092" spans="6:6" x14ac:dyDescent="0.25">
      <c r="F8092" s="469"/>
    </row>
    <row r="8093" spans="6:6" x14ac:dyDescent="0.25">
      <c r="F8093" s="469"/>
    </row>
    <row r="8094" spans="6:6" x14ac:dyDescent="0.25">
      <c r="F8094" s="469"/>
    </row>
    <row r="8095" spans="6:6" x14ac:dyDescent="0.25">
      <c r="F8095" s="469"/>
    </row>
    <row r="8096" spans="6:6" x14ac:dyDescent="0.25">
      <c r="F8096" s="469"/>
    </row>
    <row r="8097" spans="6:6" x14ac:dyDescent="0.25">
      <c r="F8097" s="469"/>
    </row>
    <row r="8098" spans="6:6" x14ac:dyDescent="0.25">
      <c r="F8098" s="469"/>
    </row>
    <row r="8099" spans="6:6" x14ac:dyDescent="0.25">
      <c r="F8099" s="469"/>
    </row>
    <row r="8100" spans="6:6" x14ac:dyDescent="0.25">
      <c r="F8100" s="469"/>
    </row>
    <row r="8101" spans="6:6" x14ac:dyDescent="0.25">
      <c r="F8101" s="469"/>
    </row>
    <row r="8102" spans="6:6" x14ac:dyDescent="0.25">
      <c r="F8102" s="469"/>
    </row>
    <row r="8103" spans="6:6" x14ac:dyDescent="0.25">
      <c r="F8103" s="469"/>
    </row>
    <row r="8104" spans="6:6" x14ac:dyDescent="0.25">
      <c r="F8104" s="469"/>
    </row>
    <row r="8105" spans="6:6" x14ac:dyDescent="0.25">
      <c r="F8105" s="469"/>
    </row>
    <row r="8106" spans="6:6" x14ac:dyDescent="0.25">
      <c r="F8106" s="469"/>
    </row>
    <row r="8107" spans="6:6" x14ac:dyDescent="0.25">
      <c r="F8107" s="469"/>
    </row>
    <row r="8108" spans="6:6" x14ac:dyDescent="0.25">
      <c r="F8108" s="469"/>
    </row>
    <row r="8109" spans="6:6" x14ac:dyDescent="0.25">
      <c r="F8109" s="469"/>
    </row>
    <row r="8110" spans="6:6" x14ac:dyDescent="0.25">
      <c r="F8110" s="469"/>
    </row>
    <row r="8111" spans="6:6" x14ac:dyDescent="0.25">
      <c r="F8111" s="469"/>
    </row>
    <row r="8112" spans="6:6" x14ac:dyDescent="0.25">
      <c r="F8112" s="469"/>
    </row>
    <row r="8113" spans="6:6" x14ac:dyDescent="0.25">
      <c r="F8113" s="469"/>
    </row>
    <row r="8114" spans="6:6" x14ac:dyDescent="0.25">
      <c r="F8114" s="469"/>
    </row>
    <row r="8115" spans="6:6" x14ac:dyDescent="0.25">
      <c r="F8115" s="469"/>
    </row>
    <row r="8116" spans="6:6" x14ac:dyDescent="0.25">
      <c r="F8116" s="469"/>
    </row>
    <row r="8117" spans="6:6" x14ac:dyDescent="0.25">
      <c r="F8117" s="469"/>
    </row>
    <row r="8118" spans="6:6" x14ac:dyDescent="0.25">
      <c r="F8118" s="469"/>
    </row>
    <row r="8119" spans="6:6" x14ac:dyDescent="0.25">
      <c r="F8119" s="469"/>
    </row>
    <row r="8120" spans="6:6" x14ac:dyDescent="0.25">
      <c r="F8120" s="469"/>
    </row>
    <row r="8121" spans="6:6" x14ac:dyDescent="0.25">
      <c r="F8121" s="469"/>
    </row>
    <row r="8122" spans="6:6" x14ac:dyDescent="0.25">
      <c r="F8122" s="469"/>
    </row>
    <row r="8123" spans="6:6" x14ac:dyDescent="0.25">
      <c r="F8123" s="469"/>
    </row>
    <row r="8124" spans="6:6" x14ac:dyDescent="0.25">
      <c r="F8124" s="469"/>
    </row>
    <row r="8125" spans="6:6" x14ac:dyDescent="0.25">
      <c r="F8125" s="469"/>
    </row>
    <row r="8126" spans="6:6" x14ac:dyDescent="0.25">
      <c r="F8126" s="469"/>
    </row>
    <row r="8127" spans="6:6" x14ac:dyDescent="0.25">
      <c r="F8127" s="469"/>
    </row>
    <row r="8128" spans="6:6" x14ac:dyDescent="0.25">
      <c r="F8128" s="469"/>
    </row>
    <row r="8129" spans="6:6" x14ac:dyDescent="0.25">
      <c r="F8129" s="469"/>
    </row>
    <row r="8130" spans="6:6" x14ac:dyDescent="0.25">
      <c r="F8130" s="469"/>
    </row>
    <row r="8131" spans="6:6" x14ac:dyDescent="0.25">
      <c r="F8131" s="469"/>
    </row>
    <row r="8132" spans="6:6" x14ac:dyDescent="0.25">
      <c r="F8132" s="469"/>
    </row>
    <row r="8133" spans="6:6" x14ac:dyDescent="0.25">
      <c r="F8133" s="469"/>
    </row>
    <row r="8134" spans="6:6" x14ac:dyDescent="0.25">
      <c r="F8134" s="469"/>
    </row>
    <row r="8135" spans="6:6" x14ac:dyDescent="0.25">
      <c r="F8135" s="469"/>
    </row>
    <row r="8136" spans="6:6" x14ac:dyDescent="0.25">
      <c r="F8136" s="469"/>
    </row>
    <row r="8137" spans="6:6" x14ac:dyDescent="0.25">
      <c r="F8137" s="469"/>
    </row>
    <row r="8138" spans="6:6" x14ac:dyDescent="0.25">
      <c r="F8138" s="469"/>
    </row>
    <row r="8139" spans="6:6" x14ac:dyDescent="0.25">
      <c r="F8139" s="469"/>
    </row>
    <row r="8140" spans="6:6" x14ac:dyDescent="0.25">
      <c r="F8140" s="469"/>
    </row>
    <row r="8141" spans="6:6" x14ac:dyDescent="0.25">
      <c r="F8141" s="469"/>
    </row>
    <row r="8142" spans="6:6" x14ac:dyDescent="0.25">
      <c r="F8142" s="469"/>
    </row>
    <row r="8143" spans="6:6" x14ac:dyDescent="0.25">
      <c r="F8143" s="469"/>
    </row>
    <row r="8144" spans="6:6" x14ac:dyDescent="0.25">
      <c r="F8144" s="469"/>
    </row>
    <row r="8145" spans="6:6" x14ac:dyDescent="0.25">
      <c r="F8145" s="469"/>
    </row>
    <row r="8146" spans="6:6" x14ac:dyDescent="0.25">
      <c r="F8146" s="469"/>
    </row>
    <row r="8147" spans="6:6" x14ac:dyDescent="0.25">
      <c r="F8147" s="469"/>
    </row>
    <row r="8148" spans="6:6" x14ac:dyDescent="0.25">
      <c r="F8148" s="469"/>
    </row>
    <row r="8149" spans="6:6" x14ac:dyDescent="0.25">
      <c r="F8149" s="469"/>
    </row>
    <row r="8150" spans="6:6" x14ac:dyDescent="0.25">
      <c r="F8150" s="469"/>
    </row>
    <row r="8151" spans="6:6" x14ac:dyDescent="0.25">
      <c r="F8151" s="469"/>
    </row>
    <row r="8152" spans="6:6" x14ac:dyDescent="0.25">
      <c r="F8152" s="469"/>
    </row>
    <row r="8153" spans="6:6" x14ac:dyDescent="0.25">
      <c r="F8153" s="469"/>
    </row>
    <row r="8154" spans="6:6" x14ac:dyDescent="0.25">
      <c r="F8154" s="469"/>
    </row>
    <row r="8155" spans="6:6" x14ac:dyDescent="0.25">
      <c r="F8155" s="469"/>
    </row>
    <row r="8156" spans="6:6" x14ac:dyDescent="0.25">
      <c r="F8156" s="469"/>
    </row>
    <row r="8157" spans="6:6" x14ac:dyDescent="0.25">
      <c r="F8157" s="469"/>
    </row>
    <row r="8158" spans="6:6" x14ac:dyDescent="0.25">
      <c r="F8158" s="469"/>
    </row>
    <row r="8159" spans="6:6" x14ac:dyDescent="0.25">
      <c r="F8159" s="469"/>
    </row>
    <row r="8160" spans="6:6" x14ac:dyDescent="0.25">
      <c r="F8160" s="469"/>
    </row>
    <row r="8161" spans="6:6" x14ac:dyDescent="0.25">
      <c r="F8161" s="469"/>
    </row>
    <row r="8162" spans="6:6" x14ac:dyDescent="0.25">
      <c r="F8162" s="469"/>
    </row>
    <row r="8163" spans="6:6" x14ac:dyDescent="0.25">
      <c r="F8163" s="469"/>
    </row>
    <row r="8164" spans="6:6" x14ac:dyDescent="0.25">
      <c r="F8164" s="469"/>
    </row>
    <row r="8165" spans="6:6" x14ac:dyDescent="0.25">
      <c r="F8165" s="469"/>
    </row>
    <row r="8166" spans="6:6" x14ac:dyDescent="0.25">
      <c r="F8166" s="469"/>
    </row>
    <row r="8167" spans="6:6" x14ac:dyDescent="0.25">
      <c r="F8167" s="469"/>
    </row>
    <row r="8168" spans="6:6" x14ac:dyDescent="0.25">
      <c r="F8168" s="469"/>
    </row>
    <row r="8169" spans="6:6" x14ac:dyDescent="0.25">
      <c r="F8169" s="469"/>
    </row>
    <row r="8170" spans="6:6" x14ac:dyDescent="0.25">
      <c r="F8170" s="469"/>
    </row>
    <row r="8171" spans="6:6" x14ac:dyDescent="0.25">
      <c r="F8171" s="469"/>
    </row>
    <row r="8172" spans="6:6" x14ac:dyDescent="0.25">
      <c r="F8172" s="469"/>
    </row>
    <row r="8173" spans="6:6" x14ac:dyDescent="0.25">
      <c r="F8173" s="469"/>
    </row>
    <row r="8174" spans="6:6" x14ac:dyDescent="0.25">
      <c r="F8174" s="469"/>
    </row>
    <row r="8175" spans="6:6" x14ac:dyDescent="0.25">
      <c r="F8175" s="469"/>
    </row>
    <row r="8176" spans="6:6" x14ac:dyDescent="0.25">
      <c r="F8176" s="469"/>
    </row>
    <row r="8177" spans="6:6" x14ac:dyDescent="0.25">
      <c r="F8177" s="469"/>
    </row>
    <row r="8178" spans="6:6" x14ac:dyDescent="0.25">
      <c r="F8178" s="469"/>
    </row>
    <row r="8179" spans="6:6" x14ac:dyDescent="0.25">
      <c r="F8179" s="469"/>
    </row>
    <row r="8180" spans="6:6" x14ac:dyDescent="0.25">
      <c r="F8180" s="469"/>
    </row>
    <row r="8181" spans="6:6" x14ac:dyDescent="0.25">
      <c r="F8181" s="469"/>
    </row>
    <row r="8182" spans="6:6" x14ac:dyDescent="0.25">
      <c r="F8182" s="469"/>
    </row>
    <row r="8183" spans="6:6" x14ac:dyDescent="0.25">
      <c r="F8183" s="469"/>
    </row>
    <row r="8184" spans="6:6" x14ac:dyDescent="0.25">
      <c r="F8184" s="469"/>
    </row>
    <row r="8185" spans="6:6" x14ac:dyDescent="0.25">
      <c r="F8185" s="469"/>
    </row>
    <row r="8186" spans="6:6" x14ac:dyDescent="0.25">
      <c r="F8186" s="469"/>
    </row>
    <row r="8187" spans="6:6" x14ac:dyDescent="0.25">
      <c r="F8187" s="469"/>
    </row>
    <row r="8188" spans="6:6" x14ac:dyDescent="0.25">
      <c r="F8188" s="469"/>
    </row>
    <row r="8189" spans="6:6" x14ac:dyDescent="0.25">
      <c r="F8189" s="469"/>
    </row>
    <row r="8190" spans="6:6" x14ac:dyDescent="0.25">
      <c r="F8190" s="469"/>
    </row>
    <row r="8191" spans="6:6" x14ac:dyDescent="0.25">
      <c r="F8191" s="469"/>
    </row>
    <row r="8192" spans="6:6" x14ac:dyDescent="0.25">
      <c r="F8192" s="469"/>
    </row>
    <row r="8193" spans="6:6" x14ac:dyDescent="0.25">
      <c r="F8193" s="469"/>
    </row>
    <row r="8194" spans="6:6" x14ac:dyDescent="0.25">
      <c r="F8194" s="469"/>
    </row>
    <row r="8195" spans="6:6" x14ac:dyDescent="0.25">
      <c r="F8195" s="469"/>
    </row>
    <row r="8196" spans="6:6" x14ac:dyDescent="0.25">
      <c r="F8196" s="469"/>
    </row>
    <row r="8197" spans="6:6" x14ac:dyDescent="0.25">
      <c r="F8197" s="469"/>
    </row>
    <row r="8198" spans="6:6" x14ac:dyDescent="0.25">
      <c r="F8198" s="469"/>
    </row>
    <row r="8199" spans="6:6" x14ac:dyDescent="0.25">
      <c r="F8199" s="469"/>
    </row>
    <row r="8200" spans="6:6" x14ac:dyDescent="0.25">
      <c r="F8200" s="469"/>
    </row>
    <row r="8201" spans="6:6" x14ac:dyDescent="0.25">
      <c r="F8201" s="469"/>
    </row>
    <row r="8202" spans="6:6" x14ac:dyDescent="0.25">
      <c r="F8202" s="469"/>
    </row>
    <row r="8203" spans="6:6" x14ac:dyDescent="0.25">
      <c r="F8203" s="469"/>
    </row>
    <row r="8204" spans="6:6" x14ac:dyDescent="0.25">
      <c r="F8204" s="469"/>
    </row>
    <row r="8205" spans="6:6" x14ac:dyDescent="0.25">
      <c r="F8205" s="469"/>
    </row>
    <row r="8206" spans="6:6" x14ac:dyDescent="0.25">
      <c r="F8206" s="469"/>
    </row>
    <row r="8207" spans="6:6" x14ac:dyDescent="0.25">
      <c r="F8207" s="469"/>
    </row>
    <row r="8208" spans="6:6" x14ac:dyDescent="0.25">
      <c r="F8208" s="469"/>
    </row>
    <row r="8209" spans="6:6" x14ac:dyDescent="0.25">
      <c r="F8209" s="469"/>
    </row>
    <row r="8210" spans="6:6" x14ac:dyDescent="0.25">
      <c r="F8210" s="469"/>
    </row>
    <row r="8211" spans="6:6" x14ac:dyDescent="0.25">
      <c r="F8211" s="469"/>
    </row>
    <row r="8212" spans="6:6" x14ac:dyDescent="0.25">
      <c r="F8212" s="469"/>
    </row>
    <row r="8213" spans="6:6" x14ac:dyDescent="0.25">
      <c r="F8213" s="469"/>
    </row>
    <row r="8214" spans="6:6" x14ac:dyDescent="0.25">
      <c r="F8214" s="469"/>
    </row>
    <row r="8215" spans="6:6" x14ac:dyDescent="0.25">
      <c r="F8215" s="469"/>
    </row>
    <row r="8216" spans="6:6" x14ac:dyDescent="0.25">
      <c r="F8216" s="469"/>
    </row>
    <row r="8217" spans="6:6" x14ac:dyDescent="0.25">
      <c r="F8217" s="469"/>
    </row>
    <row r="8218" spans="6:6" x14ac:dyDescent="0.25">
      <c r="F8218" s="469"/>
    </row>
    <row r="8219" spans="6:6" x14ac:dyDescent="0.25">
      <c r="F8219" s="469"/>
    </row>
    <row r="8220" spans="6:6" x14ac:dyDescent="0.25">
      <c r="F8220" s="469"/>
    </row>
    <row r="8221" spans="6:6" x14ac:dyDescent="0.25">
      <c r="F8221" s="469"/>
    </row>
    <row r="8222" spans="6:6" x14ac:dyDescent="0.25">
      <c r="F8222" s="469"/>
    </row>
    <row r="8223" spans="6:6" x14ac:dyDescent="0.25">
      <c r="F8223" s="469"/>
    </row>
    <row r="8224" spans="6:6" x14ac:dyDescent="0.25">
      <c r="F8224" s="469"/>
    </row>
    <row r="8225" spans="6:6" x14ac:dyDescent="0.25">
      <c r="F8225" s="469"/>
    </row>
    <row r="8226" spans="6:6" x14ac:dyDescent="0.25">
      <c r="F8226" s="469"/>
    </row>
    <row r="8227" spans="6:6" x14ac:dyDescent="0.25">
      <c r="F8227" s="469"/>
    </row>
    <row r="8228" spans="6:6" x14ac:dyDescent="0.25">
      <c r="F8228" s="469"/>
    </row>
    <row r="8229" spans="6:6" x14ac:dyDescent="0.25">
      <c r="F8229" s="469"/>
    </row>
    <row r="8230" spans="6:6" x14ac:dyDescent="0.25">
      <c r="F8230" s="469"/>
    </row>
    <row r="8231" spans="6:6" x14ac:dyDescent="0.25">
      <c r="F8231" s="469"/>
    </row>
    <row r="8232" spans="6:6" x14ac:dyDescent="0.25">
      <c r="F8232" s="469"/>
    </row>
    <row r="8233" spans="6:6" x14ac:dyDescent="0.25">
      <c r="F8233" s="469"/>
    </row>
    <row r="8234" spans="6:6" x14ac:dyDescent="0.25">
      <c r="F8234" s="469"/>
    </row>
    <row r="8235" spans="6:6" x14ac:dyDescent="0.25">
      <c r="F8235" s="469"/>
    </row>
    <row r="8236" spans="6:6" x14ac:dyDescent="0.25">
      <c r="F8236" s="469"/>
    </row>
    <row r="8237" spans="6:6" x14ac:dyDescent="0.25">
      <c r="F8237" s="469"/>
    </row>
    <row r="8238" spans="6:6" x14ac:dyDescent="0.25">
      <c r="F8238" s="469"/>
    </row>
    <row r="8239" spans="6:6" x14ac:dyDescent="0.25">
      <c r="F8239" s="469"/>
    </row>
    <row r="8240" spans="6:6" x14ac:dyDescent="0.25">
      <c r="F8240" s="469"/>
    </row>
    <row r="8241" spans="6:6" x14ac:dyDescent="0.25">
      <c r="F8241" s="469"/>
    </row>
    <row r="8242" spans="6:6" x14ac:dyDescent="0.25">
      <c r="F8242" s="469"/>
    </row>
    <row r="8243" spans="6:6" x14ac:dyDescent="0.25">
      <c r="F8243" s="469"/>
    </row>
    <row r="8244" spans="6:6" x14ac:dyDescent="0.25">
      <c r="F8244" s="469"/>
    </row>
    <row r="8245" spans="6:6" x14ac:dyDescent="0.25">
      <c r="F8245" s="469"/>
    </row>
    <row r="8246" spans="6:6" x14ac:dyDescent="0.25">
      <c r="F8246" s="469"/>
    </row>
    <row r="8247" spans="6:6" x14ac:dyDescent="0.25">
      <c r="F8247" s="469"/>
    </row>
    <row r="8248" spans="6:6" x14ac:dyDescent="0.25">
      <c r="F8248" s="469"/>
    </row>
    <row r="8249" spans="6:6" x14ac:dyDescent="0.25">
      <c r="F8249" s="469"/>
    </row>
    <row r="8250" spans="6:6" x14ac:dyDescent="0.25">
      <c r="F8250" s="469"/>
    </row>
    <row r="8251" spans="6:6" x14ac:dyDescent="0.25">
      <c r="F8251" s="469"/>
    </row>
    <row r="8252" spans="6:6" x14ac:dyDescent="0.25">
      <c r="F8252" s="469"/>
    </row>
    <row r="8253" spans="6:6" x14ac:dyDescent="0.25">
      <c r="F8253" s="469"/>
    </row>
    <row r="8254" spans="6:6" x14ac:dyDescent="0.25">
      <c r="F8254" s="469"/>
    </row>
    <row r="8255" spans="6:6" x14ac:dyDescent="0.25">
      <c r="F8255" s="469"/>
    </row>
    <row r="8256" spans="6:6" x14ac:dyDescent="0.25">
      <c r="F8256" s="469"/>
    </row>
    <row r="8257" spans="6:6" x14ac:dyDescent="0.25">
      <c r="F8257" s="469"/>
    </row>
    <row r="8258" spans="6:6" x14ac:dyDescent="0.25">
      <c r="F8258" s="469"/>
    </row>
    <row r="8259" spans="6:6" x14ac:dyDescent="0.25">
      <c r="F8259" s="469"/>
    </row>
    <row r="8260" spans="6:6" x14ac:dyDescent="0.25">
      <c r="F8260" s="469"/>
    </row>
    <row r="8261" spans="6:6" x14ac:dyDescent="0.25">
      <c r="F8261" s="469"/>
    </row>
    <row r="8262" spans="6:6" x14ac:dyDescent="0.25">
      <c r="F8262" s="469"/>
    </row>
    <row r="8263" spans="6:6" x14ac:dyDescent="0.25">
      <c r="F8263" s="469"/>
    </row>
    <row r="8264" spans="6:6" x14ac:dyDescent="0.25">
      <c r="F8264" s="469"/>
    </row>
    <row r="8265" spans="6:6" x14ac:dyDescent="0.25">
      <c r="F8265" s="469"/>
    </row>
    <row r="8266" spans="6:6" x14ac:dyDescent="0.25">
      <c r="F8266" s="469"/>
    </row>
    <row r="8267" spans="6:6" x14ac:dyDescent="0.25">
      <c r="F8267" s="469"/>
    </row>
    <row r="8268" spans="6:6" x14ac:dyDescent="0.25">
      <c r="F8268" s="469"/>
    </row>
    <row r="8269" spans="6:6" x14ac:dyDescent="0.25">
      <c r="F8269" s="469"/>
    </row>
    <row r="8270" spans="6:6" x14ac:dyDescent="0.25">
      <c r="F8270" s="469"/>
    </row>
    <row r="8271" spans="6:6" x14ac:dyDescent="0.25">
      <c r="F8271" s="469"/>
    </row>
    <row r="8272" spans="6:6" x14ac:dyDescent="0.25">
      <c r="F8272" s="469"/>
    </row>
    <row r="8273" spans="6:6" x14ac:dyDescent="0.25">
      <c r="F8273" s="469"/>
    </row>
    <row r="8274" spans="6:6" x14ac:dyDescent="0.25">
      <c r="F8274" s="469"/>
    </row>
    <row r="8275" spans="6:6" x14ac:dyDescent="0.25">
      <c r="F8275" s="469"/>
    </row>
    <row r="8276" spans="6:6" x14ac:dyDescent="0.25">
      <c r="F8276" s="469"/>
    </row>
    <row r="8277" spans="6:6" x14ac:dyDescent="0.25">
      <c r="F8277" s="469"/>
    </row>
    <row r="8278" spans="6:6" x14ac:dyDescent="0.25">
      <c r="F8278" s="469"/>
    </row>
    <row r="8279" spans="6:6" x14ac:dyDescent="0.25">
      <c r="F8279" s="469"/>
    </row>
    <row r="8280" spans="6:6" x14ac:dyDescent="0.25">
      <c r="F8280" s="469"/>
    </row>
    <row r="8281" spans="6:6" x14ac:dyDescent="0.25">
      <c r="F8281" s="469"/>
    </row>
    <row r="8282" spans="6:6" x14ac:dyDescent="0.25">
      <c r="F8282" s="469"/>
    </row>
    <row r="8283" spans="6:6" x14ac:dyDescent="0.25">
      <c r="F8283" s="469"/>
    </row>
    <row r="8284" spans="6:6" x14ac:dyDescent="0.25">
      <c r="F8284" s="469"/>
    </row>
    <row r="8285" spans="6:6" x14ac:dyDescent="0.25">
      <c r="F8285" s="469"/>
    </row>
    <row r="8286" spans="6:6" x14ac:dyDescent="0.25">
      <c r="F8286" s="469"/>
    </row>
    <row r="8287" spans="6:6" x14ac:dyDescent="0.25">
      <c r="F8287" s="469"/>
    </row>
    <row r="8288" spans="6:6" x14ac:dyDescent="0.25">
      <c r="F8288" s="469"/>
    </row>
    <row r="8289" spans="6:6" x14ac:dyDescent="0.25">
      <c r="F8289" s="469"/>
    </row>
    <row r="8290" spans="6:6" x14ac:dyDescent="0.25">
      <c r="F8290" s="469"/>
    </row>
    <row r="8291" spans="6:6" x14ac:dyDescent="0.25">
      <c r="F8291" s="469"/>
    </row>
    <row r="8292" spans="6:6" x14ac:dyDescent="0.25">
      <c r="F8292" s="469"/>
    </row>
    <row r="8293" spans="6:6" x14ac:dyDescent="0.25">
      <c r="F8293" s="469"/>
    </row>
    <row r="8294" spans="6:6" x14ac:dyDescent="0.25">
      <c r="F8294" s="469"/>
    </row>
    <row r="8295" spans="6:6" x14ac:dyDescent="0.25">
      <c r="F8295" s="469"/>
    </row>
    <row r="8296" spans="6:6" x14ac:dyDescent="0.25">
      <c r="F8296" s="469"/>
    </row>
    <row r="8297" spans="6:6" x14ac:dyDescent="0.25">
      <c r="F8297" s="469"/>
    </row>
    <row r="8298" spans="6:6" x14ac:dyDescent="0.25">
      <c r="F8298" s="469"/>
    </row>
    <row r="8299" spans="6:6" x14ac:dyDescent="0.25">
      <c r="F8299" s="469"/>
    </row>
    <row r="8300" spans="6:6" x14ac:dyDescent="0.25">
      <c r="F8300" s="469"/>
    </row>
    <row r="8301" spans="6:6" x14ac:dyDescent="0.25">
      <c r="F8301" s="469"/>
    </row>
    <row r="8302" spans="6:6" x14ac:dyDescent="0.25">
      <c r="F8302" s="469"/>
    </row>
    <row r="8303" spans="6:6" x14ac:dyDescent="0.25">
      <c r="F8303" s="469"/>
    </row>
    <row r="8304" spans="6:6" x14ac:dyDescent="0.25">
      <c r="F8304" s="469"/>
    </row>
    <row r="8305" spans="6:6" x14ac:dyDescent="0.25">
      <c r="F8305" s="469"/>
    </row>
    <row r="8306" spans="6:6" x14ac:dyDescent="0.25">
      <c r="F8306" s="469"/>
    </row>
    <row r="8307" spans="6:6" x14ac:dyDescent="0.25">
      <c r="F8307" s="469"/>
    </row>
    <row r="8308" spans="6:6" x14ac:dyDescent="0.25">
      <c r="F8308" s="469"/>
    </row>
    <row r="8309" spans="6:6" x14ac:dyDescent="0.25">
      <c r="F8309" s="469"/>
    </row>
    <row r="8310" spans="6:6" x14ac:dyDescent="0.25">
      <c r="F8310" s="469"/>
    </row>
    <row r="8311" spans="6:6" x14ac:dyDescent="0.25">
      <c r="F8311" s="469"/>
    </row>
    <row r="8312" spans="6:6" x14ac:dyDescent="0.25">
      <c r="F8312" s="469"/>
    </row>
    <row r="8313" spans="6:6" x14ac:dyDescent="0.25">
      <c r="F8313" s="469"/>
    </row>
    <row r="8314" spans="6:6" x14ac:dyDescent="0.25">
      <c r="F8314" s="469"/>
    </row>
    <row r="8315" spans="6:6" x14ac:dyDescent="0.25">
      <c r="F8315" s="469"/>
    </row>
    <row r="8316" spans="6:6" x14ac:dyDescent="0.25">
      <c r="F8316" s="469"/>
    </row>
    <row r="8317" spans="6:6" x14ac:dyDescent="0.25">
      <c r="F8317" s="469"/>
    </row>
    <row r="8318" spans="6:6" x14ac:dyDescent="0.25">
      <c r="F8318" s="469"/>
    </row>
    <row r="8319" spans="6:6" x14ac:dyDescent="0.25">
      <c r="F8319" s="469"/>
    </row>
    <row r="8320" spans="6:6" x14ac:dyDescent="0.25">
      <c r="F8320" s="469"/>
    </row>
    <row r="8321" spans="6:6" x14ac:dyDescent="0.25">
      <c r="F8321" s="469"/>
    </row>
    <row r="8322" spans="6:6" x14ac:dyDescent="0.25">
      <c r="F8322" s="469"/>
    </row>
    <row r="8323" spans="6:6" x14ac:dyDescent="0.25">
      <c r="F8323" s="469"/>
    </row>
    <row r="8324" spans="6:6" x14ac:dyDescent="0.25">
      <c r="F8324" s="469"/>
    </row>
    <row r="8325" spans="6:6" x14ac:dyDescent="0.25">
      <c r="F8325" s="469"/>
    </row>
    <row r="8326" spans="6:6" x14ac:dyDescent="0.25">
      <c r="F8326" s="469"/>
    </row>
    <row r="8327" spans="6:6" x14ac:dyDescent="0.25">
      <c r="F8327" s="469"/>
    </row>
    <row r="8328" spans="6:6" x14ac:dyDescent="0.25">
      <c r="F8328" s="469"/>
    </row>
    <row r="8329" spans="6:6" x14ac:dyDescent="0.25">
      <c r="F8329" s="469"/>
    </row>
    <row r="8330" spans="6:6" x14ac:dyDescent="0.25">
      <c r="F8330" s="469"/>
    </row>
    <row r="8331" spans="6:6" x14ac:dyDescent="0.25">
      <c r="F8331" s="469"/>
    </row>
    <row r="8332" spans="6:6" x14ac:dyDescent="0.25">
      <c r="F8332" s="469"/>
    </row>
    <row r="8333" spans="6:6" x14ac:dyDescent="0.25">
      <c r="F8333" s="469"/>
    </row>
    <row r="8334" spans="6:6" x14ac:dyDescent="0.25">
      <c r="F8334" s="469"/>
    </row>
    <row r="8335" spans="6:6" x14ac:dyDescent="0.25">
      <c r="F8335" s="469"/>
    </row>
    <row r="8336" spans="6:6" x14ac:dyDescent="0.25">
      <c r="F8336" s="469"/>
    </row>
    <row r="8337" spans="6:6" x14ac:dyDescent="0.25">
      <c r="F8337" s="469"/>
    </row>
    <row r="8338" spans="6:6" x14ac:dyDescent="0.25">
      <c r="F8338" s="469"/>
    </row>
    <row r="8339" spans="6:6" x14ac:dyDescent="0.25">
      <c r="F8339" s="469"/>
    </row>
    <row r="8340" spans="6:6" x14ac:dyDescent="0.25">
      <c r="F8340" s="469"/>
    </row>
    <row r="8341" spans="6:6" x14ac:dyDescent="0.25">
      <c r="F8341" s="469"/>
    </row>
    <row r="8342" spans="6:6" x14ac:dyDescent="0.25">
      <c r="F8342" s="469"/>
    </row>
    <row r="8343" spans="6:6" x14ac:dyDescent="0.25">
      <c r="F8343" s="469"/>
    </row>
    <row r="8344" spans="6:6" x14ac:dyDescent="0.25">
      <c r="F8344" s="469"/>
    </row>
    <row r="8345" spans="6:6" x14ac:dyDescent="0.25">
      <c r="F8345" s="469"/>
    </row>
    <row r="8346" spans="6:6" x14ac:dyDescent="0.25">
      <c r="F8346" s="469"/>
    </row>
    <row r="8347" spans="6:6" x14ac:dyDescent="0.25">
      <c r="F8347" s="469"/>
    </row>
    <row r="8348" spans="6:6" x14ac:dyDescent="0.25">
      <c r="F8348" s="469"/>
    </row>
    <row r="8349" spans="6:6" x14ac:dyDescent="0.25">
      <c r="F8349" s="469"/>
    </row>
    <row r="8350" spans="6:6" x14ac:dyDescent="0.25">
      <c r="F8350" s="469"/>
    </row>
    <row r="8351" spans="6:6" x14ac:dyDescent="0.25">
      <c r="F8351" s="469"/>
    </row>
    <row r="8352" spans="6:6" x14ac:dyDescent="0.25">
      <c r="F8352" s="469"/>
    </row>
    <row r="8353" spans="6:6" x14ac:dyDescent="0.25">
      <c r="F8353" s="469"/>
    </row>
    <row r="8354" spans="6:6" x14ac:dyDescent="0.25">
      <c r="F8354" s="469"/>
    </row>
    <row r="8355" spans="6:6" x14ac:dyDescent="0.25">
      <c r="F8355" s="469"/>
    </row>
    <row r="8356" spans="6:6" x14ac:dyDescent="0.25">
      <c r="F8356" s="469"/>
    </row>
    <row r="8357" spans="6:6" x14ac:dyDescent="0.25">
      <c r="F8357" s="469"/>
    </row>
    <row r="8358" spans="6:6" x14ac:dyDescent="0.25">
      <c r="F8358" s="469"/>
    </row>
    <row r="8359" spans="6:6" x14ac:dyDescent="0.25">
      <c r="F8359" s="469"/>
    </row>
    <row r="8360" spans="6:6" x14ac:dyDescent="0.25">
      <c r="F8360" s="469"/>
    </row>
    <row r="8361" spans="6:6" x14ac:dyDescent="0.25">
      <c r="F8361" s="469"/>
    </row>
    <row r="8362" spans="6:6" x14ac:dyDescent="0.25">
      <c r="F8362" s="469"/>
    </row>
    <row r="8363" spans="6:6" x14ac:dyDescent="0.25">
      <c r="F8363" s="469"/>
    </row>
    <row r="8364" spans="6:6" x14ac:dyDescent="0.25">
      <c r="F8364" s="469"/>
    </row>
    <row r="8365" spans="6:6" x14ac:dyDescent="0.25">
      <c r="F8365" s="469"/>
    </row>
    <row r="8366" spans="6:6" x14ac:dyDescent="0.25">
      <c r="F8366" s="469"/>
    </row>
    <row r="8367" spans="6:6" x14ac:dyDescent="0.25">
      <c r="F8367" s="469"/>
    </row>
    <row r="8368" spans="6:6" x14ac:dyDescent="0.25">
      <c r="F8368" s="469"/>
    </row>
    <row r="8369" spans="6:6" x14ac:dyDescent="0.25">
      <c r="F8369" s="469"/>
    </row>
    <row r="8370" spans="6:6" x14ac:dyDescent="0.25">
      <c r="F8370" s="469"/>
    </row>
    <row r="8371" spans="6:6" x14ac:dyDescent="0.25">
      <c r="F8371" s="469"/>
    </row>
    <row r="8372" spans="6:6" x14ac:dyDescent="0.25">
      <c r="F8372" s="469"/>
    </row>
    <row r="8373" spans="6:6" x14ac:dyDescent="0.25">
      <c r="F8373" s="469"/>
    </row>
    <row r="8374" spans="6:6" x14ac:dyDescent="0.25">
      <c r="F8374" s="469"/>
    </row>
    <row r="8375" spans="6:6" x14ac:dyDescent="0.25">
      <c r="F8375" s="469"/>
    </row>
    <row r="8376" spans="6:6" x14ac:dyDescent="0.25">
      <c r="F8376" s="469"/>
    </row>
    <row r="8377" spans="6:6" x14ac:dyDescent="0.25">
      <c r="F8377" s="469"/>
    </row>
    <row r="8378" spans="6:6" x14ac:dyDescent="0.25">
      <c r="F8378" s="469"/>
    </row>
    <row r="8379" spans="6:6" x14ac:dyDescent="0.25">
      <c r="F8379" s="469"/>
    </row>
    <row r="8380" spans="6:6" x14ac:dyDescent="0.25">
      <c r="F8380" s="469"/>
    </row>
    <row r="8381" spans="6:6" x14ac:dyDescent="0.25">
      <c r="F8381" s="469"/>
    </row>
    <row r="8382" spans="6:6" x14ac:dyDescent="0.25">
      <c r="F8382" s="469"/>
    </row>
    <row r="8383" spans="6:6" x14ac:dyDescent="0.25">
      <c r="F8383" s="469"/>
    </row>
    <row r="8384" spans="6:6" x14ac:dyDescent="0.25">
      <c r="F8384" s="469"/>
    </row>
    <row r="8385" spans="6:6" x14ac:dyDescent="0.25">
      <c r="F8385" s="469"/>
    </row>
    <row r="8386" spans="6:6" x14ac:dyDescent="0.25">
      <c r="F8386" s="469"/>
    </row>
    <row r="8387" spans="6:6" x14ac:dyDescent="0.25">
      <c r="F8387" s="469"/>
    </row>
    <row r="8388" spans="6:6" x14ac:dyDescent="0.25">
      <c r="F8388" s="469"/>
    </row>
    <row r="8389" spans="6:6" x14ac:dyDescent="0.25">
      <c r="F8389" s="469"/>
    </row>
    <row r="8390" spans="6:6" x14ac:dyDescent="0.25">
      <c r="F8390" s="469"/>
    </row>
    <row r="8391" spans="6:6" x14ac:dyDescent="0.25">
      <c r="F8391" s="469"/>
    </row>
    <row r="8392" spans="6:6" x14ac:dyDescent="0.25">
      <c r="F8392" s="469"/>
    </row>
    <row r="8393" spans="6:6" x14ac:dyDescent="0.25">
      <c r="F8393" s="469"/>
    </row>
    <row r="8394" spans="6:6" x14ac:dyDescent="0.25">
      <c r="F8394" s="469"/>
    </row>
    <row r="8395" spans="6:6" x14ac:dyDescent="0.25">
      <c r="F8395" s="469"/>
    </row>
    <row r="8396" spans="6:6" x14ac:dyDescent="0.25">
      <c r="F8396" s="469"/>
    </row>
    <row r="8397" spans="6:6" x14ac:dyDescent="0.25">
      <c r="F8397" s="469"/>
    </row>
    <row r="8398" spans="6:6" x14ac:dyDescent="0.25">
      <c r="F8398" s="469"/>
    </row>
    <row r="8399" spans="6:6" x14ac:dyDescent="0.25">
      <c r="F8399" s="469"/>
    </row>
    <row r="8400" spans="6:6" x14ac:dyDescent="0.25">
      <c r="F8400" s="469"/>
    </row>
    <row r="8401" spans="6:6" x14ac:dyDescent="0.25">
      <c r="F8401" s="469"/>
    </row>
    <row r="8402" spans="6:6" x14ac:dyDescent="0.25">
      <c r="F8402" s="469"/>
    </row>
    <row r="8403" spans="6:6" x14ac:dyDescent="0.25">
      <c r="F8403" s="469"/>
    </row>
    <row r="8404" spans="6:6" x14ac:dyDescent="0.25">
      <c r="F8404" s="469"/>
    </row>
    <row r="8405" spans="6:6" x14ac:dyDescent="0.25">
      <c r="F8405" s="469"/>
    </row>
    <row r="8406" spans="6:6" x14ac:dyDescent="0.25">
      <c r="F8406" s="469"/>
    </row>
    <row r="8407" spans="6:6" x14ac:dyDescent="0.25">
      <c r="F8407" s="469"/>
    </row>
    <row r="8408" spans="6:6" x14ac:dyDescent="0.25">
      <c r="F8408" s="469"/>
    </row>
    <row r="8409" spans="6:6" x14ac:dyDescent="0.25">
      <c r="F8409" s="469"/>
    </row>
    <row r="8410" spans="6:6" x14ac:dyDescent="0.25">
      <c r="F8410" s="469"/>
    </row>
    <row r="8411" spans="6:6" x14ac:dyDescent="0.25">
      <c r="F8411" s="469"/>
    </row>
    <row r="8412" spans="6:6" x14ac:dyDescent="0.25">
      <c r="F8412" s="469"/>
    </row>
    <row r="8413" spans="6:6" x14ac:dyDescent="0.25">
      <c r="F8413" s="469"/>
    </row>
    <row r="8414" spans="6:6" x14ac:dyDescent="0.25">
      <c r="F8414" s="469"/>
    </row>
    <row r="8415" spans="6:6" x14ac:dyDescent="0.25">
      <c r="F8415" s="469"/>
    </row>
    <row r="8416" spans="6:6" x14ac:dyDescent="0.25">
      <c r="F8416" s="469"/>
    </row>
    <row r="8417" spans="6:6" x14ac:dyDescent="0.25">
      <c r="F8417" s="469"/>
    </row>
    <row r="8418" spans="6:6" x14ac:dyDescent="0.25">
      <c r="F8418" s="469"/>
    </row>
    <row r="8419" spans="6:6" x14ac:dyDescent="0.25">
      <c r="F8419" s="469"/>
    </row>
    <row r="8420" spans="6:6" x14ac:dyDescent="0.25">
      <c r="F8420" s="469"/>
    </row>
    <row r="8421" spans="6:6" x14ac:dyDescent="0.25">
      <c r="F8421" s="469"/>
    </row>
    <row r="8422" spans="6:6" x14ac:dyDescent="0.25">
      <c r="F8422" s="469"/>
    </row>
    <row r="8423" spans="6:6" x14ac:dyDescent="0.25">
      <c r="F8423" s="469"/>
    </row>
    <row r="8424" spans="6:6" x14ac:dyDescent="0.25">
      <c r="F8424" s="469"/>
    </row>
    <row r="8425" spans="6:6" x14ac:dyDescent="0.25">
      <c r="F8425" s="469"/>
    </row>
    <row r="8426" spans="6:6" x14ac:dyDescent="0.25">
      <c r="F8426" s="469"/>
    </row>
    <row r="8427" spans="6:6" x14ac:dyDescent="0.25">
      <c r="F8427" s="469"/>
    </row>
    <row r="8428" spans="6:6" x14ac:dyDescent="0.25">
      <c r="F8428" s="469"/>
    </row>
    <row r="8429" spans="6:6" x14ac:dyDescent="0.25">
      <c r="F8429" s="469"/>
    </row>
    <row r="8430" spans="6:6" x14ac:dyDescent="0.25">
      <c r="F8430" s="469"/>
    </row>
    <row r="8431" spans="6:6" x14ac:dyDescent="0.25">
      <c r="F8431" s="469"/>
    </row>
    <row r="8432" spans="6:6" x14ac:dyDescent="0.25">
      <c r="F8432" s="469"/>
    </row>
    <row r="8433" spans="6:6" x14ac:dyDescent="0.25">
      <c r="F8433" s="469"/>
    </row>
    <row r="8434" spans="6:6" x14ac:dyDescent="0.25">
      <c r="F8434" s="469"/>
    </row>
    <row r="8435" spans="6:6" x14ac:dyDescent="0.25">
      <c r="F8435" s="469"/>
    </row>
    <row r="8436" spans="6:6" x14ac:dyDescent="0.25">
      <c r="F8436" s="469"/>
    </row>
    <row r="8437" spans="6:6" x14ac:dyDescent="0.25">
      <c r="F8437" s="469"/>
    </row>
    <row r="8438" spans="6:6" x14ac:dyDescent="0.25">
      <c r="F8438" s="469"/>
    </row>
    <row r="8439" spans="6:6" x14ac:dyDescent="0.25">
      <c r="F8439" s="469"/>
    </row>
    <row r="8440" spans="6:6" x14ac:dyDescent="0.25">
      <c r="F8440" s="469"/>
    </row>
    <row r="8441" spans="6:6" x14ac:dyDescent="0.25">
      <c r="F8441" s="469"/>
    </row>
    <row r="8442" spans="6:6" x14ac:dyDescent="0.25">
      <c r="F8442" s="469"/>
    </row>
    <row r="8443" spans="6:6" x14ac:dyDescent="0.25">
      <c r="F8443" s="469"/>
    </row>
    <row r="8444" spans="6:6" x14ac:dyDescent="0.25">
      <c r="F8444" s="469"/>
    </row>
    <row r="8445" spans="6:6" x14ac:dyDescent="0.25">
      <c r="F8445" s="469"/>
    </row>
    <row r="8446" spans="6:6" x14ac:dyDescent="0.25">
      <c r="F8446" s="469"/>
    </row>
    <row r="8447" spans="6:6" x14ac:dyDescent="0.25">
      <c r="F8447" s="469"/>
    </row>
    <row r="8448" spans="6:6" x14ac:dyDescent="0.25">
      <c r="F8448" s="469"/>
    </row>
    <row r="8449" spans="6:6" x14ac:dyDescent="0.25">
      <c r="F8449" s="469"/>
    </row>
    <row r="8450" spans="6:6" x14ac:dyDescent="0.25">
      <c r="F8450" s="469"/>
    </row>
    <row r="8451" spans="6:6" x14ac:dyDescent="0.25">
      <c r="F8451" s="469"/>
    </row>
    <row r="8452" spans="6:6" x14ac:dyDescent="0.25">
      <c r="F8452" s="469"/>
    </row>
    <row r="8453" spans="6:6" x14ac:dyDescent="0.25">
      <c r="F8453" s="469"/>
    </row>
    <row r="8454" spans="6:6" x14ac:dyDescent="0.25">
      <c r="F8454" s="469"/>
    </row>
    <row r="8455" spans="6:6" x14ac:dyDescent="0.25">
      <c r="F8455" s="469"/>
    </row>
    <row r="8456" spans="6:6" x14ac:dyDescent="0.25">
      <c r="F8456" s="469"/>
    </row>
    <row r="8457" spans="6:6" x14ac:dyDescent="0.25">
      <c r="F8457" s="469"/>
    </row>
    <row r="8458" spans="6:6" x14ac:dyDescent="0.25">
      <c r="F8458" s="469"/>
    </row>
    <row r="8459" spans="6:6" x14ac:dyDescent="0.25">
      <c r="F8459" s="469"/>
    </row>
    <row r="8460" spans="6:6" x14ac:dyDescent="0.25">
      <c r="F8460" s="469"/>
    </row>
    <row r="8461" spans="6:6" x14ac:dyDescent="0.25">
      <c r="F8461" s="469"/>
    </row>
    <row r="8462" spans="6:6" x14ac:dyDescent="0.25">
      <c r="F8462" s="469"/>
    </row>
    <row r="8463" spans="6:6" x14ac:dyDescent="0.25">
      <c r="F8463" s="469"/>
    </row>
    <row r="8464" spans="6:6" x14ac:dyDescent="0.25">
      <c r="F8464" s="469"/>
    </row>
    <row r="8465" spans="6:6" x14ac:dyDescent="0.25">
      <c r="F8465" s="469"/>
    </row>
    <row r="8466" spans="6:6" x14ac:dyDescent="0.25">
      <c r="F8466" s="469"/>
    </row>
    <row r="8467" spans="6:6" x14ac:dyDescent="0.25">
      <c r="F8467" s="469"/>
    </row>
    <row r="8468" spans="6:6" x14ac:dyDescent="0.25">
      <c r="F8468" s="469"/>
    </row>
    <row r="8469" spans="6:6" x14ac:dyDescent="0.25">
      <c r="F8469" s="469"/>
    </row>
    <row r="8470" spans="6:6" x14ac:dyDescent="0.25">
      <c r="F8470" s="469"/>
    </row>
    <row r="8471" spans="6:6" x14ac:dyDescent="0.25">
      <c r="F8471" s="469"/>
    </row>
    <row r="8472" spans="6:6" x14ac:dyDescent="0.25">
      <c r="F8472" s="469"/>
    </row>
    <row r="8473" spans="6:6" x14ac:dyDescent="0.25">
      <c r="F8473" s="469"/>
    </row>
    <row r="8474" spans="6:6" x14ac:dyDescent="0.25">
      <c r="F8474" s="469"/>
    </row>
    <row r="8475" spans="6:6" x14ac:dyDescent="0.25">
      <c r="F8475" s="469"/>
    </row>
    <row r="8476" spans="6:6" x14ac:dyDescent="0.25">
      <c r="F8476" s="469"/>
    </row>
    <row r="8477" spans="6:6" x14ac:dyDescent="0.25">
      <c r="F8477" s="469"/>
    </row>
    <row r="8478" spans="6:6" x14ac:dyDescent="0.25">
      <c r="F8478" s="469"/>
    </row>
    <row r="8479" spans="6:6" x14ac:dyDescent="0.25">
      <c r="F8479" s="469"/>
    </row>
    <row r="8480" spans="6:6" x14ac:dyDescent="0.25">
      <c r="F8480" s="469"/>
    </row>
    <row r="8481" spans="6:6" x14ac:dyDescent="0.25">
      <c r="F8481" s="469"/>
    </row>
    <row r="8482" spans="6:6" x14ac:dyDescent="0.25">
      <c r="F8482" s="469"/>
    </row>
    <row r="8483" spans="6:6" x14ac:dyDescent="0.25">
      <c r="F8483" s="469"/>
    </row>
    <row r="8484" spans="6:6" x14ac:dyDescent="0.25">
      <c r="F8484" s="469"/>
    </row>
    <row r="8485" spans="6:6" x14ac:dyDescent="0.25">
      <c r="F8485" s="469"/>
    </row>
    <row r="8486" spans="6:6" x14ac:dyDescent="0.25">
      <c r="F8486" s="469"/>
    </row>
    <row r="8487" spans="6:6" x14ac:dyDescent="0.25">
      <c r="F8487" s="469"/>
    </row>
    <row r="8488" spans="6:6" x14ac:dyDescent="0.25">
      <c r="F8488" s="469"/>
    </row>
    <row r="8489" spans="6:6" x14ac:dyDescent="0.25">
      <c r="F8489" s="469"/>
    </row>
    <row r="8490" spans="6:6" x14ac:dyDescent="0.25">
      <c r="F8490" s="469"/>
    </row>
    <row r="8491" spans="6:6" x14ac:dyDescent="0.25">
      <c r="F8491" s="469"/>
    </row>
    <row r="8492" spans="6:6" x14ac:dyDescent="0.25">
      <c r="F8492" s="469"/>
    </row>
    <row r="8493" spans="6:6" x14ac:dyDescent="0.25">
      <c r="F8493" s="469"/>
    </row>
    <row r="8494" spans="6:6" x14ac:dyDescent="0.25">
      <c r="F8494" s="469"/>
    </row>
    <row r="8495" spans="6:6" x14ac:dyDescent="0.25">
      <c r="F8495" s="469"/>
    </row>
    <row r="8496" spans="6:6" x14ac:dyDescent="0.25">
      <c r="F8496" s="469"/>
    </row>
    <row r="8497" spans="6:6" x14ac:dyDescent="0.25">
      <c r="F8497" s="469"/>
    </row>
    <row r="8498" spans="6:6" x14ac:dyDescent="0.25">
      <c r="F8498" s="469"/>
    </row>
    <row r="8499" spans="6:6" x14ac:dyDescent="0.25">
      <c r="F8499" s="469"/>
    </row>
    <row r="8500" spans="6:6" x14ac:dyDescent="0.25">
      <c r="F8500" s="469"/>
    </row>
    <row r="8501" spans="6:6" x14ac:dyDescent="0.25">
      <c r="F8501" s="469"/>
    </row>
    <row r="8502" spans="6:6" x14ac:dyDescent="0.25">
      <c r="F8502" s="469"/>
    </row>
    <row r="8503" spans="6:6" x14ac:dyDescent="0.25">
      <c r="F8503" s="469"/>
    </row>
    <row r="8504" spans="6:6" x14ac:dyDescent="0.25">
      <c r="F8504" s="469"/>
    </row>
    <row r="8505" spans="6:6" x14ac:dyDescent="0.25">
      <c r="F8505" s="469"/>
    </row>
    <row r="8506" spans="6:6" x14ac:dyDescent="0.25">
      <c r="F8506" s="469"/>
    </row>
    <row r="8507" spans="6:6" x14ac:dyDescent="0.25">
      <c r="F8507" s="469"/>
    </row>
    <row r="8508" spans="6:6" x14ac:dyDescent="0.25">
      <c r="F8508" s="469"/>
    </row>
    <row r="8509" spans="6:6" x14ac:dyDescent="0.25">
      <c r="F8509" s="469"/>
    </row>
    <row r="8510" spans="6:6" x14ac:dyDescent="0.25">
      <c r="F8510" s="469"/>
    </row>
    <row r="8511" spans="6:6" x14ac:dyDescent="0.25">
      <c r="F8511" s="469"/>
    </row>
    <row r="8512" spans="6:6" x14ac:dyDescent="0.25">
      <c r="F8512" s="469"/>
    </row>
    <row r="8513" spans="6:6" x14ac:dyDescent="0.25">
      <c r="F8513" s="469"/>
    </row>
    <row r="8514" spans="6:6" x14ac:dyDescent="0.25">
      <c r="F8514" s="469"/>
    </row>
    <row r="8515" spans="6:6" x14ac:dyDescent="0.25">
      <c r="F8515" s="469"/>
    </row>
    <row r="8516" spans="6:6" x14ac:dyDescent="0.25">
      <c r="F8516" s="469"/>
    </row>
    <row r="8517" spans="6:6" x14ac:dyDescent="0.25">
      <c r="F8517" s="469"/>
    </row>
    <row r="8518" spans="6:6" x14ac:dyDescent="0.25">
      <c r="F8518" s="469"/>
    </row>
    <row r="8519" spans="6:6" x14ac:dyDescent="0.25">
      <c r="F8519" s="469"/>
    </row>
    <row r="8520" spans="6:6" x14ac:dyDescent="0.25">
      <c r="F8520" s="469"/>
    </row>
    <row r="8521" spans="6:6" x14ac:dyDescent="0.25">
      <c r="F8521" s="469"/>
    </row>
    <row r="8522" spans="6:6" x14ac:dyDescent="0.25">
      <c r="F8522" s="469"/>
    </row>
    <row r="8523" spans="6:6" x14ac:dyDescent="0.25">
      <c r="F8523" s="469"/>
    </row>
    <row r="8524" spans="6:6" x14ac:dyDescent="0.25">
      <c r="F8524" s="469"/>
    </row>
    <row r="8525" spans="6:6" x14ac:dyDescent="0.25">
      <c r="F8525" s="469"/>
    </row>
    <row r="8526" spans="6:6" x14ac:dyDescent="0.25">
      <c r="F8526" s="469"/>
    </row>
    <row r="8527" spans="6:6" x14ac:dyDescent="0.25">
      <c r="F8527" s="469"/>
    </row>
    <row r="8528" spans="6:6" x14ac:dyDescent="0.25">
      <c r="F8528" s="469"/>
    </row>
    <row r="8529" spans="6:6" x14ac:dyDescent="0.25">
      <c r="F8529" s="469"/>
    </row>
    <row r="8530" spans="6:6" x14ac:dyDescent="0.25">
      <c r="F8530" s="469"/>
    </row>
    <row r="8531" spans="6:6" x14ac:dyDescent="0.25">
      <c r="F8531" s="469"/>
    </row>
    <row r="8532" spans="6:6" x14ac:dyDescent="0.25">
      <c r="F8532" s="469"/>
    </row>
    <row r="8533" spans="6:6" x14ac:dyDescent="0.25">
      <c r="F8533" s="469"/>
    </row>
    <row r="8534" spans="6:6" x14ac:dyDescent="0.25">
      <c r="F8534" s="469"/>
    </row>
    <row r="8535" spans="6:6" x14ac:dyDescent="0.25">
      <c r="F8535" s="469"/>
    </row>
    <row r="8536" spans="6:6" x14ac:dyDescent="0.25">
      <c r="F8536" s="469"/>
    </row>
    <row r="8537" spans="6:6" x14ac:dyDescent="0.25">
      <c r="F8537" s="469"/>
    </row>
    <row r="8538" spans="6:6" x14ac:dyDescent="0.25">
      <c r="F8538" s="469"/>
    </row>
    <row r="8539" spans="6:6" x14ac:dyDescent="0.25">
      <c r="F8539" s="469"/>
    </row>
    <row r="8540" spans="6:6" x14ac:dyDescent="0.25">
      <c r="F8540" s="469"/>
    </row>
    <row r="8541" spans="6:6" x14ac:dyDescent="0.25">
      <c r="F8541" s="469"/>
    </row>
    <row r="8542" spans="6:6" x14ac:dyDescent="0.25">
      <c r="F8542" s="469"/>
    </row>
    <row r="8543" spans="6:6" x14ac:dyDescent="0.25">
      <c r="F8543" s="469"/>
    </row>
    <row r="8544" spans="6:6" x14ac:dyDescent="0.25">
      <c r="F8544" s="469"/>
    </row>
    <row r="8545" spans="6:6" x14ac:dyDescent="0.25">
      <c r="F8545" s="469"/>
    </row>
    <row r="8546" spans="6:6" x14ac:dyDescent="0.25">
      <c r="F8546" s="469"/>
    </row>
    <row r="8547" spans="6:6" x14ac:dyDescent="0.25">
      <c r="F8547" s="469"/>
    </row>
    <row r="8548" spans="6:6" x14ac:dyDescent="0.25">
      <c r="F8548" s="469"/>
    </row>
    <row r="8549" spans="6:6" x14ac:dyDescent="0.25">
      <c r="F8549" s="469"/>
    </row>
    <row r="8550" spans="6:6" x14ac:dyDescent="0.25">
      <c r="F8550" s="469"/>
    </row>
    <row r="8551" spans="6:6" x14ac:dyDescent="0.25">
      <c r="F8551" s="469"/>
    </row>
    <row r="8552" spans="6:6" x14ac:dyDescent="0.25">
      <c r="F8552" s="469"/>
    </row>
    <row r="8553" spans="6:6" x14ac:dyDescent="0.25">
      <c r="F8553" s="469"/>
    </row>
    <row r="8554" spans="6:6" x14ac:dyDescent="0.25">
      <c r="F8554" s="469"/>
    </row>
    <row r="8555" spans="6:6" x14ac:dyDescent="0.25">
      <c r="F8555" s="469"/>
    </row>
    <row r="8556" spans="6:6" x14ac:dyDescent="0.25">
      <c r="F8556" s="469"/>
    </row>
    <row r="8557" spans="6:6" x14ac:dyDescent="0.25">
      <c r="F8557" s="469"/>
    </row>
    <row r="8558" spans="6:6" x14ac:dyDescent="0.25">
      <c r="F8558" s="469"/>
    </row>
    <row r="8559" spans="6:6" x14ac:dyDescent="0.25">
      <c r="F8559" s="469"/>
    </row>
    <row r="8560" spans="6:6" x14ac:dyDescent="0.25">
      <c r="F8560" s="469"/>
    </row>
    <row r="8561" spans="6:6" x14ac:dyDescent="0.25">
      <c r="F8561" s="469"/>
    </row>
    <row r="8562" spans="6:6" x14ac:dyDescent="0.25">
      <c r="F8562" s="469"/>
    </row>
    <row r="8563" spans="6:6" x14ac:dyDescent="0.25">
      <c r="F8563" s="469"/>
    </row>
    <row r="8564" spans="6:6" x14ac:dyDescent="0.25">
      <c r="F8564" s="469"/>
    </row>
    <row r="8565" spans="6:6" x14ac:dyDescent="0.25">
      <c r="F8565" s="469"/>
    </row>
    <row r="8566" spans="6:6" x14ac:dyDescent="0.25">
      <c r="F8566" s="469"/>
    </row>
    <row r="8567" spans="6:6" x14ac:dyDescent="0.25">
      <c r="F8567" s="469"/>
    </row>
    <row r="8568" spans="6:6" x14ac:dyDescent="0.25">
      <c r="F8568" s="469"/>
    </row>
    <row r="8569" spans="6:6" x14ac:dyDescent="0.25">
      <c r="F8569" s="469"/>
    </row>
    <row r="8570" spans="6:6" x14ac:dyDescent="0.25">
      <c r="F8570" s="469"/>
    </row>
    <row r="8571" spans="6:6" x14ac:dyDescent="0.25">
      <c r="F8571" s="469"/>
    </row>
    <row r="8572" spans="6:6" x14ac:dyDescent="0.25">
      <c r="F8572" s="469"/>
    </row>
    <row r="8573" spans="6:6" x14ac:dyDescent="0.25">
      <c r="F8573" s="469"/>
    </row>
    <row r="8574" spans="6:6" x14ac:dyDescent="0.25">
      <c r="F8574" s="469"/>
    </row>
    <row r="8575" spans="6:6" x14ac:dyDescent="0.25">
      <c r="F8575" s="469"/>
    </row>
    <row r="8576" spans="6:6" x14ac:dyDescent="0.25">
      <c r="F8576" s="469"/>
    </row>
    <row r="8577" spans="6:6" x14ac:dyDescent="0.25">
      <c r="F8577" s="469"/>
    </row>
    <row r="8578" spans="6:6" x14ac:dyDescent="0.25">
      <c r="F8578" s="469"/>
    </row>
    <row r="8579" spans="6:6" x14ac:dyDescent="0.25">
      <c r="F8579" s="469"/>
    </row>
    <row r="8580" spans="6:6" x14ac:dyDescent="0.25">
      <c r="F8580" s="469"/>
    </row>
    <row r="8581" spans="6:6" x14ac:dyDescent="0.25">
      <c r="F8581" s="469"/>
    </row>
    <row r="8582" spans="6:6" x14ac:dyDescent="0.25">
      <c r="F8582" s="469"/>
    </row>
    <row r="8583" spans="6:6" x14ac:dyDescent="0.25">
      <c r="F8583" s="469"/>
    </row>
    <row r="8584" spans="6:6" x14ac:dyDescent="0.25">
      <c r="F8584" s="469"/>
    </row>
    <row r="8585" spans="6:6" x14ac:dyDescent="0.25">
      <c r="F8585" s="469"/>
    </row>
    <row r="8586" spans="6:6" x14ac:dyDescent="0.25">
      <c r="F8586" s="469"/>
    </row>
    <row r="8587" spans="6:6" x14ac:dyDescent="0.25">
      <c r="F8587" s="469"/>
    </row>
    <row r="8588" spans="6:6" x14ac:dyDescent="0.25">
      <c r="F8588" s="469"/>
    </row>
    <row r="8589" spans="6:6" x14ac:dyDescent="0.25">
      <c r="F8589" s="469"/>
    </row>
    <row r="8590" spans="6:6" x14ac:dyDescent="0.25">
      <c r="F8590" s="469"/>
    </row>
    <row r="8591" spans="6:6" x14ac:dyDescent="0.25">
      <c r="F8591" s="469"/>
    </row>
    <row r="8592" spans="6:6" x14ac:dyDescent="0.25">
      <c r="F8592" s="469"/>
    </row>
    <row r="8593" spans="6:6" x14ac:dyDescent="0.25">
      <c r="F8593" s="469"/>
    </row>
    <row r="8594" spans="6:6" x14ac:dyDescent="0.25">
      <c r="F8594" s="469"/>
    </row>
    <row r="8595" spans="6:6" x14ac:dyDescent="0.25">
      <c r="F8595" s="469"/>
    </row>
    <row r="8596" spans="6:6" x14ac:dyDescent="0.25">
      <c r="F8596" s="469"/>
    </row>
    <row r="8597" spans="6:6" x14ac:dyDescent="0.25">
      <c r="F8597" s="469"/>
    </row>
    <row r="8598" spans="6:6" x14ac:dyDescent="0.25">
      <c r="F8598" s="469"/>
    </row>
    <row r="8599" spans="6:6" x14ac:dyDescent="0.25">
      <c r="F8599" s="469"/>
    </row>
    <row r="8600" spans="6:6" x14ac:dyDescent="0.25">
      <c r="F8600" s="469"/>
    </row>
    <row r="8601" spans="6:6" x14ac:dyDescent="0.25">
      <c r="F8601" s="469"/>
    </row>
    <row r="8602" spans="6:6" x14ac:dyDescent="0.25">
      <c r="F8602" s="469"/>
    </row>
    <row r="8603" spans="6:6" x14ac:dyDescent="0.25">
      <c r="F8603" s="469"/>
    </row>
    <row r="8604" spans="6:6" x14ac:dyDescent="0.25">
      <c r="F8604" s="469"/>
    </row>
    <row r="8605" spans="6:6" x14ac:dyDescent="0.25">
      <c r="F8605" s="469"/>
    </row>
    <row r="8606" spans="6:6" x14ac:dyDescent="0.25">
      <c r="F8606" s="469"/>
    </row>
    <row r="8607" spans="6:6" x14ac:dyDescent="0.25">
      <c r="F8607" s="469"/>
    </row>
    <row r="8608" spans="6:6" x14ac:dyDescent="0.25">
      <c r="F8608" s="469"/>
    </row>
    <row r="8609" spans="6:6" x14ac:dyDescent="0.25">
      <c r="F8609" s="469"/>
    </row>
    <row r="8610" spans="6:6" x14ac:dyDescent="0.25">
      <c r="F8610" s="469"/>
    </row>
    <row r="8611" spans="6:6" x14ac:dyDescent="0.25">
      <c r="F8611" s="469"/>
    </row>
    <row r="8612" spans="6:6" x14ac:dyDescent="0.25">
      <c r="F8612" s="469"/>
    </row>
    <row r="8613" spans="6:6" x14ac:dyDescent="0.25">
      <c r="F8613" s="469"/>
    </row>
    <row r="8614" spans="6:6" x14ac:dyDescent="0.25">
      <c r="F8614" s="469"/>
    </row>
    <row r="8615" spans="6:6" x14ac:dyDescent="0.25">
      <c r="F8615" s="469"/>
    </row>
    <row r="8616" spans="6:6" x14ac:dyDescent="0.25">
      <c r="F8616" s="469"/>
    </row>
    <row r="8617" spans="6:6" x14ac:dyDescent="0.25">
      <c r="F8617" s="469"/>
    </row>
    <row r="8618" spans="6:6" x14ac:dyDescent="0.25">
      <c r="F8618" s="469"/>
    </row>
    <row r="8619" spans="6:6" x14ac:dyDescent="0.25">
      <c r="F8619" s="469"/>
    </row>
    <row r="8620" spans="6:6" x14ac:dyDescent="0.25">
      <c r="F8620" s="469"/>
    </row>
    <row r="8621" spans="6:6" x14ac:dyDescent="0.25">
      <c r="F8621" s="469"/>
    </row>
    <row r="8622" spans="6:6" x14ac:dyDescent="0.25">
      <c r="F8622" s="469"/>
    </row>
    <row r="8623" spans="6:6" x14ac:dyDescent="0.25">
      <c r="F8623" s="469"/>
    </row>
    <row r="8624" spans="6:6" x14ac:dyDescent="0.25">
      <c r="F8624" s="469"/>
    </row>
    <row r="8625" spans="6:6" x14ac:dyDescent="0.25">
      <c r="F8625" s="469"/>
    </row>
    <row r="8626" spans="6:6" x14ac:dyDescent="0.25">
      <c r="F8626" s="469"/>
    </row>
    <row r="8627" spans="6:6" x14ac:dyDescent="0.25">
      <c r="F8627" s="469"/>
    </row>
    <row r="8628" spans="6:6" x14ac:dyDescent="0.25">
      <c r="F8628" s="469"/>
    </row>
    <row r="8629" spans="6:6" x14ac:dyDescent="0.25">
      <c r="F8629" s="469"/>
    </row>
    <row r="8630" spans="6:6" x14ac:dyDescent="0.25">
      <c r="F8630" s="469"/>
    </row>
    <row r="8631" spans="6:6" x14ac:dyDescent="0.25">
      <c r="F8631" s="469"/>
    </row>
    <row r="8632" spans="6:6" x14ac:dyDescent="0.25">
      <c r="F8632" s="469"/>
    </row>
    <row r="8633" spans="6:6" x14ac:dyDescent="0.25">
      <c r="F8633" s="469"/>
    </row>
    <row r="8634" spans="6:6" x14ac:dyDescent="0.25">
      <c r="F8634" s="469"/>
    </row>
    <row r="8635" spans="6:6" x14ac:dyDescent="0.25">
      <c r="F8635" s="469"/>
    </row>
    <row r="8636" spans="6:6" x14ac:dyDescent="0.25">
      <c r="F8636" s="469"/>
    </row>
    <row r="8637" spans="6:6" x14ac:dyDescent="0.25">
      <c r="F8637" s="469"/>
    </row>
    <row r="8638" spans="6:6" x14ac:dyDescent="0.25">
      <c r="F8638" s="469"/>
    </row>
    <row r="8639" spans="6:6" x14ac:dyDescent="0.25">
      <c r="F8639" s="469"/>
    </row>
    <row r="8640" spans="6:6" x14ac:dyDescent="0.25">
      <c r="F8640" s="469"/>
    </row>
    <row r="8641" spans="6:6" x14ac:dyDescent="0.25">
      <c r="F8641" s="469"/>
    </row>
    <row r="8642" spans="6:6" x14ac:dyDescent="0.25">
      <c r="F8642" s="469"/>
    </row>
    <row r="8643" spans="6:6" x14ac:dyDescent="0.25">
      <c r="F8643" s="469"/>
    </row>
    <row r="8644" spans="6:6" x14ac:dyDescent="0.25">
      <c r="F8644" s="469"/>
    </row>
    <row r="8645" spans="6:6" x14ac:dyDescent="0.25">
      <c r="F8645" s="469"/>
    </row>
    <row r="8646" spans="6:6" x14ac:dyDescent="0.25">
      <c r="F8646" s="469"/>
    </row>
    <row r="8647" spans="6:6" x14ac:dyDescent="0.25">
      <c r="F8647" s="469"/>
    </row>
    <row r="8648" spans="6:6" x14ac:dyDescent="0.25">
      <c r="F8648" s="469"/>
    </row>
    <row r="8649" spans="6:6" x14ac:dyDescent="0.25">
      <c r="F8649" s="469"/>
    </row>
    <row r="8650" spans="6:6" x14ac:dyDescent="0.25">
      <c r="F8650" s="469"/>
    </row>
    <row r="8651" spans="6:6" x14ac:dyDescent="0.25">
      <c r="F8651" s="469"/>
    </row>
    <row r="8652" spans="6:6" x14ac:dyDescent="0.25">
      <c r="F8652" s="469"/>
    </row>
    <row r="8653" spans="6:6" x14ac:dyDescent="0.25">
      <c r="F8653" s="469"/>
    </row>
    <row r="8654" spans="6:6" x14ac:dyDescent="0.25">
      <c r="F8654" s="469"/>
    </row>
    <row r="8655" spans="6:6" x14ac:dyDescent="0.25">
      <c r="F8655" s="469"/>
    </row>
    <row r="8656" spans="6:6" x14ac:dyDescent="0.25">
      <c r="F8656" s="469"/>
    </row>
    <row r="8657" spans="6:6" x14ac:dyDescent="0.25">
      <c r="F8657" s="469"/>
    </row>
    <row r="8658" spans="6:6" x14ac:dyDescent="0.25">
      <c r="F8658" s="469"/>
    </row>
    <row r="8659" spans="6:6" x14ac:dyDescent="0.25">
      <c r="F8659" s="469"/>
    </row>
    <row r="8660" spans="6:6" x14ac:dyDescent="0.25">
      <c r="F8660" s="469"/>
    </row>
    <row r="8661" spans="6:6" x14ac:dyDescent="0.25">
      <c r="F8661" s="469"/>
    </row>
    <row r="8662" spans="6:6" x14ac:dyDescent="0.25">
      <c r="F8662" s="469"/>
    </row>
    <row r="8663" spans="6:6" x14ac:dyDescent="0.25">
      <c r="F8663" s="469"/>
    </row>
    <row r="8664" spans="6:6" x14ac:dyDescent="0.25">
      <c r="F8664" s="469"/>
    </row>
    <row r="8665" spans="6:6" x14ac:dyDescent="0.25">
      <c r="F8665" s="469"/>
    </row>
    <row r="8666" spans="6:6" x14ac:dyDescent="0.25">
      <c r="F8666" s="469"/>
    </row>
    <row r="8667" spans="6:6" x14ac:dyDescent="0.25">
      <c r="F8667" s="469"/>
    </row>
    <row r="8668" spans="6:6" x14ac:dyDescent="0.25">
      <c r="F8668" s="469"/>
    </row>
    <row r="8669" spans="6:6" x14ac:dyDescent="0.25">
      <c r="F8669" s="469"/>
    </row>
    <row r="8670" spans="6:6" x14ac:dyDescent="0.25">
      <c r="F8670" s="469"/>
    </row>
    <row r="8671" spans="6:6" x14ac:dyDescent="0.25">
      <c r="F8671" s="469"/>
    </row>
    <row r="8672" spans="6:6" x14ac:dyDescent="0.25">
      <c r="F8672" s="469"/>
    </row>
    <row r="8673" spans="6:6" x14ac:dyDescent="0.25">
      <c r="F8673" s="469"/>
    </row>
    <row r="8674" spans="6:6" x14ac:dyDescent="0.25">
      <c r="F8674" s="469"/>
    </row>
    <row r="8675" spans="6:6" x14ac:dyDescent="0.25">
      <c r="F8675" s="469"/>
    </row>
    <row r="8676" spans="6:6" x14ac:dyDescent="0.25">
      <c r="F8676" s="469"/>
    </row>
    <row r="8677" spans="6:6" x14ac:dyDescent="0.25">
      <c r="F8677" s="469"/>
    </row>
    <row r="8678" spans="6:6" x14ac:dyDescent="0.25">
      <c r="F8678" s="469"/>
    </row>
    <row r="8679" spans="6:6" x14ac:dyDescent="0.25">
      <c r="F8679" s="469"/>
    </row>
    <row r="8680" spans="6:6" x14ac:dyDescent="0.25">
      <c r="F8680" s="469"/>
    </row>
    <row r="8681" spans="6:6" x14ac:dyDescent="0.25">
      <c r="F8681" s="469"/>
    </row>
    <row r="8682" spans="6:6" x14ac:dyDescent="0.25">
      <c r="F8682" s="469"/>
    </row>
    <row r="8683" spans="6:6" x14ac:dyDescent="0.25">
      <c r="F8683" s="469"/>
    </row>
    <row r="8684" spans="6:6" x14ac:dyDescent="0.25">
      <c r="F8684" s="469"/>
    </row>
    <row r="8685" spans="6:6" x14ac:dyDescent="0.25">
      <c r="F8685" s="469"/>
    </row>
    <row r="8686" spans="6:6" x14ac:dyDescent="0.25">
      <c r="F8686" s="469"/>
    </row>
    <row r="8687" spans="6:6" x14ac:dyDescent="0.25">
      <c r="F8687" s="469"/>
    </row>
    <row r="8688" spans="6:6" x14ac:dyDescent="0.25">
      <c r="F8688" s="469"/>
    </row>
    <row r="8689" spans="6:6" x14ac:dyDescent="0.25">
      <c r="F8689" s="469"/>
    </row>
    <row r="8690" spans="6:6" x14ac:dyDescent="0.25">
      <c r="F8690" s="469"/>
    </row>
    <row r="8691" spans="6:6" x14ac:dyDescent="0.25">
      <c r="F8691" s="469"/>
    </row>
    <row r="8692" spans="6:6" x14ac:dyDescent="0.25">
      <c r="F8692" s="469"/>
    </row>
    <row r="8693" spans="6:6" x14ac:dyDescent="0.25">
      <c r="F8693" s="469"/>
    </row>
    <row r="8694" spans="6:6" x14ac:dyDescent="0.25">
      <c r="F8694" s="469"/>
    </row>
    <row r="8695" spans="6:6" x14ac:dyDescent="0.25">
      <c r="F8695" s="469"/>
    </row>
    <row r="8696" spans="6:6" x14ac:dyDescent="0.25">
      <c r="F8696" s="469"/>
    </row>
    <row r="8697" spans="6:6" x14ac:dyDescent="0.25">
      <c r="F8697" s="469"/>
    </row>
    <row r="8698" spans="6:6" x14ac:dyDescent="0.25">
      <c r="F8698" s="469"/>
    </row>
    <row r="8699" spans="6:6" x14ac:dyDescent="0.25">
      <c r="F8699" s="469"/>
    </row>
    <row r="8700" spans="6:6" x14ac:dyDescent="0.25">
      <c r="F8700" s="469"/>
    </row>
    <row r="8701" spans="6:6" x14ac:dyDescent="0.25">
      <c r="F8701" s="469"/>
    </row>
    <row r="8702" spans="6:6" x14ac:dyDescent="0.25">
      <c r="F8702" s="469"/>
    </row>
    <row r="8703" spans="6:6" x14ac:dyDescent="0.25">
      <c r="F8703" s="469"/>
    </row>
    <row r="8704" spans="6:6" x14ac:dyDescent="0.25">
      <c r="F8704" s="469"/>
    </row>
    <row r="8705" spans="6:6" x14ac:dyDescent="0.25">
      <c r="F8705" s="469"/>
    </row>
    <row r="8706" spans="6:6" x14ac:dyDescent="0.25">
      <c r="F8706" s="469"/>
    </row>
    <row r="8707" spans="6:6" x14ac:dyDescent="0.25">
      <c r="F8707" s="469"/>
    </row>
    <row r="8708" spans="6:6" x14ac:dyDescent="0.25">
      <c r="F8708" s="469"/>
    </row>
    <row r="8709" spans="6:6" x14ac:dyDescent="0.25">
      <c r="F8709" s="469"/>
    </row>
    <row r="8710" spans="6:6" x14ac:dyDescent="0.25">
      <c r="F8710" s="469"/>
    </row>
    <row r="8711" spans="6:6" x14ac:dyDescent="0.25">
      <c r="F8711" s="469"/>
    </row>
    <row r="8712" spans="6:6" x14ac:dyDescent="0.25">
      <c r="F8712" s="469"/>
    </row>
    <row r="8713" spans="6:6" x14ac:dyDescent="0.25">
      <c r="F8713" s="469"/>
    </row>
    <row r="8714" spans="6:6" x14ac:dyDescent="0.25">
      <c r="F8714" s="469"/>
    </row>
    <row r="8715" spans="6:6" x14ac:dyDescent="0.25">
      <c r="F8715" s="469"/>
    </row>
    <row r="8716" spans="6:6" x14ac:dyDescent="0.25">
      <c r="F8716" s="469"/>
    </row>
    <row r="8717" spans="6:6" x14ac:dyDescent="0.25">
      <c r="F8717" s="469"/>
    </row>
    <row r="8718" spans="6:6" x14ac:dyDescent="0.25">
      <c r="F8718" s="469"/>
    </row>
    <row r="8719" spans="6:6" x14ac:dyDescent="0.25">
      <c r="F8719" s="469"/>
    </row>
    <row r="8720" spans="6:6" x14ac:dyDescent="0.25">
      <c r="F8720" s="469"/>
    </row>
    <row r="8721" spans="6:6" x14ac:dyDescent="0.25">
      <c r="F8721" s="469"/>
    </row>
    <row r="8722" spans="6:6" x14ac:dyDescent="0.25">
      <c r="F8722" s="469"/>
    </row>
    <row r="8723" spans="6:6" x14ac:dyDescent="0.25">
      <c r="F8723" s="469"/>
    </row>
    <row r="8724" spans="6:6" x14ac:dyDescent="0.25">
      <c r="F8724" s="469"/>
    </row>
    <row r="8725" spans="6:6" x14ac:dyDescent="0.25">
      <c r="F8725" s="469"/>
    </row>
    <row r="8726" spans="6:6" x14ac:dyDescent="0.25">
      <c r="F8726" s="469"/>
    </row>
    <row r="8727" spans="6:6" x14ac:dyDescent="0.25">
      <c r="F8727" s="469"/>
    </row>
    <row r="8728" spans="6:6" x14ac:dyDescent="0.25">
      <c r="F8728" s="469"/>
    </row>
    <row r="8729" spans="6:6" x14ac:dyDescent="0.25">
      <c r="F8729" s="469"/>
    </row>
    <row r="8730" spans="6:6" x14ac:dyDescent="0.25">
      <c r="F8730" s="469"/>
    </row>
    <row r="8731" spans="6:6" x14ac:dyDescent="0.25">
      <c r="F8731" s="469"/>
    </row>
    <row r="8732" spans="6:6" x14ac:dyDescent="0.25">
      <c r="F8732" s="469"/>
    </row>
    <row r="8733" spans="6:6" x14ac:dyDescent="0.25">
      <c r="F8733" s="469"/>
    </row>
    <row r="8734" spans="6:6" x14ac:dyDescent="0.25">
      <c r="F8734" s="469"/>
    </row>
    <row r="8735" spans="6:6" x14ac:dyDescent="0.25">
      <c r="F8735" s="469"/>
    </row>
    <row r="8736" spans="6:6" x14ac:dyDescent="0.25">
      <c r="F8736" s="469"/>
    </row>
    <row r="8737" spans="6:6" x14ac:dyDescent="0.25">
      <c r="F8737" s="469"/>
    </row>
    <row r="8738" spans="6:6" x14ac:dyDescent="0.25">
      <c r="F8738" s="469"/>
    </row>
    <row r="8739" spans="6:6" x14ac:dyDescent="0.25">
      <c r="F8739" s="469"/>
    </row>
    <row r="8740" spans="6:6" x14ac:dyDescent="0.25">
      <c r="F8740" s="469"/>
    </row>
    <row r="8741" spans="6:6" x14ac:dyDescent="0.25">
      <c r="F8741" s="469"/>
    </row>
    <row r="8742" spans="6:6" x14ac:dyDescent="0.25">
      <c r="F8742" s="469"/>
    </row>
    <row r="8743" spans="6:6" x14ac:dyDescent="0.25">
      <c r="F8743" s="469"/>
    </row>
    <row r="8744" spans="6:6" x14ac:dyDescent="0.25">
      <c r="F8744" s="469"/>
    </row>
    <row r="8745" spans="6:6" x14ac:dyDescent="0.25">
      <c r="F8745" s="469"/>
    </row>
    <row r="8746" spans="6:6" x14ac:dyDescent="0.25">
      <c r="F8746" s="469"/>
    </row>
    <row r="8747" spans="6:6" x14ac:dyDescent="0.25">
      <c r="F8747" s="469"/>
    </row>
    <row r="8748" spans="6:6" x14ac:dyDescent="0.25">
      <c r="F8748" s="469"/>
    </row>
    <row r="8749" spans="6:6" x14ac:dyDescent="0.25">
      <c r="F8749" s="469"/>
    </row>
    <row r="8750" spans="6:6" x14ac:dyDescent="0.25">
      <c r="F8750" s="469"/>
    </row>
    <row r="8751" spans="6:6" x14ac:dyDescent="0.25">
      <c r="F8751" s="469"/>
    </row>
    <row r="8752" spans="6:6" x14ac:dyDescent="0.25">
      <c r="F8752" s="469"/>
    </row>
    <row r="8753" spans="6:6" x14ac:dyDescent="0.25">
      <c r="F8753" s="469"/>
    </row>
    <row r="8754" spans="6:6" x14ac:dyDescent="0.25">
      <c r="F8754" s="469"/>
    </row>
    <row r="8755" spans="6:6" x14ac:dyDescent="0.25">
      <c r="F8755" s="469"/>
    </row>
    <row r="8756" spans="6:6" x14ac:dyDescent="0.25">
      <c r="F8756" s="469"/>
    </row>
    <row r="8757" spans="6:6" x14ac:dyDescent="0.25">
      <c r="F8757" s="469"/>
    </row>
    <row r="8758" spans="6:6" x14ac:dyDescent="0.25">
      <c r="F8758" s="469"/>
    </row>
    <row r="8759" spans="6:6" x14ac:dyDescent="0.25">
      <c r="F8759" s="469"/>
    </row>
    <row r="8760" spans="6:6" x14ac:dyDescent="0.25">
      <c r="F8760" s="469"/>
    </row>
    <row r="8761" spans="6:6" x14ac:dyDescent="0.25">
      <c r="F8761" s="469"/>
    </row>
    <row r="8762" spans="6:6" x14ac:dyDescent="0.25">
      <c r="F8762" s="469"/>
    </row>
    <row r="8763" spans="6:6" x14ac:dyDescent="0.25">
      <c r="F8763" s="469"/>
    </row>
    <row r="8764" spans="6:6" x14ac:dyDescent="0.25">
      <c r="F8764" s="469"/>
    </row>
    <row r="8765" spans="6:6" x14ac:dyDescent="0.25">
      <c r="F8765" s="469"/>
    </row>
    <row r="8766" spans="6:6" x14ac:dyDescent="0.25">
      <c r="F8766" s="469"/>
    </row>
    <row r="8767" spans="6:6" x14ac:dyDescent="0.25">
      <c r="F8767" s="469"/>
    </row>
    <row r="8768" spans="6:6" x14ac:dyDescent="0.25">
      <c r="F8768" s="469"/>
    </row>
    <row r="8769" spans="6:6" x14ac:dyDescent="0.25">
      <c r="F8769" s="469"/>
    </row>
    <row r="8770" spans="6:6" x14ac:dyDescent="0.25">
      <c r="F8770" s="469"/>
    </row>
    <row r="8771" spans="6:6" x14ac:dyDescent="0.25">
      <c r="F8771" s="469"/>
    </row>
    <row r="8772" spans="6:6" x14ac:dyDescent="0.25">
      <c r="F8772" s="469"/>
    </row>
    <row r="8773" spans="6:6" x14ac:dyDescent="0.25">
      <c r="F8773" s="469"/>
    </row>
    <row r="8774" spans="6:6" x14ac:dyDescent="0.25">
      <c r="F8774" s="469"/>
    </row>
    <row r="8775" spans="6:6" x14ac:dyDescent="0.25">
      <c r="F8775" s="469"/>
    </row>
    <row r="8776" spans="6:6" x14ac:dyDescent="0.25">
      <c r="F8776" s="469"/>
    </row>
    <row r="8777" spans="6:6" x14ac:dyDescent="0.25">
      <c r="F8777" s="469"/>
    </row>
    <row r="8778" spans="6:6" x14ac:dyDescent="0.25">
      <c r="F8778" s="469"/>
    </row>
    <row r="8779" spans="6:6" x14ac:dyDescent="0.25">
      <c r="F8779" s="469"/>
    </row>
    <row r="8780" spans="6:6" x14ac:dyDescent="0.25">
      <c r="F8780" s="469"/>
    </row>
    <row r="8781" spans="6:6" x14ac:dyDescent="0.25">
      <c r="F8781" s="469"/>
    </row>
    <row r="8782" spans="6:6" x14ac:dyDescent="0.25">
      <c r="F8782" s="469"/>
    </row>
    <row r="8783" spans="6:6" x14ac:dyDescent="0.25">
      <c r="F8783" s="469"/>
    </row>
    <row r="8784" spans="6:6" x14ac:dyDescent="0.25">
      <c r="F8784" s="469"/>
    </row>
    <row r="8785" spans="6:6" x14ac:dyDescent="0.25">
      <c r="F8785" s="469"/>
    </row>
    <row r="8786" spans="6:6" x14ac:dyDescent="0.25">
      <c r="F8786" s="469"/>
    </row>
    <row r="8787" spans="6:6" x14ac:dyDescent="0.25">
      <c r="F8787" s="469"/>
    </row>
    <row r="8788" spans="6:6" x14ac:dyDescent="0.25">
      <c r="F8788" s="469"/>
    </row>
    <row r="8789" spans="6:6" x14ac:dyDescent="0.25">
      <c r="F8789" s="469"/>
    </row>
    <row r="8790" spans="6:6" x14ac:dyDescent="0.25">
      <c r="F8790" s="469"/>
    </row>
    <row r="8791" spans="6:6" x14ac:dyDescent="0.25">
      <c r="F8791" s="469"/>
    </row>
    <row r="8792" spans="6:6" x14ac:dyDescent="0.25">
      <c r="F8792" s="469"/>
    </row>
    <row r="8793" spans="6:6" x14ac:dyDescent="0.25">
      <c r="F8793" s="469"/>
    </row>
    <row r="8794" spans="6:6" x14ac:dyDescent="0.25">
      <c r="F8794" s="469"/>
    </row>
    <row r="8795" spans="6:6" x14ac:dyDescent="0.25">
      <c r="F8795" s="469"/>
    </row>
    <row r="8796" spans="6:6" x14ac:dyDescent="0.25">
      <c r="F8796" s="469"/>
    </row>
    <row r="8797" spans="6:6" x14ac:dyDescent="0.25">
      <c r="F8797" s="469"/>
    </row>
    <row r="8798" spans="6:6" x14ac:dyDescent="0.25">
      <c r="F8798" s="469"/>
    </row>
    <row r="8799" spans="6:6" x14ac:dyDescent="0.25">
      <c r="F8799" s="469"/>
    </row>
    <row r="8800" spans="6:6" x14ac:dyDescent="0.25">
      <c r="F8800" s="469"/>
    </row>
    <row r="8801" spans="6:6" x14ac:dyDescent="0.25">
      <c r="F8801" s="469"/>
    </row>
    <row r="8802" spans="6:6" x14ac:dyDescent="0.25">
      <c r="F8802" s="469"/>
    </row>
    <row r="8803" spans="6:6" x14ac:dyDescent="0.25">
      <c r="F8803" s="469"/>
    </row>
    <row r="8804" spans="6:6" x14ac:dyDescent="0.25">
      <c r="F8804" s="469"/>
    </row>
    <row r="8805" spans="6:6" x14ac:dyDescent="0.25">
      <c r="F8805" s="469"/>
    </row>
    <row r="8806" spans="6:6" x14ac:dyDescent="0.25">
      <c r="F8806" s="469"/>
    </row>
    <row r="8807" spans="6:6" x14ac:dyDescent="0.25">
      <c r="F8807" s="469"/>
    </row>
    <row r="8808" spans="6:6" x14ac:dyDescent="0.25">
      <c r="F8808" s="469"/>
    </row>
    <row r="8809" spans="6:6" x14ac:dyDescent="0.25">
      <c r="F8809" s="469"/>
    </row>
    <row r="8810" spans="6:6" x14ac:dyDescent="0.25">
      <c r="F8810" s="469"/>
    </row>
    <row r="8811" spans="6:6" x14ac:dyDescent="0.25">
      <c r="F8811" s="469"/>
    </row>
    <row r="8812" spans="6:6" x14ac:dyDescent="0.25">
      <c r="F8812" s="469"/>
    </row>
    <row r="8813" spans="6:6" x14ac:dyDescent="0.25">
      <c r="F8813" s="469"/>
    </row>
    <row r="8814" spans="6:6" x14ac:dyDescent="0.25">
      <c r="F8814" s="469"/>
    </row>
    <row r="8815" spans="6:6" x14ac:dyDescent="0.25">
      <c r="F8815" s="469"/>
    </row>
    <row r="8816" spans="6:6" x14ac:dyDescent="0.25">
      <c r="F8816" s="469"/>
    </row>
    <row r="8817" spans="6:6" x14ac:dyDescent="0.25">
      <c r="F8817" s="469"/>
    </row>
    <row r="8818" spans="6:6" x14ac:dyDescent="0.25">
      <c r="F8818" s="469"/>
    </row>
    <row r="8819" spans="6:6" x14ac:dyDescent="0.25">
      <c r="F8819" s="469"/>
    </row>
    <row r="8820" spans="6:6" x14ac:dyDescent="0.25">
      <c r="F8820" s="469"/>
    </row>
    <row r="8821" spans="6:6" x14ac:dyDescent="0.25">
      <c r="F8821" s="469"/>
    </row>
    <row r="8822" spans="6:6" x14ac:dyDescent="0.25">
      <c r="F8822" s="469"/>
    </row>
    <row r="8823" spans="6:6" x14ac:dyDescent="0.25">
      <c r="F8823" s="469"/>
    </row>
    <row r="8824" spans="6:6" x14ac:dyDescent="0.25">
      <c r="F8824" s="469"/>
    </row>
    <row r="8825" spans="6:6" x14ac:dyDescent="0.25">
      <c r="F8825" s="469"/>
    </row>
    <row r="8826" spans="6:6" x14ac:dyDescent="0.25">
      <c r="F8826" s="469"/>
    </row>
    <row r="8827" spans="6:6" x14ac:dyDescent="0.25">
      <c r="F8827" s="469"/>
    </row>
    <row r="8828" spans="6:6" x14ac:dyDescent="0.25">
      <c r="F8828" s="469"/>
    </row>
    <row r="8829" spans="6:6" x14ac:dyDescent="0.25">
      <c r="F8829" s="469"/>
    </row>
    <row r="8830" spans="6:6" x14ac:dyDescent="0.25">
      <c r="F8830" s="469"/>
    </row>
    <row r="8831" spans="6:6" x14ac:dyDescent="0.25">
      <c r="F8831" s="469"/>
    </row>
    <row r="8832" spans="6:6" x14ac:dyDescent="0.25">
      <c r="F8832" s="469"/>
    </row>
    <row r="8833" spans="6:6" x14ac:dyDescent="0.25">
      <c r="F8833" s="469"/>
    </row>
    <row r="8834" spans="6:6" x14ac:dyDescent="0.25">
      <c r="F8834" s="469"/>
    </row>
    <row r="8835" spans="6:6" x14ac:dyDescent="0.25">
      <c r="F8835" s="469"/>
    </row>
    <row r="8836" spans="6:6" x14ac:dyDescent="0.25">
      <c r="F8836" s="469"/>
    </row>
    <row r="8837" spans="6:6" x14ac:dyDescent="0.25">
      <c r="F8837" s="469"/>
    </row>
    <row r="8838" spans="6:6" x14ac:dyDescent="0.25">
      <c r="F8838" s="469"/>
    </row>
    <row r="8839" spans="6:6" x14ac:dyDescent="0.25">
      <c r="F8839" s="469"/>
    </row>
    <row r="8840" spans="6:6" x14ac:dyDescent="0.25">
      <c r="F8840" s="469"/>
    </row>
    <row r="8841" spans="6:6" x14ac:dyDescent="0.25">
      <c r="F8841" s="469"/>
    </row>
    <row r="8842" spans="6:6" x14ac:dyDescent="0.25">
      <c r="F8842" s="469"/>
    </row>
    <row r="8843" spans="6:6" x14ac:dyDescent="0.25">
      <c r="F8843" s="469"/>
    </row>
    <row r="8844" spans="6:6" x14ac:dyDescent="0.25">
      <c r="F8844" s="469"/>
    </row>
    <row r="8845" spans="6:6" x14ac:dyDescent="0.25">
      <c r="F8845" s="469"/>
    </row>
    <row r="8846" spans="6:6" x14ac:dyDescent="0.25">
      <c r="F8846" s="469"/>
    </row>
    <row r="8847" spans="6:6" x14ac:dyDescent="0.25">
      <c r="F8847" s="469"/>
    </row>
    <row r="8848" spans="6:6" x14ac:dyDescent="0.25">
      <c r="F8848" s="469"/>
    </row>
    <row r="8849" spans="6:6" x14ac:dyDescent="0.25">
      <c r="F8849" s="469"/>
    </row>
    <row r="8850" spans="6:6" x14ac:dyDescent="0.25">
      <c r="F8850" s="469"/>
    </row>
    <row r="8851" spans="6:6" x14ac:dyDescent="0.25">
      <c r="F8851" s="469"/>
    </row>
    <row r="8852" spans="6:6" x14ac:dyDescent="0.25">
      <c r="F8852" s="469"/>
    </row>
    <row r="8853" spans="6:6" x14ac:dyDescent="0.25">
      <c r="F8853" s="469"/>
    </row>
    <row r="8854" spans="6:6" x14ac:dyDescent="0.25">
      <c r="F8854" s="469"/>
    </row>
    <row r="8855" spans="6:6" x14ac:dyDescent="0.25">
      <c r="F8855" s="469"/>
    </row>
    <row r="8856" spans="6:6" x14ac:dyDescent="0.25">
      <c r="F8856" s="469"/>
    </row>
    <row r="8857" spans="6:6" x14ac:dyDescent="0.25">
      <c r="F8857" s="469"/>
    </row>
    <row r="8858" spans="6:6" x14ac:dyDescent="0.25">
      <c r="F8858" s="469"/>
    </row>
    <row r="8859" spans="6:6" x14ac:dyDescent="0.25">
      <c r="F8859" s="469"/>
    </row>
    <row r="8860" spans="6:6" x14ac:dyDescent="0.25">
      <c r="F8860" s="469"/>
    </row>
    <row r="8861" spans="6:6" x14ac:dyDescent="0.25">
      <c r="F8861" s="469"/>
    </row>
    <row r="8862" spans="6:6" x14ac:dyDescent="0.25">
      <c r="F8862" s="469"/>
    </row>
    <row r="8863" spans="6:6" x14ac:dyDescent="0.25">
      <c r="F8863" s="469"/>
    </row>
    <row r="8864" spans="6:6" x14ac:dyDescent="0.25">
      <c r="F8864" s="469"/>
    </row>
    <row r="8865" spans="6:6" x14ac:dyDescent="0.25">
      <c r="F8865" s="469"/>
    </row>
    <row r="8866" spans="6:6" x14ac:dyDescent="0.25">
      <c r="F8866" s="469"/>
    </row>
    <row r="8867" spans="6:6" x14ac:dyDescent="0.25">
      <c r="F8867" s="469"/>
    </row>
    <row r="8868" spans="6:6" x14ac:dyDescent="0.25">
      <c r="F8868" s="469"/>
    </row>
    <row r="8869" spans="6:6" x14ac:dyDescent="0.25">
      <c r="F8869" s="469"/>
    </row>
    <row r="8870" spans="6:6" x14ac:dyDescent="0.25">
      <c r="F8870" s="469"/>
    </row>
    <row r="8871" spans="6:6" x14ac:dyDescent="0.25">
      <c r="F8871" s="469"/>
    </row>
    <row r="8872" spans="6:6" x14ac:dyDescent="0.25">
      <c r="F8872" s="469"/>
    </row>
    <row r="8873" spans="6:6" x14ac:dyDescent="0.25">
      <c r="F8873" s="469"/>
    </row>
    <row r="8874" spans="6:6" x14ac:dyDescent="0.25">
      <c r="F8874" s="469"/>
    </row>
    <row r="8875" spans="6:6" x14ac:dyDescent="0.25">
      <c r="F8875" s="469"/>
    </row>
    <row r="8876" spans="6:6" x14ac:dyDescent="0.25">
      <c r="F8876" s="469"/>
    </row>
    <row r="8877" spans="6:6" x14ac:dyDescent="0.25">
      <c r="F8877" s="469"/>
    </row>
    <row r="8878" spans="6:6" x14ac:dyDescent="0.25">
      <c r="F8878" s="469"/>
    </row>
    <row r="8879" spans="6:6" x14ac:dyDescent="0.25">
      <c r="F8879" s="469"/>
    </row>
    <row r="8880" spans="6:6" x14ac:dyDescent="0.25">
      <c r="F8880" s="469"/>
    </row>
    <row r="8881" spans="6:6" x14ac:dyDescent="0.25">
      <c r="F8881" s="469"/>
    </row>
    <row r="8882" spans="6:6" x14ac:dyDescent="0.25">
      <c r="F8882" s="469"/>
    </row>
    <row r="8883" spans="6:6" x14ac:dyDescent="0.25">
      <c r="F8883" s="469"/>
    </row>
    <row r="8884" spans="6:6" x14ac:dyDescent="0.25">
      <c r="F8884" s="469"/>
    </row>
    <row r="8885" spans="6:6" x14ac:dyDescent="0.25">
      <c r="F8885" s="469"/>
    </row>
    <row r="8886" spans="6:6" x14ac:dyDescent="0.25">
      <c r="F8886" s="469"/>
    </row>
    <row r="8887" spans="6:6" x14ac:dyDescent="0.25">
      <c r="F8887" s="469"/>
    </row>
    <row r="8888" spans="6:6" x14ac:dyDescent="0.25">
      <c r="F8888" s="469"/>
    </row>
    <row r="8889" spans="6:6" x14ac:dyDescent="0.25">
      <c r="F8889" s="469"/>
    </row>
    <row r="8890" spans="6:6" x14ac:dyDescent="0.25">
      <c r="F8890" s="469"/>
    </row>
    <row r="8891" spans="6:6" x14ac:dyDescent="0.25">
      <c r="F8891" s="469"/>
    </row>
    <row r="8892" spans="6:6" x14ac:dyDescent="0.25">
      <c r="F8892" s="469"/>
    </row>
    <row r="8893" spans="6:6" x14ac:dyDescent="0.25">
      <c r="F8893" s="469"/>
    </row>
    <row r="8894" spans="6:6" x14ac:dyDescent="0.25">
      <c r="F8894" s="469"/>
    </row>
    <row r="8895" spans="6:6" x14ac:dyDescent="0.25">
      <c r="F8895" s="469"/>
    </row>
    <row r="8896" spans="6:6" x14ac:dyDescent="0.25">
      <c r="F8896" s="469"/>
    </row>
    <row r="8897" spans="6:6" x14ac:dyDescent="0.25">
      <c r="F8897" s="469"/>
    </row>
    <row r="8898" spans="6:6" x14ac:dyDescent="0.25">
      <c r="F8898" s="469"/>
    </row>
    <row r="8899" spans="6:6" x14ac:dyDescent="0.25">
      <c r="F8899" s="469"/>
    </row>
    <row r="8900" spans="6:6" x14ac:dyDescent="0.25">
      <c r="F8900" s="469"/>
    </row>
    <row r="8901" spans="6:6" x14ac:dyDescent="0.25">
      <c r="F8901" s="469"/>
    </row>
    <row r="8902" spans="6:6" x14ac:dyDescent="0.25">
      <c r="F8902" s="469"/>
    </row>
    <row r="8903" spans="6:6" x14ac:dyDescent="0.25">
      <c r="F8903" s="469"/>
    </row>
    <row r="8904" spans="6:6" x14ac:dyDescent="0.25">
      <c r="F8904" s="469"/>
    </row>
    <row r="8905" spans="6:6" x14ac:dyDescent="0.25">
      <c r="F8905" s="469"/>
    </row>
    <row r="8906" spans="6:6" x14ac:dyDescent="0.25">
      <c r="F8906" s="469"/>
    </row>
    <row r="8907" spans="6:6" x14ac:dyDescent="0.25">
      <c r="F8907" s="469"/>
    </row>
    <row r="8908" spans="6:6" x14ac:dyDescent="0.25">
      <c r="F8908" s="469"/>
    </row>
    <row r="8909" spans="6:6" x14ac:dyDescent="0.25">
      <c r="F8909" s="469"/>
    </row>
    <row r="8910" spans="6:6" x14ac:dyDescent="0.25">
      <c r="F8910" s="469"/>
    </row>
    <row r="8911" spans="6:6" x14ac:dyDescent="0.25">
      <c r="F8911" s="469"/>
    </row>
    <row r="8912" spans="6:6" x14ac:dyDescent="0.25">
      <c r="F8912" s="469"/>
    </row>
    <row r="8913" spans="6:6" x14ac:dyDescent="0.25">
      <c r="F8913" s="469"/>
    </row>
    <row r="8914" spans="6:6" x14ac:dyDescent="0.25">
      <c r="F8914" s="469"/>
    </row>
    <row r="8915" spans="6:6" x14ac:dyDescent="0.25">
      <c r="F8915" s="469"/>
    </row>
    <row r="8916" spans="6:6" x14ac:dyDescent="0.25">
      <c r="F8916" s="469"/>
    </row>
    <row r="8917" spans="6:6" x14ac:dyDescent="0.25">
      <c r="F8917" s="469"/>
    </row>
    <row r="8918" spans="6:6" x14ac:dyDescent="0.25">
      <c r="F8918" s="469"/>
    </row>
    <row r="8919" spans="6:6" x14ac:dyDescent="0.25">
      <c r="F8919" s="469"/>
    </row>
    <row r="8920" spans="6:6" x14ac:dyDescent="0.25">
      <c r="F8920" s="469"/>
    </row>
    <row r="8921" spans="6:6" x14ac:dyDescent="0.25">
      <c r="F8921" s="469"/>
    </row>
    <row r="8922" spans="6:6" x14ac:dyDescent="0.25">
      <c r="F8922" s="469"/>
    </row>
    <row r="8923" spans="6:6" x14ac:dyDescent="0.25">
      <c r="F8923" s="469"/>
    </row>
    <row r="8924" spans="6:6" x14ac:dyDescent="0.25">
      <c r="F8924" s="469"/>
    </row>
    <row r="8925" spans="6:6" x14ac:dyDescent="0.25">
      <c r="F8925" s="469"/>
    </row>
    <row r="8926" spans="6:6" x14ac:dyDescent="0.25">
      <c r="F8926" s="469"/>
    </row>
    <row r="8927" spans="6:6" x14ac:dyDescent="0.25">
      <c r="F8927" s="469"/>
    </row>
    <row r="8928" spans="6:6" x14ac:dyDescent="0.25">
      <c r="F8928" s="469"/>
    </row>
    <row r="8929" spans="6:6" x14ac:dyDescent="0.25">
      <c r="F8929" s="469"/>
    </row>
    <row r="8930" spans="6:6" x14ac:dyDescent="0.25">
      <c r="F8930" s="469"/>
    </row>
    <row r="8931" spans="6:6" x14ac:dyDescent="0.25">
      <c r="F8931" s="469"/>
    </row>
    <row r="8932" spans="6:6" x14ac:dyDescent="0.25">
      <c r="F8932" s="469"/>
    </row>
    <row r="8933" spans="6:6" x14ac:dyDescent="0.25">
      <c r="F8933" s="469"/>
    </row>
    <row r="8934" spans="6:6" x14ac:dyDescent="0.25">
      <c r="F8934" s="469"/>
    </row>
    <row r="8935" spans="6:6" x14ac:dyDescent="0.25">
      <c r="F8935" s="469"/>
    </row>
    <row r="8936" spans="6:6" x14ac:dyDescent="0.25">
      <c r="F8936" s="469"/>
    </row>
    <row r="8937" spans="6:6" x14ac:dyDescent="0.25">
      <c r="F8937" s="469"/>
    </row>
    <row r="8938" spans="6:6" x14ac:dyDescent="0.25">
      <c r="F8938" s="469"/>
    </row>
    <row r="8939" spans="6:6" x14ac:dyDescent="0.25">
      <c r="F8939" s="469"/>
    </row>
    <row r="8940" spans="6:6" x14ac:dyDescent="0.25">
      <c r="F8940" s="469"/>
    </row>
    <row r="8941" spans="6:6" x14ac:dyDescent="0.25">
      <c r="F8941" s="469"/>
    </row>
    <row r="8942" spans="6:6" x14ac:dyDescent="0.25">
      <c r="F8942" s="469"/>
    </row>
    <row r="8943" spans="6:6" x14ac:dyDescent="0.25">
      <c r="F8943" s="469"/>
    </row>
    <row r="8944" spans="6:6" x14ac:dyDescent="0.25">
      <c r="F8944" s="469"/>
    </row>
    <row r="8945" spans="6:6" x14ac:dyDescent="0.25">
      <c r="F8945" s="469"/>
    </row>
    <row r="8946" spans="6:6" x14ac:dyDescent="0.25">
      <c r="F8946" s="469"/>
    </row>
    <row r="8947" spans="6:6" x14ac:dyDescent="0.25">
      <c r="F8947" s="469"/>
    </row>
    <row r="8948" spans="6:6" x14ac:dyDescent="0.25">
      <c r="F8948" s="469"/>
    </row>
    <row r="8949" spans="6:6" x14ac:dyDescent="0.25">
      <c r="F8949" s="469"/>
    </row>
    <row r="8950" spans="6:6" x14ac:dyDescent="0.25">
      <c r="F8950" s="469"/>
    </row>
    <row r="8951" spans="6:6" x14ac:dyDescent="0.25">
      <c r="F8951" s="469"/>
    </row>
    <row r="8952" spans="6:6" x14ac:dyDescent="0.25">
      <c r="F8952" s="469"/>
    </row>
    <row r="8953" spans="6:6" x14ac:dyDescent="0.25">
      <c r="F8953" s="469"/>
    </row>
    <row r="8954" spans="6:6" x14ac:dyDescent="0.25">
      <c r="F8954" s="469"/>
    </row>
    <row r="8955" spans="6:6" x14ac:dyDescent="0.25">
      <c r="F8955" s="469"/>
    </row>
    <row r="8956" spans="6:6" x14ac:dyDescent="0.25">
      <c r="F8956" s="469"/>
    </row>
    <row r="8957" spans="6:6" x14ac:dyDescent="0.25">
      <c r="F8957" s="469"/>
    </row>
    <row r="8958" spans="6:6" x14ac:dyDescent="0.25">
      <c r="F8958" s="469"/>
    </row>
    <row r="8959" spans="6:6" x14ac:dyDescent="0.25">
      <c r="F8959" s="469"/>
    </row>
    <row r="8960" spans="6:6" x14ac:dyDescent="0.25">
      <c r="F8960" s="469"/>
    </row>
    <row r="8961" spans="6:6" x14ac:dyDescent="0.25">
      <c r="F8961" s="469"/>
    </row>
    <row r="8962" spans="6:6" x14ac:dyDescent="0.25">
      <c r="F8962" s="469"/>
    </row>
    <row r="8963" spans="6:6" x14ac:dyDescent="0.25">
      <c r="F8963" s="469"/>
    </row>
    <row r="8964" spans="6:6" x14ac:dyDescent="0.25">
      <c r="F8964" s="469"/>
    </row>
    <row r="8965" spans="6:6" x14ac:dyDescent="0.25">
      <c r="F8965" s="469"/>
    </row>
    <row r="8966" spans="6:6" x14ac:dyDescent="0.25">
      <c r="F8966" s="469"/>
    </row>
    <row r="8967" spans="6:6" x14ac:dyDescent="0.25">
      <c r="F8967" s="469"/>
    </row>
    <row r="8968" spans="6:6" x14ac:dyDescent="0.25">
      <c r="F8968" s="469"/>
    </row>
    <row r="8969" spans="6:6" x14ac:dyDescent="0.25">
      <c r="F8969" s="469"/>
    </row>
    <row r="8970" spans="6:6" x14ac:dyDescent="0.25">
      <c r="F8970" s="469"/>
    </row>
    <row r="8971" spans="6:6" x14ac:dyDescent="0.25">
      <c r="F8971" s="469"/>
    </row>
    <row r="8972" spans="6:6" x14ac:dyDescent="0.25">
      <c r="F8972" s="469"/>
    </row>
    <row r="8973" spans="6:6" x14ac:dyDescent="0.25">
      <c r="F8973" s="469"/>
    </row>
    <row r="8974" spans="6:6" x14ac:dyDescent="0.25">
      <c r="F8974" s="469"/>
    </row>
    <row r="8975" spans="6:6" x14ac:dyDescent="0.25">
      <c r="F8975" s="469"/>
    </row>
    <row r="8976" spans="6:6" x14ac:dyDescent="0.25">
      <c r="F8976" s="469"/>
    </row>
    <row r="8977" spans="6:6" x14ac:dyDescent="0.25">
      <c r="F8977" s="469"/>
    </row>
    <row r="8978" spans="6:6" x14ac:dyDescent="0.25">
      <c r="F8978" s="469"/>
    </row>
    <row r="8979" spans="6:6" x14ac:dyDescent="0.25">
      <c r="F8979" s="469"/>
    </row>
    <row r="8980" spans="6:6" x14ac:dyDescent="0.25">
      <c r="F8980" s="469"/>
    </row>
    <row r="8981" spans="6:6" x14ac:dyDescent="0.25">
      <c r="F8981" s="469"/>
    </row>
    <row r="8982" spans="6:6" x14ac:dyDescent="0.25">
      <c r="F8982" s="469"/>
    </row>
    <row r="8983" spans="6:6" x14ac:dyDescent="0.25">
      <c r="F8983" s="469"/>
    </row>
    <row r="8984" spans="6:6" x14ac:dyDescent="0.25">
      <c r="F8984" s="469"/>
    </row>
    <row r="8985" spans="6:6" x14ac:dyDescent="0.25">
      <c r="F8985" s="469"/>
    </row>
    <row r="8986" spans="6:6" x14ac:dyDescent="0.25">
      <c r="F8986" s="469"/>
    </row>
    <row r="8987" spans="6:6" x14ac:dyDescent="0.25">
      <c r="F8987" s="469"/>
    </row>
    <row r="8988" spans="6:6" x14ac:dyDescent="0.25">
      <c r="F8988" s="469"/>
    </row>
    <row r="8989" spans="6:6" x14ac:dyDescent="0.25">
      <c r="F8989" s="469"/>
    </row>
    <row r="8990" spans="6:6" x14ac:dyDescent="0.25">
      <c r="F8990" s="469"/>
    </row>
    <row r="8991" spans="6:6" x14ac:dyDescent="0.25">
      <c r="F8991" s="469"/>
    </row>
    <row r="8992" spans="6:6" x14ac:dyDescent="0.25">
      <c r="F8992" s="469"/>
    </row>
    <row r="8993" spans="6:6" x14ac:dyDescent="0.25">
      <c r="F8993" s="469"/>
    </row>
    <row r="8994" spans="6:6" x14ac:dyDescent="0.25">
      <c r="F8994" s="469"/>
    </row>
    <row r="8995" spans="6:6" x14ac:dyDescent="0.25">
      <c r="F8995" s="469"/>
    </row>
    <row r="8996" spans="6:6" x14ac:dyDescent="0.25">
      <c r="F8996" s="469"/>
    </row>
    <row r="8997" spans="6:6" x14ac:dyDescent="0.25">
      <c r="F8997" s="469"/>
    </row>
    <row r="8998" spans="6:6" x14ac:dyDescent="0.25">
      <c r="F8998" s="469"/>
    </row>
    <row r="8999" spans="6:6" x14ac:dyDescent="0.25">
      <c r="F8999" s="469"/>
    </row>
    <row r="9000" spans="6:6" x14ac:dyDescent="0.25">
      <c r="F9000" s="469"/>
    </row>
    <row r="9001" spans="6:6" x14ac:dyDescent="0.25">
      <c r="F9001" s="469"/>
    </row>
    <row r="9002" spans="6:6" x14ac:dyDescent="0.25">
      <c r="F9002" s="469"/>
    </row>
    <row r="9003" spans="6:6" x14ac:dyDescent="0.25">
      <c r="F9003" s="469"/>
    </row>
    <row r="9004" spans="6:6" x14ac:dyDescent="0.25">
      <c r="F9004" s="469"/>
    </row>
    <row r="9005" spans="6:6" x14ac:dyDescent="0.25">
      <c r="F9005" s="469"/>
    </row>
    <row r="9006" spans="6:6" x14ac:dyDescent="0.25">
      <c r="F9006" s="469"/>
    </row>
    <row r="9007" spans="6:6" x14ac:dyDescent="0.25">
      <c r="F9007" s="469"/>
    </row>
    <row r="9008" spans="6:6" x14ac:dyDescent="0.25">
      <c r="F9008" s="469"/>
    </row>
    <row r="9009" spans="6:6" x14ac:dyDescent="0.25">
      <c r="F9009" s="469"/>
    </row>
    <row r="9010" spans="6:6" x14ac:dyDescent="0.25">
      <c r="F9010" s="469"/>
    </row>
    <row r="9011" spans="6:6" x14ac:dyDescent="0.25">
      <c r="F9011" s="469"/>
    </row>
    <row r="9012" spans="6:6" x14ac:dyDescent="0.25">
      <c r="F9012" s="469"/>
    </row>
    <row r="9013" spans="6:6" x14ac:dyDescent="0.25">
      <c r="F9013" s="469"/>
    </row>
    <row r="9014" spans="6:6" x14ac:dyDescent="0.25">
      <c r="F9014" s="469"/>
    </row>
    <row r="9015" spans="6:6" x14ac:dyDescent="0.25">
      <c r="F9015" s="469"/>
    </row>
    <row r="9016" spans="6:6" x14ac:dyDescent="0.25">
      <c r="F9016" s="469"/>
    </row>
    <row r="9017" spans="6:6" x14ac:dyDescent="0.25">
      <c r="F9017" s="469"/>
    </row>
    <row r="9018" spans="6:6" x14ac:dyDescent="0.25">
      <c r="F9018" s="469"/>
    </row>
    <row r="9019" spans="6:6" x14ac:dyDescent="0.25">
      <c r="F9019" s="469"/>
    </row>
    <row r="9020" spans="6:6" x14ac:dyDescent="0.25">
      <c r="F9020" s="469"/>
    </row>
    <row r="9021" spans="6:6" x14ac:dyDescent="0.25">
      <c r="F9021" s="469"/>
    </row>
    <row r="9022" spans="6:6" x14ac:dyDescent="0.25">
      <c r="F9022" s="469"/>
    </row>
    <row r="9023" spans="6:6" x14ac:dyDescent="0.25">
      <c r="F9023" s="469"/>
    </row>
    <row r="9024" spans="6:6" x14ac:dyDescent="0.25">
      <c r="F9024" s="469"/>
    </row>
    <row r="9025" spans="6:6" x14ac:dyDescent="0.25">
      <c r="F9025" s="469"/>
    </row>
    <row r="9026" spans="6:6" x14ac:dyDescent="0.25">
      <c r="F9026" s="469"/>
    </row>
    <row r="9027" spans="6:6" x14ac:dyDescent="0.25">
      <c r="F9027" s="469"/>
    </row>
    <row r="9028" spans="6:6" x14ac:dyDescent="0.25">
      <c r="F9028" s="469"/>
    </row>
    <row r="9029" spans="6:6" x14ac:dyDescent="0.25">
      <c r="F9029" s="469"/>
    </row>
    <row r="9030" spans="6:6" x14ac:dyDescent="0.25">
      <c r="F9030" s="469"/>
    </row>
    <row r="9031" spans="6:6" x14ac:dyDescent="0.25">
      <c r="F9031" s="469"/>
    </row>
    <row r="9032" spans="6:6" x14ac:dyDescent="0.25">
      <c r="F9032" s="469"/>
    </row>
    <row r="9033" spans="6:6" x14ac:dyDescent="0.25">
      <c r="F9033" s="469"/>
    </row>
    <row r="9034" spans="6:6" x14ac:dyDescent="0.25">
      <c r="F9034" s="469"/>
    </row>
    <row r="9035" spans="6:6" x14ac:dyDescent="0.25">
      <c r="F9035" s="469"/>
    </row>
    <row r="9036" spans="6:6" x14ac:dyDescent="0.25">
      <c r="F9036" s="469"/>
    </row>
    <row r="9037" spans="6:6" x14ac:dyDescent="0.25">
      <c r="F9037" s="469"/>
    </row>
    <row r="9038" spans="6:6" x14ac:dyDescent="0.25">
      <c r="F9038" s="469"/>
    </row>
    <row r="9039" spans="6:6" x14ac:dyDescent="0.25">
      <c r="F9039" s="469"/>
    </row>
    <row r="9040" spans="6:6" x14ac:dyDescent="0.25">
      <c r="F9040" s="469"/>
    </row>
    <row r="9041" spans="6:6" x14ac:dyDescent="0.25">
      <c r="F9041" s="469"/>
    </row>
    <row r="9042" spans="6:6" x14ac:dyDescent="0.25">
      <c r="F9042" s="469"/>
    </row>
    <row r="9043" spans="6:6" x14ac:dyDescent="0.25">
      <c r="F9043" s="469"/>
    </row>
    <row r="9044" spans="6:6" x14ac:dyDescent="0.25">
      <c r="F9044" s="469"/>
    </row>
    <row r="9045" spans="6:6" x14ac:dyDescent="0.25">
      <c r="F9045" s="469"/>
    </row>
    <row r="9046" spans="6:6" x14ac:dyDescent="0.25">
      <c r="F9046" s="469"/>
    </row>
    <row r="9047" spans="6:6" x14ac:dyDescent="0.25">
      <c r="F9047" s="469"/>
    </row>
    <row r="9048" spans="6:6" x14ac:dyDescent="0.25">
      <c r="F9048" s="469"/>
    </row>
    <row r="9049" spans="6:6" x14ac:dyDescent="0.25">
      <c r="F9049" s="469"/>
    </row>
    <row r="9050" spans="6:6" x14ac:dyDescent="0.25">
      <c r="F9050" s="469"/>
    </row>
    <row r="9051" spans="6:6" x14ac:dyDescent="0.25">
      <c r="F9051" s="469"/>
    </row>
    <row r="9052" spans="6:6" x14ac:dyDescent="0.25">
      <c r="F9052" s="469"/>
    </row>
    <row r="9053" spans="6:6" x14ac:dyDescent="0.25">
      <c r="F9053" s="469"/>
    </row>
    <row r="9054" spans="6:6" x14ac:dyDescent="0.25">
      <c r="F9054" s="469"/>
    </row>
    <row r="9055" spans="6:6" x14ac:dyDescent="0.25">
      <c r="F9055" s="469"/>
    </row>
    <row r="9056" spans="6:6" x14ac:dyDescent="0.25">
      <c r="F9056" s="469"/>
    </row>
    <row r="9057" spans="6:6" x14ac:dyDescent="0.25">
      <c r="F9057" s="469"/>
    </row>
    <row r="9058" spans="6:6" x14ac:dyDescent="0.25">
      <c r="F9058" s="469"/>
    </row>
    <row r="9059" spans="6:6" x14ac:dyDescent="0.25">
      <c r="F9059" s="469"/>
    </row>
    <row r="9060" spans="6:6" x14ac:dyDescent="0.25">
      <c r="F9060" s="469"/>
    </row>
    <row r="9061" spans="6:6" x14ac:dyDescent="0.25">
      <c r="F9061" s="469"/>
    </row>
    <row r="9062" spans="6:6" x14ac:dyDescent="0.25">
      <c r="F9062" s="469"/>
    </row>
    <row r="9063" spans="6:6" x14ac:dyDescent="0.25">
      <c r="F9063" s="469"/>
    </row>
    <row r="9064" spans="6:6" x14ac:dyDescent="0.25">
      <c r="F9064" s="469"/>
    </row>
    <row r="9065" spans="6:6" x14ac:dyDescent="0.25">
      <c r="F9065" s="469"/>
    </row>
    <row r="9066" spans="6:6" x14ac:dyDescent="0.25">
      <c r="F9066" s="469"/>
    </row>
    <row r="9067" spans="6:6" x14ac:dyDescent="0.25">
      <c r="F9067" s="469"/>
    </row>
    <row r="9068" spans="6:6" x14ac:dyDescent="0.25">
      <c r="F9068" s="469"/>
    </row>
    <row r="9069" spans="6:6" x14ac:dyDescent="0.25">
      <c r="F9069" s="469"/>
    </row>
    <row r="9070" spans="6:6" x14ac:dyDescent="0.25">
      <c r="F9070" s="469"/>
    </row>
    <row r="9071" spans="6:6" x14ac:dyDescent="0.25">
      <c r="F9071" s="469"/>
    </row>
    <row r="9072" spans="6:6" x14ac:dyDescent="0.25">
      <c r="F9072" s="469"/>
    </row>
    <row r="9073" spans="6:6" x14ac:dyDescent="0.25">
      <c r="F9073" s="469"/>
    </row>
    <row r="9074" spans="6:6" x14ac:dyDescent="0.25">
      <c r="F9074" s="469"/>
    </row>
    <row r="9075" spans="6:6" x14ac:dyDescent="0.25">
      <c r="F9075" s="469"/>
    </row>
    <row r="9076" spans="6:6" x14ac:dyDescent="0.25">
      <c r="F9076" s="469"/>
    </row>
    <row r="9077" spans="6:6" x14ac:dyDescent="0.25">
      <c r="F9077" s="469"/>
    </row>
    <row r="9078" spans="6:6" x14ac:dyDescent="0.25">
      <c r="F9078" s="469"/>
    </row>
    <row r="9079" spans="6:6" x14ac:dyDescent="0.25">
      <c r="F9079" s="469"/>
    </row>
    <row r="9080" spans="6:6" x14ac:dyDescent="0.25">
      <c r="F9080" s="469"/>
    </row>
    <row r="9081" spans="6:6" x14ac:dyDescent="0.25">
      <c r="F9081" s="469"/>
    </row>
    <row r="9082" spans="6:6" x14ac:dyDescent="0.25">
      <c r="F9082" s="469"/>
    </row>
    <row r="9083" spans="6:6" x14ac:dyDescent="0.25">
      <c r="F9083" s="469"/>
    </row>
    <row r="9084" spans="6:6" x14ac:dyDescent="0.25">
      <c r="F9084" s="469"/>
    </row>
    <row r="9085" spans="6:6" x14ac:dyDescent="0.25">
      <c r="F9085" s="469"/>
    </row>
    <row r="9086" spans="6:6" x14ac:dyDescent="0.25">
      <c r="F9086" s="469"/>
    </row>
    <row r="9087" spans="6:6" x14ac:dyDescent="0.25">
      <c r="F9087" s="469"/>
    </row>
    <row r="9088" spans="6:6" x14ac:dyDescent="0.25">
      <c r="F9088" s="469"/>
    </row>
    <row r="9089" spans="6:6" x14ac:dyDescent="0.25">
      <c r="F9089" s="469"/>
    </row>
    <row r="9090" spans="6:6" x14ac:dyDescent="0.25">
      <c r="F9090" s="469"/>
    </row>
    <row r="9091" spans="6:6" x14ac:dyDescent="0.25">
      <c r="F9091" s="469"/>
    </row>
    <row r="9092" spans="6:6" x14ac:dyDescent="0.25">
      <c r="F9092" s="469"/>
    </row>
    <row r="9093" spans="6:6" x14ac:dyDescent="0.25">
      <c r="F9093" s="469"/>
    </row>
    <row r="9094" spans="6:6" x14ac:dyDescent="0.25">
      <c r="F9094" s="469"/>
    </row>
    <row r="9095" spans="6:6" x14ac:dyDescent="0.25">
      <c r="F9095" s="469"/>
    </row>
    <row r="9096" spans="6:6" x14ac:dyDescent="0.25">
      <c r="F9096" s="469"/>
    </row>
    <row r="9097" spans="6:6" x14ac:dyDescent="0.25">
      <c r="F9097" s="469"/>
    </row>
    <row r="9098" spans="6:6" x14ac:dyDescent="0.25">
      <c r="F9098" s="469"/>
    </row>
    <row r="9099" spans="6:6" x14ac:dyDescent="0.25">
      <c r="F9099" s="469"/>
    </row>
    <row r="9100" spans="6:6" x14ac:dyDescent="0.25">
      <c r="F9100" s="469"/>
    </row>
    <row r="9101" spans="6:6" x14ac:dyDescent="0.25">
      <c r="F9101" s="469"/>
    </row>
    <row r="9102" spans="6:6" x14ac:dyDescent="0.25">
      <c r="F9102" s="469"/>
    </row>
    <row r="9103" spans="6:6" x14ac:dyDescent="0.25">
      <c r="F9103" s="469"/>
    </row>
    <row r="9104" spans="6:6" x14ac:dyDescent="0.25">
      <c r="F9104" s="469"/>
    </row>
    <row r="9105" spans="6:6" x14ac:dyDescent="0.25">
      <c r="F9105" s="469"/>
    </row>
    <row r="9106" spans="6:6" x14ac:dyDescent="0.25">
      <c r="F9106" s="469"/>
    </row>
    <row r="9107" spans="6:6" x14ac:dyDescent="0.25">
      <c r="F9107" s="469"/>
    </row>
    <row r="9108" spans="6:6" x14ac:dyDescent="0.25">
      <c r="F9108" s="469"/>
    </row>
    <row r="9109" spans="6:6" x14ac:dyDescent="0.25">
      <c r="F9109" s="469"/>
    </row>
    <row r="9110" spans="6:6" x14ac:dyDescent="0.25">
      <c r="F9110" s="469"/>
    </row>
    <row r="9111" spans="6:6" x14ac:dyDescent="0.25">
      <c r="F9111" s="469"/>
    </row>
    <row r="9112" spans="6:6" x14ac:dyDescent="0.25">
      <c r="F9112" s="469"/>
    </row>
    <row r="9113" spans="6:6" x14ac:dyDescent="0.25">
      <c r="F9113" s="469"/>
    </row>
    <row r="9114" spans="6:6" x14ac:dyDescent="0.25">
      <c r="F9114" s="469"/>
    </row>
    <row r="9115" spans="6:6" x14ac:dyDescent="0.25">
      <c r="F9115" s="469"/>
    </row>
    <row r="9116" spans="6:6" x14ac:dyDescent="0.25">
      <c r="F9116" s="469"/>
    </row>
    <row r="9117" spans="6:6" x14ac:dyDescent="0.25">
      <c r="F9117" s="469"/>
    </row>
    <row r="9118" spans="6:6" x14ac:dyDescent="0.25">
      <c r="F9118" s="469"/>
    </row>
    <row r="9119" spans="6:6" x14ac:dyDescent="0.25">
      <c r="F9119" s="469"/>
    </row>
    <row r="9120" spans="6:6" x14ac:dyDescent="0.25">
      <c r="F9120" s="469"/>
    </row>
    <row r="9121" spans="6:6" x14ac:dyDescent="0.25">
      <c r="F9121" s="469"/>
    </row>
    <row r="9122" spans="6:6" x14ac:dyDescent="0.25">
      <c r="F9122" s="469"/>
    </row>
    <row r="9123" spans="6:6" x14ac:dyDescent="0.25">
      <c r="F9123" s="469"/>
    </row>
    <row r="9124" spans="6:6" x14ac:dyDescent="0.25">
      <c r="F9124" s="469"/>
    </row>
    <row r="9125" spans="6:6" x14ac:dyDescent="0.25">
      <c r="F9125" s="469"/>
    </row>
    <row r="9126" spans="6:6" x14ac:dyDescent="0.25">
      <c r="F9126" s="469"/>
    </row>
    <row r="9127" spans="6:6" x14ac:dyDescent="0.25">
      <c r="F9127" s="469"/>
    </row>
    <row r="9128" spans="6:6" x14ac:dyDescent="0.25">
      <c r="F9128" s="469"/>
    </row>
    <row r="9129" spans="6:6" x14ac:dyDescent="0.25">
      <c r="F9129" s="469"/>
    </row>
    <row r="9130" spans="6:6" x14ac:dyDescent="0.25">
      <c r="F9130" s="469"/>
    </row>
    <row r="9131" spans="6:6" x14ac:dyDescent="0.25">
      <c r="F9131" s="469"/>
    </row>
    <row r="9132" spans="6:6" x14ac:dyDescent="0.25">
      <c r="F9132" s="469"/>
    </row>
    <row r="9133" spans="6:6" x14ac:dyDescent="0.25">
      <c r="F9133" s="469"/>
    </row>
    <row r="9134" spans="6:6" x14ac:dyDescent="0.25">
      <c r="F9134" s="469"/>
    </row>
    <row r="9135" spans="6:6" x14ac:dyDescent="0.25">
      <c r="F9135" s="469"/>
    </row>
    <row r="9136" spans="6:6" x14ac:dyDescent="0.25">
      <c r="F9136" s="469"/>
    </row>
    <row r="9137" spans="6:6" x14ac:dyDescent="0.25">
      <c r="F9137" s="469"/>
    </row>
    <row r="9138" spans="6:6" x14ac:dyDescent="0.25">
      <c r="F9138" s="469"/>
    </row>
    <row r="9139" spans="6:6" x14ac:dyDescent="0.25">
      <c r="F9139" s="469"/>
    </row>
    <row r="9140" spans="6:6" x14ac:dyDescent="0.25">
      <c r="F9140" s="469"/>
    </row>
    <row r="9141" spans="6:6" x14ac:dyDescent="0.25">
      <c r="F9141" s="469"/>
    </row>
    <row r="9142" spans="6:6" x14ac:dyDescent="0.25">
      <c r="F9142" s="469"/>
    </row>
    <row r="9143" spans="6:6" x14ac:dyDescent="0.25">
      <c r="F9143" s="469"/>
    </row>
    <row r="9144" spans="6:6" x14ac:dyDescent="0.25">
      <c r="F9144" s="469"/>
    </row>
    <row r="9145" spans="6:6" x14ac:dyDescent="0.25">
      <c r="F9145" s="469"/>
    </row>
    <row r="9146" spans="6:6" x14ac:dyDescent="0.25">
      <c r="F9146" s="469"/>
    </row>
    <row r="9147" spans="6:6" x14ac:dyDescent="0.25">
      <c r="F9147" s="469"/>
    </row>
    <row r="9148" spans="6:6" x14ac:dyDescent="0.25">
      <c r="F9148" s="469"/>
    </row>
    <row r="9149" spans="6:6" x14ac:dyDescent="0.25">
      <c r="F9149" s="469"/>
    </row>
    <row r="9150" spans="6:6" x14ac:dyDescent="0.25">
      <c r="F9150" s="469"/>
    </row>
    <row r="9151" spans="6:6" x14ac:dyDescent="0.25">
      <c r="F9151" s="469"/>
    </row>
    <row r="9152" spans="6:6" x14ac:dyDescent="0.25">
      <c r="F9152" s="469"/>
    </row>
    <row r="9153" spans="6:6" x14ac:dyDescent="0.25">
      <c r="F9153" s="469"/>
    </row>
    <row r="9154" spans="6:6" x14ac:dyDescent="0.25">
      <c r="F9154" s="469"/>
    </row>
    <row r="9155" spans="6:6" x14ac:dyDescent="0.25">
      <c r="F9155" s="469"/>
    </row>
    <row r="9156" spans="6:6" x14ac:dyDescent="0.25">
      <c r="F9156" s="469"/>
    </row>
    <row r="9157" spans="6:6" x14ac:dyDescent="0.25">
      <c r="F9157" s="469"/>
    </row>
    <row r="9158" spans="6:6" x14ac:dyDescent="0.25">
      <c r="F9158" s="469"/>
    </row>
    <row r="9159" spans="6:6" x14ac:dyDescent="0.25">
      <c r="F9159" s="469"/>
    </row>
    <row r="9160" spans="6:6" x14ac:dyDescent="0.25">
      <c r="F9160" s="469"/>
    </row>
    <row r="9161" spans="6:6" x14ac:dyDescent="0.25">
      <c r="F9161" s="469"/>
    </row>
    <row r="9162" spans="6:6" x14ac:dyDescent="0.25">
      <c r="F9162" s="469"/>
    </row>
    <row r="9163" spans="6:6" x14ac:dyDescent="0.25">
      <c r="F9163" s="469"/>
    </row>
    <row r="9164" spans="6:6" x14ac:dyDescent="0.25">
      <c r="F9164" s="469"/>
    </row>
    <row r="9165" spans="6:6" x14ac:dyDescent="0.25">
      <c r="F9165" s="469"/>
    </row>
    <row r="9166" spans="6:6" x14ac:dyDescent="0.25">
      <c r="F9166" s="469"/>
    </row>
    <row r="9167" spans="6:6" x14ac:dyDescent="0.25">
      <c r="F9167" s="469"/>
    </row>
    <row r="9168" spans="6:6" x14ac:dyDescent="0.25">
      <c r="F9168" s="469"/>
    </row>
    <row r="9169" spans="6:6" x14ac:dyDescent="0.25">
      <c r="F9169" s="469"/>
    </row>
    <row r="9170" spans="6:6" x14ac:dyDescent="0.25">
      <c r="F9170" s="469"/>
    </row>
    <row r="9171" spans="6:6" x14ac:dyDescent="0.25">
      <c r="F9171" s="469"/>
    </row>
    <row r="9172" spans="6:6" x14ac:dyDescent="0.25">
      <c r="F9172" s="469"/>
    </row>
    <row r="9173" spans="6:6" x14ac:dyDescent="0.25">
      <c r="F9173" s="469"/>
    </row>
    <row r="9174" spans="6:6" x14ac:dyDescent="0.25">
      <c r="F9174" s="469"/>
    </row>
    <row r="9175" spans="6:6" x14ac:dyDescent="0.25">
      <c r="F9175" s="469"/>
    </row>
    <row r="9176" spans="6:6" x14ac:dyDescent="0.25">
      <c r="F9176" s="469"/>
    </row>
    <row r="9177" spans="6:6" x14ac:dyDescent="0.25">
      <c r="F9177" s="469"/>
    </row>
    <row r="9178" spans="6:6" x14ac:dyDescent="0.25">
      <c r="F9178" s="469"/>
    </row>
    <row r="9179" spans="6:6" x14ac:dyDescent="0.25">
      <c r="F9179" s="469"/>
    </row>
    <row r="9180" spans="6:6" x14ac:dyDescent="0.25">
      <c r="F9180" s="469"/>
    </row>
    <row r="9181" spans="6:6" x14ac:dyDescent="0.25">
      <c r="F9181" s="469"/>
    </row>
    <row r="9182" spans="6:6" x14ac:dyDescent="0.25">
      <c r="F9182" s="469"/>
    </row>
    <row r="9183" spans="6:6" x14ac:dyDescent="0.25">
      <c r="F9183" s="469"/>
    </row>
    <row r="9184" spans="6:6" x14ac:dyDescent="0.25">
      <c r="F9184" s="469"/>
    </row>
    <row r="9185" spans="6:6" x14ac:dyDescent="0.25">
      <c r="F9185" s="469"/>
    </row>
    <row r="9186" spans="6:6" x14ac:dyDescent="0.25">
      <c r="F9186" s="469"/>
    </row>
    <row r="9187" spans="6:6" x14ac:dyDescent="0.25">
      <c r="F9187" s="469"/>
    </row>
    <row r="9188" spans="6:6" x14ac:dyDescent="0.25">
      <c r="F9188" s="469"/>
    </row>
    <row r="9189" spans="6:6" x14ac:dyDescent="0.25">
      <c r="F9189" s="469"/>
    </row>
    <row r="9190" spans="6:6" x14ac:dyDescent="0.25">
      <c r="F9190" s="469"/>
    </row>
    <row r="9191" spans="6:6" x14ac:dyDescent="0.25">
      <c r="F9191" s="469"/>
    </row>
    <row r="9192" spans="6:6" x14ac:dyDescent="0.25">
      <c r="F9192" s="469"/>
    </row>
    <row r="9193" spans="6:6" x14ac:dyDescent="0.25">
      <c r="F9193" s="469"/>
    </row>
    <row r="9194" spans="6:6" x14ac:dyDescent="0.25">
      <c r="F9194" s="469"/>
    </row>
    <row r="9195" spans="6:6" x14ac:dyDescent="0.25">
      <c r="F9195" s="469"/>
    </row>
    <row r="9196" spans="6:6" x14ac:dyDescent="0.25">
      <c r="F9196" s="469"/>
    </row>
    <row r="9197" spans="6:6" x14ac:dyDescent="0.25">
      <c r="F9197" s="469"/>
    </row>
    <row r="9198" spans="6:6" x14ac:dyDescent="0.25">
      <c r="F9198" s="469"/>
    </row>
    <row r="9199" spans="6:6" x14ac:dyDescent="0.25">
      <c r="F9199" s="469"/>
    </row>
    <row r="9200" spans="6:6" x14ac:dyDescent="0.25">
      <c r="F9200" s="469"/>
    </row>
    <row r="9201" spans="6:6" x14ac:dyDescent="0.25">
      <c r="F9201" s="469"/>
    </row>
    <row r="9202" spans="6:6" x14ac:dyDescent="0.25">
      <c r="F9202" s="469"/>
    </row>
    <row r="9203" spans="6:6" x14ac:dyDescent="0.25">
      <c r="F9203" s="469"/>
    </row>
    <row r="9204" spans="6:6" x14ac:dyDescent="0.25">
      <c r="F9204" s="469"/>
    </row>
    <row r="9205" spans="6:6" x14ac:dyDescent="0.25">
      <c r="F9205" s="469"/>
    </row>
    <row r="9206" spans="6:6" x14ac:dyDescent="0.25">
      <c r="F9206" s="469"/>
    </row>
    <row r="9207" spans="6:6" x14ac:dyDescent="0.25">
      <c r="F9207" s="469"/>
    </row>
    <row r="9208" spans="6:6" x14ac:dyDescent="0.25">
      <c r="F9208" s="469"/>
    </row>
    <row r="9209" spans="6:6" x14ac:dyDescent="0.25">
      <c r="F9209" s="469"/>
    </row>
    <row r="9210" spans="6:6" x14ac:dyDescent="0.25">
      <c r="F9210" s="469"/>
    </row>
    <row r="9211" spans="6:6" x14ac:dyDescent="0.25">
      <c r="F9211" s="469"/>
    </row>
    <row r="9212" spans="6:6" x14ac:dyDescent="0.25">
      <c r="F9212" s="469"/>
    </row>
    <row r="9213" spans="6:6" x14ac:dyDescent="0.25">
      <c r="F9213" s="469"/>
    </row>
    <row r="9214" spans="6:6" x14ac:dyDescent="0.25">
      <c r="F9214" s="469"/>
    </row>
    <row r="9215" spans="6:6" x14ac:dyDescent="0.25">
      <c r="F9215" s="469"/>
    </row>
    <row r="9216" spans="6:6" x14ac:dyDescent="0.25">
      <c r="F9216" s="469"/>
    </row>
    <row r="9217" spans="6:6" x14ac:dyDescent="0.25">
      <c r="F9217" s="469"/>
    </row>
    <row r="9218" spans="6:6" x14ac:dyDescent="0.25">
      <c r="F9218" s="469"/>
    </row>
    <row r="9219" spans="6:6" x14ac:dyDescent="0.25">
      <c r="F9219" s="469"/>
    </row>
    <row r="9220" spans="6:6" x14ac:dyDescent="0.25">
      <c r="F9220" s="469"/>
    </row>
    <row r="9221" spans="6:6" x14ac:dyDescent="0.25">
      <c r="F9221" s="469"/>
    </row>
    <row r="9222" spans="6:6" x14ac:dyDescent="0.25">
      <c r="F9222" s="469"/>
    </row>
    <row r="9223" spans="6:6" x14ac:dyDescent="0.25">
      <c r="F9223" s="469"/>
    </row>
    <row r="9224" spans="6:6" x14ac:dyDescent="0.25">
      <c r="F9224" s="469"/>
    </row>
    <row r="9225" spans="6:6" x14ac:dyDescent="0.25">
      <c r="F9225" s="469"/>
    </row>
    <row r="9226" spans="6:6" x14ac:dyDescent="0.25">
      <c r="F9226" s="469"/>
    </row>
    <row r="9227" spans="6:6" x14ac:dyDescent="0.25">
      <c r="F9227" s="469"/>
    </row>
    <row r="9228" spans="6:6" x14ac:dyDescent="0.25">
      <c r="F9228" s="469"/>
    </row>
    <row r="9229" spans="6:6" x14ac:dyDescent="0.25">
      <c r="F9229" s="469"/>
    </row>
    <row r="9230" spans="6:6" x14ac:dyDescent="0.25">
      <c r="F9230" s="469"/>
    </row>
    <row r="9231" spans="6:6" x14ac:dyDescent="0.25">
      <c r="F9231" s="469"/>
    </row>
    <row r="9232" spans="6:6" x14ac:dyDescent="0.25">
      <c r="F9232" s="469"/>
    </row>
    <row r="9233" spans="6:6" x14ac:dyDescent="0.25">
      <c r="F9233" s="469"/>
    </row>
    <row r="9234" spans="6:6" x14ac:dyDescent="0.25">
      <c r="F9234" s="469"/>
    </row>
    <row r="9235" spans="6:6" x14ac:dyDescent="0.25">
      <c r="F9235" s="469"/>
    </row>
    <row r="9236" spans="6:6" x14ac:dyDescent="0.25">
      <c r="F9236" s="469"/>
    </row>
    <row r="9237" spans="6:6" x14ac:dyDescent="0.25">
      <c r="F9237" s="469"/>
    </row>
    <row r="9238" spans="6:6" x14ac:dyDescent="0.25">
      <c r="F9238" s="469"/>
    </row>
    <row r="9239" spans="6:6" x14ac:dyDescent="0.25">
      <c r="F9239" s="469"/>
    </row>
    <row r="9240" spans="6:6" x14ac:dyDescent="0.25">
      <c r="F9240" s="469"/>
    </row>
    <row r="9241" spans="6:6" x14ac:dyDescent="0.25">
      <c r="F9241" s="469"/>
    </row>
    <row r="9242" spans="6:6" x14ac:dyDescent="0.25">
      <c r="F9242" s="469"/>
    </row>
    <row r="9243" spans="6:6" x14ac:dyDescent="0.25">
      <c r="F9243" s="469"/>
    </row>
    <row r="9244" spans="6:6" x14ac:dyDescent="0.25">
      <c r="F9244" s="469"/>
    </row>
    <row r="9245" spans="6:6" x14ac:dyDescent="0.25">
      <c r="F9245" s="469"/>
    </row>
    <row r="9246" spans="6:6" x14ac:dyDescent="0.25">
      <c r="F9246" s="469"/>
    </row>
    <row r="9247" spans="6:6" x14ac:dyDescent="0.25">
      <c r="F9247" s="469"/>
    </row>
    <row r="9248" spans="6:6" x14ac:dyDescent="0.25">
      <c r="F9248" s="469"/>
    </row>
    <row r="9249" spans="6:6" x14ac:dyDescent="0.25">
      <c r="F9249" s="469"/>
    </row>
    <row r="9250" spans="6:6" x14ac:dyDescent="0.25">
      <c r="F9250" s="469"/>
    </row>
    <row r="9251" spans="6:6" x14ac:dyDescent="0.25">
      <c r="F9251" s="469"/>
    </row>
    <row r="9252" spans="6:6" x14ac:dyDescent="0.25">
      <c r="F9252" s="469"/>
    </row>
    <row r="9253" spans="6:6" x14ac:dyDescent="0.25">
      <c r="F9253" s="469"/>
    </row>
    <row r="9254" spans="6:6" x14ac:dyDescent="0.25">
      <c r="F9254" s="469"/>
    </row>
    <row r="9255" spans="6:6" x14ac:dyDescent="0.25">
      <c r="F9255" s="469"/>
    </row>
    <row r="9256" spans="6:6" x14ac:dyDescent="0.25">
      <c r="F9256" s="469"/>
    </row>
    <row r="9257" spans="6:6" x14ac:dyDescent="0.25">
      <c r="F9257" s="469"/>
    </row>
    <row r="9258" spans="6:6" x14ac:dyDescent="0.25">
      <c r="F9258" s="469"/>
    </row>
    <row r="9259" spans="6:6" x14ac:dyDescent="0.25">
      <c r="F9259" s="469"/>
    </row>
    <row r="9260" spans="6:6" x14ac:dyDescent="0.25">
      <c r="F9260" s="469"/>
    </row>
    <row r="9261" spans="6:6" x14ac:dyDescent="0.25">
      <c r="F9261" s="469"/>
    </row>
    <row r="9262" spans="6:6" x14ac:dyDescent="0.25">
      <c r="F9262" s="469"/>
    </row>
    <row r="9263" spans="6:6" x14ac:dyDescent="0.25">
      <c r="F9263" s="469"/>
    </row>
    <row r="9264" spans="6:6" x14ac:dyDescent="0.25">
      <c r="F9264" s="469"/>
    </row>
    <row r="9265" spans="6:6" x14ac:dyDescent="0.25">
      <c r="F9265" s="469"/>
    </row>
    <row r="9266" spans="6:6" x14ac:dyDescent="0.25">
      <c r="F9266" s="469"/>
    </row>
    <row r="9267" spans="6:6" x14ac:dyDescent="0.25">
      <c r="F9267" s="469"/>
    </row>
    <row r="9268" spans="6:6" x14ac:dyDescent="0.25">
      <c r="F9268" s="469"/>
    </row>
    <row r="9269" spans="6:6" x14ac:dyDescent="0.25">
      <c r="F9269" s="469"/>
    </row>
    <row r="9270" spans="6:6" x14ac:dyDescent="0.25">
      <c r="F9270" s="469"/>
    </row>
    <row r="9271" spans="6:6" x14ac:dyDescent="0.25">
      <c r="F9271" s="469"/>
    </row>
    <row r="9272" spans="6:6" x14ac:dyDescent="0.25">
      <c r="F9272" s="469"/>
    </row>
    <row r="9273" spans="6:6" x14ac:dyDescent="0.25">
      <c r="F9273" s="469"/>
    </row>
    <row r="9274" spans="6:6" x14ac:dyDescent="0.25">
      <c r="F9274" s="469"/>
    </row>
    <row r="9275" spans="6:6" x14ac:dyDescent="0.25">
      <c r="F9275" s="469"/>
    </row>
    <row r="9276" spans="6:6" x14ac:dyDescent="0.25">
      <c r="F9276" s="469"/>
    </row>
    <row r="9277" spans="6:6" x14ac:dyDescent="0.25">
      <c r="F9277" s="469"/>
    </row>
    <row r="9278" spans="6:6" x14ac:dyDescent="0.25">
      <c r="F9278" s="469"/>
    </row>
    <row r="9279" spans="6:6" x14ac:dyDescent="0.25">
      <c r="F9279" s="469"/>
    </row>
    <row r="9280" spans="6:6" x14ac:dyDescent="0.25">
      <c r="F9280" s="469"/>
    </row>
    <row r="9281" spans="6:6" x14ac:dyDescent="0.25">
      <c r="F9281" s="469"/>
    </row>
    <row r="9282" spans="6:6" x14ac:dyDescent="0.25">
      <c r="F9282" s="469"/>
    </row>
    <row r="9283" spans="6:6" x14ac:dyDescent="0.25">
      <c r="F9283" s="469"/>
    </row>
    <row r="9284" spans="6:6" x14ac:dyDescent="0.25">
      <c r="F9284" s="469"/>
    </row>
    <row r="9285" spans="6:6" x14ac:dyDescent="0.25">
      <c r="F9285" s="469"/>
    </row>
    <row r="9286" spans="6:6" x14ac:dyDescent="0.25">
      <c r="F9286" s="469"/>
    </row>
    <row r="9287" spans="6:6" x14ac:dyDescent="0.25">
      <c r="F9287" s="469"/>
    </row>
    <row r="9288" spans="6:6" x14ac:dyDescent="0.25">
      <c r="F9288" s="469"/>
    </row>
    <row r="9289" spans="6:6" x14ac:dyDescent="0.25">
      <c r="F9289" s="469"/>
    </row>
    <row r="9290" spans="6:6" x14ac:dyDescent="0.25">
      <c r="F9290" s="469"/>
    </row>
    <row r="9291" spans="6:6" x14ac:dyDescent="0.25">
      <c r="F9291" s="469"/>
    </row>
    <row r="9292" spans="6:6" x14ac:dyDescent="0.25">
      <c r="F9292" s="469"/>
    </row>
    <row r="9293" spans="6:6" x14ac:dyDescent="0.25">
      <c r="F9293" s="469"/>
    </row>
    <row r="9294" spans="6:6" x14ac:dyDescent="0.25">
      <c r="F9294" s="469"/>
    </row>
    <row r="9295" spans="6:6" x14ac:dyDescent="0.25">
      <c r="F9295" s="469"/>
    </row>
    <row r="9296" spans="6:6" x14ac:dyDescent="0.25">
      <c r="F9296" s="469"/>
    </row>
    <row r="9297" spans="6:6" x14ac:dyDescent="0.25">
      <c r="F9297" s="469"/>
    </row>
    <row r="9298" spans="6:6" x14ac:dyDescent="0.25">
      <c r="F9298" s="469"/>
    </row>
    <row r="9299" spans="6:6" x14ac:dyDescent="0.25">
      <c r="F9299" s="469"/>
    </row>
    <row r="9300" spans="6:6" x14ac:dyDescent="0.25">
      <c r="F9300" s="469"/>
    </row>
    <row r="9301" spans="6:6" x14ac:dyDescent="0.25">
      <c r="F9301" s="469"/>
    </row>
    <row r="9302" spans="6:6" x14ac:dyDescent="0.25">
      <c r="F9302" s="469"/>
    </row>
    <row r="9303" spans="6:6" x14ac:dyDescent="0.25">
      <c r="F9303" s="469"/>
    </row>
    <row r="9304" spans="6:6" x14ac:dyDescent="0.25">
      <c r="F9304" s="469"/>
    </row>
    <row r="9305" spans="6:6" x14ac:dyDescent="0.25">
      <c r="F9305" s="469"/>
    </row>
    <row r="9306" spans="6:6" x14ac:dyDescent="0.25">
      <c r="F9306" s="469"/>
    </row>
    <row r="9307" spans="6:6" x14ac:dyDescent="0.25">
      <c r="F9307" s="469"/>
    </row>
    <row r="9308" spans="6:6" x14ac:dyDescent="0.25">
      <c r="F9308" s="469"/>
    </row>
    <row r="9309" spans="6:6" x14ac:dyDescent="0.25">
      <c r="F9309" s="469"/>
    </row>
    <row r="9310" spans="6:6" x14ac:dyDescent="0.25">
      <c r="F9310" s="469"/>
    </row>
    <row r="9311" spans="6:6" x14ac:dyDescent="0.25">
      <c r="F9311" s="469"/>
    </row>
    <row r="9312" spans="6:6" x14ac:dyDescent="0.25">
      <c r="F9312" s="469"/>
    </row>
    <row r="9313" spans="6:6" x14ac:dyDescent="0.25">
      <c r="F9313" s="469"/>
    </row>
    <row r="9314" spans="6:6" x14ac:dyDescent="0.25">
      <c r="F9314" s="469"/>
    </row>
    <row r="9315" spans="6:6" x14ac:dyDescent="0.25">
      <c r="F9315" s="469"/>
    </row>
    <row r="9316" spans="6:6" x14ac:dyDescent="0.25">
      <c r="F9316" s="469"/>
    </row>
    <row r="9317" spans="6:6" x14ac:dyDescent="0.25">
      <c r="F9317" s="469"/>
    </row>
    <row r="9318" spans="6:6" x14ac:dyDescent="0.25">
      <c r="F9318" s="469"/>
    </row>
    <row r="9319" spans="6:6" x14ac:dyDescent="0.25">
      <c r="F9319" s="469"/>
    </row>
    <row r="9320" spans="6:6" x14ac:dyDescent="0.25">
      <c r="F9320" s="469"/>
    </row>
    <row r="9321" spans="6:6" x14ac:dyDescent="0.25">
      <c r="F9321" s="469"/>
    </row>
    <row r="9322" spans="6:6" x14ac:dyDescent="0.25">
      <c r="F9322" s="469"/>
    </row>
    <row r="9323" spans="6:6" x14ac:dyDescent="0.25">
      <c r="F9323" s="469"/>
    </row>
    <row r="9324" spans="6:6" x14ac:dyDescent="0.25">
      <c r="F9324" s="469"/>
    </row>
    <row r="9325" spans="6:6" x14ac:dyDescent="0.25">
      <c r="F9325" s="469"/>
    </row>
    <row r="9326" spans="6:6" x14ac:dyDescent="0.25">
      <c r="F9326" s="469"/>
    </row>
    <row r="9327" spans="6:6" x14ac:dyDescent="0.25">
      <c r="F9327" s="469"/>
    </row>
    <row r="9328" spans="6:6" x14ac:dyDescent="0.25">
      <c r="F9328" s="469"/>
    </row>
    <row r="9329" spans="6:6" x14ac:dyDescent="0.25">
      <c r="F9329" s="469"/>
    </row>
    <row r="9330" spans="6:6" x14ac:dyDescent="0.25">
      <c r="F9330" s="469"/>
    </row>
    <row r="9331" spans="6:6" x14ac:dyDescent="0.25">
      <c r="F9331" s="469"/>
    </row>
    <row r="9332" spans="6:6" x14ac:dyDescent="0.25">
      <c r="F9332" s="469"/>
    </row>
    <row r="9333" spans="6:6" x14ac:dyDescent="0.25">
      <c r="F9333" s="469"/>
    </row>
    <row r="9334" spans="6:6" x14ac:dyDescent="0.25">
      <c r="F9334" s="469"/>
    </row>
    <row r="9335" spans="6:6" x14ac:dyDescent="0.25">
      <c r="F9335" s="469"/>
    </row>
    <row r="9336" spans="6:6" x14ac:dyDescent="0.25">
      <c r="F9336" s="469"/>
    </row>
    <row r="9337" spans="6:6" x14ac:dyDescent="0.25">
      <c r="F9337" s="469"/>
    </row>
    <row r="9338" spans="6:6" x14ac:dyDescent="0.25">
      <c r="F9338" s="469"/>
    </row>
    <row r="9339" spans="6:6" x14ac:dyDescent="0.25">
      <c r="F9339" s="469"/>
    </row>
    <row r="9340" spans="6:6" x14ac:dyDescent="0.25">
      <c r="F9340" s="469"/>
    </row>
    <row r="9341" spans="6:6" x14ac:dyDescent="0.25">
      <c r="F9341" s="469"/>
    </row>
    <row r="9342" spans="6:6" x14ac:dyDescent="0.25">
      <c r="F9342" s="469"/>
    </row>
    <row r="9343" spans="6:6" x14ac:dyDescent="0.25">
      <c r="F9343" s="469"/>
    </row>
    <row r="9344" spans="6:6" x14ac:dyDescent="0.25">
      <c r="F9344" s="469"/>
    </row>
    <row r="9345" spans="6:6" x14ac:dyDescent="0.25">
      <c r="F9345" s="469"/>
    </row>
    <row r="9346" spans="6:6" x14ac:dyDescent="0.25">
      <c r="F9346" s="469"/>
    </row>
    <row r="9347" spans="6:6" x14ac:dyDescent="0.25">
      <c r="F9347" s="469"/>
    </row>
    <row r="9348" spans="6:6" x14ac:dyDescent="0.25">
      <c r="F9348" s="469"/>
    </row>
    <row r="9349" spans="6:6" x14ac:dyDescent="0.25">
      <c r="F9349" s="469"/>
    </row>
    <row r="9350" spans="6:6" x14ac:dyDescent="0.25">
      <c r="F9350" s="469"/>
    </row>
    <row r="9351" spans="6:6" x14ac:dyDescent="0.25">
      <c r="F9351" s="469"/>
    </row>
    <row r="9352" spans="6:6" x14ac:dyDescent="0.25">
      <c r="F9352" s="469"/>
    </row>
    <row r="9353" spans="6:6" x14ac:dyDescent="0.25">
      <c r="F9353" s="469"/>
    </row>
    <row r="9354" spans="6:6" x14ac:dyDescent="0.25">
      <c r="F9354" s="469"/>
    </row>
    <row r="9355" spans="6:6" x14ac:dyDescent="0.25">
      <c r="F9355" s="469"/>
    </row>
    <row r="9356" spans="6:6" x14ac:dyDescent="0.25">
      <c r="F9356" s="469"/>
    </row>
    <row r="9357" spans="6:6" x14ac:dyDescent="0.25">
      <c r="F9357" s="469"/>
    </row>
    <row r="9358" spans="6:6" x14ac:dyDescent="0.25">
      <c r="F9358" s="469"/>
    </row>
    <row r="9359" spans="6:6" x14ac:dyDescent="0.25">
      <c r="F9359" s="469"/>
    </row>
    <row r="9360" spans="6:6" x14ac:dyDescent="0.25">
      <c r="F9360" s="469"/>
    </row>
    <row r="9361" spans="6:6" x14ac:dyDescent="0.25">
      <c r="F9361" s="469"/>
    </row>
    <row r="9362" spans="6:6" x14ac:dyDescent="0.25">
      <c r="F9362" s="469"/>
    </row>
    <row r="9363" spans="6:6" x14ac:dyDescent="0.25">
      <c r="F9363" s="469"/>
    </row>
    <row r="9364" spans="6:6" x14ac:dyDescent="0.25">
      <c r="F9364" s="469"/>
    </row>
    <row r="9365" spans="6:6" x14ac:dyDescent="0.25">
      <c r="F9365" s="469"/>
    </row>
    <row r="9366" spans="6:6" x14ac:dyDescent="0.25">
      <c r="F9366" s="469"/>
    </row>
    <row r="9367" spans="6:6" x14ac:dyDescent="0.25">
      <c r="F9367" s="469"/>
    </row>
    <row r="9368" spans="6:6" x14ac:dyDescent="0.25">
      <c r="F9368" s="469"/>
    </row>
    <row r="9369" spans="6:6" x14ac:dyDescent="0.25">
      <c r="F9369" s="469"/>
    </row>
    <row r="9370" spans="6:6" x14ac:dyDescent="0.25">
      <c r="F9370" s="469"/>
    </row>
    <row r="9371" spans="6:6" x14ac:dyDescent="0.25">
      <c r="F9371" s="469"/>
    </row>
    <row r="9372" spans="6:6" x14ac:dyDescent="0.25">
      <c r="F9372" s="469"/>
    </row>
    <row r="9373" spans="6:6" x14ac:dyDescent="0.25">
      <c r="F9373" s="469"/>
    </row>
    <row r="9374" spans="6:6" x14ac:dyDescent="0.25">
      <c r="F9374" s="469"/>
    </row>
    <row r="9375" spans="6:6" x14ac:dyDescent="0.25">
      <c r="F9375" s="469"/>
    </row>
    <row r="9376" spans="6:6" x14ac:dyDescent="0.25">
      <c r="F9376" s="469"/>
    </row>
    <row r="9377" spans="6:6" x14ac:dyDescent="0.25">
      <c r="F9377" s="469"/>
    </row>
    <row r="9378" spans="6:6" x14ac:dyDescent="0.25">
      <c r="F9378" s="469"/>
    </row>
    <row r="9379" spans="6:6" x14ac:dyDescent="0.25">
      <c r="F9379" s="469"/>
    </row>
    <row r="9380" spans="6:6" x14ac:dyDescent="0.25">
      <c r="F9380" s="469"/>
    </row>
    <row r="9381" spans="6:6" x14ac:dyDescent="0.25">
      <c r="F9381" s="469"/>
    </row>
    <row r="9382" spans="6:6" x14ac:dyDescent="0.25">
      <c r="F9382" s="469"/>
    </row>
    <row r="9383" spans="6:6" x14ac:dyDescent="0.25">
      <c r="F9383" s="469"/>
    </row>
    <row r="9384" spans="6:6" x14ac:dyDescent="0.25">
      <c r="F9384" s="469"/>
    </row>
    <row r="9385" spans="6:6" x14ac:dyDescent="0.25">
      <c r="F9385" s="469"/>
    </row>
    <row r="9386" spans="6:6" x14ac:dyDescent="0.25">
      <c r="F9386" s="469"/>
    </row>
    <row r="9387" spans="6:6" x14ac:dyDescent="0.25">
      <c r="F9387" s="469"/>
    </row>
    <row r="9388" spans="6:6" x14ac:dyDescent="0.25">
      <c r="F9388" s="469"/>
    </row>
    <row r="9389" spans="6:6" x14ac:dyDescent="0.25">
      <c r="F9389" s="469"/>
    </row>
    <row r="9390" spans="6:6" x14ac:dyDescent="0.25">
      <c r="F9390" s="469"/>
    </row>
    <row r="9391" spans="6:6" x14ac:dyDescent="0.25">
      <c r="F9391" s="469"/>
    </row>
    <row r="9392" spans="6:6" x14ac:dyDescent="0.25">
      <c r="F9392" s="469"/>
    </row>
    <row r="9393" spans="6:6" x14ac:dyDescent="0.25">
      <c r="F9393" s="469"/>
    </row>
    <row r="9394" spans="6:6" x14ac:dyDescent="0.25">
      <c r="F9394" s="469"/>
    </row>
    <row r="9395" spans="6:6" x14ac:dyDescent="0.25">
      <c r="F9395" s="469"/>
    </row>
    <row r="9396" spans="6:6" x14ac:dyDescent="0.25">
      <c r="F9396" s="469"/>
    </row>
    <row r="9397" spans="6:6" x14ac:dyDescent="0.25">
      <c r="F9397" s="469"/>
    </row>
    <row r="9398" spans="6:6" x14ac:dyDescent="0.25">
      <c r="F9398" s="469"/>
    </row>
    <row r="9399" spans="6:6" x14ac:dyDescent="0.25">
      <c r="F9399" s="469"/>
    </row>
    <row r="9400" spans="6:6" x14ac:dyDescent="0.25">
      <c r="F9400" s="469"/>
    </row>
    <row r="9401" spans="6:6" x14ac:dyDescent="0.25">
      <c r="F9401" s="469"/>
    </row>
    <row r="9402" spans="6:6" x14ac:dyDescent="0.25">
      <c r="F9402" s="469"/>
    </row>
    <row r="9403" spans="6:6" x14ac:dyDescent="0.25">
      <c r="F9403" s="469"/>
    </row>
    <row r="9404" spans="6:6" x14ac:dyDescent="0.25">
      <c r="F9404" s="469"/>
    </row>
    <row r="9405" spans="6:6" x14ac:dyDescent="0.25">
      <c r="F9405" s="469"/>
    </row>
    <row r="9406" spans="6:6" x14ac:dyDescent="0.25">
      <c r="F9406" s="469"/>
    </row>
    <row r="9407" spans="6:6" x14ac:dyDescent="0.25">
      <c r="F9407" s="469"/>
    </row>
    <row r="9408" spans="6:6" x14ac:dyDescent="0.25">
      <c r="F9408" s="469"/>
    </row>
    <row r="9409" spans="6:6" x14ac:dyDescent="0.25">
      <c r="F9409" s="469"/>
    </row>
    <row r="9410" spans="6:6" x14ac:dyDescent="0.25">
      <c r="F9410" s="469"/>
    </row>
    <row r="9411" spans="6:6" x14ac:dyDescent="0.25">
      <c r="F9411" s="469"/>
    </row>
    <row r="9412" spans="6:6" x14ac:dyDescent="0.25">
      <c r="F9412" s="469"/>
    </row>
    <row r="9413" spans="6:6" x14ac:dyDescent="0.25">
      <c r="F9413" s="469"/>
    </row>
    <row r="9414" spans="6:6" x14ac:dyDescent="0.25">
      <c r="F9414" s="469"/>
    </row>
    <row r="9415" spans="6:6" x14ac:dyDescent="0.25">
      <c r="F9415" s="469"/>
    </row>
    <row r="9416" spans="6:6" x14ac:dyDescent="0.25">
      <c r="F9416" s="469"/>
    </row>
    <row r="9417" spans="6:6" x14ac:dyDescent="0.25">
      <c r="F9417" s="469"/>
    </row>
    <row r="9418" spans="6:6" x14ac:dyDescent="0.25">
      <c r="F9418" s="469"/>
    </row>
    <row r="9419" spans="6:6" x14ac:dyDescent="0.25">
      <c r="F9419" s="469"/>
    </row>
    <row r="9420" spans="6:6" x14ac:dyDescent="0.25">
      <c r="F9420" s="469"/>
    </row>
    <row r="9421" spans="6:6" x14ac:dyDescent="0.25">
      <c r="F9421" s="469"/>
    </row>
    <row r="9422" spans="6:6" x14ac:dyDescent="0.25">
      <c r="F9422" s="469"/>
    </row>
    <row r="9423" spans="6:6" x14ac:dyDescent="0.25">
      <c r="F9423" s="469"/>
    </row>
    <row r="9424" spans="6:6" x14ac:dyDescent="0.25">
      <c r="F9424" s="469"/>
    </row>
    <row r="9425" spans="6:6" x14ac:dyDescent="0.25">
      <c r="F9425" s="469"/>
    </row>
    <row r="9426" spans="6:6" x14ac:dyDescent="0.25">
      <c r="F9426" s="469"/>
    </row>
    <row r="9427" spans="6:6" x14ac:dyDescent="0.25">
      <c r="F9427" s="469"/>
    </row>
    <row r="9428" spans="6:6" x14ac:dyDescent="0.25">
      <c r="F9428" s="469"/>
    </row>
    <row r="9429" spans="6:6" x14ac:dyDescent="0.25">
      <c r="F9429" s="469"/>
    </row>
    <row r="9430" spans="6:6" x14ac:dyDescent="0.25">
      <c r="F9430" s="469"/>
    </row>
    <row r="9431" spans="6:6" x14ac:dyDescent="0.25">
      <c r="F9431" s="469"/>
    </row>
    <row r="9432" spans="6:6" x14ac:dyDescent="0.25">
      <c r="F9432" s="469"/>
    </row>
    <row r="9433" spans="6:6" x14ac:dyDescent="0.25">
      <c r="F9433" s="469"/>
    </row>
    <row r="9434" spans="6:6" x14ac:dyDescent="0.25">
      <c r="F9434" s="469"/>
    </row>
    <row r="9435" spans="6:6" x14ac:dyDescent="0.25">
      <c r="F9435" s="469"/>
    </row>
    <row r="9436" spans="6:6" x14ac:dyDescent="0.25">
      <c r="F9436" s="469"/>
    </row>
    <row r="9437" spans="6:6" x14ac:dyDescent="0.25">
      <c r="F9437" s="469"/>
    </row>
    <row r="9438" spans="6:6" x14ac:dyDescent="0.25">
      <c r="F9438" s="469"/>
    </row>
    <row r="9439" spans="6:6" x14ac:dyDescent="0.25">
      <c r="F9439" s="469"/>
    </row>
    <row r="9440" spans="6:6" x14ac:dyDescent="0.25">
      <c r="F9440" s="469"/>
    </row>
    <row r="9441" spans="6:6" x14ac:dyDescent="0.25">
      <c r="F9441" s="469"/>
    </row>
    <row r="9442" spans="6:6" x14ac:dyDescent="0.25">
      <c r="F9442" s="469"/>
    </row>
    <row r="9443" spans="6:6" x14ac:dyDescent="0.25">
      <c r="F9443" s="469"/>
    </row>
    <row r="9444" spans="6:6" x14ac:dyDescent="0.25">
      <c r="F9444" s="469"/>
    </row>
    <row r="9445" spans="6:6" x14ac:dyDescent="0.25">
      <c r="F9445" s="469"/>
    </row>
    <row r="9446" spans="6:6" x14ac:dyDescent="0.25">
      <c r="F9446" s="469"/>
    </row>
    <row r="9447" spans="6:6" x14ac:dyDescent="0.25">
      <c r="F9447" s="469"/>
    </row>
    <row r="9448" spans="6:6" x14ac:dyDescent="0.25">
      <c r="F9448" s="469"/>
    </row>
    <row r="9449" spans="6:6" x14ac:dyDescent="0.25">
      <c r="F9449" s="469"/>
    </row>
    <row r="9450" spans="6:6" x14ac:dyDescent="0.25">
      <c r="F9450" s="469"/>
    </row>
    <row r="9451" spans="6:6" x14ac:dyDescent="0.25">
      <c r="F9451" s="469"/>
    </row>
    <row r="9452" spans="6:6" x14ac:dyDescent="0.25">
      <c r="F9452" s="469"/>
    </row>
    <row r="9453" spans="6:6" x14ac:dyDescent="0.25">
      <c r="F9453" s="469"/>
    </row>
    <row r="9454" spans="6:6" x14ac:dyDescent="0.25">
      <c r="F9454" s="469"/>
    </row>
    <row r="9455" spans="6:6" x14ac:dyDescent="0.25">
      <c r="F9455" s="469"/>
    </row>
    <row r="9456" spans="6:6" x14ac:dyDescent="0.25">
      <c r="F9456" s="469"/>
    </row>
    <row r="9457" spans="6:6" x14ac:dyDescent="0.25">
      <c r="F9457" s="469"/>
    </row>
    <row r="9458" spans="6:6" x14ac:dyDescent="0.25">
      <c r="F9458" s="469"/>
    </row>
    <row r="9459" spans="6:6" x14ac:dyDescent="0.25">
      <c r="F9459" s="469"/>
    </row>
    <row r="9460" spans="6:6" x14ac:dyDescent="0.25">
      <c r="F9460" s="469"/>
    </row>
    <row r="9461" spans="6:6" x14ac:dyDescent="0.25">
      <c r="F9461" s="469"/>
    </row>
    <row r="9462" spans="6:6" x14ac:dyDescent="0.25">
      <c r="F9462" s="469"/>
    </row>
    <row r="9463" spans="6:6" x14ac:dyDescent="0.25">
      <c r="F9463" s="469"/>
    </row>
    <row r="9464" spans="6:6" x14ac:dyDescent="0.25">
      <c r="F9464" s="469"/>
    </row>
    <row r="9465" spans="6:6" x14ac:dyDescent="0.25">
      <c r="F9465" s="469"/>
    </row>
    <row r="9466" spans="6:6" x14ac:dyDescent="0.25">
      <c r="F9466" s="469"/>
    </row>
    <row r="9467" spans="6:6" x14ac:dyDescent="0.25">
      <c r="F9467" s="469"/>
    </row>
    <row r="9468" spans="6:6" x14ac:dyDescent="0.25">
      <c r="F9468" s="469"/>
    </row>
    <row r="9469" spans="6:6" x14ac:dyDescent="0.25">
      <c r="F9469" s="469"/>
    </row>
    <row r="9470" spans="6:6" x14ac:dyDescent="0.25">
      <c r="F9470" s="469"/>
    </row>
    <row r="9471" spans="6:6" x14ac:dyDescent="0.25">
      <c r="F9471" s="469"/>
    </row>
    <row r="9472" spans="6:6" x14ac:dyDescent="0.25">
      <c r="F9472" s="469"/>
    </row>
    <row r="9473" spans="6:6" x14ac:dyDescent="0.25">
      <c r="F9473" s="469"/>
    </row>
    <row r="9474" spans="6:6" x14ac:dyDescent="0.25">
      <c r="F9474" s="469"/>
    </row>
    <row r="9475" spans="6:6" x14ac:dyDescent="0.25">
      <c r="F9475" s="469"/>
    </row>
    <row r="9476" spans="6:6" x14ac:dyDescent="0.25">
      <c r="F9476" s="469"/>
    </row>
    <row r="9477" spans="6:6" x14ac:dyDescent="0.25">
      <c r="F9477" s="469"/>
    </row>
    <row r="9478" spans="6:6" x14ac:dyDescent="0.25">
      <c r="F9478" s="469"/>
    </row>
    <row r="9479" spans="6:6" x14ac:dyDescent="0.25">
      <c r="F9479" s="469"/>
    </row>
    <row r="9480" spans="6:6" x14ac:dyDescent="0.25">
      <c r="F9480" s="469"/>
    </row>
    <row r="9481" spans="6:6" x14ac:dyDescent="0.25">
      <c r="F9481" s="469"/>
    </row>
    <row r="9482" spans="6:6" x14ac:dyDescent="0.25">
      <c r="F9482" s="469"/>
    </row>
    <row r="9483" spans="6:6" x14ac:dyDescent="0.25">
      <c r="F9483" s="469"/>
    </row>
    <row r="9484" spans="6:6" x14ac:dyDescent="0.25">
      <c r="F9484" s="469"/>
    </row>
    <row r="9485" spans="6:6" x14ac:dyDescent="0.25">
      <c r="F9485" s="469"/>
    </row>
    <row r="9486" spans="6:6" x14ac:dyDescent="0.25">
      <c r="F9486" s="469"/>
    </row>
    <row r="9487" spans="6:6" x14ac:dyDescent="0.25">
      <c r="F9487" s="469"/>
    </row>
    <row r="9488" spans="6:6" x14ac:dyDescent="0.25">
      <c r="F9488" s="469"/>
    </row>
    <row r="9489" spans="6:6" x14ac:dyDescent="0.25">
      <c r="F9489" s="469"/>
    </row>
    <row r="9490" spans="6:6" x14ac:dyDescent="0.25">
      <c r="F9490" s="469"/>
    </row>
    <row r="9491" spans="6:6" x14ac:dyDescent="0.25">
      <c r="F9491" s="469"/>
    </row>
    <row r="9492" spans="6:6" x14ac:dyDescent="0.25">
      <c r="F9492" s="469"/>
    </row>
    <row r="9493" spans="6:6" x14ac:dyDescent="0.25">
      <c r="F9493" s="469"/>
    </row>
    <row r="9494" spans="6:6" x14ac:dyDescent="0.25">
      <c r="F9494" s="469"/>
    </row>
    <row r="9495" spans="6:6" x14ac:dyDescent="0.25">
      <c r="F9495" s="469"/>
    </row>
    <row r="9496" spans="6:6" x14ac:dyDescent="0.25">
      <c r="F9496" s="469"/>
    </row>
    <row r="9497" spans="6:6" x14ac:dyDescent="0.25">
      <c r="F9497" s="469"/>
    </row>
    <row r="9498" spans="6:6" x14ac:dyDescent="0.25">
      <c r="F9498" s="469"/>
    </row>
    <row r="9499" spans="6:6" x14ac:dyDescent="0.25">
      <c r="F9499" s="469"/>
    </row>
    <row r="9500" spans="6:6" x14ac:dyDescent="0.25">
      <c r="F9500" s="469"/>
    </row>
    <row r="9501" spans="6:6" x14ac:dyDescent="0.25">
      <c r="F9501" s="469"/>
    </row>
    <row r="9502" spans="6:6" x14ac:dyDescent="0.25">
      <c r="F9502" s="469"/>
    </row>
    <row r="9503" spans="6:6" x14ac:dyDescent="0.25">
      <c r="F9503" s="469"/>
    </row>
    <row r="9504" spans="6:6" x14ac:dyDescent="0.25">
      <c r="F9504" s="469"/>
    </row>
    <row r="9505" spans="6:6" x14ac:dyDescent="0.25">
      <c r="F9505" s="469"/>
    </row>
    <row r="9506" spans="6:6" x14ac:dyDescent="0.25">
      <c r="F9506" s="469"/>
    </row>
    <row r="9507" spans="6:6" x14ac:dyDescent="0.25">
      <c r="F9507" s="469"/>
    </row>
    <row r="9508" spans="6:6" x14ac:dyDescent="0.25">
      <c r="F9508" s="469"/>
    </row>
    <row r="9509" spans="6:6" x14ac:dyDescent="0.25">
      <c r="F9509" s="469"/>
    </row>
    <row r="9510" spans="6:6" x14ac:dyDescent="0.25">
      <c r="F9510" s="469"/>
    </row>
    <row r="9511" spans="6:6" x14ac:dyDescent="0.25">
      <c r="F9511" s="469"/>
    </row>
    <row r="9512" spans="6:6" x14ac:dyDescent="0.25">
      <c r="F9512" s="469"/>
    </row>
    <row r="9513" spans="6:6" x14ac:dyDescent="0.25">
      <c r="F9513" s="469"/>
    </row>
    <row r="9514" spans="6:6" x14ac:dyDescent="0.25">
      <c r="F9514" s="469"/>
    </row>
    <row r="9515" spans="6:6" x14ac:dyDescent="0.25">
      <c r="F9515" s="469"/>
    </row>
    <row r="9516" spans="6:6" x14ac:dyDescent="0.25">
      <c r="F9516" s="469"/>
    </row>
    <row r="9517" spans="6:6" x14ac:dyDescent="0.25">
      <c r="F9517" s="469"/>
    </row>
    <row r="9518" spans="6:6" x14ac:dyDescent="0.25">
      <c r="F9518" s="469"/>
    </row>
    <row r="9519" spans="6:6" x14ac:dyDescent="0.25">
      <c r="F9519" s="469"/>
    </row>
    <row r="9520" spans="6:6" x14ac:dyDescent="0.25">
      <c r="F9520" s="469"/>
    </row>
    <row r="9521" spans="6:6" x14ac:dyDescent="0.25">
      <c r="F9521" s="469"/>
    </row>
    <row r="9522" spans="6:6" x14ac:dyDescent="0.25">
      <c r="F9522" s="469"/>
    </row>
    <row r="9523" spans="6:6" x14ac:dyDescent="0.25">
      <c r="F9523" s="469"/>
    </row>
    <row r="9524" spans="6:6" x14ac:dyDescent="0.25">
      <c r="F9524" s="469"/>
    </row>
    <row r="9525" spans="6:6" x14ac:dyDescent="0.25">
      <c r="F9525" s="469"/>
    </row>
    <row r="9526" spans="6:6" x14ac:dyDescent="0.25">
      <c r="F9526" s="469"/>
    </row>
    <row r="9527" spans="6:6" x14ac:dyDescent="0.25">
      <c r="F9527" s="469"/>
    </row>
    <row r="9528" spans="6:6" x14ac:dyDescent="0.25">
      <c r="F9528" s="469"/>
    </row>
    <row r="9529" spans="6:6" x14ac:dyDescent="0.25">
      <c r="F9529" s="469"/>
    </row>
    <row r="9530" spans="6:6" x14ac:dyDescent="0.25">
      <c r="F9530" s="469"/>
    </row>
    <row r="9531" spans="6:6" x14ac:dyDescent="0.25">
      <c r="F9531" s="469"/>
    </row>
    <row r="9532" spans="6:6" x14ac:dyDescent="0.25">
      <c r="F9532" s="469"/>
    </row>
    <row r="9533" spans="6:6" x14ac:dyDescent="0.25">
      <c r="F9533" s="469"/>
    </row>
    <row r="9534" spans="6:6" x14ac:dyDescent="0.25">
      <c r="F9534" s="469"/>
    </row>
    <row r="9535" spans="6:6" x14ac:dyDescent="0.25">
      <c r="F9535" s="469"/>
    </row>
    <row r="9536" spans="6:6" x14ac:dyDescent="0.25">
      <c r="F9536" s="469"/>
    </row>
    <row r="9537" spans="6:6" x14ac:dyDescent="0.25">
      <c r="F9537" s="469"/>
    </row>
    <row r="9538" spans="6:6" x14ac:dyDescent="0.25">
      <c r="F9538" s="469"/>
    </row>
    <row r="9539" spans="6:6" x14ac:dyDescent="0.25">
      <c r="F9539" s="469"/>
    </row>
    <row r="9540" spans="6:6" x14ac:dyDescent="0.25">
      <c r="F9540" s="469"/>
    </row>
    <row r="9541" spans="6:6" x14ac:dyDescent="0.25">
      <c r="F9541" s="469"/>
    </row>
    <row r="9542" spans="6:6" x14ac:dyDescent="0.25">
      <c r="F9542" s="469"/>
    </row>
    <row r="9543" spans="6:6" x14ac:dyDescent="0.25">
      <c r="F9543" s="469"/>
    </row>
    <row r="9544" spans="6:6" x14ac:dyDescent="0.25">
      <c r="F9544" s="469"/>
    </row>
    <row r="9545" spans="6:6" x14ac:dyDescent="0.25">
      <c r="F9545" s="469"/>
    </row>
    <row r="9546" spans="6:6" x14ac:dyDescent="0.25">
      <c r="F9546" s="469"/>
    </row>
    <row r="9547" spans="6:6" x14ac:dyDescent="0.25">
      <c r="F9547" s="469"/>
    </row>
    <row r="9548" spans="6:6" x14ac:dyDescent="0.25">
      <c r="F9548" s="469"/>
    </row>
    <row r="9549" spans="6:6" x14ac:dyDescent="0.25">
      <c r="F9549" s="469"/>
    </row>
    <row r="9550" spans="6:6" x14ac:dyDescent="0.25">
      <c r="F9550" s="469"/>
    </row>
    <row r="9551" spans="6:6" x14ac:dyDescent="0.25">
      <c r="F9551" s="469"/>
    </row>
    <row r="9552" spans="6:6" x14ac:dyDescent="0.25">
      <c r="F9552" s="469"/>
    </row>
    <row r="9553" spans="6:6" x14ac:dyDescent="0.25">
      <c r="F9553" s="469"/>
    </row>
    <row r="9554" spans="6:6" x14ac:dyDescent="0.25">
      <c r="F9554" s="469"/>
    </row>
    <row r="9555" spans="6:6" x14ac:dyDescent="0.25">
      <c r="F9555" s="469"/>
    </row>
    <row r="9556" spans="6:6" x14ac:dyDescent="0.25">
      <c r="F9556" s="469"/>
    </row>
    <row r="9557" spans="6:6" x14ac:dyDescent="0.25">
      <c r="F9557" s="469"/>
    </row>
    <row r="9558" spans="6:6" x14ac:dyDescent="0.25">
      <c r="F9558" s="469"/>
    </row>
    <row r="9559" spans="6:6" x14ac:dyDescent="0.25">
      <c r="F9559" s="469"/>
    </row>
    <row r="9560" spans="6:6" x14ac:dyDescent="0.25">
      <c r="F9560" s="469"/>
    </row>
    <row r="9561" spans="6:6" x14ac:dyDescent="0.25">
      <c r="F9561" s="469"/>
    </row>
    <row r="9562" spans="6:6" x14ac:dyDescent="0.25">
      <c r="F9562" s="469"/>
    </row>
    <row r="9563" spans="6:6" x14ac:dyDescent="0.25">
      <c r="F9563" s="469"/>
    </row>
    <row r="9564" spans="6:6" x14ac:dyDescent="0.25">
      <c r="F9564" s="469"/>
    </row>
    <row r="9565" spans="6:6" x14ac:dyDescent="0.25">
      <c r="F9565" s="469"/>
    </row>
    <row r="9566" spans="6:6" x14ac:dyDescent="0.25">
      <c r="F9566" s="469"/>
    </row>
    <row r="9567" spans="6:6" x14ac:dyDescent="0.25">
      <c r="F9567" s="469"/>
    </row>
    <row r="9568" spans="6:6" x14ac:dyDescent="0.25">
      <c r="F9568" s="469"/>
    </row>
    <row r="9569" spans="6:6" x14ac:dyDescent="0.25">
      <c r="F9569" s="469"/>
    </row>
    <row r="9570" spans="6:6" x14ac:dyDescent="0.25">
      <c r="F9570" s="469"/>
    </row>
    <row r="9571" spans="6:6" x14ac:dyDescent="0.25">
      <c r="F9571" s="469"/>
    </row>
    <row r="9572" spans="6:6" x14ac:dyDescent="0.25">
      <c r="F9572" s="469"/>
    </row>
    <row r="9573" spans="6:6" x14ac:dyDescent="0.25">
      <c r="F9573" s="469"/>
    </row>
    <row r="9574" spans="6:6" x14ac:dyDescent="0.25">
      <c r="F9574" s="469"/>
    </row>
    <row r="9575" spans="6:6" x14ac:dyDescent="0.25">
      <c r="F9575" s="469"/>
    </row>
    <row r="9576" spans="6:6" x14ac:dyDescent="0.25">
      <c r="F9576" s="469"/>
    </row>
    <row r="9577" spans="6:6" x14ac:dyDescent="0.25">
      <c r="F9577" s="469"/>
    </row>
    <row r="9578" spans="6:6" x14ac:dyDescent="0.25">
      <c r="F9578" s="469"/>
    </row>
    <row r="9579" spans="6:6" x14ac:dyDescent="0.25">
      <c r="F9579" s="469"/>
    </row>
    <row r="9580" spans="6:6" x14ac:dyDescent="0.25">
      <c r="F9580" s="469"/>
    </row>
    <row r="9581" spans="6:6" x14ac:dyDescent="0.25">
      <c r="F9581" s="469"/>
    </row>
    <row r="9582" spans="6:6" x14ac:dyDescent="0.25">
      <c r="F9582" s="469"/>
    </row>
    <row r="9583" spans="6:6" x14ac:dyDescent="0.25">
      <c r="F9583" s="469"/>
    </row>
    <row r="9584" spans="6:6" x14ac:dyDescent="0.25">
      <c r="F9584" s="469"/>
    </row>
    <row r="9585" spans="6:6" x14ac:dyDescent="0.25">
      <c r="F9585" s="469"/>
    </row>
    <row r="9586" spans="6:6" x14ac:dyDescent="0.25">
      <c r="F9586" s="469"/>
    </row>
    <row r="9587" spans="6:6" x14ac:dyDescent="0.25">
      <c r="F9587" s="469"/>
    </row>
    <row r="9588" spans="6:6" x14ac:dyDescent="0.25">
      <c r="F9588" s="469"/>
    </row>
    <row r="9589" spans="6:6" x14ac:dyDescent="0.25">
      <c r="F9589" s="469"/>
    </row>
    <row r="9590" spans="6:6" x14ac:dyDescent="0.25">
      <c r="F9590" s="469"/>
    </row>
    <row r="9591" spans="6:6" x14ac:dyDescent="0.25">
      <c r="F9591" s="469"/>
    </row>
    <row r="9592" spans="6:6" x14ac:dyDescent="0.25">
      <c r="F9592" s="469"/>
    </row>
    <row r="9593" spans="6:6" x14ac:dyDescent="0.25">
      <c r="F9593" s="469"/>
    </row>
    <row r="9594" spans="6:6" x14ac:dyDescent="0.25">
      <c r="F9594" s="469"/>
    </row>
    <row r="9595" spans="6:6" x14ac:dyDescent="0.25">
      <c r="F9595" s="469"/>
    </row>
    <row r="9596" spans="6:6" x14ac:dyDescent="0.25">
      <c r="F9596" s="469"/>
    </row>
    <row r="9597" spans="6:6" x14ac:dyDescent="0.25">
      <c r="F9597" s="469"/>
    </row>
    <row r="9598" spans="6:6" x14ac:dyDescent="0.25">
      <c r="F9598" s="469"/>
    </row>
    <row r="9599" spans="6:6" x14ac:dyDescent="0.25">
      <c r="F9599" s="469"/>
    </row>
    <row r="9600" spans="6:6" x14ac:dyDescent="0.25">
      <c r="F9600" s="469"/>
    </row>
    <row r="9601" spans="6:6" x14ac:dyDescent="0.25">
      <c r="F9601" s="469"/>
    </row>
    <row r="9602" spans="6:6" x14ac:dyDescent="0.25">
      <c r="F9602" s="469"/>
    </row>
    <row r="9603" spans="6:6" x14ac:dyDescent="0.25">
      <c r="F9603" s="469"/>
    </row>
    <row r="9604" spans="6:6" x14ac:dyDescent="0.25">
      <c r="F9604" s="469"/>
    </row>
    <row r="9605" spans="6:6" x14ac:dyDescent="0.25">
      <c r="F9605" s="469"/>
    </row>
    <row r="9606" spans="6:6" x14ac:dyDescent="0.25">
      <c r="F9606" s="469"/>
    </row>
    <row r="9607" spans="6:6" x14ac:dyDescent="0.25">
      <c r="F9607" s="469"/>
    </row>
    <row r="9608" spans="6:6" x14ac:dyDescent="0.25">
      <c r="F9608" s="469"/>
    </row>
    <row r="9609" spans="6:6" x14ac:dyDescent="0.25">
      <c r="F9609" s="469"/>
    </row>
    <row r="9610" spans="6:6" x14ac:dyDescent="0.25">
      <c r="F9610" s="469"/>
    </row>
    <row r="9611" spans="6:6" x14ac:dyDescent="0.25">
      <c r="F9611" s="469"/>
    </row>
    <row r="9612" spans="6:6" x14ac:dyDescent="0.25">
      <c r="F9612" s="469"/>
    </row>
    <row r="9613" spans="6:6" x14ac:dyDescent="0.25">
      <c r="F9613" s="469"/>
    </row>
    <row r="9614" spans="6:6" x14ac:dyDescent="0.25">
      <c r="F9614" s="469"/>
    </row>
    <row r="9615" spans="6:6" x14ac:dyDescent="0.25">
      <c r="F9615" s="469"/>
    </row>
    <row r="9616" spans="6:6" x14ac:dyDescent="0.25">
      <c r="F9616" s="469"/>
    </row>
    <row r="9617" spans="6:6" x14ac:dyDescent="0.25">
      <c r="F9617" s="469"/>
    </row>
    <row r="9618" spans="6:6" x14ac:dyDescent="0.25">
      <c r="F9618" s="469"/>
    </row>
    <row r="9619" spans="6:6" x14ac:dyDescent="0.25">
      <c r="F9619" s="469"/>
    </row>
    <row r="9620" spans="6:6" x14ac:dyDescent="0.25">
      <c r="F9620" s="469"/>
    </row>
    <row r="9621" spans="6:6" x14ac:dyDescent="0.25">
      <c r="F9621" s="469"/>
    </row>
    <row r="9622" spans="6:6" x14ac:dyDescent="0.25">
      <c r="F9622" s="469"/>
    </row>
    <row r="9623" spans="6:6" x14ac:dyDescent="0.25">
      <c r="F9623" s="469"/>
    </row>
    <row r="9624" spans="6:6" x14ac:dyDescent="0.25">
      <c r="F9624" s="469"/>
    </row>
    <row r="9625" spans="6:6" x14ac:dyDescent="0.25">
      <c r="F9625" s="469"/>
    </row>
    <row r="9626" spans="6:6" x14ac:dyDescent="0.25">
      <c r="F9626" s="469"/>
    </row>
    <row r="9627" spans="6:6" x14ac:dyDescent="0.25">
      <c r="F9627" s="469"/>
    </row>
    <row r="9628" spans="6:6" x14ac:dyDescent="0.25">
      <c r="F9628" s="469"/>
    </row>
    <row r="9629" spans="6:6" x14ac:dyDescent="0.25">
      <c r="F9629" s="469"/>
    </row>
    <row r="9630" spans="6:6" x14ac:dyDescent="0.25">
      <c r="F9630" s="469"/>
    </row>
    <row r="9631" spans="6:6" x14ac:dyDescent="0.25">
      <c r="F9631" s="469"/>
    </row>
    <row r="9632" spans="6:6" x14ac:dyDescent="0.25">
      <c r="F9632" s="469"/>
    </row>
    <row r="9633" spans="6:6" x14ac:dyDescent="0.25">
      <c r="F9633" s="469"/>
    </row>
    <row r="9634" spans="6:6" x14ac:dyDescent="0.25">
      <c r="F9634" s="469"/>
    </row>
    <row r="9635" spans="6:6" x14ac:dyDescent="0.25">
      <c r="F9635" s="469"/>
    </row>
    <row r="9636" spans="6:6" x14ac:dyDescent="0.25">
      <c r="F9636" s="469"/>
    </row>
    <row r="9637" spans="6:6" x14ac:dyDescent="0.25">
      <c r="F9637" s="469"/>
    </row>
    <row r="9638" spans="6:6" x14ac:dyDescent="0.25">
      <c r="F9638" s="469"/>
    </row>
    <row r="9639" spans="6:6" x14ac:dyDescent="0.25">
      <c r="F9639" s="469"/>
    </row>
    <row r="9640" spans="6:6" x14ac:dyDescent="0.25">
      <c r="F9640" s="469"/>
    </row>
    <row r="9641" spans="6:6" x14ac:dyDescent="0.25">
      <c r="F9641" s="469"/>
    </row>
    <row r="9642" spans="6:6" x14ac:dyDescent="0.25">
      <c r="F9642" s="469"/>
    </row>
    <row r="9643" spans="6:6" x14ac:dyDescent="0.25">
      <c r="F9643" s="469"/>
    </row>
    <row r="9644" spans="6:6" x14ac:dyDescent="0.25">
      <c r="F9644" s="469"/>
    </row>
    <row r="9645" spans="6:6" x14ac:dyDescent="0.25">
      <c r="F9645" s="469"/>
    </row>
    <row r="9646" spans="6:6" x14ac:dyDescent="0.25">
      <c r="F9646" s="469"/>
    </row>
    <row r="9647" spans="6:6" x14ac:dyDescent="0.25">
      <c r="F9647" s="469"/>
    </row>
    <row r="9648" spans="6:6" x14ac:dyDescent="0.25">
      <c r="F9648" s="469"/>
    </row>
    <row r="9649" spans="6:6" x14ac:dyDescent="0.25">
      <c r="F9649" s="469"/>
    </row>
    <row r="9650" spans="6:6" x14ac:dyDescent="0.25">
      <c r="F9650" s="469"/>
    </row>
    <row r="9651" spans="6:6" x14ac:dyDescent="0.25">
      <c r="F9651" s="469"/>
    </row>
    <row r="9652" spans="6:6" x14ac:dyDescent="0.25">
      <c r="F9652" s="469"/>
    </row>
    <row r="9653" spans="6:6" x14ac:dyDescent="0.25">
      <c r="F9653" s="469"/>
    </row>
    <row r="9654" spans="6:6" x14ac:dyDescent="0.25">
      <c r="F9654" s="469"/>
    </row>
    <row r="9655" spans="6:6" x14ac:dyDescent="0.25">
      <c r="F9655" s="469"/>
    </row>
    <row r="9656" spans="6:6" x14ac:dyDescent="0.25">
      <c r="F9656" s="469"/>
    </row>
    <row r="9657" spans="6:6" x14ac:dyDescent="0.25">
      <c r="F9657" s="469"/>
    </row>
    <row r="9658" spans="6:6" x14ac:dyDescent="0.25">
      <c r="F9658" s="469"/>
    </row>
    <row r="9659" spans="6:6" x14ac:dyDescent="0.25">
      <c r="F9659" s="469"/>
    </row>
    <row r="9660" spans="6:6" x14ac:dyDescent="0.25">
      <c r="F9660" s="469"/>
    </row>
    <row r="9661" spans="6:6" x14ac:dyDescent="0.25">
      <c r="F9661" s="469"/>
    </row>
    <row r="9662" spans="6:6" x14ac:dyDescent="0.25">
      <c r="F9662" s="469"/>
    </row>
    <row r="9663" spans="6:6" x14ac:dyDescent="0.25">
      <c r="F9663" s="469"/>
    </row>
    <row r="9664" spans="6:6" x14ac:dyDescent="0.25">
      <c r="F9664" s="469"/>
    </row>
    <row r="9665" spans="6:6" x14ac:dyDescent="0.25">
      <c r="F9665" s="469"/>
    </row>
    <row r="9666" spans="6:6" x14ac:dyDescent="0.25">
      <c r="F9666" s="469"/>
    </row>
    <row r="9667" spans="6:6" x14ac:dyDescent="0.25">
      <c r="F9667" s="469"/>
    </row>
    <row r="9668" spans="6:6" x14ac:dyDescent="0.25">
      <c r="F9668" s="469"/>
    </row>
    <row r="9669" spans="6:6" x14ac:dyDescent="0.25">
      <c r="F9669" s="469"/>
    </row>
    <row r="9670" spans="6:6" x14ac:dyDescent="0.25">
      <c r="F9670" s="469"/>
    </row>
    <row r="9671" spans="6:6" x14ac:dyDescent="0.25">
      <c r="F9671" s="469"/>
    </row>
    <row r="9672" spans="6:6" x14ac:dyDescent="0.25">
      <c r="F9672" s="469"/>
    </row>
    <row r="9673" spans="6:6" x14ac:dyDescent="0.25">
      <c r="F9673" s="469"/>
    </row>
    <row r="9674" spans="6:6" x14ac:dyDescent="0.25">
      <c r="F9674" s="469"/>
    </row>
    <row r="9675" spans="6:6" x14ac:dyDescent="0.25">
      <c r="F9675" s="469"/>
    </row>
    <row r="9676" spans="6:6" x14ac:dyDescent="0.25">
      <c r="F9676" s="469"/>
    </row>
    <row r="9677" spans="6:6" x14ac:dyDescent="0.25">
      <c r="F9677" s="469"/>
    </row>
    <row r="9678" spans="6:6" x14ac:dyDescent="0.25">
      <c r="F9678" s="469"/>
    </row>
    <row r="9679" spans="6:6" x14ac:dyDescent="0.25">
      <c r="F9679" s="469"/>
    </row>
    <row r="9680" spans="6:6" x14ac:dyDescent="0.25">
      <c r="F9680" s="469"/>
    </row>
    <row r="9681" spans="6:6" x14ac:dyDescent="0.25">
      <c r="F9681" s="469"/>
    </row>
    <row r="9682" spans="6:6" x14ac:dyDescent="0.25">
      <c r="F9682" s="469"/>
    </row>
    <row r="9683" spans="6:6" x14ac:dyDescent="0.25">
      <c r="F9683" s="469"/>
    </row>
    <row r="9684" spans="6:6" x14ac:dyDescent="0.25">
      <c r="F9684" s="469"/>
    </row>
    <row r="9685" spans="6:6" x14ac:dyDescent="0.25">
      <c r="F9685" s="469"/>
    </row>
    <row r="9686" spans="6:6" x14ac:dyDescent="0.25">
      <c r="F9686" s="469"/>
    </row>
    <row r="9687" spans="6:6" x14ac:dyDescent="0.25">
      <c r="F9687" s="469"/>
    </row>
    <row r="9688" spans="6:6" x14ac:dyDescent="0.25">
      <c r="F9688" s="469"/>
    </row>
    <row r="9689" spans="6:6" x14ac:dyDescent="0.25">
      <c r="F9689" s="469"/>
    </row>
    <row r="9690" spans="6:6" x14ac:dyDescent="0.25">
      <c r="F9690" s="469"/>
    </row>
    <row r="9691" spans="6:6" x14ac:dyDescent="0.25">
      <c r="F9691" s="469"/>
    </row>
    <row r="9692" spans="6:6" x14ac:dyDescent="0.25">
      <c r="F9692" s="469"/>
    </row>
    <row r="9693" spans="6:6" x14ac:dyDescent="0.25">
      <c r="F9693" s="469"/>
    </row>
    <row r="9694" spans="6:6" x14ac:dyDescent="0.25">
      <c r="F9694" s="469"/>
    </row>
    <row r="9695" spans="6:6" x14ac:dyDescent="0.25">
      <c r="F9695" s="469"/>
    </row>
    <row r="9696" spans="6:6" x14ac:dyDescent="0.25">
      <c r="F9696" s="469"/>
    </row>
    <row r="9697" spans="6:6" x14ac:dyDescent="0.25">
      <c r="F9697" s="469"/>
    </row>
    <row r="9698" spans="6:6" x14ac:dyDescent="0.25">
      <c r="F9698" s="469"/>
    </row>
    <row r="9699" spans="6:6" x14ac:dyDescent="0.25">
      <c r="F9699" s="469"/>
    </row>
    <row r="9700" spans="6:6" x14ac:dyDescent="0.25">
      <c r="F9700" s="469"/>
    </row>
    <row r="9701" spans="6:6" x14ac:dyDescent="0.25">
      <c r="F9701" s="469"/>
    </row>
    <row r="9702" spans="6:6" x14ac:dyDescent="0.25">
      <c r="F9702" s="469"/>
    </row>
    <row r="9703" spans="6:6" x14ac:dyDescent="0.25">
      <c r="F9703" s="469"/>
    </row>
    <row r="9704" spans="6:6" x14ac:dyDescent="0.25">
      <c r="F9704" s="469"/>
    </row>
    <row r="9705" spans="6:6" x14ac:dyDescent="0.25">
      <c r="F9705" s="469"/>
    </row>
    <row r="9706" spans="6:6" x14ac:dyDescent="0.25">
      <c r="F9706" s="469"/>
    </row>
    <row r="9707" spans="6:6" x14ac:dyDescent="0.25">
      <c r="F9707" s="469"/>
    </row>
    <row r="9708" spans="6:6" x14ac:dyDescent="0.25">
      <c r="F9708" s="469"/>
    </row>
    <row r="9709" spans="6:6" x14ac:dyDescent="0.25">
      <c r="F9709" s="469"/>
    </row>
    <row r="9710" spans="6:6" x14ac:dyDescent="0.25">
      <c r="F9710" s="469"/>
    </row>
    <row r="9711" spans="6:6" x14ac:dyDescent="0.25">
      <c r="F9711" s="469"/>
    </row>
    <row r="9712" spans="6:6" x14ac:dyDescent="0.25">
      <c r="F9712" s="469"/>
    </row>
    <row r="9713" spans="6:6" x14ac:dyDescent="0.25">
      <c r="F9713" s="469"/>
    </row>
    <row r="9714" spans="6:6" x14ac:dyDescent="0.25">
      <c r="F9714" s="469"/>
    </row>
    <row r="9715" spans="6:6" x14ac:dyDescent="0.25">
      <c r="F9715" s="469"/>
    </row>
    <row r="9716" spans="6:6" x14ac:dyDescent="0.25">
      <c r="F9716" s="469"/>
    </row>
    <row r="9717" spans="6:6" x14ac:dyDescent="0.25">
      <c r="F9717" s="469"/>
    </row>
    <row r="9718" spans="6:6" x14ac:dyDescent="0.25">
      <c r="F9718" s="469"/>
    </row>
    <row r="9719" spans="6:6" x14ac:dyDescent="0.25">
      <c r="F9719" s="469"/>
    </row>
    <row r="9720" spans="6:6" x14ac:dyDescent="0.25">
      <c r="F9720" s="469"/>
    </row>
    <row r="9721" spans="6:6" x14ac:dyDescent="0.25">
      <c r="F9721" s="469"/>
    </row>
    <row r="9722" spans="6:6" x14ac:dyDescent="0.25">
      <c r="F9722" s="469"/>
    </row>
    <row r="9723" spans="6:6" x14ac:dyDescent="0.25">
      <c r="F9723" s="469"/>
    </row>
    <row r="9724" spans="6:6" x14ac:dyDescent="0.25">
      <c r="F9724" s="469"/>
    </row>
    <row r="9725" spans="6:6" x14ac:dyDescent="0.25">
      <c r="F9725" s="469"/>
    </row>
    <row r="9726" spans="6:6" x14ac:dyDescent="0.25">
      <c r="F9726" s="469"/>
    </row>
    <row r="9727" spans="6:6" x14ac:dyDescent="0.25">
      <c r="F9727" s="469"/>
    </row>
    <row r="9728" spans="6:6" x14ac:dyDescent="0.25">
      <c r="F9728" s="469"/>
    </row>
    <row r="9729" spans="6:6" x14ac:dyDescent="0.25">
      <c r="F9729" s="469"/>
    </row>
    <row r="9730" spans="6:6" x14ac:dyDescent="0.25">
      <c r="F9730" s="469"/>
    </row>
    <row r="9731" spans="6:6" x14ac:dyDescent="0.25">
      <c r="F9731" s="469"/>
    </row>
    <row r="9732" spans="6:6" x14ac:dyDescent="0.25">
      <c r="F9732" s="469"/>
    </row>
    <row r="9733" spans="6:6" x14ac:dyDescent="0.25">
      <c r="F9733" s="469"/>
    </row>
    <row r="9734" spans="6:6" x14ac:dyDescent="0.25">
      <c r="F9734" s="469"/>
    </row>
    <row r="9735" spans="6:6" x14ac:dyDescent="0.25">
      <c r="F9735" s="469"/>
    </row>
    <row r="9736" spans="6:6" x14ac:dyDescent="0.25">
      <c r="F9736" s="469"/>
    </row>
    <row r="9737" spans="6:6" x14ac:dyDescent="0.25">
      <c r="F9737" s="469"/>
    </row>
    <row r="9738" spans="6:6" x14ac:dyDescent="0.25">
      <c r="F9738" s="469"/>
    </row>
    <row r="9739" spans="6:6" x14ac:dyDescent="0.25">
      <c r="F9739" s="469"/>
    </row>
    <row r="9740" spans="6:6" x14ac:dyDescent="0.25">
      <c r="F9740" s="469"/>
    </row>
    <row r="9741" spans="6:6" x14ac:dyDescent="0.25">
      <c r="F9741" s="469"/>
    </row>
    <row r="9742" spans="6:6" x14ac:dyDescent="0.25">
      <c r="F9742" s="469"/>
    </row>
    <row r="9743" spans="6:6" x14ac:dyDescent="0.25">
      <c r="F9743" s="469"/>
    </row>
    <row r="9744" spans="6:6" x14ac:dyDescent="0.25">
      <c r="F9744" s="469"/>
    </row>
    <row r="9745" spans="6:6" x14ac:dyDescent="0.25">
      <c r="F9745" s="469"/>
    </row>
    <row r="9746" spans="6:6" x14ac:dyDescent="0.25">
      <c r="F9746" s="469"/>
    </row>
    <row r="9747" spans="6:6" x14ac:dyDescent="0.25">
      <c r="F9747" s="469"/>
    </row>
    <row r="9748" spans="6:6" x14ac:dyDescent="0.25">
      <c r="F9748" s="469"/>
    </row>
    <row r="9749" spans="6:6" x14ac:dyDescent="0.25">
      <c r="F9749" s="469"/>
    </row>
    <row r="9750" spans="6:6" x14ac:dyDescent="0.25">
      <c r="F9750" s="469"/>
    </row>
    <row r="9751" spans="6:6" x14ac:dyDescent="0.25">
      <c r="F9751" s="469"/>
    </row>
    <row r="9752" spans="6:6" x14ac:dyDescent="0.25">
      <c r="F9752" s="469"/>
    </row>
    <row r="9753" spans="6:6" x14ac:dyDescent="0.25">
      <c r="F9753" s="469"/>
    </row>
    <row r="9754" spans="6:6" x14ac:dyDescent="0.25">
      <c r="F9754" s="469"/>
    </row>
    <row r="9755" spans="6:6" x14ac:dyDescent="0.25">
      <c r="F9755" s="469"/>
    </row>
    <row r="9756" spans="6:6" x14ac:dyDescent="0.25">
      <c r="F9756" s="469"/>
    </row>
    <row r="9757" spans="6:6" x14ac:dyDescent="0.25">
      <c r="F9757" s="469"/>
    </row>
    <row r="9758" spans="6:6" x14ac:dyDescent="0.25">
      <c r="F9758" s="469"/>
    </row>
    <row r="9759" spans="6:6" x14ac:dyDescent="0.25">
      <c r="F9759" s="469"/>
    </row>
    <row r="9760" spans="6:6" x14ac:dyDescent="0.25">
      <c r="F9760" s="469"/>
    </row>
    <row r="9761" spans="6:6" x14ac:dyDescent="0.25">
      <c r="F9761" s="469"/>
    </row>
    <row r="9762" spans="6:6" x14ac:dyDescent="0.25">
      <c r="F9762" s="469"/>
    </row>
    <row r="9763" spans="6:6" x14ac:dyDescent="0.25">
      <c r="F9763" s="469"/>
    </row>
    <row r="9764" spans="6:6" x14ac:dyDescent="0.25">
      <c r="F9764" s="469"/>
    </row>
    <row r="9765" spans="6:6" x14ac:dyDescent="0.25">
      <c r="F9765" s="469"/>
    </row>
    <row r="9766" spans="6:6" x14ac:dyDescent="0.25">
      <c r="F9766" s="469"/>
    </row>
    <row r="9767" spans="6:6" x14ac:dyDescent="0.25">
      <c r="F9767" s="469"/>
    </row>
    <row r="9768" spans="6:6" x14ac:dyDescent="0.25">
      <c r="F9768" s="469"/>
    </row>
    <row r="9769" spans="6:6" x14ac:dyDescent="0.25">
      <c r="F9769" s="469"/>
    </row>
    <row r="9770" spans="6:6" x14ac:dyDescent="0.25">
      <c r="F9770" s="469"/>
    </row>
    <row r="9771" spans="6:6" x14ac:dyDescent="0.25">
      <c r="F9771" s="469"/>
    </row>
    <row r="9772" spans="6:6" x14ac:dyDescent="0.25">
      <c r="F9772" s="469"/>
    </row>
    <row r="9773" spans="6:6" x14ac:dyDescent="0.25">
      <c r="F9773" s="469"/>
    </row>
    <row r="9774" spans="6:6" x14ac:dyDescent="0.25">
      <c r="F9774" s="469"/>
    </row>
    <row r="9775" spans="6:6" x14ac:dyDescent="0.25">
      <c r="F9775" s="469"/>
    </row>
    <row r="9776" spans="6:6" x14ac:dyDescent="0.25">
      <c r="F9776" s="469"/>
    </row>
    <row r="9777" spans="6:6" x14ac:dyDescent="0.25">
      <c r="F9777" s="469"/>
    </row>
    <row r="9778" spans="6:6" x14ac:dyDescent="0.25">
      <c r="F9778" s="469"/>
    </row>
    <row r="9779" spans="6:6" x14ac:dyDescent="0.25">
      <c r="F9779" s="469"/>
    </row>
    <row r="9780" spans="6:6" x14ac:dyDescent="0.25">
      <c r="F9780" s="469"/>
    </row>
    <row r="9781" spans="6:6" x14ac:dyDescent="0.25">
      <c r="F9781" s="469"/>
    </row>
    <row r="9782" spans="6:6" x14ac:dyDescent="0.25">
      <c r="F9782" s="469"/>
    </row>
    <row r="9783" spans="6:6" x14ac:dyDescent="0.25">
      <c r="F9783" s="469"/>
    </row>
    <row r="9784" spans="6:6" x14ac:dyDescent="0.25">
      <c r="F9784" s="469"/>
    </row>
    <row r="9785" spans="6:6" x14ac:dyDescent="0.25">
      <c r="F9785" s="469"/>
    </row>
    <row r="9786" spans="6:6" x14ac:dyDescent="0.25">
      <c r="F9786" s="469"/>
    </row>
    <row r="9787" spans="6:6" x14ac:dyDescent="0.25">
      <c r="F9787" s="469"/>
    </row>
    <row r="9788" spans="6:6" x14ac:dyDescent="0.25">
      <c r="F9788" s="469"/>
    </row>
    <row r="9789" spans="6:6" x14ac:dyDescent="0.25">
      <c r="F9789" s="469"/>
    </row>
    <row r="9790" spans="6:6" x14ac:dyDescent="0.25">
      <c r="F9790" s="469"/>
    </row>
    <row r="9791" spans="6:6" x14ac:dyDescent="0.25">
      <c r="F9791" s="469"/>
    </row>
    <row r="9792" spans="6:6" x14ac:dyDescent="0.25">
      <c r="F9792" s="469"/>
    </row>
    <row r="9793" spans="6:6" x14ac:dyDescent="0.25">
      <c r="F9793" s="469"/>
    </row>
    <row r="9794" spans="6:6" x14ac:dyDescent="0.25">
      <c r="F9794" s="469"/>
    </row>
    <row r="9795" spans="6:6" x14ac:dyDescent="0.25">
      <c r="F9795" s="469"/>
    </row>
    <row r="9796" spans="6:6" x14ac:dyDescent="0.25">
      <c r="F9796" s="469"/>
    </row>
    <row r="9797" spans="6:6" x14ac:dyDescent="0.25">
      <c r="F9797" s="469"/>
    </row>
    <row r="9798" spans="6:6" x14ac:dyDescent="0.25">
      <c r="F9798" s="469"/>
    </row>
    <row r="9799" spans="6:6" x14ac:dyDescent="0.25">
      <c r="F9799" s="469"/>
    </row>
    <row r="9800" spans="6:6" x14ac:dyDescent="0.25">
      <c r="F9800" s="469"/>
    </row>
    <row r="9801" spans="6:6" x14ac:dyDescent="0.25">
      <c r="F9801" s="469"/>
    </row>
    <row r="9802" spans="6:6" x14ac:dyDescent="0.25">
      <c r="F9802" s="469"/>
    </row>
    <row r="9803" spans="6:6" x14ac:dyDescent="0.25">
      <c r="F9803" s="469"/>
    </row>
    <row r="9804" spans="6:6" x14ac:dyDescent="0.25">
      <c r="F9804" s="469"/>
    </row>
    <row r="9805" spans="6:6" x14ac:dyDescent="0.25">
      <c r="F9805" s="469"/>
    </row>
    <row r="9806" spans="6:6" x14ac:dyDescent="0.25">
      <c r="F9806" s="469"/>
    </row>
    <row r="9807" spans="6:6" x14ac:dyDescent="0.25">
      <c r="F9807" s="469"/>
    </row>
    <row r="9808" spans="6:6" x14ac:dyDescent="0.25">
      <c r="F9808" s="469"/>
    </row>
    <row r="9809" spans="6:6" x14ac:dyDescent="0.25">
      <c r="F9809" s="469"/>
    </row>
    <row r="9810" spans="6:6" x14ac:dyDescent="0.25">
      <c r="F9810" s="469"/>
    </row>
    <row r="9811" spans="6:6" x14ac:dyDescent="0.25">
      <c r="F9811" s="469"/>
    </row>
    <row r="9812" spans="6:6" x14ac:dyDescent="0.25">
      <c r="F9812" s="469"/>
    </row>
    <row r="9813" spans="6:6" x14ac:dyDescent="0.25">
      <c r="F9813" s="469"/>
    </row>
    <row r="9814" spans="6:6" x14ac:dyDescent="0.25">
      <c r="F9814" s="469"/>
    </row>
    <row r="9815" spans="6:6" x14ac:dyDescent="0.25">
      <c r="F9815" s="469"/>
    </row>
    <row r="9816" spans="6:6" x14ac:dyDescent="0.25">
      <c r="F9816" s="469"/>
    </row>
    <row r="9817" spans="6:6" x14ac:dyDescent="0.25">
      <c r="F9817" s="469"/>
    </row>
    <row r="9818" spans="6:6" x14ac:dyDescent="0.25">
      <c r="F9818" s="469"/>
    </row>
    <row r="9819" spans="6:6" x14ac:dyDescent="0.25">
      <c r="F9819" s="469"/>
    </row>
    <row r="9820" spans="6:6" x14ac:dyDescent="0.25">
      <c r="F9820" s="469"/>
    </row>
    <row r="9821" spans="6:6" x14ac:dyDescent="0.25">
      <c r="F9821" s="469"/>
    </row>
    <row r="9822" spans="6:6" x14ac:dyDescent="0.25">
      <c r="F9822" s="469"/>
    </row>
    <row r="9823" spans="6:6" x14ac:dyDescent="0.25">
      <c r="F9823" s="469"/>
    </row>
    <row r="9824" spans="6:6" x14ac:dyDescent="0.25">
      <c r="F9824" s="469"/>
    </row>
    <row r="9825" spans="6:6" x14ac:dyDescent="0.25">
      <c r="F9825" s="469"/>
    </row>
    <row r="9826" spans="6:6" x14ac:dyDescent="0.25">
      <c r="F9826" s="469"/>
    </row>
    <row r="9827" spans="6:6" x14ac:dyDescent="0.25">
      <c r="F9827" s="469"/>
    </row>
    <row r="9828" spans="6:6" x14ac:dyDescent="0.25">
      <c r="F9828" s="469"/>
    </row>
    <row r="9829" spans="6:6" x14ac:dyDescent="0.25">
      <c r="F9829" s="469"/>
    </row>
    <row r="9830" spans="6:6" x14ac:dyDescent="0.25">
      <c r="F9830" s="469"/>
    </row>
    <row r="9831" spans="6:6" x14ac:dyDescent="0.25">
      <c r="F9831" s="469"/>
    </row>
    <row r="9832" spans="6:6" x14ac:dyDescent="0.25">
      <c r="F9832" s="469"/>
    </row>
    <row r="9833" spans="6:6" x14ac:dyDescent="0.25">
      <c r="F9833" s="469"/>
    </row>
    <row r="9834" spans="6:6" x14ac:dyDescent="0.25">
      <c r="F9834" s="469"/>
    </row>
    <row r="9835" spans="6:6" x14ac:dyDescent="0.25">
      <c r="F9835" s="469"/>
    </row>
    <row r="9836" spans="6:6" x14ac:dyDescent="0.25">
      <c r="F9836" s="469"/>
    </row>
    <row r="9837" spans="6:6" x14ac:dyDescent="0.25">
      <c r="F9837" s="469"/>
    </row>
    <row r="9838" spans="6:6" x14ac:dyDescent="0.25">
      <c r="F9838" s="469"/>
    </row>
    <row r="9839" spans="6:6" x14ac:dyDescent="0.25">
      <c r="F9839" s="469"/>
    </row>
    <row r="9840" spans="6:6" x14ac:dyDescent="0.25">
      <c r="F9840" s="469"/>
    </row>
    <row r="9841" spans="6:6" x14ac:dyDescent="0.25">
      <c r="F9841" s="469"/>
    </row>
    <row r="9842" spans="6:6" x14ac:dyDescent="0.25">
      <c r="F9842" s="469"/>
    </row>
    <row r="9843" spans="6:6" x14ac:dyDescent="0.25">
      <c r="F9843" s="469"/>
    </row>
    <row r="9844" spans="6:6" x14ac:dyDescent="0.25">
      <c r="F9844" s="469"/>
    </row>
    <row r="9845" spans="6:6" x14ac:dyDescent="0.25">
      <c r="F9845" s="469"/>
    </row>
    <row r="9846" spans="6:6" x14ac:dyDescent="0.25">
      <c r="F9846" s="469"/>
    </row>
    <row r="9847" spans="6:6" x14ac:dyDescent="0.25">
      <c r="F9847" s="469"/>
    </row>
    <row r="9848" spans="6:6" x14ac:dyDescent="0.25">
      <c r="F9848" s="469"/>
    </row>
    <row r="9849" spans="6:6" x14ac:dyDescent="0.25">
      <c r="F9849" s="469"/>
    </row>
    <row r="9850" spans="6:6" x14ac:dyDescent="0.25">
      <c r="F9850" s="469"/>
    </row>
    <row r="9851" spans="6:6" x14ac:dyDescent="0.25">
      <c r="F9851" s="469"/>
    </row>
    <row r="9852" spans="6:6" x14ac:dyDescent="0.25">
      <c r="F9852" s="469"/>
    </row>
    <row r="9853" spans="6:6" x14ac:dyDescent="0.25">
      <c r="F9853" s="469"/>
    </row>
    <row r="9854" spans="6:6" x14ac:dyDescent="0.25">
      <c r="F9854" s="469"/>
    </row>
    <row r="9855" spans="6:6" x14ac:dyDescent="0.25">
      <c r="F9855" s="469"/>
    </row>
    <row r="9856" spans="6:6" x14ac:dyDescent="0.25">
      <c r="F9856" s="469"/>
    </row>
    <row r="9857" spans="6:6" x14ac:dyDescent="0.25">
      <c r="F9857" s="469"/>
    </row>
    <row r="9858" spans="6:6" x14ac:dyDescent="0.25">
      <c r="F9858" s="469"/>
    </row>
    <row r="9859" spans="6:6" x14ac:dyDescent="0.25">
      <c r="F9859" s="469"/>
    </row>
    <row r="9860" spans="6:6" x14ac:dyDescent="0.25">
      <c r="F9860" s="469"/>
    </row>
    <row r="9861" spans="6:6" x14ac:dyDescent="0.25">
      <c r="F9861" s="469"/>
    </row>
    <row r="9862" spans="6:6" x14ac:dyDescent="0.25">
      <c r="F9862" s="469"/>
    </row>
    <row r="9863" spans="6:6" x14ac:dyDescent="0.25">
      <c r="F9863" s="469"/>
    </row>
    <row r="9864" spans="6:6" x14ac:dyDescent="0.25">
      <c r="F9864" s="469"/>
    </row>
    <row r="9865" spans="6:6" x14ac:dyDescent="0.25">
      <c r="F9865" s="469"/>
    </row>
    <row r="9866" spans="6:6" x14ac:dyDescent="0.25">
      <c r="F9866" s="469"/>
    </row>
    <row r="9867" spans="6:6" x14ac:dyDescent="0.25">
      <c r="F9867" s="469"/>
    </row>
    <row r="9868" spans="6:6" x14ac:dyDescent="0.25">
      <c r="F9868" s="469"/>
    </row>
    <row r="9869" spans="6:6" x14ac:dyDescent="0.25">
      <c r="F9869" s="469"/>
    </row>
    <row r="9870" spans="6:6" x14ac:dyDescent="0.25">
      <c r="F9870" s="469"/>
    </row>
    <row r="9871" spans="6:6" x14ac:dyDescent="0.25">
      <c r="F9871" s="469"/>
    </row>
    <row r="9872" spans="6:6" x14ac:dyDescent="0.25">
      <c r="F9872" s="469"/>
    </row>
    <row r="9873" spans="6:6" x14ac:dyDescent="0.25">
      <c r="F9873" s="469"/>
    </row>
    <row r="9874" spans="6:6" x14ac:dyDescent="0.25">
      <c r="F9874" s="469"/>
    </row>
    <row r="9875" spans="6:6" x14ac:dyDescent="0.25">
      <c r="F9875" s="469"/>
    </row>
    <row r="9876" spans="6:6" x14ac:dyDescent="0.25">
      <c r="F9876" s="469"/>
    </row>
    <row r="9877" spans="6:6" x14ac:dyDescent="0.25">
      <c r="F9877" s="469"/>
    </row>
    <row r="9878" spans="6:6" x14ac:dyDescent="0.25">
      <c r="F9878" s="469"/>
    </row>
    <row r="9879" spans="6:6" x14ac:dyDescent="0.25">
      <c r="F9879" s="469"/>
    </row>
    <row r="9880" spans="6:6" x14ac:dyDescent="0.25">
      <c r="F9880" s="469"/>
    </row>
    <row r="9881" spans="6:6" x14ac:dyDescent="0.25">
      <c r="F9881" s="469"/>
    </row>
    <row r="9882" spans="6:6" x14ac:dyDescent="0.25">
      <c r="F9882" s="469"/>
    </row>
    <row r="9883" spans="6:6" x14ac:dyDescent="0.25">
      <c r="F9883" s="469"/>
    </row>
    <row r="9884" spans="6:6" x14ac:dyDescent="0.25">
      <c r="F9884" s="469"/>
    </row>
    <row r="9885" spans="6:6" x14ac:dyDescent="0.25">
      <c r="F9885" s="469"/>
    </row>
    <row r="9886" spans="6:6" x14ac:dyDescent="0.25">
      <c r="F9886" s="469"/>
    </row>
    <row r="9887" spans="6:6" x14ac:dyDescent="0.25">
      <c r="F9887" s="469"/>
    </row>
    <row r="9888" spans="6:6" x14ac:dyDescent="0.25">
      <c r="F9888" s="469"/>
    </row>
    <row r="9889" spans="6:6" x14ac:dyDescent="0.25">
      <c r="F9889" s="469"/>
    </row>
    <row r="9890" spans="6:6" x14ac:dyDescent="0.25">
      <c r="F9890" s="469"/>
    </row>
    <row r="9891" spans="6:6" x14ac:dyDescent="0.25">
      <c r="F9891" s="469"/>
    </row>
    <row r="9892" spans="6:6" x14ac:dyDescent="0.25">
      <c r="F9892" s="469"/>
    </row>
    <row r="9893" spans="6:6" x14ac:dyDescent="0.25">
      <c r="F9893" s="469"/>
    </row>
    <row r="9894" spans="6:6" x14ac:dyDescent="0.25">
      <c r="F9894" s="469"/>
    </row>
    <row r="9895" spans="6:6" x14ac:dyDescent="0.25">
      <c r="F9895" s="469"/>
    </row>
    <row r="9896" spans="6:6" x14ac:dyDescent="0.25">
      <c r="F9896" s="469"/>
    </row>
    <row r="9897" spans="6:6" x14ac:dyDescent="0.25">
      <c r="F9897" s="469"/>
    </row>
    <row r="9898" spans="6:6" x14ac:dyDescent="0.25">
      <c r="F9898" s="469"/>
    </row>
    <row r="9899" spans="6:6" x14ac:dyDescent="0.25">
      <c r="F9899" s="469"/>
    </row>
    <row r="9900" spans="6:6" x14ac:dyDescent="0.25">
      <c r="F9900" s="469"/>
    </row>
    <row r="9901" spans="6:6" x14ac:dyDescent="0.25">
      <c r="F9901" s="469"/>
    </row>
    <row r="9902" spans="6:6" x14ac:dyDescent="0.25">
      <c r="F9902" s="469"/>
    </row>
    <row r="9903" spans="6:6" x14ac:dyDescent="0.25">
      <c r="F9903" s="469"/>
    </row>
    <row r="9904" spans="6:6" x14ac:dyDescent="0.25">
      <c r="F9904" s="469"/>
    </row>
    <row r="9905" spans="6:6" x14ac:dyDescent="0.25">
      <c r="F9905" s="469"/>
    </row>
    <row r="9906" spans="6:6" x14ac:dyDescent="0.25">
      <c r="F9906" s="469"/>
    </row>
    <row r="9907" spans="6:6" x14ac:dyDescent="0.25">
      <c r="F9907" s="469"/>
    </row>
    <row r="9908" spans="6:6" x14ac:dyDescent="0.25">
      <c r="F9908" s="469"/>
    </row>
    <row r="9909" spans="6:6" x14ac:dyDescent="0.25">
      <c r="F9909" s="469"/>
    </row>
    <row r="9910" spans="6:6" x14ac:dyDescent="0.25">
      <c r="F9910" s="469"/>
    </row>
    <row r="9911" spans="6:6" x14ac:dyDescent="0.25">
      <c r="F9911" s="469"/>
    </row>
    <row r="9912" spans="6:6" x14ac:dyDescent="0.25">
      <c r="F9912" s="469"/>
    </row>
    <row r="9913" spans="6:6" x14ac:dyDescent="0.25">
      <c r="F9913" s="469"/>
    </row>
    <row r="9914" spans="6:6" x14ac:dyDescent="0.25">
      <c r="F9914" s="469"/>
    </row>
    <row r="9915" spans="6:6" x14ac:dyDescent="0.25">
      <c r="F9915" s="469"/>
    </row>
    <row r="9916" spans="6:6" x14ac:dyDescent="0.25">
      <c r="F9916" s="469"/>
    </row>
    <row r="9917" spans="6:6" x14ac:dyDescent="0.25">
      <c r="F9917" s="469"/>
    </row>
    <row r="9918" spans="6:6" x14ac:dyDescent="0.25">
      <c r="F9918" s="469"/>
    </row>
    <row r="9919" spans="6:6" x14ac:dyDescent="0.25">
      <c r="F9919" s="469"/>
    </row>
    <row r="9920" spans="6:6" x14ac:dyDescent="0.25">
      <c r="F9920" s="469"/>
    </row>
    <row r="9921" spans="6:6" x14ac:dyDescent="0.25">
      <c r="F9921" s="469"/>
    </row>
    <row r="9922" spans="6:6" x14ac:dyDescent="0.25">
      <c r="F9922" s="469"/>
    </row>
    <row r="9923" spans="6:6" x14ac:dyDescent="0.25">
      <c r="F9923" s="469"/>
    </row>
    <row r="9924" spans="6:6" x14ac:dyDescent="0.25">
      <c r="F9924" s="469"/>
    </row>
    <row r="9925" spans="6:6" x14ac:dyDescent="0.25">
      <c r="F9925" s="469"/>
    </row>
    <row r="9926" spans="6:6" x14ac:dyDescent="0.25">
      <c r="F9926" s="469"/>
    </row>
    <row r="9927" spans="6:6" x14ac:dyDescent="0.25">
      <c r="F9927" s="469"/>
    </row>
    <row r="9928" spans="6:6" x14ac:dyDescent="0.25">
      <c r="F9928" s="469"/>
    </row>
    <row r="9929" spans="6:6" x14ac:dyDescent="0.25">
      <c r="F9929" s="469"/>
    </row>
    <row r="9930" spans="6:6" x14ac:dyDescent="0.25">
      <c r="F9930" s="469"/>
    </row>
    <row r="9931" spans="6:6" x14ac:dyDescent="0.25">
      <c r="F9931" s="469"/>
    </row>
    <row r="9932" spans="6:6" x14ac:dyDescent="0.25">
      <c r="F9932" s="469"/>
    </row>
    <row r="9933" spans="6:6" x14ac:dyDescent="0.25">
      <c r="F9933" s="469"/>
    </row>
    <row r="9934" spans="6:6" x14ac:dyDescent="0.25">
      <c r="F9934" s="469"/>
    </row>
    <row r="9935" spans="6:6" x14ac:dyDescent="0.25">
      <c r="F9935" s="469"/>
    </row>
    <row r="9936" spans="6:6" x14ac:dyDescent="0.25">
      <c r="F9936" s="469"/>
    </row>
    <row r="9937" spans="6:6" x14ac:dyDescent="0.25">
      <c r="F9937" s="469"/>
    </row>
    <row r="9938" spans="6:6" x14ac:dyDescent="0.25">
      <c r="F9938" s="469"/>
    </row>
    <row r="9939" spans="6:6" x14ac:dyDescent="0.25">
      <c r="F9939" s="469"/>
    </row>
    <row r="9940" spans="6:6" x14ac:dyDescent="0.25">
      <c r="F9940" s="469"/>
    </row>
    <row r="9941" spans="6:6" x14ac:dyDescent="0.25">
      <c r="F9941" s="469"/>
    </row>
    <row r="9942" spans="6:6" x14ac:dyDescent="0.25">
      <c r="F9942" s="469"/>
    </row>
    <row r="9943" spans="6:6" x14ac:dyDescent="0.25">
      <c r="F9943" s="469"/>
    </row>
    <row r="9944" spans="6:6" x14ac:dyDescent="0.25">
      <c r="F9944" s="469"/>
    </row>
    <row r="9945" spans="6:6" x14ac:dyDescent="0.25">
      <c r="F9945" s="469"/>
    </row>
    <row r="9946" spans="6:6" x14ac:dyDescent="0.25">
      <c r="F9946" s="469"/>
    </row>
    <row r="9947" spans="6:6" x14ac:dyDescent="0.25">
      <c r="F9947" s="469"/>
    </row>
    <row r="9948" spans="6:6" x14ac:dyDescent="0.25">
      <c r="F9948" s="469"/>
    </row>
    <row r="9949" spans="6:6" x14ac:dyDescent="0.25">
      <c r="F9949" s="469"/>
    </row>
    <row r="9950" spans="6:6" x14ac:dyDescent="0.25">
      <c r="F9950" s="469"/>
    </row>
    <row r="9951" spans="6:6" x14ac:dyDescent="0.25">
      <c r="F9951" s="469"/>
    </row>
    <row r="9952" spans="6:6" x14ac:dyDescent="0.25">
      <c r="F9952" s="469"/>
    </row>
    <row r="9953" spans="6:6" x14ac:dyDescent="0.25">
      <c r="F9953" s="469"/>
    </row>
    <row r="9954" spans="6:6" x14ac:dyDescent="0.25">
      <c r="F9954" s="469"/>
    </row>
    <row r="9955" spans="6:6" x14ac:dyDescent="0.25">
      <c r="F9955" s="469"/>
    </row>
    <row r="9956" spans="6:6" x14ac:dyDescent="0.25">
      <c r="F9956" s="469"/>
    </row>
    <row r="9957" spans="6:6" x14ac:dyDescent="0.25">
      <c r="F9957" s="469"/>
    </row>
    <row r="9958" spans="6:6" x14ac:dyDescent="0.25">
      <c r="F9958" s="469"/>
    </row>
    <row r="9959" spans="6:6" x14ac:dyDescent="0.25">
      <c r="F9959" s="469"/>
    </row>
    <row r="9960" spans="6:6" x14ac:dyDescent="0.25">
      <c r="F9960" s="469"/>
    </row>
    <row r="9961" spans="6:6" x14ac:dyDescent="0.25">
      <c r="F9961" s="469"/>
    </row>
    <row r="9962" spans="6:6" x14ac:dyDescent="0.25">
      <c r="F9962" s="469"/>
    </row>
    <row r="9963" spans="6:6" x14ac:dyDescent="0.25">
      <c r="F9963" s="469"/>
    </row>
    <row r="9964" spans="6:6" x14ac:dyDescent="0.25">
      <c r="F9964" s="469"/>
    </row>
    <row r="9965" spans="6:6" x14ac:dyDescent="0.25">
      <c r="F9965" s="469"/>
    </row>
    <row r="9966" spans="6:6" x14ac:dyDescent="0.25">
      <c r="F9966" s="469"/>
    </row>
    <row r="9967" spans="6:6" x14ac:dyDescent="0.25">
      <c r="F9967" s="469"/>
    </row>
    <row r="9968" spans="6:6" x14ac:dyDescent="0.25">
      <c r="F9968" s="469"/>
    </row>
    <row r="9969" spans="6:6" x14ac:dyDescent="0.25">
      <c r="F9969" s="469"/>
    </row>
    <row r="9970" spans="6:6" x14ac:dyDescent="0.25">
      <c r="F9970" s="469"/>
    </row>
    <row r="9971" spans="6:6" x14ac:dyDescent="0.25">
      <c r="F9971" s="469"/>
    </row>
    <row r="9972" spans="6:6" x14ac:dyDescent="0.25">
      <c r="F9972" s="469"/>
    </row>
    <row r="9973" spans="6:6" x14ac:dyDescent="0.25">
      <c r="F9973" s="469"/>
    </row>
    <row r="9974" spans="6:6" x14ac:dyDescent="0.25">
      <c r="F9974" s="469"/>
    </row>
    <row r="9975" spans="6:6" x14ac:dyDescent="0.25">
      <c r="F9975" s="469"/>
    </row>
    <row r="9976" spans="6:6" x14ac:dyDescent="0.25">
      <c r="F9976" s="469"/>
    </row>
    <row r="9977" spans="6:6" x14ac:dyDescent="0.25">
      <c r="F9977" s="469"/>
    </row>
    <row r="9978" spans="6:6" x14ac:dyDescent="0.25">
      <c r="F9978" s="469"/>
    </row>
    <row r="9979" spans="6:6" x14ac:dyDescent="0.25">
      <c r="F9979" s="469"/>
    </row>
    <row r="9980" spans="6:6" x14ac:dyDescent="0.25">
      <c r="F9980" s="469"/>
    </row>
    <row r="9981" spans="6:6" x14ac:dyDescent="0.25">
      <c r="F9981" s="469"/>
    </row>
    <row r="9982" spans="6:6" x14ac:dyDescent="0.25">
      <c r="F9982" s="469"/>
    </row>
    <row r="9983" spans="6:6" x14ac:dyDescent="0.25">
      <c r="F9983" s="469"/>
    </row>
    <row r="9984" spans="6:6" x14ac:dyDescent="0.25">
      <c r="F9984" s="469"/>
    </row>
    <row r="9985" spans="6:6" x14ac:dyDescent="0.25">
      <c r="F9985" s="469"/>
    </row>
    <row r="9986" spans="6:6" x14ac:dyDescent="0.25">
      <c r="F9986" s="469"/>
    </row>
    <row r="9987" spans="6:6" x14ac:dyDescent="0.25">
      <c r="F9987" s="469"/>
    </row>
    <row r="9988" spans="6:6" x14ac:dyDescent="0.25">
      <c r="F9988" s="469"/>
    </row>
    <row r="9989" spans="6:6" x14ac:dyDescent="0.25">
      <c r="F9989" s="469"/>
    </row>
    <row r="9990" spans="6:6" x14ac:dyDescent="0.25">
      <c r="F9990" s="469"/>
    </row>
    <row r="9991" spans="6:6" x14ac:dyDescent="0.25">
      <c r="F9991" s="469"/>
    </row>
    <row r="9992" spans="6:6" x14ac:dyDescent="0.25">
      <c r="F9992" s="469"/>
    </row>
    <row r="9993" spans="6:6" x14ac:dyDescent="0.25">
      <c r="F9993" s="469"/>
    </row>
    <row r="9994" spans="6:6" x14ac:dyDescent="0.25">
      <c r="F9994" s="469"/>
    </row>
    <row r="9995" spans="6:6" x14ac:dyDescent="0.25">
      <c r="F9995" s="469"/>
    </row>
    <row r="9996" spans="6:6" x14ac:dyDescent="0.25">
      <c r="F9996" s="469"/>
    </row>
    <row r="9997" spans="6:6" x14ac:dyDescent="0.25">
      <c r="F9997" s="469"/>
    </row>
    <row r="9998" spans="6:6" x14ac:dyDescent="0.25">
      <c r="F9998" s="469"/>
    </row>
    <row r="9999" spans="6:6" x14ac:dyDescent="0.25">
      <c r="F9999" s="469"/>
    </row>
    <row r="10000" spans="6:6" x14ac:dyDescent="0.25">
      <c r="F10000" s="469"/>
    </row>
    <row r="10001" spans="6:6" x14ac:dyDescent="0.25">
      <c r="F10001" s="469"/>
    </row>
    <row r="10002" spans="6:6" x14ac:dyDescent="0.25">
      <c r="F10002" s="469"/>
    </row>
    <row r="10003" spans="6:6" x14ac:dyDescent="0.25">
      <c r="F10003" s="469"/>
    </row>
    <row r="10004" spans="6:6" x14ac:dyDescent="0.25">
      <c r="F10004" s="469"/>
    </row>
    <row r="10005" spans="6:6" x14ac:dyDescent="0.25">
      <c r="F10005" s="469"/>
    </row>
    <row r="10006" spans="6:6" x14ac:dyDescent="0.25">
      <c r="F10006" s="469"/>
    </row>
    <row r="10007" spans="6:6" x14ac:dyDescent="0.25">
      <c r="F10007" s="469"/>
    </row>
    <row r="10008" spans="6:6" x14ac:dyDescent="0.25">
      <c r="F10008" s="469"/>
    </row>
    <row r="10009" spans="6:6" x14ac:dyDescent="0.25">
      <c r="F10009" s="469"/>
    </row>
    <row r="10010" spans="6:6" x14ac:dyDescent="0.25">
      <c r="F10010" s="469"/>
    </row>
    <row r="10011" spans="6:6" x14ac:dyDescent="0.25">
      <c r="F10011" s="469"/>
    </row>
    <row r="10012" spans="6:6" x14ac:dyDescent="0.25">
      <c r="F10012" s="469"/>
    </row>
    <row r="10013" spans="6:6" x14ac:dyDescent="0.25">
      <c r="F10013" s="469"/>
    </row>
    <row r="10014" spans="6:6" x14ac:dyDescent="0.25">
      <c r="F10014" s="469"/>
    </row>
    <row r="10015" spans="6:6" x14ac:dyDescent="0.25">
      <c r="F10015" s="469"/>
    </row>
    <row r="10016" spans="6:6" x14ac:dyDescent="0.25">
      <c r="F10016" s="469"/>
    </row>
    <row r="10017" spans="6:6" x14ac:dyDescent="0.25">
      <c r="F10017" s="469"/>
    </row>
    <row r="10018" spans="6:6" x14ac:dyDescent="0.25">
      <c r="F10018" s="469"/>
    </row>
    <row r="10019" spans="6:6" x14ac:dyDescent="0.25">
      <c r="F10019" s="469"/>
    </row>
    <row r="10020" spans="6:6" x14ac:dyDescent="0.25">
      <c r="F10020" s="469"/>
    </row>
    <row r="10021" spans="6:6" x14ac:dyDescent="0.25">
      <c r="F10021" s="469"/>
    </row>
    <row r="10022" spans="6:6" x14ac:dyDescent="0.25">
      <c r="F10022" s="469"/>
    </row>
    <row r="10023" spans="6:6" x14ac:dyDescent="0.25">
      <c r="F10023" s="469"/>
    </row>
    <row r="10024" spans="6:6" x14ac:dyDescent="0.25">
      <c r="F10024" s="469"/>
    </row>
    <row r="10025" spans="6:6" x14ac:dyDescent="0.25">
      <c r="F10025" s="469"/>
    </row>
    <row r="10026" spans="6:6" x14ac:dyDescent="0.25">
      <c r="F10026" s="469"/>
    </row>
    <row r="10027" spans="6:6" x14ac:dyDescent="0.25">
      <c r="F10027" s="469"/>
    </row>
    <row r="10028" spans="6:6" x14ac:dyDescent="0.25">
      <c r="F10028" s="469"/>
    </row>
    <row r="10029" spans="6:6" x14ac:dyDescent="0.25">
      <c r="F10029" s="469"/>
    </row>
    <row r="10030" spans="6:6" x14ac:dyDescent="0.25">
      <c r="F10030" s="469"/>
    </row>
    <row r="10031" spans="6:6" x14ac:dyDescent="0.25">
      <c r="F10031" s="469"/>
    </row>
    <row r="10032" spans="6:6" x14ac:dyDescent="0.25">
      <c r="F10032" s="469"/>
    </row>
    <row r="10033" spans="6:6" x14ac:dyDescent="0.25">
      <c r="F10033" s="469"/>
    </row>
    <row r="10034" spans="6:6" x14ac:dyDescent="0.25">
      <c r="F10034" s="469"/>
    </row>
    <row r="10035" spans="6:6" x14ac:dyDescent="0.25">
      <c r="F10035" s="469"/>
    </row>
    <row r="10036" spans="6:6" x14ac:dyDescent="0.25">
      <c r="F10036" s="469"/>
    </row>
    <row r="10037" spans="6:6" x14ac:dyDescent="0.25">
      <c r="F10037" s="469"/>
    </row>
    <row r="10038" spans="6:6" x14ac:dyDescent="0.25">
      <c r="F10038" s="469"/>
    </row>
    <row r="10039" spans="6:6" x14ac:dyDescent="0.25">
      <c r="F10039" s="469"/>
    </row>
    <row r="10040" spans="6:6" x14ac:dyDescent="0.25">
      <c r="F10040" s="469"/>
    </row>
    <row r="10041" spans="6:6" x14ac:dyDescent="0.25">
      <c r="F10041" s="469"/>
    </row>
    <row r="10042" spans="6:6" x14ac:dyDescent="0.25">
      <c r="F10042" s="469"/>
    </row>
    <row r="10043" spans="6:6" x14ac:dyDescent="0.25">
      <c r="F10043" s="469"/>
    </row>
    <row r="10044" spans="6:6" x14ac:dyDescent="0.25">
      <c r="F10044" s="469"/>
    </row>
    <row r="10045" spans="6:6" x14ac:dyDescent="0.25">
      <c r="F10045" s="469"/>
    </row>
    <row r="10046" spans="6:6" x14ac:dyDescent="0.25">
      <c r="F10046" s="469"/>
    </row>
    <row r="10047" spans="6:6" x14ac:dyDescent="0.25">
      <c r="F10047" s="469"/>
    </row>
    <row r="10048" spans="6:6" x14ac:dyDescent="0.25">
      <c r="F10048" s="469"/>
    </row>
    <row r="10049" spans="6:6" x14ac:dyDescent="0.25">
      <c r="F10049" s="469"/>
    </row>
    <row r="10050" spans="6:6" x14ac:dyDescent="0.25">
      <c r="F10050" s="469"/>
    </row>
    <row r="10051" spans="6:6" x14ac:dyDescent="0.25">
      <c r="F10051" s="469"/>
    </row>
    <row r="10052" spans="6:6" x14ac:dyDescent="0.25">
      <c r="F10052" s="469"/>
    </row>
    <row r="10053" spans="6:6" x14ac:dyDescent="0.25">
      <c r="F10053" s="469"/>
    </row>
    <row r="10054" spans="6:6" x14ac:dyDescent="0.25">
      <c r="F10054" s="469"/>
    </row>
    <row r="10055" spans="6:6" x14ac:dyDescent="0.25">
      <c r="F10055" s="469"/>
    </row>
    <row r="10056" spans="6:6" x14ac:dyDescent="0.25">
      <c r="F10056" s="469"/>
    </row>
    <row r="10057" spans="6:6" x14ac:dyDescent="0.25">
      <c r="F10057" s="469"/>
    </row>
    <row r="10058" spans="6:6" x14ac:dyDescent="0.25">
      <c r="F10058" s="469"/>
    </row>
    <row r="10059" spans="6:6" x14ac:dyDescent="0.25">
      <c r="F10059" s="469"/>
    </row>
    <row r="10060" spans="6:6" x14ac:dyDescent="0.25">
      <c r="F10060" s="469"/>
    </row>
    <row r="10061" spans="6:6" x14ac:dyDescent="0.25">
      <c r="F10061" s="469"/>
    </row>
    <row r="10062" spans="6:6" x14ac:dyDescent="0.25">
      <c r="F10062" s="469"/>
    </row>
    <row r="10063" spans="6:6" x14ac:dyDescent="0.25">
      <c r="F10063" s="469"/>
    </row>
    <row r="10064" spans="6:6" x14ac:dyDescent="0.25">
      <c r="F10064" s="469"/>
    </row>
    <row r="10065" spans="6:6" x14ac:dyDescent="0.25">
      <c r="F10065" s="469"/>
    </row>
    <row r="10066" spans="6:6" x14ac:dyDescent="0.25">
      <c r="F10066" s="469"/>
    </row>
    <row r="10067" spans="6:6" x14ac:dyDescent="0.25">
      <c r="F10067" s="469"/>
    </row>
    <row r="10068" spans="6:6" x14ac:dyDescent="0.25">
      <c r="F10068" s="469"/>
    </row>
    <row r="10069" spans="6:6" x14ac:dyDescent="0.25">
      <c r="F10069" s="469"/>
    </row>
    <row r="10070" spans="6:6" x14ac:dyDescent="0.25">
      <c r="F10070" s="469"/>
    </row>
    <row r="10071" spans="6:6" x14ac:dyDescent="0.25">
      <c r="F10071" s="469"/>
    </row>
    <row r="10072" spans="6:6" x14ac:dyDescent="0.25">
      <c r="F10072" s="469"/>
    </row>
    <row r="10073" spans="6:6" x14ac:dyDescent="0.25">
      <c r="F10073" s="469"/>
    </row>
    <row r="10074" spans="6:6" x14ac:dyDescent="0.25">
      <c r="F10074" s="469"/>
    </row>
    <row r="10075" spans="6:6" x14ac:dyDescent="0.25">
      <c r="F10075" s="469"/>
    </row>
    <row r="10076" spans="6:6" x14ac:dyDescent="0.25">
      <c r="F10076" s="469"/>
    </row>
    <row r="10077" spans="6:6" x14ac:dyDescent="0.25">
      <c r="F10077" s="469"/>
    </row>
    <row r="10078" spans="6:6" x14ac:dyDescent="0.25">
      <c r="F10078" s="469"/>
    </row>
    <row r="10079" spans="6:6" x14ac:dyDescent="0.25">
      <c r="F10079" s="469"/>
    </row>
    <row r="10080" spans="6:6" x14ac:dyDescent="0.25">
      <c r="F10080" s="469"/>
    </row>
    <row r="10081" spans="6:6" x14ac:dyDescent="0.25">
      <c r="F10081" s="469"/>
    </row>
    <row r="10082" spans="6:6" x14ac:dyDescent="0.25">
      <c r="F10082" s="469"/>
    </row>
    <row r="10083" spans="6:6" x14ac:dyDescent="0.25">
      <c r="F10083" s="469"/>
    </row>
    <row r="10084" spans="6:6" x14ac:dyDescent="0.25">
      <c r="F10084" s="469"/>
    </row>
    <row r="10085" spans="6:6" x14ac:dyDescent="0.25">
      <c r="F10085" s="469"/>
    </row>
    <row r="10086" spans="6:6" x14ac:dyDescent="0.25">
      <c r="F10086" s="469"/>
    </row>
    <row r="10087" spans="6:6" x14ac:dyDescent="0.25">
      <c r="F10087" s="469"/>
    </row>
    <row r="10088" spans="6:6" x14ac:dyDescent="0.25">
      <c r="F10088" s="469"/>
    </row>
    <row r="10089" spans="6:6" x14ac:dyDescent="0.25">
      <c r="F10089" s="469"/>
    </row>
    <row r="10090" spans="6:6" x14ac:dyDescent="0.25">
      <c r="F10090" s="469"/>
    </row>
    <row r="10091" spans="6:6" x14ac:dyDescent="0.25">
      <c r="F10091" s="469"/>
    </row>
    <row r="10092" spans="6:6" x14ac:dyDescent="0.25">
      <c r="F10092" s="469"/>
    </row>
    <row r="10093" spans="6:6" x14ac:dyDescent="0.25">
      <c r="F10093" s="469"/>
    </row>
    <row r="10094" spans="6:6" x14ac:dyDescent="0.25">
      <c r="F10094" s="469"/>
    </row>
    <row r="10095" spans="6:6" x14ac:dyDescent="0.25">
      <c r="F10095" s="469"/>
    </row>
    <row r="10096" spans="6:6" x14ac:dyDescent="0.25">
      <c r="F10096" s="469"/>
    </row>
    <row r="10097" spans="6:6" x14ac:dyDescent="0.25">
      <c r="F10097" s="469"/>
    </row>
    <row r="10098" spans="6:6" x14ac:dyDescent="0.25">
      <c r="F10098" s="469"/>
    </row>
    <row r="10099" spans="6:6" x14ac:dyDescent="0.25">
      <c r="F10099" s="469"/>
    </row>
    <row r="10100" spans="6:6" x14ac:dyDescent="0.25">
      <c r="F10100" s="469"/>
    </row>
    <row r="10101" spans="6:6" x14ac:dyDescent="0.25">
      <c r="F10101" s="469"/>
    </row>
    <row r="10102" spans="6:6" x14ac:dyDescent="0.25">
      <c r="F10102" s="469"/>
    </row>
    <row r="10103" spans="6:6" x14ac:dyDescent="0.25">
      <c r="F10103" s="469"/>
    </row>
    <row r="10104" spans="6:6" x14ac:dyDescent="0.25">
      <c r="F10104" s="469"/>
    </row>
    <row r="10105" spans="6:6" x14ac:dyDescent="0.25">
      <c r="F10105" s="469"/>
    </row>
    <row r="10106" spans="6:6" x14ac:dyDescent="0.25">
      <c r="F10106" s="469"/>
    </row>
    <row r="10107" spans="6:6" x14ac:dyDescent="0.25">
      <c r="F10107" s="469"/>
    </row>
    <row r="10108" spans="6:6" x14ac:dyDescent="0.25">
      <c r="F10108" s="469"/>
    </row>
    <row r="10109" spans="6:6" x14ac:dyDescent="0.25">
      <c r="F10109" s="469"/>
    </row>
    <row r="10110" spans="6:6" x14ac:dyDescent="0.25">
      <c r="F10110" s="469"/>
    </row>
    <row r="10111" spans="6:6" x14ac:dyDescent="0.25">
      <c r="F10111" s="469"/>
    </row>
    <row r="10112" spans="6:6" x14ac:dyDescent="0.25">
      <c r="F10112" s="469"/>
    </row>
    <row r="10113" spans="6:6" x14ac:dyDescent="0.25">
      <c r="F10113" s="469"/>
    </row>
    <row r="10114" spans="6:6" x14ac:dyDescent="0.25">
      <c r="F10114" s="469"/>
    </row>
    <row r="10115" spans="6:6" x14ac:dyDescent="0.25">
      <c r="F10115" s="469"/>
    </row>
    <row r="10116" spans="6:6" x14ac:dyDescent="0.25">
      <c r="F10116" s="469"/>
    </row>
    <row r="10117" spans="6:6" x14ac:dyDescent="0.25">
      <c r="F10117" s="469"/>
    </row>
    <row r="10118" spans="6:6" x14ac:dyDescent="0.25">
      <c r="F10118" s="469"/>
    </row>
    <row r="10119" spans="6:6" x14ac:dyDescent="0.25">
      <c r="F10119" s="469"/>
    </row>
    <row r="10120" spans="6:6" x14ac:dyDescent="0.25">
      <c r="F10120" s="469"/>
    </row>
    <row r="10121" spans="6:6" x14ac:dyDescent="0.25">
      <c r="F10121" s="469"/>
    </row>
    <row r="10122" spans="6:6" x14ac:dyDescent="0.25">
      <c r="F10122" s="469"/>
    </row>
    <row r="10123" spans="6:6" x14ac:dyDescent="0.25">
      <c r="F10123" s="469"/>
    </row>
    <row r="10124" spans="6:6" x14ac:dyDescent="0.25">
      <c r="F10124" s="469"/>
    </row>
    <row r="10125" spans="6:6" x14ac:dyDescent="0.25">
      <c r="F10125" s="469"/>
    </row>
    <row r="10126" spans="6:6" x14ac:dyDescent="0.25">
      <c r="F10126" s="469"/>
    </row>
    <row r="10127" spans="6:6" x14ac:dyDescent="0.25">
      <c r="F10127" s="469"/>
    </row>
    <row r="10128" spans="6:6" x14ac:dyDescent="0.25">
      <c r="F10128" s="469"/>
    </row>
    <row r="10129" spans="6:6" x14ac:dyDescent="0.25">
      <c r="F10129" s="469"/>
    </row>
    <row r="10130" spans="6:6" x14ac:dyDescent="0.25">
      <c r="F10130" s="469"/>
    </row>
    <row r="10131" spans="6:6" x14ac:dyDescent="0.25">
      <c r="F10131" s="469"/>
    </row>
    <row r="10132" spans="6:6" x14ac:dyDescent="0.25">
      <c r="F10132" s="469"/>
    </row>
    <row r="10133" spans="6:6" x14ac:dyDescent="0.25">
      <c r="F10133" s="469"/>
    </row>
    <row r="10134" spans="6:6" x14ac:dyDescent="0.25">
      <c r="F10134" s="469"/>
    </row>
    <row r="10135" spans="6:6" x14ac:dyDescent="0.25">
      <c r="F10135" s="469"/>
    </row>
    <row r="10136" spans="6:6" x14ac:dyDescent="0.25">
      <c r="F10136" s="469"/>
    </row>
    <row r="10137" spans="6:6" x14ac:dyDescent="0.25">
      <c r="F10137" s="469"/>
    </row>
    <row r="10138" spans="6:6" x14ac:dyDescent="0.25">
      <c r="F10138" s="469"/>
    </row>
    <row r="10139" spans="6:6" x14ac:dyDescent="0.25">
      <c r="F10139" s="469"/>
    </row>
    <row r="10140" spans="6:6" x14ac:dyDescent="0.25">
      <c r="F10140" s="469"/>
    </row>
    <row r="10141" spans="6:6" x14ac:dyDescent="0.25">
      <c r="F10141" s="469"/>
    </row>
    <row r="10142" spans="6:6" x14ac:dyDescent="0.25">
      <c r="F10142" s="469"/>
    </row>
    <row r="10143" spans="6:6" x14ac:dyDescent="0.25">
      <c r="F10143" s="469"/>
    </row>
    <row r="10144" spans="6:6" x14ac:dyDescent="0.25">
      <c r="F10144" s="469"/>
    </row>
    <row r="10145" spans="6:6" x14ac:dyDescent="0.25">
      <c r="F10145" s="469"/>
    </row>
    <row r="10146" spans="6:6" x14ac:dyDescent="0.25">
      <c r="F10146" s="469"/>
    </row>
    <row r="10147" spans="6:6" x14ac:dyDescent="0.25">
      <c r="F10147" s="469"/>
    </row>
    <row r="10148" spans="6:6" x14ac:dyDescent="0.25">
      <c r="F10148" s="469"/>
    </row>
    <row r="10149" spans="6:6" x14ac:dyDescent="0.25">
      <c r="F10149" s="469"/>
    </row>
    <row r="10150" spans="6:6" x14ac:dyDescent="0.25">
      <c r="F10150" s="469"/>
    </row>
    <row r="10151" spans="6:6" x14ac:dyDescent="0.25">
      <c r="F10151" s="469"/>
    </row>
    <row r="10152" spans="6:6" x14ac:dyDescent="0.25">
      <c r="F10152" s="469"/>
    </row>
    <row r="10153" spans="6:6" x14ac:dyDescent="0.25">
      <c r="F10153" s="469"/>
    </row>
    <row r="10154" spans="6:6" x14ac:dyDescent="0.25">
      <c r="F10154" s="469"/>
    </row>
    <row r="10155" spans="6:6" x14ac:dyDescent="0.25">
      <c r="F10155" s="469"/>
    </row>
    <row r="10156" spans="6:6" x14ac:dyDescent="0.25">
      <c r="F10156" s="469"/>
    </row>
    <row r="10157" spans="6:6" x14ac:dyDescent="0.25">
      <c r="F10157" s="469"/>
    </row>
    <row r="10158" spans="6:6" x14ac:dyDescent="0.25">
      <c r="F10158" s="469"/>
    </row>
    <row r="10159" spans="6:6" x14ac:dyDescent="0.25">
      <c r="F10159" s="469"/>
    </row>
    <row r="10160" spans="6:6" x14ac:dyDescent="0.25">
      <c r="F10160" s="469"/>
    </row>
    <row r="10161" spans="6:6" x14ac:dyDescent="0.25">
      <c r="F10161" s="469"/>
    </row>
    <row r="10162" spans="6:6" x14ac:dyDescent="0.25">
      <c r="F10162" s="469"/>
    </row>
    <row r="10163" spans="6:6" x14ac:dyDescent="0.25">
      <c r="F10163" s="469"/>
    </row>
    <row r="10164" spans="6:6" x14ac:dyDescent="0.25">
      <c r="F10164" s="469"/>
    </row>
    <row r="10165" spans="6:6" x14ac:dyDescent="0.25">
      <c r="F10165" s="469"/>
    </row>
    <row r="10166" spans="6:6" x14ac:dyDescent="0.25">
      <c r="F10166" s="469"/>
    </row>
    <row r="10167" spans="6:6" x14ac:dyDescent="0.25">
      <c r="F10167" s="469"/>
    </row>
    <row r="10168" spans="6:6" x14ac:dyDescent="0.25">
      <c r="F10168" s="469"/>
    </row>
    <row r="10169" spans="6:6" x14ac:dyDescent="0.25">
      <c r="F10169" s="469"/>
    </row>
    <row r="10170" spans="6:6" x14ac:dyDescent="0.25">
      <c r="F10170" s="469"/>
    </row>
    <row r="10171" spans="6:6" x14ac:dyDescent="0.25">
      <c r="F10171" s="469"/>
    </row>
    <row r="10172" spans="6:6" x14ac:dyDescent="0.25">
      <c r="F10172" s="469"/>
    </row>
    <row r="10173" spans="6:6" x14ac:dyDescent="0.25">
      <c r="F10173" s="469"/>
    </row>
    <row r="10174" spans="6:6" x14ac:dyDescent="0.25">
      <c r="F10174" s="469"/>
    </row>
    <row r="10175" spans="6:6" x14ac:dyDescent="0.25">
      <c r="F10175" s="469"/>
    </row>
    <row r="10176" spans="6:6" x14ac:dyDescent="0.25">
      <c r="F10176" s="469"/>
    </row>
    <row r="10177" spans="6:6" x14ac:dyDescent="0.25">
      <c r="F10177" s="469"/>
    </row>
    <row r="10178" spans="6:6" x14ac:dyDescent="0.25">
      <c r="F10178" s="469"/>
    </row>
    <row r="10179" spans="6:6" x14ac:dyDescent="0.25">
      <c r="F10179" s="469"/>
    </row>
    <row r="10180" spans="6:6" x14ac:dyDescent="0.25">
      <c r="F10180" s="469"/>
    </row>
    <row r="10181" spans="6:6" x14ac:dyDescent="0.25">
      <c r="F10181" s="469"/>
    </row>
    <row r="10182" spans="6:6" x14ac:dyDescent="0.25">
      <c r="F10182" s="469"/>
    </row>
    <row r="10183" spans="6:6" x14ac:dyDescent="0.25">
      <c r="F10183" s="469"/>
    </row>
    <row r="10184" spans="6:6" x14ac:dyDescent="0.25">
      <c r="F10184" s="469"/>
    </row>
    <row r="10185" spans="6:6" x14ac:dyDescent="0.25">
      <c r="F10185" s="469"/>
    </row>
    <row r="10186" spans="6:6" x14ac:dyDescent="0.25">
      <c r="F10186" s="469"/>
    </row>
    <row r="10187" spans="6:6" x14ac:dyDescent="0.25">
      <c r="F10187" s="469"/>
    </row>
    <row r="10188" spans="6:6" x14ac:dyDescent="0.25">
      <c r="F10188" s="469"/>
    </row>
    <row r="10189" spans="6:6" x14ac:dyDescent="0.25">
      <c r="F10189" s="469"/>
    </row>
    <row r="10190" spans="6:6" x14ac:dyDescent="0.25">
      <c r="F10190" s="469"/>
    </row>
    <row r="10191" spans="6:6" x14ac:dyDescent="0.25">
      <c r="F10191" s="469"/>
    </row>
    <row r="10192" spans="6:6" x14ac:dyDescent="0.25">
      <c r="F10192" s="469"/>
    </row>
    <row r="10193" spans="6:6" x14ac:dyDescent="0.25">
      <c r="F10193" s="469"/>
    </row>
    <row r="10194" spans="6:6" x14ac:dyDescent="0.25">
      <c r="F10194" s="469"/>
    </row>
    <row r="10195" spans="6:6" x14ac:dyDescent="0.25">
      <c r="F10195" s="469"/>
    </row>
    <row r="10196" spans="6:6" x14ac:dyDescent="0.25">
      <c r="F10196" s="469"/>
    </row>
    <row r="10197" spans="6:6" x14ac:dyDescent="0.25">
      <c r="F10197" s="469"/>
    </row>
    <row r="10198" spans="6:6" x14ac:dyDescent="0.25">
      <c r="F10198" s="469"/>
    </row>
    <row r="10199" spans="6:6" x14ac:dyDescent="0.25">
      <c r="F10199" s="469"/>
    </row>
    <row r="10200" spans="6:6" x14ac:dyDescent="0.25">
      <c r="F10200" s="469"/>
    </row>
    <row r="10201" spans="6:6" x14ac:dyDescent="0.25">
      <c r="F10201" s="469"/>
    </row>
    <row r="10202" spans="6:6" x14ac:dyDescent="0.25">
      <c r="F10202" s="469"/>
    </row>
    <row r="10203" spans="6:6" x14ac:dyDescent="0.25">
      <c r="F10203" s="469"/>
    </row>
    <row r="10204" spans="6:6" x14ac:dyDescent="0.25">
      <c r="F10204" s="469"/>
    </row>
    <row r="10205" spans="6:6" x14ac:dyDescent="0.25">
      <c r="F10205" s="469"/>
    </row>
    <row r="10206" spans="6:6" x14ac:dyDescent="0.25">
      <c r="F10206" s="469"/>
    </row>
    <row r="10207" spans="6:6" x14ac:dyDescent="0.25">
      <c r="F10207" s="469"/>
    </row>
    <row r="10208" spans="6:6" x14ac:dyDescent="0.25">
      <c r="F10208" s="469"/>
    </row>
    <row r="10209" spans="6:6" x14ac:dyDescent="0.25">
      <c r="F10209" s="469"/>
    </row>
    <row r="10210" spans="6:6" x14ac:dyDescent="0.25">
      <c r="F10210" s="469"/>
    </row>
    <row r="10211" spans="6:6" x14ac:dyDescent="0.25">
      <c r="F10211" s="469"/>
    </row>
    <row r="10212" spans="6:6" x14ac:dyDescent="0.25">
      <c r="F10212" s="469"/>
    </row>
    <row r="10213" spans="6:6" x14ac:dyDescent="0.25">
      <c r="F10213" s="469"/>
    </row>
    <row r="10214" spans="6:6" x14ac:dyDescent="0.25">
      <c r="F10214" s="469"/>
    </row>
    <row r="10215" spans="6:6" x14ac:dyDescent="0.25">
      <c r="F10215" s="469"/>
    </row>
    <row r="10216" spans="6:6" x14ac:dyDescent="0.25">
      <c r="F10216" s="469"/>
    </row>
    <row r="10217" spans="6:6" x14ac:dyDescent="0.25">
      <c r="F10217" s="469"/>
    </row>
    <row r="10218" spans="6:6" x14ac:dyDescent="0.25">
      <c r="F10218" s="469"/>
    </row>
    <row r="10219" spans="6:6" x14ac:dyDescent="0.25">
      <c r="F10219" s="469"/>
    </row>
    <row r="10220" spans="6:6" x14ac:dyDescent="0.25">
      <c r="F10220" s="469"/>
    </row>
    <row r="10221" spans="6:6" x14ac:dyDescent="0.25">
      <c r="F10221" s="469"/>
    </row>
    <row r="10222" spans="6:6" x14ac:dyDescent="0.25">
      <c r="F10222" s="469"/>
    </row>
    <row r="10223" spans="6:6" x14ac:dyDescent="0.25">
      <c r="F10223" s="469"/>
    </row>
    <row r="10224" spans="6:6" x14ac:dyDescent="0.25">
      <c r="F10224" s="469"/>
    </row>
    <row r="10225" spans="6:6" x14ac:dyDescent="0.25">
      <c r="F10225" s="469"/>
    </row>
    <row r="10226" spans="6:6" x14ac:dyDescent="0.25">
      <c r="F10226" s="469"/>
    </row>
    <row r="10227" spans="6:6" x14ac:dyDescent="0.25">
      <c r="F10227" s="469"/>
    </row>
    <row r="10228" spans="6:6" x14ac:dyDescent="0.25">
      <c r="F10228" s="469"/>
    </row>
    <row r="10229" spans="6:6" x14ac:dyDescent="0.25">
      <c r="F10229" s="469"/>
    </row>
    <row r="10230" spans="6:6" x14ac:dyDescent="0.25">
      <c r="F10230" s="469"/>
    </row>
    <row r="10231" spans="6:6" x14ac:dyDescent="0.25">
      <c r="F10231" s="469"/>
    </row>
    <row r="10232" spans="6:6" x14ac:dyDescent="0.25">
      <c r="F10232" s="469"/>
    </row>
    <row r="10233" spans="6:6" x14ac:dyDescent="0.25">
      <c r="F10233" s="469"/>
    </row>
    <row r="10234" spans="6:6" x14ac:dyDescent="0.25">
      <c r="F10234" s="469"/>
    </row>
    <row r="10235" spans="6:6" x14ac:dyDescent="0.25">
      <c r="F10235" s="469"/>
    </row>
    <row r="10236" spans="6:6" x14ac:dyDescent="0.25">
      <c r="F10236" s="469"/>
    </row>
    <row r="10237" spans="6:6" x14ac:dyDescent="0.25">
      <c r="F10237" s="469"/>
    </row>
    <row r="10238" spans="6:6" x14ac:dyDescent="0.25">
      <c r="F10238" s="469"/>
    </row>
    <row r="10239" spans="6:6" x14ac:dyDescent="0.25">
      <c r="F10239" s="469"/>
    </row>
    <row r="10240" spans="6:6" x14ac:dyDescent="0.25">
      <c r="F10240" s="469"/>
    </row>
    <row r="10241" spans="6:6" x14ac:dyDescent="0.25">
      <c r="F10241" s="469"/>
    </row>
    <row r="10242" spans="6:6" x14ac:dyDescent="0.25">
      <c r="F10242" s="469"/>
    </row>
    <row r="10243" spans="6:6" x14ac:dyDescent="0.25">
      <c r="F10243" s="469"/>
    </row>
    <row r="10244" spans="6:6" x14ac:dyDescent="0.25">
      <c r="F10244" s="469"/>
    </row>
    <row r="10245" spans="6:6" x14ac:dyDescent="0.25">
      <c r="F10245" s="469"/>
    </row>
    <row r="10246" spans="6:6" x14ac:dyDescent="0.25">
      <c r="F10246" s="469"/>
    </row>
    <row r="10247" spans="6:6" x14ac:dyDescent="0.25">
      <c r="F10247" s="469"/>
    </row>
    <row r="10248" spans="6:6" x14ac:dyDescent="0.25">
      <c r="F10248" s="469"/>
    </row>
    <row r="10249" spans="6:6" x14ac:dyDescent="0.25">
      <c r="F10249" s="469"/>
    </row>
    <row r="10250" spans="6:6" x14ac:dyDescent="0.25">
      <c r="F10250" s="469"/>
    </row>
    <row r="10251" spans="6:6" x14ac:dyDescent="0.25">
      <c r="F10251" s="469"/>
    </row>
    <row r="10252" spans="6:6" x14ac:dyDescent="0.25">
      <c r="F10252" s="469"/>
    </row>
    <row r="10253" spans="6:6" x14ac:dyDescent="0.25">
      <c r="F10253" s="469"/>
    </row>
    <row r="10254" spans="6:6" x14ac:dyDescent="0.25">
      <c r="F10254" s="469"/>
    </row>
    <row r="10255" spans="6:6" x14ac:dyDescent="0.25">
      <c r="F10255" s="469"/>
    </row>
    <row r="10256" spans="6:6" x14ac:dyDescent="0.25">
      <c r="F10256" s="469"/>
    </row>
    <row r="10257" spans="6:6" x14ac:dyDescent="0.25">
      <c r="F10257" s="469"/>
    </row>
    <row r="10258" spans="6:6" x14ac:dyDescent="0.25">
      <c r="F10258" s="469"/>
    </row>
    <row r="10259" spans="6:6" x14ac:dyDescent="0.25">
      <c r="F10259" s="469"/>
    </row>
    <row r="10260" spans="6:6" x14ac:dyDescent="0.25">
      <c r="F10260" s="469"/>
    </row>
    <row r="10261" spans="6:6" x14ac:dyDescent="0.25">
      <c r="F10261" s="469"/>
    </row>
    <row r="10262" spans="6:6" x14ac:dyDescent="0.25">
      <c r="F10262" s="469"/>
    </row>
    <row r="10263" spans="6:6" x14ac:dyDescent="0.25">
      <c r="F10263" s="469"/>
    </row>
    <row r="10264" spans="6:6" x14ac:dyDescent="0.25">
      <c r="F10264" s="469"/>
    </row>
    <row r="10265" spans="6:6" x14ac:dyDescent="0.25">
      <c r="F10265" s="469"/>
    </row>
    <row r="10266" spans="6:6" x14ac:dyDescent="0.25">
      <c r="F10266" s="469"/>
    </row>
    <row r="10267" spans="6:6" x14ac:dyDescent="0.25">
      <c r="F10267" s="469"/>
    </row>
    <row r="10268" spans="6:6" x14ac:dyDescent="0.25">
      <c r="F10268" s="469"/>
    </row>
    <row r="10269" spans="6:6" x14ac:dyDescent="0.25">
      <c r="F10269" s="469"/>
    </row>
    <row r="10270" spans="6:6" x14ac:dyDescent="0.25">
      <c r="F10270" s="469"/>
    </row>
    <row r="10271" spans="6:6" x14ac:dyDescent="0.25">
      <c r="F10271" s="469"/>
    </row>
    <row r="10272" spans="6:6" x14ac:dyDescent="0.25">
      <c r="F10272" s="469"/>
    </row>
    <row r="10273" spans="6:6" x14ac:dyDescent="0.25">
      <c r="F10273" s="469"/>
    </row>
    <row r="10274" spans="6:6" x14ac:dyDescent="0.25">
      <c r="F10274" s="469"/>
    </row>
    <row r="10275" spans="6:6" x14ac:dyDescent="0.25">
      <c r="F10275" s="469"/>
    </row>
    <row r="10276" spans="6:6" x14ac:dyDescent="0.25">
      <c r="F10276" s="469"/>
    </row>
    <row r="10277" spans="6:6" x14ac:dyDescent="0.25">
      <c r="F10277" s="469"/>
    </row>
    <row r="10278" spans="6:6" x14ac:dyDescent="0.25">
      <c r="F10278" s="469"/>
    </row>
    <row r="10279" spans="6:6" x14ac:dyDescent="0.25">
      <c r="F10279" s="469"/>
    </row>
    <row r="10280" spans="6:6" x14ac:dyDescent="0.25">
      <c r="F10280" s="469"/>
    </row>
    <row r="10281" spans="6:6" x14ac:dyDescent="0.25">
      <c r="F10281" s="469"/>
    </row>
    <row r="10282" spans="6:6" x14ac:dyDescent="0.25">
      <c r="F10282" s="469"/>
    </row>
    <row r="10283" spans="6:6" x14ac:dyDescent="0.25">
      <c r="F10283" s="469"/>
    </row>
    <row r="10284" spans="6:6" x14ac:dyDescent="0.25">
      <c r="F10284" s="469"/>
    </row>
    <row r="10285" spans="6:6" x14ac:dyDescent="0.25">
      <c r="F10285" s="469"/>
    </row>
    <row r="10286" spans="6:6" x14ac:dyDescent="0.25">
      <c r="F10286" s="469"/>
    </row>
    <row r="10287" spans="6:6" x14ac:dyDescent="0.25">
      <c r="F10287" s="469"/>
    </row>
    <row r="10288" spans="6:6" x14ac:dyDescent="0.25">
      <c r="F10288" s="469"/>
    </row>
    <row r="10289" spans="6:6" x14ac:dyDescent="0.25">
      <c r="F10289" s="469"/>
    </row>
    <row r="10290" spans="6:6" x14ac:dyDescent="0.25">
      <c r="F10290" s="469"/>
    </row>
    <row r="10291" spans="6:6" x14ac:dyDescent="0.25">
      <c r="F10291" s="469"/>
    </row>
    <row r="10292" spans="6:6" x14ac:dyDescent="0.25">
      <c r="F10292" s="469"/>
    </row>
    <row r="10293" spans="6:6" x14ac:dyDescent="0.25">
      <c r="F10293" s="469"/>
    </row>
    <row r="10294" spans="6:6" x14ac:dyDescent="0.25">
      <c r="F10294" s="469"/>
    </row>
    <row r="10295" spans="6:6" x14ac:dyDescent="0.25">
      <c r="F10295" s="469"/>
    </row>
    <row r="10296" spans="6:6" x14ac:dyDescent="0.25">
      <c r="F10296" s="469"/>
    </row>
    <row r="10297" spans="6:6" x14ac:dyDescent="0.25">
      <c r="F10297" s="469"/>
    </row>
    <row r="10298" spans="6:6" x14ac:dyDescent="0.25">
      <c r="F10298" s="469"/>
    </row>
    <row r="10299" spans="6:6" x14ac:dyDescent="0.25">
      <c r="F10299" s="469"/>
    </row>
    <row r="10300" spans="6:6" x14ac:dyDescent="0.25">
      <c r="F10300" s="469"/>
    </row>
    <row r="10301" spans="6:6" x14ac:dyDescent="0.25">
      <c r="F10301" s="469"/>
    </row>
    <row r="10302" spans="6:6" x14ac:dyDescent="0.25">
      <c r="F10302" s="469"/>
    </row>
    <row r="10303" spans="6:6" x14ac:dyDescent="0.25">
      <c r="F10303" s="469"/>
    </row>
    <row r="10304" spans="6:6" x14ac:dyDescent="0.25">
      <c r="F10304" s="469"/>
    </row>
    <row r="10305" spans="6:6" x14ac:dyDescent="0.25">
      <c r="F10305" s="469"/>
    </row>
    <row r="10306" spans="6:6" x14ac:dyDescent="0.25">
      <c r="F10306" s="469"/>
    </row>
    <row r="10307" spans="6:6" x14ac:dyDescent="0.25">
      <c r="F10307" s="469"/>
    </row>
    <row r="10308" spans="6:6" x14ac:dyDescent="0.25">
      <c r="F10308" s="469"/>
    </row>
    <row r="10309" spans="6:6" x14ac:dyDescent="0.25">
      <c r="F10309" s="469"/>
    </row>
    <row r="10310" spans="6:6" x14ac:dyDescent="0.25">
      <c r="F10310" s="469"/>
    </row>
    <row r="10311" spans="6:6" x14ac:dyDescent="0.25">
      <c r="F10311" s="469"/>
    </row>
    <row r="10312" spans="6:6" x14ac:dyDescent="0.25">
      <c r="F10312" s="469"/>
    </row>
    <row r="10313" spans="6:6" x14ac:dyDescent="0.25">
      <c r="F10313" s="469"/>
    </row>
    <row r="10314" spans="6:6" x14ac:dyDescent="0.25">
      <c r="F10314" s="469"/>
    </row>
    <row r="10315" spans="6:6" x14ac:dyDescent="0.25">
      <c r="F10315" s="469"/>
    </row>
    <row r="10316" spans="6:6" x14ac:dyDescent="0.25">
      <c r="F10316" s="469"/>
    </row>
    <row r="10317" spans="6:6" x14ac:dyDescent="0.25">
      <c r="F10317" s="469"/>
    </row>
    <row r="10318" spans="6:6" x14ac:dyDescent="0.25">
      <c r="F10318" s="469"/>
    </row>
    <row r="10319" spans="6:6" x14ac:dyDescent="0.25">
      <c r="F10319" s="469"/>
    </row>
    <row r="10320" spans="6:6" x14ac:dyDescent="0.25">
      <c r="F10320" s="469"/>
    </row>
    <row r="10321" spans="6:6" x14ac:dyDescent="0.25">
      <c r="F10321" s="469"/>
    </row>
    <row r="10322" spans="6:6" x14ac:dyDescent="0.25">
      <c r="F10322" s="469"/>
    </row>
    <row r="10323" spans="6:6" x14ac:dyDescent="0.25">
      <c r="F10323" s="469"/>
    </row>
    <row r="10324" spans="6:6" x14ac:dyDescent="0.25">
      <c r="F10324" s="469"/>
    </row>
    <row r="10325" spans="6:6" x14ac:dyDescent="0.25">
      <c r="F10325" s="469"/>
    </row>
    <row r="10326" spans="6:6" x14ac:dyDescent="0.25">
      <c r="F10326" s="469"/>
    </row>
    <row r="10327" spans="6:6" x14ac:dyDescent="0.25">
      <c r="F10327" s="469"/>
    </row>
    <row r="10328" spans="6:6" x14ac:dyDescent="0.25">
      <c r="F10328" s="469"/>
    </row>
    <row r="10329" spans="6:6" x14ac:dyDescent="0.25">
      <c r="F10329" s="469"/>
    </row>
    <row r="10330" spans="6:6" x14ac:dyDescent="0.25">
      <c r="F10330" s="469"/>
    </row>
    <row r="10331" spans="6:6" x14ac:dyDescent="0.25">
      <c r="F10331" s="469"/>
    </row>
    <row r="10332" spans="6:6" x14ac:dyDescent="0.25">
      <c r="F10332" s="469"/>
    </row>
    <row r="10333" spans="6:6" x14ac:dyDescent="0.25">
      <c r="F10333" s="469"/>
    </row>
    <row r="10334" spans="6:6" x14ac:dyDescent="0.25">
      <c r="F10334" s="469"/>
    </row>
    <row r="10335" spans="6:6" x14ac:dyDescent="0.25">
      <c r="F10335" s="469"/>
    </row>
    <row r="10336" spans="6:6" x14ac:dyDescent="0.25">
      <c r="F10336" s="469"/>
    </row>
    <row r="10337" spans="6:6" x14ac:dyDescent="0.25">
      <c r="F10337" s="469"/>
    </row>
    <row r="10338" spans="6:6" x14ac:dyDescent="0.25">
      <c r="F10338" s="469"/>
    </row>
    <row r="10339" spans="6:6" x14ac:dyDescent="0.25">
      <c r="F10339" s="469"/>
    </row>
    <row r="10340" spans="6:6" x14ac:dyDescent="0.25">
      <c r="F10340" s="469"/>
    </row>
    <row r="10341" spans="6:6" x14ac:dyDescent="0.25">
      <c r="F10341" s="469"/>
    </row>
    <row r="10342" spans="6:6" x14ac:dyDescent="0.25">
      <c r="F10342" s="469"/>
    </row>
    <row r="10343" spans="6:6" x14ac:dyDescent="0.25">
      <c r="F10343" s="469"/>
    </row>
    <row r="10344" spans="6:6" x14ac:dyDescent="0.25">
      <c r="F10344" s="469"/>
    </row>
    <row r="10345" spans="6:6" x14ac:dyDescent="0.25">
      <c r="F10345" s="469"/>
    </row>
    <row r="10346" spans="6:6" x14ac:dyDescent="0.25">
      <c r="F10346" s="469"/>
    </row>
    <row r="10347" spans="6:6" x14ac:dyDescent="0.25">
      <c r="F10347" s="469"/>
    </row>
    <row r="10348" spans="6:6" x14ac:dyDescent="0.25">
      <c r="F10348" s="469"/>
    </row>
    <row r="10349" spans="6:6" x14ac:dyDescent="0.25">
      <c r="F10349" s="469"/>
    </row>
    <row r="10350" spans="6:6" x14ac:dyDescent="0.25">
      <c r="F10350" s="469"/>
    </row>
    <row r="10351" spans="6:6" x14ac:dyDescent="0.25">
      <c r="F10351" s="469"/>
    </row>
    <row r="10352" spans="6:6" x14ac:dyDescent="0.25">
      <c r="F10352" s="469"/>
    </row>
    <row r="10353" spans="6:6" x14ac:dyDescent="0.25">
      <c r="F10353" s="469"/>
    </row>
    <row r="10354" spans="6:6" x14ac:dyDescent="0.25">
      <c r="F10354" s="469"/>
    </row>
    <row r="10355" spans="6:6" x14ac:dyDescent="0.25">
      <c r="F10355" s="469"/>
    </row>
    <row r="10356" spans="6:6" x14ac:dyDescent="0.25">
      <c r="F10356" s="469"/>
    </row>
    <row r="10357" spans="6:6" x14ac:dyDescent="0.25">
      <c r="F10357" s="469"/>
    </row>
    <row r="10358" spans="6:6" x14ac:dyDescent="0.25">
      <c r="F10358" s="469"/>
    </row>
    <row r="10359" spans="6:6" x14ac:dyDescent="0.25">
      <c r="F10359" s="469"/>
    </row>
    <row r="10360" spans="6:6" x14ac:dyDescent="0.25">
      <c r="F10360" s="469"/>
    </row>
    <row r="10361" spans="6:6" x14ac:dyDescent="0.25">
      <c r="F10361" s="469"/>
    </row>
    <row r="10362" spans="6:6" x14ac:dyDescent="0.25">
      <c r="F10362" s="469"/>
    </row>
    <row r="10363" spans="6:6" x14ac:dyDescent="0.25">
      <c r="F10363" s="469"/>
    </row>
    <row r="10364" spans="6:6" x14ac:dyDescent="0.25">
      <c r="F10364" s="469"/>
    </row>
    <row r="10365" spans="6:6" x14ac:dyDescent="0.25">
      <c r="F10365" s="469"/>
    </row>
    <row r="10366" spans="6:6" x14ac:dyDescent="0.25">
      <c r="F10366" s="469"/>
    </row>
    <row r="10367" spans="6:6" x14ac:dyDescent="0.25">
      <c r="F10367" s="469"/>
    </row>
    <row r="10368" spans="6:6" x14ac:dyDescent="0.25">
      <c r="F10368" s="469"/>
    </row>
    <row r="10369" spans="6:6" x14ac:dyDescent="0.25">
      <c r="F10369" s="469"/>
    </row>
    <row r="10370" spans="6:6" x14ac:dyDescent="0.25">
      <c r="F10370" s="469"/>
    </row>
    <row r="10371" spans="6:6" x14ac:dyDescent="0.25">
      <c r="F10371" s="469"/>
    </row>
    <row r="10372" spans="6:6" x14ac:dyDescent="0.25">
      <c r="F10372" s="469"/>
    </row>
    <row r="10373" spans="6:6" x14ac:dyDescent="0.25">
      <c r="F10373" s="469"/>
    </row>
    <row r="10374" spans="6:6" x14ac:dyDescent="0.25">
      <c r="F10374" s="469"/>
    </row>
    <row r="10375" spans="6:6" x14ac:dyDescent="0.25">
      <c r="F10375" s="469"/>
    </row>
    <row r="10376" spans="6:6" x14ac:dyDescent="0.25">
      <c r="F10376" s="469"/>
    </row>
    <row r="10377" spans="6:6" x14ac:dyDescent="0.25">
      <c r="F10377" s="469"/>
    </row>
    <row r="10378" spans="6:6" x14ac:dyDescent="0.25">
      <c r="F10378" s="469"/>
    </row>
    <row r="10379" spans="6:6" x14ac:dyDescent="0.25">
      <c r="F10379" s="469"/>
    </row>
    <row r="10380" spans="6:6" x14ac:dyDescent="0.25">
      <c r="F10380" s="469"/>
    </row>
    <row r="10381" spans="6:6" x14ac:dyDescent="0.25">
      <c r="F10381" s="469"/>
    </row>
    <row r="10382" spans="6:6" x14ac:dyDescent="0.25">
      <c r="F10382" s="469"/>
    </row>
    <row r="10383" spans="6:6" x14ac:dyDescent="0.25">
      <c r="F10383" s="469"/>
    </row>
    <row r="10384" spans="6:6" x14ac:dyDescent="0.25">
      <c r="F10384" s="469"/>
    </row>
    <row r="10385" spans="6:6" x14ac:dyDescent="0.25">
      <c r="F10385" s="469"/>
    </row>
    <row r="10386" spans="6:6" x14ac:dyDescent="0.25">
      <c r="F10386" s="469"/>
    </row>
    <row r="10387" spans="6:6" x14ac:dyDescent="0.25">
      <c r="F10387" s="469"/>
    </row>
    <row r="10388" spans="6:6" x14ac:dyDescent="0.25">
      <c r="F10388" s="469"/>
    </row>
    <row r="10389" spans="6:6" x14ac:dyDescent="0.25">
      <c r="F10389" s="469"/>
    </row>
    <row r="10390" spans="6:6" x14ac:dyDescent="0.25">
      <c r="F10390" s="469"/>
    </row>
    <row r="10391" spans="6:6" x14ac:dyDescent="0.25">
      <c r="F10391" s="469"/>
    </row>
    <row r="10392" spans="6:6" x14ac:dyDescent="0.25">
      <c r="F10392" s="469"/>
    </row>
    <row r="10393" spans="6:6" x14ac:dyDescent="0.25">
      <c r="F10393" s="469"/>
    </row>
    <row r="10394" spans="6:6" x14ac:dyDescent="0.25">
      <c r="F10394" s="469"/>
    </row>
    <row r="10395" spans="6:6" x14ac:dyDescent="0.25">
      <c r="F10395" s="469"/>
    </row>
    <row r="10396" spans="6:6" x14ac:dyDescent="0.25">
      <c r="F10396" s="469"/>
    </row>
    <row r="10397" spans="6:6" x14ac:dyDescent="0.25">
      <c r="F10397" s="469"/>
    </row>
    <row r="10398" spans="6:6" x14ac:dyDescent="0.25">
      <c r="F10398" s="469"/>
    </row>
    <row r="10399" spans="6:6" x14ac:dyDescent="0.25">
      <c r="F10399" s="469"/>
    </row>
    <row r="10400" spans="6:6" x14ac:dyDescent="0.25">
      <c r="F10400" s="469"/>
    </row>
    <row r="10401" spans="6:6" x14ac:dyDescent="0.25">
      <c r="F10401" s="469"/>
    </row>
    <row r="10402" spans="6:6" x14ac:dyDescent="0.25">
      <c r="F10402" s="469"/>
    </row>
    <row r="10403" spans="6:6" x14ac:dyDescent="0.25">
      <c r="F10403" s="469"/>
    </row>
    <row r="10404" spans="6:6" x14ac:dyDescent="0.25">
      <c r="F10404" s="469"/>
    </row>
    <row r="10405" spans="6:6" x14ac:dyDescent="0.25">
      <c r="F10405" s="469"/>
    </row>
    <row r="10406" spans="6:6" x14ac:dyDescent="0.25">
      <c r="F10406" s="469"/>
    </row>
    <row r="10407" spans="6:6" x14ac:dyDescent="0.25">
      <c r="F10407" s="469"/>
    </row>
    <row r="10408" spans="6:6" x14ac:dyDescent="0.25">
      <c r="F10408" s="469"/>
    </row>
    <row r="10409" spans="6:6" x14ac:dyDescent="0.25">
      <c r="F10409" s="469"/>
    </row>
    <row r="10410" spans="6:6" x14ac:dyDescent="0.25">
      <c r="F10410" s="469"/>
    </row>
    <row r="10411" spans="6:6" x14ac:dyDescent="0.25">
      <c r="F10411" s="469"/>
    </row>
    <row r="10412" spans="6:6" x14ac:dyDescent="0.25">
      <c r="F10412" s="469"/>
    </row>
    <row r="10413" spans="6:6" x14ac:dyDescent="0.25">
      <c r="F10413" s="469"/>
    </row>
    <row r="10414" spans="6:6" x14ac:dyDescent="0.25">
      <c r="F10414" s="469"/>
    </row>
    <row r="10415" spans="6:6" x14ac:dyDescent="0.25">
      <c r="F10415" s="469"/>
    </row>
    <row r="10416" spans="6:6" x14ac:dyDescent="0.25">
      <c r="F10416" s="469"/>
    </row>
    <row r="10417" spans="6:6" x14ac:dyDescent="0.25">
      <c r="F10417" s="469"/>
    </row>
    <row r="10418" spans="6:6" x14ac:dyDescent="0.25">
      <c r="F10418" s="469"/>
    </row>
    <row r="10419" spans="6:6" x14ac:dyDescent="0.25">
      <c r="F10419" s="469"/>
    </row>
    <row r="10420" spans="6:6" x14ac:dyDescent="0.25">
      <c r="F10420" s="469"/>
    </row>
    <row r="10421" spans="6:6" x14ac:dyDescent="0.25">
      <c r="F10421" s="469"/>
    </row>
    <row r="10422" spans="6:6" x14ac:dyDescent="0.25">
      <c r="F10422" s="469"/>
    </row>
    <row r="10423" spans="6:6" x14ac:dyDescent="0.25">
      <c r="F10423" s="469"/>
    </row>
    <row r="10424" spans="6:6" x14ac:dyDescent="0.25">
      <c r="F10424" s="469"/>
    </row>
    <row r="10425" spans="6:6" x14ac:dyDescent="0.25">
      <c r="F10425" s="469"/>
    </row>
    <row r="10426" spans="6:6" x14ac:dyDescent="0.25">
      <c r="F10426" s="469"/>
    </row>
    <row r="10427" spans="6:6" x14ac:dyDescent="0.25">
      <c r="F10427" s="469"/>
    </row>
    <row r="10428" spans="6:6" x14ac:dyDescent="0.25">
      <c r="F10428" s="469"/>
    </row>
    <row r="10429" spans="6:6" x14ac:dyDescent="0.25">
      <c r="F10429" s="469"/>
    </row>
    <row r="10430" spans="6:6" x14ac:dyDescent="0.25">
      <c r="F10430" s="469"/>
    </row>
    <row r="10431" spans="6:6" x14ac:dyDescent="0.25">
      <c r="F10431" s="469"/>
    </row>
    <row r="10432" spans="6:6" x14ac:dyDescent="0.25">
      <c r="F10432" s="469"/>
    </row>
    <row r="10433" spans="6:6" x14ac:dyDescent="0.25">
      <c r="F10433" s="469"/>
    </row>
    <row r="10434" spans="6:6" x14ac:dyDescent="0.25">
      <c r="F10434" s="469"/>
    </row>
    <row r="10435" spans="6:6" x14ac:dyDescent="0.25">
      <c r="F10435" s="469"/>
    </row>
    <row r="10436" spans="6:6" x14ac:dyDescent="0.25">
      <c r="F10436" s="469"/>
    </row>
    <row r="10437" spans="6:6" x14ac:dyDescent="0.25">
      <c r="F10437" s="469"/>
    </row>
    <row r="10438" spans="6:6" x14ac:dyDescent="0.25">
      <c r="F10438" s="469"/>
    </row>
    <row r="10439" spans="6:6" x14ac:dyDescent="0.25">
      <c r="F10439" s="469"/>
    </row>
    <row r="10440" spans="6:6" x14ac:dyDescent="0.25">
      <c r="F10440" s="469"/>
    </row>
    <row r="10441" spans="6:6" x14ac:dyDescent="0.25">
      <c r="F10441" s="469"/>
    </row>
    <row r="10442" spans="6:6" x14ac:dyDescent="0.25">
      <c r="F10442" s="469"/>
    </row>
    <row r="10443" spans="6:6" x14ac:dyDescent="0.25">
      <c r="F10443" s="469"/>
    </row>
    <row r="10444" spans="6:6" x14ac:dyDescent="0.25">
      <c r="F10444" s="469"/>
    </row>
    <row r="10445" spans="6:6" x14ac:dyDescent="0.25">
      <c r="F10445" s="469"/>
    </row>
    <row r="10446" spans="6:6" x14ac:dyDescent="0.25">
      <c r="F10446" s="469"/>
    </row>
    <row r="10447" spans="6:6" x14ac:dyDescent="0.25">
      <c r="F10447" s="469"/>
    </row>
    <row r="10448" spans="6:6" x14ac:dyDescent="0.25">
      <c r="F10448" s="469"/>
    </row>
    <row r="10449" spans="6:6" x14ac:dyDescent="0.25">
      <c r="F10449" s="469"/>
    </row>
    <row r="10450" spans="6:6" x14ac:dyDescent="0.25">
      <c r="F10450" s="469"/>
    </row>
    <row r="10451" spans="6:6" x14ac:dyDescent="0.25">
      <c r="F10451" s="469"/>
    </row>
    <row r="10452" spans="6:6" x14ac:dyDescent="0.25">
      <c r="F10452" s="469"/>
    </row>
    <row r="10453" spans="6:6" x14ac:dyDescent="0.25">
      <c r="F10453" s="469"/>
    </row>
    <row r="10454" spans="6:6" x14ac:dyDescent="0.25">
      <c r="F10454" s="469"/>
    </row>
    <row r="10455" spans="6:6" x14ac:dyDescent="0.25">
      <c r="F10455" s="469"/>
    </row>
    <row r="10456" spans="6:6" x14ac:dyDescent="0.25">
      <c r="F10456" s="469"/>
    </row>
    <row r="10457" spans="6:6" x14ac:dyDescent="0.25">
      <c r="F10457" s="469"/>
    </row>
    <row r="10458" spans="6:6" x14ac:dyDescent="0.25">
      <c r="F10458" s="469"/>
    </row>
    <row r="10459" spans="6:6" x14ac:dyDescent="0.25">
      <c r="F10459" s="469"/>
    </row>
    <row r="10460" spans="6:6" x14ac:dyDescent="0.25">
      <c r="F10460" s="469"/>
    </row>
    <row r="10461" spans="6:6" x14ac:dyDescent="0.25">
      <c r="F10461" s="469"/>
    </row>
    <row r="10462" spans="6:6" x14ac:dyDescent="0.25">
      <c r="F10462" s="469"/>
    </row>
    <row r="10463" spans="6:6" x14ac:dyDescent="0.25">
      <c r="F10463" s="469"/>
    </row>
    <row r="10464" spans="6:6" x14ac:dyDescent="0.25">
      <c r="F10464" s="469"/>
    </row>
    <row r="10465" spans="6:6" x14ac:dyDescent="0.25">
      <c r="F10465" s="469"/>
    </row>
    <row r="10466" spans="6:6" x14ac:dyDescent="0.25">
      <c r="F10466" s="469"/>
    </row>
    <row r="10467" spans="6:6" x14ac:dyDescent="0.25">
      <c r="F10467" s="469"/>
    </row>
    <row r="10468" spans="6:6" x14ac:dyDescent="0.25">
      <c r="F10468" s="469"/>
    </row>
    <row r="10469" spans="6:6" x14ac:dyDescent="0.25">
      <c r="F10469" s="469"/>
    </row>
    <row r="10470" spans="6:6" x14ac:dyDescent="0.25">
      <c r="F10470" s="469"/>
    </row>
    <row r="10471" spans="6:6" x14ac:dyDescent="0.25">
      <c r="F10471" s="469"/>
    </row>
    <row r="10472" spans="6:6" x14ac:dyDescent="0.25">
      <c r="F10472" s="469"/>
    </row>
    <row r="10473" spans="6:6" x14ac:dyDescent="0.25">
      <c r="F10473" s="469"/>
    </row>
    <row r="10474" spans="6:6" x14ac:dyDescent="0.25">
      <c r="F10474" s="469"/>
    </row>
    <row r="10475" spans="6:6" x14ac:dyDescent="0.25">
      <c r="F10475" s="469"/>
    </row>
    <row r="10476" spans="6:6" x14ac:dyDescent="0.25">
      <c r="F10476" s="469"/>
    </row>
    <row r="10477" spans="6:6" x14ac:dyDescent="0.25">
      <c r="F10477" s="469"/>
    </row>
    <row r="10478" spans="6:6" x14ac:dyDescent="0.25">
      <c r="F10478" s="469"/>
    </row>
    <row r="10479" spans="6:6" x14ac:dyDescent="0.25">
      <c r="F10479" s="469"/>
    </row>
    <row r="10480" spans="6:6" x14ac:dyDescent="0.25">
      <c r="F10480" s="469"/>
    </row>
    <row r="10481" spans="6:6" x14ac:dyDescent="0.25">
      <c r="F10481" s="469"/>
    </row>
    <row r="10482" spans="6:6" x14ac:dyDescent="0.25">
      <c r="F10482" s="469"/>
    </row>
    <row r="10483" spans="6:6" x14ac:dyDescent="0.25">
      <c r="F10483" s="469"/>
    </row>
    <row r="10484" spans="6:6" x14ac:dyDescent="0.25">
      <c r="F10484" s="469"/>
    </row>
    <row r="10485" spans="6:6" x14ac:dyDescent="0.25">
      <c r="F10485" s="469"/>
    </row>
    <row r="10486" spans="6:6" x14ac:dyDescent="0.25">
      <c r="F10486" s="469"/>
    </row>
    <row r="10487" spans="6:6" x14ac:dyDescent="0.25">
      <c r="F10487" s="469"/>
    </row>
    <row r="10488" spans="6:6" x14ac:dyDescent="0.25">
      <c r="F10488" s="469"/>
    </row>
    <row r="10489" spans="6:6" x14ac:dyDescent="0.25">
      <c r="F10489" s="469"/>
    </row>
    <row r="10490" spans="6:6" x14ac:dyDescent="0.25">
      <c r="F10490" s="469"/>
    </row>
    <row r="10491" spans="6:6" x14ac:dyDescent="0.25">
      <c r="F10491" s="469"/>
    </row>
    <row r="10492" spans="6:6" x14ac:dyDescent="0.25">
      <c r="F10492" s="469"/>
    </row>
    <row r="10493" spans="6:6" x14ac:dyDescent="0.25">
      <c r="F10493" s="469"/>
    </row>
    <row r="10494" spans="6:6" x14ac:dyDescent="0.25">
      <c r="F10494" s="469"/>
    </row>
    <row r="10495" spans="6:6" x14ac:dyDescent="0.25">
      <c r="F10495" s="469"/>
    </row>
    <row r="10496" spans="6:6" x14ac:dyDescent="0.25">
      <c r="F10496" s="469"/>
    </row>
    <row r="10497" spans="6:6" x14ac:dyDescent="0.25">
      <c r="F10497" s="469"/>
    </row>
    <row r="10498" spans="6:6" x14ac:dyDescent="0.25">
      <c r="F10498" s="469"/>
    </row>
    <row r="10499" spans="6:6" x14ac:dyDescent="0.25">
      <c r="F10499" s="469"/>
    </row>
    <row r="10500" spans="6:6" x14ac:dyDescent="0.25">
      <c r="F10500" s="469"/>
    </row>
    <row r="10501" spans="6:6" x14ac:dyDescent="0.25">
      <c r="F10501" s="469"/>
    </row>
    <row r="10502" spans="6:6" x14ac:dyDescent="0.25">
      <c r="F10502" s="469"/>
    </row>
    <row r="10503" spans="6:6" x14ac:dyDescent="0.25">
      <c r="F10503" s="469"/>
    </row>
    <row r="10504" spans="6:6" x14ac:dyDescent="0.25">
      <c r="F10504" s="469"/>
    </row>
    <row r="10505" spans="6:6" x14ac:dyDescent="0.25">
      <c r="F10505" s="469"/>
    </row>
    <row r="10506" spans="6:6" x14ac:dyDescent="0.25">
      <c r="F10506" s="469"/>
    </row>
    <row r="10507" spans="6:6" x14ac:dyDescent="0.25">
      <c r="F10507" s="469"/>
    </row>
    <row r="10508" spans="6:6" x14ac:dyDescent="0.25">
      <c r="F10508" s="469"/>
    </row>
    <row r="10509" spans="6:6" x14ac:dyDescent="0.25">
      <c r="F10509" s="469"/>
    </row>
    <row r="10510" spans="6:6" x14ac:dyDescent="0.25">
      <c r="F10510" s="469"/>
    </row>
    <row r="10511" spans="6:6" x14ac:dyDescent="0.25">
      <c r="F10511" s="469"/>
    </row>
    <row r="10512" spans="6:6" x14ac:dyDescent="0.25">
      <c r="F10512" s="469"/>
    </row>
    <row r="10513" spans="6:6" x14ac:dyDescent="0.25">
      <c r="F10513" s="469"/>
    </row>
    <row r="10514" spans="6:6" x14ac:dyDescent="0.25">
      <c r="F10514" s="469"/>
    </row>
    <row r="10515" spans="6:6" x14ac:dyDescent="0.25">
      <c r="F10515" s="469"/>
    </row>
    <row r="10516" spans="6:6" x14ac:dyDescent="0.25">
      <c r="F10516" s="469"/>
    </row>
    <row r="10517" spans="6:6" x14ac:dyDescent="0.25">
      <c r="F10517" s="469"/>
    </row>
    <row r="10518" spans="6:6" x14ac:dyDescent="0.25">
      <c r="F10518" s="469"/>
    </row>
    <row r="10519" spans="6:6" x14ac:dyDescent="0.25">
      <c r="F10519" s="469"/>
    </row>
    <row r="10520" spans="6:6" x14ac:dyDescent="0.25">
      <c r="F10520" s="469"/>
    </row>
    <row r="10521" spans="6:6" x14ac:dyDescent="0.25">
      <c r="F10521" s="469"/>
    </row>
    <row r="10522" spans="6:6" x14ac:dyDescent="0.25">
      <c r="F10522" s="469"/>
    </row>
    <row r="10523" spans="6:6" x14ac:dyDescent="0.25">
      <c r="F10523" s="469"/>
    </row>
    <row r="10524" spans="6:6" x14ac:dyDescent="0.25">
      <c r="F10524" s="469"/>
    </row>
    <row r="10525" spans="6:6" x14ac:dyDescent="0.25">
      <c r="F10525" s="469"/>
    </row>
    <row r="10526" spans="6:6" x14ac:dyDescent="0.25">
      <c r="F10526" s="469"/>
    </row>
    <row r="10527" spans="6:6" x14ac:dyDescent="0.25">
      <c r="F10527" s="469"/>
    </row>
    <row r="10528" spans="6:6" x14ac:dyDescent="0.25">
      <c r="F10528" s="469"/>
    </row>
    <row r="10529" spans="6:6" x14ac:dyDescent="0.25">
      <c r="F10529" s="469"/>
    </row>
    <row r="10530" spans="6:6" x14ac:dyDescent="0.25">
      <c r="F10530" s="469"/>
    </row>
    <row r="10531" spans="6:6" x14ac:dyDescent="0.25">
      <c r="F10531" s="469"/>
    </row>
    <row r="10532" spans="6:6" x14ac:dyDescent="0.25">
      <c r="F10532" s="469"/>
    </row>
    <row r="10533" spans="6:6" x14ac:dyDescent="0.25">
      <c r="F10533" s="469"/>
    </row>
    <row r="10534" spans="6:6" x14ac:dyDescent="0.25">
      <c r="F10534" s="469"/>
    </row>
    <row r="10535" spans="6:6" x14ac:dyDescent="0.25">
      <c r="F10535" s="469"/>
    </row>
    <row r="10536" spans="6:6" x14ac:dyDescent="0.25">
      <c r="F10536" s="469"/>
    </row>
    <row r="10537" spans="6:6" x14ac:dyDescent="0.25">
      <c r="F10537" s="469"/>
    </row>
    <row r="10538" spans="6:6" x14ac:dyDescent="0.25">
      <c r="F10538" s="469"/>
    </row>
    <row r="10539" spans="6:6" x14ac:dyDescent="0.25">
      <c r="F10539" s="469"/>
    </row>
    <row r="10540" spans="6:6" x14ac:dyDescent="0.25">
      <c r="F10540" s="469"/>
    </row>
    <row r="10541" spans="6:6" x14ac:dyDescent="0.25">
      <c r="F10541" s="469"/>
    </row>
    <row r="10542" spans="6:6" x14ac:dyDescent="0.25">
      <c r="F10542" s="469"/>
    </row>
    <row r="10543" spans="6:6" x14ac:dyDescent="0.25">
      <c r="F10543" s="469"/>
    </row>
    <row r="10544" spans="6:6" x14ac:dyDescent="0.25">
      <c r="F10544" s="469"/>
    </row>
    <row r="10545" spans="6:6" x14ac:dyDescent="0.25">
      <c r="F10545" s="469"/>
    </row>
    <row r="10546" spans="6:6" x14ac:dyDescent="0.25">
      <c r="F10546" s="469"/>
    </row>
    <row r="10547" spans="6:6" x14ac:dyDescent="0.25">
      <c r="F10547" s="469"/>
    </row>
    <row r="10548" spans="6:6" x14ac:dyDescent="0.25">
      <c r="F10548" s="469"/>
    </row>
    <row r="10549" spans="6:6" x14ac:dyDescent="0.25">
      <c r="F10549" s="469"/>
    </row>
    <row r="10550" spans="6:6" x14ac:dyDescent="0.25">
      <c r="F10550" s="469"/>
    </row>
    <row r="10551" spans="6:6" x14ac:dyDescent="0.25">
      <c r="F10551" s="469"/>
    </row>
    <row r="10552" spans="6:6" x14ac:dyDescent="0.25">
      <c r="F10552" s="469"/>
    </row>
    <row r="10553" spans="6:6" x14ac:dyDescent="0.25">
      <c r="F10553" s="469"/>
    </row>
    <row r="10554" spans="6:6" x14ac:dyDescent="0.25">
      <c r="F10554" s="469"/>
    </row>
    <row r="10555" spans="6:6" x14ac:dyDescent="0.25">
      <c r="F10555" s="469"/>
    </row>
    <row r="10556" spans="6:6" x14ac:dyDescent="0.25">
      <c r="F10556" s="469"/>
    </row>
    <row r="10557" spans="6:6" x14ac:dyDescent="0.25">
      <c r="F10557" s="469"/>
    </row>
    <row r="10558" spans="6:6" x14ac:dyDescent="0.25">
      <c r="F10558" s="469"/>
    </row>
    <row r="10559" spans="6:6" x14ac:dyDescent="0.25">
      <c r="F10559" s="469"/>
    </row>
    <row r="10560" spans="6:6" x14ac:dyDescent="0.25">
      <c r="F10560" s="469"/>
    </row>
    <row r="10561" spans="6:6" x14ac:dyDescent="0.25">
      <c r="F10561" s="469"/>
    </row>
    <row r="10562" spans="6:6" x14ac:dyDescent="0.25">
      <c r="F10562" s="469"/>
    </row>
    <row r="10563" spans="6:6" x14ac:dyDescent="0.25">
      <c r="F10563" s="469"/>
    </row>
    <row r="10564" spans="6:6" x14ac:dyDescent="0.25">
      <c r="F10564" s="469"/>
    </row>
    <row r="10565" spans="6:6" x14ac:dyDescent="0.25">
      <c r="F10565" s="469"/>
    </row>
    <row r="10566" spans="6:6" x14ac:dyDescent="0.25">
      <c r="F10566" s="469"/>
    </row>
    <row r="10567" spans="6:6" x14ac:dyDescent="0.25">
      <c r="F10567" s="469"/>
    </row>
    <row r="10568" spans="6:6" x14ac:dyDescent="0.25">
      <c r="F10568" s="469"/>
    </row>
    <row r="10569" spans="6:6" x14ac:dyDescent="0.25">
      <c r="F10569" s="469"/>
    </row>
    <row r="10570" spans="6:6" x14ac:dyDescent="0.25">
      <c r="F10570" s="469"/>
    </row>
    <row r="10571" spans="6:6" x14ac:dyDescent="0.25">
      <c r="F10571" s="469"/>
    </row>
    <row r="10572" spans="6:6" x14ac:dyDescent="0.25">
      <c r="F10572" s="469"/>
    </row>
    <row r="10573" spans="6:6" x14ac:dyDescent="0.25">
      <c r="F10573" s="469"/>
    </row>
    <row r="10574" spans="6:6" x14ac:dyDescent="0.25">
      <c r="F10574" s="469"/>
    </row>
    <row r="10575" spans="6:6" x14ac:dyDescent="0.25">
      <c r="F10575" s="469"/>
    </row>
    <row r="10576" spans="6:6" x14ac:dyDescent="0.25">
      <c r="F10576" s="469"/>
    </row>
    <row r="10577" spans="6:6" x14ac:dyDescent="0.25">
      <c r="F10577" s="469"/>
    </row>
    <row r="10578" spans="6:6" x14ac:dyDescent="0.25">
      <c r="F10578" s="469"/>
    </row>
    <row r="10579" spans="6:6" x14ac:dyDescent="0.25">
      <c r="F10579" s="469"/>
    </row>
    <row r="10580" spans="6:6" x14ac:dyDescent="0.25">
      <c r="F10580" s="469"/>
    </row>
    <row r="10581" spans="6:6" x14ac:dyDescent="0.25">
      <c r="F10581" s="469"/>
    </row>
    <row r="10582" spans="6:6" x14ac:dyDescent="0.25">
      <c r="F10582" s="469"/>
    </row>
    <row r="10583" spans="6:6" x14ac:dyDescent="0.25">
      <c r="F10583" s="469"/>
    </row>
    <row r="10584" spans="6:6" x14ac:dyDescent="0.25">
      <c r="F10584" s="469"/>
    </row>
    <row r="10585" spans="6:6" x14ac:dyDescent="0.25">
      <c r="F10585" s="469"/>
    </row>
    <row r="10586" spans="6:6" x14ac:dyDescent="0.25">
      <c r="F10586" s="469"/>
    </row>
    <row r="10587" spans="6:6" x14ac:dyDescent="0.25">
      <c r="F10587" s="469"/>
    </row>
    <row r="10588" spans="6:6" x14ac:dyDescent="0.25">
      <c r="F10588" s="469"/>
    </row>
    <row r="10589" spans="6:6" x14ac:dyDescent="0.25">
      <c r="F10589" s="469"/>
    </row>
    <row r="10590" spans="6:6" x14ac:dyDescent="0.25">
      <c r="F10590" s="469"/>
    </row>
    <row r="10591" spans="6:6" x14ac:dyDescent="0.25">
      <c r="F10591" s="469"/>
    </row>
    <row r="10592" spans="6:6" x14ac:dyDescent="0.25">
      <c r="F10592" s="469"/>
    </row>
    <row r="10593" spans="6:6" x14ac:dyDescent="0.25">
      <c r="F10593" s="469"/>
    </row>
    <row r="10594" spans="6:6" x14ac:dyDescent="0.25">
      <c r="F10594" s="469"/>
    </row>
    <row r="10595" spans="6:6" x14ac:dyDescent="0.25">
      <c r="F10595" s="469"/>
    </row>
    <row r="10596" spans="6:6" x14ac:dyDescent="0.25">
      <c r="F10596" s="469"/>
    </row>
    <row r="10597" spans="6:6" x14ac:dyDescent="0.25">
      <c r="F10597" s="469"/>
    </row>
    <row r="10598" spans="6:6" x14ac:dyDescent="0.25">
      <c r="F10598" s="469"/>
    </row>
    <row r="10599" spans="6:6" x14ac:dyDescent="0.25">
      <c r="F10599" s="469"/>
    </row>
    <row r="10600" spans="6:6" x14ac:dyDescent="0.25">
      <c r="F10600" s="469"/>
    </row>
    <row r="10601" spans="6:6" x14ac:dyDescent="0.25">
      <c r="F10601" s="469"/>
    </row>
    <row r="10602" spans="6:6" x14ac:dyDescent="0.25">
      <c r="F10602" s="469"/>
    </row>
    <row r="10603" spans="6:6" x14ac:dyDescent="0.25">
      <c r="F10603" s="469"/>
    </row>
    <row r="10604" spans="6:6" x14ac:dyDescent="0.25">
      <c r="F10604" s="469"/>
    </row>
    <row r="10605" spans="6:6" x14ac:dyDescent="0.25">
      <c r="F10605" s="469"/>
    </row>
    <row r="10606" spans="6:6" x14ac:dyDescent="0.25">
      <c r="F10606" s="469"/>
    </row>
    <row r="10607" spans="6:6" x14ac:dyDescent="0.25">
      <c r="F10607" s="469"/>
    </row>
    <row r="10608" spans="6:6" x14ac:dyDescent="0.25">
      <c r="F10608" s="469"/>
    </row>
    <row r="10609" spans="6:6" x14ac:dyDescent="0.25">
      <c r="F10609" s="469"/>
    </row>
    <row r="10610" spans="6:6" x14ac:dyDescent="0.25">
      <c r="F10610" s="469"/>
    </row>
    <row r="10611" spans="6:6" x14ac:dyDescent="0.25">
      <c r="F10611" s="469"/>
    </row>
    <row r="10612" spans="6:6" x14ac:dyDescent="0.25">
      <c r="F10612" s="469"/>
    </row>
    <row r="10613" spans="6:6" x14ac:dyDescent="0.25">
      <c r="F10613" s="469"/>
    </row>
    <row r="10614" spans="6:6" x14ac:dyDescent="0.25">
      <c r="F10614" s="469"/>
    </row>
    <row r="10615" spans="6:6" x14ac:dyDescent="0.25">
      <c r="F10615" s="469"/>
    </row>
    <row r="10616" spans="6:6" x14ac:dyDescent="0.25">
      <c r="F10616" s="469"/>
    </row>
    <row r="10617" spans="6:6" x14ac:dyDescent="0.25">
      <c r="F10617" s="469"/>
    </row>
    <row r="10618" spans="6:6" x14ac:dyDescent="0.25">
      <c r="F10618" s="469"/>
    </row>
    <row r="10619" spans="6:6" x14ac:dyDescent="0.25">
      <c r="F10619" s="469"/>
    </row>
    <row r="10620" spans="6:6" x14ac:dyDescent="0.25">
      <c r="F10620" s="469"/>
    </row>
    <row r="10621" spans="6:6" x14ac:dyDescent="0.25">
      <c r="F10621" s="469"/>
    </row>
    <row r="10622" spans="6:6" x14ac:dyDescent="0.25">
      <c r="F10622" s="469"/>
    </row>
    <row r="10623" spans="6:6" x14ac:dyDescent="0.25">
      <c r="F10623" s="469"/>
    </row>
    <row r="10624" spans="6:6" x14ac:dyDescent="0.25">
      <c r="F10624" s="469"/>
    </row>
    <row r="10625" spans="6:6" x14ac:dyDescent="0.25">
      <c r="F10625" s="469"/>
    </row>
    <row r="10626" spans="6:6" x14ac:dyDescent="0.25">
      <c r="F10626" s="469"/>
    </row>
    <row r="10627" spans="6:6" x14ac:dyDescent="0.25">
      <c r="F10627" s="469"/>
    </row>
    <row r="10628" spans="6:6" x14ac:dyDescent="0.25">
      <c r="F10628" s="469"/>
    </row>
    <row r="10629" spans="6:6" x14ac:dyDescent="0.25">
      <c r="F10629" s="469"/>
    </row>
    <row r="10630" spans="6:6" x14ac:dyDescent="0.25">
      <c r="F10630" s="469"/>
    </row>
    <row r="10631" spans="6:6" x14ac:dyDescent="0.25">
      <c r="F10631" s="469"/>
    </row>
    <row r="10632" spans="6:6" x14ac:dyDescent="0.25">
      <c r="F10632" s="469"/>
    </row>
    <row r="10633" spans="6:6" x14ac:dyDescent="0.25">
      <c r="F10633" s="469"/>
    </row>
    <row r="10634" spans="6:6" x14ac:dyDescent="0.25">
      <c r="F10634" s="469"/>
    </row>
    <row r="10635" spans="6:6" x14ac:dyDescent="0.25">
      <c r="F10635" s="469"/>
    </row>
    <row r="10636" spans="6:6" x14ac:dyDescent="0.25">
      <c r="F10636" s="469"/>
    </row>
    <row r="10637" spans="6:6" x14ac:dyDescent="0.25">
      <c r="F10637" s="469"/>
    </row>
    <row r="10638" spans="6:6" x14ac:dyDescent="0.25">
      <c r="F10638" s="469"/>
    </row>
    <row r="10639" spans="6:6" x14ac:dyDescent="0.25">
      <c r="F10639" s="469"/>
    </row>
    <row r="10640" spans="6:6" x14ac:dyDescent="0.25">
      <c r="F10640" s="469"/>
    </row>
    <row r="10641" spans="6:6" x14ac:dyDescent="0.25">
      <c r="F10641" s="469"/>
    </row>
    <row r="10642" spans="6:6" x14ac:dyDescent="0.25">
      <c r="F10642" s="469"/>
    </row>
    <row r="10643" spans="6:6" x14ac:dyDescent="0.25">
      <c r="F10643" s="469"/>
    </row>
    <row r="10644" spans="6:6" x14ac:dyDescent="0.25">
      <c r="F10644" s="469"/>
    </row>
    <row r="10645" spans="6:6" x14ac:dyDescent="0.25">
      <c r="F10645" s="469"/>
    </row>
    <row r="10646" spans="6:6" x14ac:dyDescent="0.25">
      <c r="F10646" s="469"/>
    </row>
    <row r="10647" spans="6:6" x14ac:dyDescent="0.25">
      <c r="F10647" s="469"/>
    </row>
    <row r="10648" spans="6:6" x14ac:dyDescent="0.25">
      <c r="F10648" s="469"/>
    </row>
    <row r="10649" spans="6:6" x14ac:dyDescent="0.25">
      <c r="F10649" s="469"/>
    </row>
    <row r="10650" spans="6:6" x14ac:dyDescent="0.25">
      <c r="F10650" s="469"/>
    </row>
    <row r="10651" spans="6:6" x14ac:dyDescent="0.25">
      <c r="F10651" s="469"/>
    </row>
    <row r="10652" spans="6:6" x14ac:dyDescent="0.25">
      <c r="F10652" s="469"/>
    </row>
    <row r="10653" spans="6:6" x14ac:dyDescent="0.25">
      <c r="F10653" s="469"/>
    </row>
    <row r="10654" spans="6:6" x14ac:dyDescent="0.25">
      <c r="F10654" s="469"/>
    </row>
    <row r="10655" spans="6:6" x14ac:dyDescent="0.25">
      <c r="F10655" s="469"/>
    </row>
    <row r="10656" spans="6:6" x14ac:dyDescent="0.25">
      <c r="F10656" s="469"/>
    </row>
    <row r="10657" spans="6:6" x14ac:dyDescent="0.25">
      <c r="F10657" s="469"/>
    </row>
    <row r="10658" spans="6:6" x14ac:dyDescent="0.25">
      <c r="F10658" s="469"/>
    </row>
    <row r="10659" spans="6:6" x14ac:dyDescent="0.25">
      <c r="F10659" s="469"/>
    </row>
    <row r="10660" spans="6:6" x14ac:dyDescent="0.25">
      <c r="F10660" s="469"/>
    </row>
    <row r="10661" spans="6:6" x14ac:dyDescent="0.25">
      <c r="F10661" s="469"/>
    </row>
    <row r="10662" spans="6:6" x14ac:dyDescent="0.25">
      <c r="F10662" s="469"/>
    </row>
    <row r="10663" spans="6:6" x14ac:dyDescent="0.25">
      <c r="F10663" s="469"/>
    </row>
    <row r="10664" spans="6:6" x14ac:dyDescent="0.25">
      <c r="F10664" s="469"/>
    </row>
    <row r="10665" spans="6:6" x14ac:dyDescent="0.25">
      <c r="F10665" s="469"/>
    </row>
    <row r="10666" spans="6:6" x14ac:dyDescent="0.25">
      <c r="F10666" s="469"/>
    </row>
    <row r="10667" spans="6:6" x14ac:dyDescent="0.25">
      <c r="F10667" s="469"/>
    </row>
    <row r="10668" spans="6:6" x14ac:dyDescent="0.25">
      <c r="F10668" s="469"/>
    </row>
    <row r="10669" spans="6:6" x14ac:dyDescent="0.25">
      <c r="F10669" s="469"/>
    </row>
    <row r="10670" spans="6:6" x14ac:dyDescent="0.25">
      <c r="F10670" s="469"/>
    </row>
    <row r="10671" spans="6:6" x14ac:dyDescent="0.25">
      <c r="F10671" s="469"/>
    </row>
    <row r="10672" spans="6:6" x14ac:dyDescent="0.25">
      <c r="F10672" s="469"/>
    </row>
    <row r="10673" spans="6:6" x14ac:dyDescent="0.25">
      <c r="F10673" s="469"/>
    </row>
    <row r="10674" spans="6:6" x14ac:dyDescent="0.25">
      <c r="F10674" s="469"/>
    </row>
    <row r="10675" spans="6:6" x14ac:dyDescent="0.25">
      <c r="F10675" s="469"/>
    </row>
    <row r="10676" spans="6:6" x14ac:dyDescent="0.25">
      <c r="F10676" s="469"/>
    </row>
    <row r="10677" spans="6:6" x14ac:dyDescent="0.25">
      <c r="F10677" s="469"/>
    </row>
    <row r="10678" spans="6:6" x14ac:dyDescent="0.25">
      <c r="F10678" s="469"/>
    </row>
    <row r="10679" spans="6:6" x14ac:dyDescent="0.25">
      <c r="F10679" s="469"/>
    </row>
    <row r="10680" spans="6:6" x14ac:dyDescent="0.25">
      <c r="F10680" s="469"/>
    </row>
    <row r="10681" spans="6:6" x14ac:dyDescent="0.25">
      <c r="F10681" s="469"/>
    </row>
    <row r="10682" spans="6:6" x14ac:dyDescent="0.25">
      <c r="F10682" s="469"/>
    </row>
    <row r="10683" spans="6:6" x14ac:dyDescent="0.25">
      <c r="F10683" s="469"/>
    </row>
    <row r="10684" spans="6:6" x14ac:dyDescent="0.25">
      <c r="F10684" s="469"/>
    </row>
    <row r="10685" spans="6:6" x14ac:dyDescent="0.25">
      <c r="F10685" s="469"/>
    </row>
    <row r="10686" spans="6:6" x14ac:dyDescent="0.25">
      <c r="F10686" s="469"/>
    </row>
    <row r="10687" spans="6:6" x14ac:dyDescent="0.25">
      <c r="F10687" s="469"/>
    </row>
    <row r="10688" spans="6:6" x14ac:dyDescent="0.25">
      <c r="F10688" s="469"/>
    </row>
    <row r="10689" spans="6:6" x14ac:dyDescent="0.25">
      <c r="F10689" s="469"/>
    </row>
    <row r="10690" spans="6:6" x14ac:dyDescent="0.25">
      <c r="F10690" s="469"/>
    </row>
    <row r="10691" spans="6:6" x14ac:dyDescent="0.25">
      <c r="F10691" s="469"/>
    </row>
    <row r="10692" spans="6:6" x14ac:dyDescent="0.25">
      <c r="F10692" s="469"/>
    </row>
    <row r="10693" spans="6:6" x14ac:dyDescent="0.25">
      <c r="F10693" s="469"/>
    </row>
    <row r="10694" spans="6:6" x14ac:dyDescent="0.25">
      <c r="F10694" s="469"/>
    </row>
    <row r="10695" spans="6:6" x14ac:dyDescent="0.25">
      <c r="F10695" s="469"/>
    </row>
    <row r="10696" spans="6:6" x14ac:dyDescent="0.25">
      <c r="F10696" s="469"/>
    </row>
    <row r="10697" spans="6:6" x14ac:dyDescent="0.25">
      <c r="F10697" s="469"/>
    </row>
    <row r="10698" spans="6:6" x14ac:dyDescent="0.25">
      <c r="F10698" s="469"/>
    </row>
    <row r="10699" spans="6:6" x14ac:dyDescent="0.25">
      <c r="F10699" s="469"/>
    </row>
    <row r="10700" spans="6:6" x14ac:dyDescent="0.25">
      <c r="F10700" s="469"/>
    </row>
    <row r="10701" spans="6:6" x14ac:dyDescent="0.25">
      <c r="F10701" s="469"/>
    </row>
    <row r="10702" spans="6:6" x14ac:dyDescent="0.25">
      <c r="F10702" s="469"/>
    </row>
    <row r="10703" spans="6:6" x14ac:dyDescent="0.25">
      <c r="F10703" s="469"/>
    </row>
    <row r="10704" spans="6:6" x14ac:dyDescent="0.25">
      <c r="F10704" s="469"/>
    </row>
    <row r="10705" spans="6:6" x14ac:dyDescent="0.25">
      <c r="F10705" s="469"/>
    </row>
    <row r="10706" spans="6:6" x14ac:dyDescent="0.25">
      <c r="F10706" s="469"/>
    </row>
    <row r="10707" spans="6:6" x14ac:dyDescent="0.25">
      <c r="F10707" s="469"/>
    </row>
    <row r="10708" spans="6:6" x14ac:dyDescent="0.25">
      <c r="F10708" s="469"/>
    </row>
    <row r="10709" spans="6:6" x14ac:dyDescent="0.25">
      <c r="F10709" s="469"/>
    </row>
    <row r="10710" spans="6:6" x14ac:dyDescent="0.25">
      <c r="F10710" s="469"/>
    </row>
    <row r="10711" spans="6:6" x14ac:dyDescent="0.25">
      <c r="F10711" s="469"/>
    </row>
    <row r="10712" spans="6:6" x14ac:dyDescent="0.25">
      <c r="F10712" s="469"/>
    </row>
    <row r="10713" spans="6:6" x14ac:dyDescent="0.25">
      <c r="F10713" s="469"/>
    </row>
    <row r="10714" spans="6:6" x14ac:dyDescent="0.25">
      <c r="F10714" s="469"/>
    </row>
    <row r="10715" spans="6:6" x14ac:dyDescent="0.25">
      <c r="F10715" s="469"/>
    </row>
    <row r="10716" spans="6:6" x14ac:dyDescent="0.25">
      <c r="F10716" s="469"/>
    </row>
    <row r="10717" spans="6:6" x14ac:dyDescent="0.25">
      <c r="F10717" s="469"/>
    </row>
    <row r="10718" spans="6:6" x14ac:dyDescent="0.25">
      <c r="F10718" s="469"/>
    </row>
    <row r="10719" spans="6:6" x14ac:dyDescent="0.25">
      <c r="F10719" s="469"/>
    </row>
    <row r="10720" spans="6:6" x14ac:dyDescent="0.25">
      <c r="F10720" s="469"/>
    </row>
    <row r="10721" spans="6:6" x14ac:dyDescent="0.25">
      <c r="F10721" s="469"/>
    </row>
    <row r="10722" spans="6:6" x14ac:dyDescent="0.25">
      <c r="F10722" s="469"/>
    </row>
    <row r="10723" spans="6:6" x14ac:dyDescent="0.25">
      <c r="F10723" s="469"/>
    </row>
    <row r="10724" spans="6:6" x14ac:dyDescent="0.25">
      <c r="F10724" s="469"/>
    </row>
    <row r="10725" spans="6:6" x14ac:dyDescent="0.25">
      <c r="F10725" s="469"/>
    </row>
    <row r="10726" spans="6:6" x14ac:dyDescent="0.25">
      <c r="F10726" s="469"/>
    </row>
    <row r="10727" spans="6:6" x14ac:dyDescent="0.25">
      <c r="F10727" s="469"/>
    </row>
    <row r="10728" spans="6:6" x14ac:dyDescent="0.25">
      <c r="F10728" s="469"/>
    </row>
    <row r="10729" spans="6:6" x14ac:dyDescent="0.25">
      <c r="F10729" s="469"/>
    </row>
    <row r="10730" spans="6:6" x14ac:dyDescent="0.25">
      <c r="F10730" s="469"/>
    </row>
    <row r="10731" spans="6:6" x14ac:dyDescent="0.25">
      <c r="F10731" s="469"/>
    </row>
    <row r="10732" spans="6:6" x14ac:dyDescent="0.25">
      <c r="F10732" s="469"/>
    </row>
    <row r="10733" spans="6:6" x14ac:dyDescent="0.25">
      <c r="F10733" s="469"/>
    </row>
    <row r="10734" spans="6:6" x14ac:dyDescent="0.25">
      <c r="F10734" s="469"/>
    </row>
    <row r="10735" spans="6:6" x14ac:dyDescent="0.25">
      <c r="F10735" s="469"/>
    </row>
    <row r="10736" spans="6:6" x14ac:dyDescent="0.25">
      <c r="F10736" s="469"/>
    </row>
    <row r="10737" spans="6:6" x14ac:dyDescent="0.25">
      <c r="F10737" s="469"/>
    </row>
    <row r="10738" spans="6:6" x14ac:dyDescent="0.25">
      <c r="F10738" s="469"/>
    </row>
    <row r="10739" spans="6:6" x14ac:dyDescent="0.25">
      <c r="F10739" s="469"/>
    </row>
    <row r="10740" spans="6:6" x14ac:dyDescent="0.25">
      <c r="F10740" s="469"/>
    </row>
    <row r="10741" spans="6:6" x14ac:dyDescent="0.25">
      <c r="F10741" s="469"/>
    </row>
    <row r="10742" spans="6:6" x14ac:dyDescent="0.25">
      <c r="F10742" s="469"/>
    </row>
    <row r="10743" spans="6:6" x14ac:dyDescent="0.25">
      <c r="F10743" s="469"/>
    </row>
    <row r="10744" spans="6:6" x14ac:dyDescent="0.25">
      <c r="F10744" s="469"/>
    </row>
    <row r="10745" spans="6:6" x14ac:dyDescent="0.25">
      <c r="F10745" s="469"/>
    </row>
    <row r="10746" spans="6:6" x14ac:dyDescent="0.25">
      <c r="F10746" s="469"/>
    </row>
    <row r="10747" spans="6:6" x14ac:dyDescent="0.25">
      <c r="F10747" s="469"/>
    </row>
    <row r="10748" spans="6:6" x14ac:dyDescent="0.25">
      <c r="F10748" s="469"/>
    </row>
    <row r="10749" spans="6:6" x14ac:dyDescent="0.25">
      <c r="F10749" s="469"/>
    </row>
    <row r="10750" spans="6:6" x14ac:dyDescent="0.25">
      <c r="F10750" s="469"/>
    </row>
    <row r="10751" spans="6:6" x14ac:dyDescent="0.25">
      <c r="F10751" s="469"/>
    </row>
    <row r="10752" spans="6:6" x14ac:dyDescent="0.25">
      <c r="F10752" s="469"/>
    </row>
    <row r="10753" spans="6:6" x14ac:dyDescent="0.25">
      <c r="F10753" s="469"/>
    </row>
    <row r="10754" spans="6:6" x14ac:dyDescent="0.25">
      <c r="F10754" s="469"/>
    </row>
    <row r="10755" spans="6:6" x14ac:dyDescent="0.25">
      <c r="F10755" s="469"/>
    </row>
    <row r="10756" spans="6:6" x14ac:dyDescent="0.25">
      <c r="F10756" s="469"/>
    </row>
    <row r="10757" spans="6:6" x14ac:dyDescent="0.25">
      <c r="F10757" s="469"/>
    </row>
    <row r="10758" spans="6:6" x14ac:dyDescent="0.25">
      <c r="F10758" s="469"/>
    </row>
    <row r="10759" spans="6:6" x14ac:dyDescent="0.25">
      <c r="F10759" s="469"/>
    </row>
    <row r="10760" spans="6:6" x14ac:dyDescent="0.25">
      <c r="F10760" s="469"/>
    </row>
    <row r="10761" spans="6:6" x14ac:dyDescent="0.25">
      <c r="F10761" s="469"/>
    </row>
    <row r="10762" spans="6:6" x14ac:dyDescent="0.25">
      <c r="F10762" s="469"/>
    </row>
    <row r="10763" spans="6:6" x14ac:dyDescent="0.25">
      <c r="F10763" s="469"/>
    </row>
    <row r="10764" spans="6:6" x14ac:dyDescent="0.25">
      <c r="F10764" s="469"/>
    </row>
    <row r="10765" spans="6:6" x14ac:dyDescent="0.25">
      <c r="F10765" s="469"/>
    </row>
    <row r="10766" spans="6:6" x14ac:dyDescent="0.25">
      <c r="F10766" s="469"/>
    </row>
    <row r="10767" spans="6:6" x14ac:dyDescent="0.25">
      <c r="F10767" s="469"/>
    </row>
    <row r="10768" spans="6:6" x14ac:dyDescent="0.25">
      <c r="F10768" s="469"/>
    </row>
    <row r="10769" spans="6:6" x14ac:dyDescent="0.25">
      <c r="F10769" s="469"/>
    </row>
    <row r="10770" spans="6:6" x14ac:dyDescent="0.25">
      <c r="F10770" s="469"/>
    </row>
    <row r="10771" spans="6:6" x14ac:dyDescent="0.25">
      <c r="F10771" s="469"/>
    </row>
    <row r="10772" spans="6:6" x14ac:dyDescent="0.25">
      <c r="F10772" s="469"/>
    </row>
    <row r="10773" spans="6:6" x14ac:dyDescent="0.25">
      <c r="F10773" s="469"/>
    </row>
    <row r="10774" spans="6:6" x14ac:dyDescent="0.25">
      <c r="F10774" s="469"/>
    </row>
    <row r="10775" spans="6:6" x14ac:dyDescent="0.25">
      <c r="F10775" s="469"/>
    </row>
    <row r="10776" spans="6:6" x14ac:dyDescent="0.25">
      <c r="F10776" s="469"/>
    </row>
    <row r="10777" spans="6:6" x14ac:dyDescent="0.25">
      <c r="F10777" s="469"/>
    </row>
    <row r="10778" spans="6:6" x14ac:dyDescent="0.25">
      <c r="F10778" s="469"/>
    </row>
    <row r="10779" spans="6:6" x14ac:dyDescent="0.25">
      <c r="F10779" s="469"/>
    </row>
    <row r="10780" spans="6:6" x14ac:dyDescent="0.25">
      <c r="F10780" s="469"/>
    </row>
    <row r="10781" spans="6:6" x14ac:dyDescent="0.25">
      <c r="F10781" s="469"/>
    </row>
    <row r="10782" spans="6:6" x14ac:dyDescent="0.25">
      <c r="F10782" s="469"/>
    </row>
    <row r="10783" spans="6:6" x14ac:dyDescent="0.25">
      <c r="F10783" s="469"/>
    </row>
    <row r="10784" spans="6:6" x14ac:dyDescent="0.25">
      <c r="F10784" s="469"/>
    </row>
    <row r="10785" spans="6:6" x14ac:dyDescent="0.25">
      <c r="F10785" s="469"/>
    </row>
    <row r="10786" spans="6:6" x14ac:dyDescent="0.25">
      <c r="F10786" s="469"/>
    </row>
    <row r="10787" spans="6:6" x14ac:dyDescent="0.25">
      <c r="F10787" s="469"/>
    </row>
    <row r="10788" spans="6:6" x14ac:dyDescent="0.25">
      <c r="F10788" s="469"/>
    </row>
    <row r="10789" spans="6:6" x14ac:dyDescent="0.25">
      <c r="F10789" s="469"/>
    </row>
    <row r="10790" spans="6:6" x14ac:dyDescent="0.25">
      <c r="F10790" s="469"/>
    </row>
    <row r="10791" spans="6:6" x14ac:dyDescent="0.25">
      <c r="F10791" s="469"/>
    </row>
    <row r="10792" spans="6:6" x14ac:dyDescent="0.25">
      <c r="F10792" s="469"/>
    </row>
    <row r="10793" spans="6:6" x14ac:dyDescent="0.25">
      <c r="F10793" s="469"/>
    </row>
    <row r="10794" spans="6:6" x14ac:dyDescent="0.25">
      <c r="F10794" s="469"/>
    </row>
    <row r="10795" spans="6:6" x14ac:dyDescent="0.25">
      <c r="F10795" s="469"/>
    </row>
    <row r="10796" spans="6:6" x14ac:dyDescent="0.25">
      <c r="F10796" s="469"/>
    </row>
    <row r="10797" spans="6:6" x14ac:dyDescent="0.25">
      <c r="F10797" s="469"/>
    </row>
    <row r="10798" spans="6:6" x14ac:dyDescent="0.25">
      <c r="F10798" s="469"/>
    </row>
    <row r="10799" spans="6:6" x14ac:dyDescent="0.25">
      <c r="F10799" s="469"/>
    </row>
    <row r="10800" spans="6:6" x14ac:dyDescent="0.25">
      <c r="F10800" s="469"/>
    </row>
    <row r="10801" spans="6:6" x14ac:dyDescent="0.25">
      <c r="F10801" s="469"/>
    </row>
    <row r="10802" spans="6:6" x14ac:dyDescent="0.25">
      <c r="F10802" s="469"/>
    </row>
    <row r="10803" spans="6:6" x14ac:dyDescent="0.25">
      <c r="F10803" s="469"/>
    </row>
    <row r="10804" spans="6:6" x14ac:dyDescent="0.25">
      <c r="F10804" s="469"/>
    </row>
    <row r="10805" spans="6:6" x14ac:dyDescent="0.25">
      <c r="F10805" s="469"/>
    </row>
    <row r="10806" spans="6:6" x14ac:dyDescent="0.25">
      <c r="F10806" s="469"/>
    </row>
    <row r="10807" spans="6:6" x14ac:dyDescent="0.25">
      <c r="F10807" s="469"/>
    </row>
    <row r="10808" spans="6:6" x14ac:dyDescent="0.25">
      <c r="F10808" s="469"/>
    </row>
    <row r="10809" spans="6:6" x14ac:dyDescent="0.25">
      <c r="F10809" s="469"/>
    </row>
    <row r="10810" spans="6:6" x14ac:dyDescent="0.25">
      <c r="F10810" s="469"/>
    </row>
    <row r="10811" spans="6:6" x14ac:dyDescent="0.25">
      <c r="F10811" s="469"/>
    </row>
    <row r="10812" spans="6:6" x14ac:dyDescent="0.25">
      <c r="F10812" s="469"/>
    </row>
    <row r="10813" spans="6:6" x14ac:dyDescent="0.25">
      <c r="F10813" s="469"/>
    </row>
    <row r="10814" spans="6:6" x14ac:dyDescent="0.25">
      <c r="F10814" s="469"/>
    </row>
    <row r="10815" spans="6:6" x14ac:dyDescent="0.25">
      <c r="F10815" s="469"/>
    </row>
    <row r="10816" spans="6:6" x14ac:dyDescent="0.25">
      <c r="F10816" s="469"/>
    </row>
    <row r="10817" spans="6:6" x14ac:dyDescent="0.25">
      <c r="F10817" s="469"/>
    </row>
    <row r="10818" spans="6:6" x14ac:dyDescent="0.25">
      <c r="F10818" s="469"/>
    </row>
    <row r="10819" spans="6:6" x14ac:dyDescent="0.25">
      <c r="F10819" s="469"/>
    </row>
    <row r="10820" spans="6:6" x14ac:dyDescent="0.25">
      <c r="F10820" s="469"/>
    </row>
    <row r="10821" spans="6:6" x14ac:dyDescent="0.25">
      <c r="F10821" s="469"/>
    </row>
    <row r="10822" spans="6:6" x14ac:dyDescent="0.25">
      <c r="F10822" s="469"/>
    </row>
    <row r="10823" spans="6:6" x14ac:dyDescent="0.25">
      <c r="F10823" s="469"/>
    </row>
    <row r="10824" spans="6:6" x14ac:dyDescent="0.25">
      <c r="F10824" s="469"/>
    </row>
    <row r="10825" spans="6:6" x14ac:dyDescent="0.25">
      <c r="F10825" s="469"/>
    </row>
    <row r="10826" spans="6:6" x14ac:dyDescent="0.25">
      <c r="F10826" s="469"/>
    </row>
    <row r="10827" spans="6:6" x14ac:dyDescent="0.25">
      <c r="F10827" s="469"/>
    </row>
    <row r="10828" spans="6:6" x14ac:dyDescent="0.25">
      <c r="F10828" s="469"/>
    </row>
    <row r="10829" spans="6:6" x14ac:dyDescent="0.25">
      <c r="F10829" s="469"/>
    </row>
    <row r="10830" spans="6:6" x14ac:dyDescent="0.25">
      <c r="F10830" s="469"/>
    </row>
    <row r="10831" spans="6:6" x14ac:dyDescent="0.25">
      <c r="F10831" s="469"/>
    </row>
    <row r="10832" spans="6:6" x14ac:dyDescent="0.25">
      <c r="F10832" s="469"/>
    </row>
    <row r="10833" spans="6:6" x14ac:dyDescent="0.25">
      <c r="F10833" s="469"/>
    </row>
    <row r="10834" spans="6:6" x14ac:dyDescent="0.25">
      <c r="F10834" s="469"/>
    </row>
    <row r="10835" spans="6:6" x14ac:dyDescent="0.25">
      <c r="F10835" s="469"/>
    </row>
    <row r="10836" spans="6:6" x14ac:dyDescent="0.25">
      <c r="F10836" s="469"/>
    </row>
    <row r="10837" spans="6:6" x14ac:dyDescent="0.25">
      <c r="F10837" s="469"/>
    </row>
    <row r="10838" spans="6:6" x14ac:dyDescent="0.25">
      <c r="F10838" s="469"/>
    </row>
    <row r="10839" spans="6:6" x14ac:dyDescent="0.25">
      <c r="F10839" s="469"/>
    </row>
    <row r="10840" spans="6:6" x14ac:dyDescent="0.25">
      <c r="F10840" s="469"/>
    </row>
    <row r="10841" spans="6:6" x14ac:dyDescent="0.25">
      <c r="F10841" s="469"/>
    </row>
    <row r="10842" spans="6:6" x14ac:dyDescent="0.25">
      <c r="F10842" s="469"/>
    </row>
    <row r="10843" spans="6:6" x14ac:dyDescent="0.25">
      <c r="F10843" s="469"/>
    </row>
    <row r="10844" spans="6:6" x14ac:dyDescent="0.25">
      <c r="F10844" s="469"/>
    </row>
    <row r="10845" spans="6:6" x14ac:dyDescent="0.25">
      <c r="F10845" s="469"/>
    </row>
    <row r="10846" spans="6:6" x14ac:dyDescent="0.25">
      <c r="F10846" s="469"/>
    </row>
    <row r="10847" spans="6:6" x14ac:dyDescent="0.25">
      <c r="F10847" s="469"/>
    </row>
    <row r="10848" spans="6:6" x14ac:dyDescent="0.25">
      <c r="F10848" s="469"/>
    </row>
    <row r="10849" spans="6:6" x14ac:dyDescent="0.25">
      <c r="F10849" s="469"/>
    </row>
    <row r="10850" spans="6:6" x14ac:dyDescent="0.25">
      <c r="F10850" s="469"/>
    </row>
    <row r="10851" spans="6:6" x14ac:dyDescent="0.25">
      <c r="F10851" s="469"/>
    </row>
    <row r="10852" spans="6:6" x14ac:dyDescent="0.25">
      <c r="F10852" s="469"/>
    </row>
    <row r="10853" spans="6:6" x14ac:dyDescent="0.25">
      <c r="F10853" s="469"/>
    </row>
    <row r="10854" spans="6:6" x14ac:dyDescent="0.25">
      <c r="F10854" s="469"/>
    </row>
    <row r="10855" spans="6:6" x14ac:dyDescent="0.25">
      <c r="F10855" s="469"/>
    </row>
    <row r="10856" spans="6:6" x14ac:dyDescent="0.25">
      <c r="F10856" s="469"/>
    </row>
    <row r="10857" spans="6:6" x14ac:dyDescent="0.25">
      <c r="F10857" s="469"/>
    </row>
    <row r="10858" spans="6:6" x14ac:dyDescent="0.25">
      <c r="F10858" s="469"/>
    </row>
    <row r="10859" spans="6:6" x14ac:dyDescent="0.25">
      <c r="F10859" s="469"/>
    </row>
    <row r="10860" spans="6:6" x14ac:dyDescent="0.25">
      <c r="F10860" s="469"/>
    </row>
    <row r="10861" spans="6:6" x14ac:dyDescent="0.25">
      <c r="F10861" s="469"/>
    </row>
    <row r="10862" spans="6:6" x14ac:dyDescent="0.25">
      <c r="F10862" s="469"/>
    </row>
    <row r="10863" spans="6:6" x14ac:dyDescent="0.25">
      <c r="F10863" s="469"/>
    </row>
    <row r="10864" spans="6:6" x14ac:dyDescent="0.25">
      <c r="F10864" s="469"/>
    </row>
    <row r="10865" spans="6:6" x14ac:dyDescent="0.25">
      <c r="F10865" s="469"/>
    </row>
    <row r="10866" spans="6:6" x14ac:dyDescent="0.25">
      <c r="F10866" s="469"/>
    </row>
    <row r="10867" spans="6:6" x14ac:dyDescent="0.25">
      <c r="F10867" s="469"/>
    </row>
    <row r="10868" spans="6:6" x14ac:dyDescent="0.25">
      <c r="F10868" s="469"/>
    </row>
    <row r="10869" spans="6:6" x14ac:dyDescent="0.25">
      <c r="F10869" s="469"/>
    </row>
    <row r="10870" spans="6:6" x14ac:dyDescent="0.25">
      <c r="F10870" s="469"/>
    </row>
    <row r="10871" spans="6:6" x14ac:dyDescent="0.25">
      <c r="F10871" s="469"/>
    </row>
    <row r="10872" spans="6:6" x14ac:dyDescent="0.25">
      <c r="F10872" s="469"/>
    </row>
    <row r="10873" spans="6:6" x14ac:dyDescent="0.25">
      <c r="F10873" s="469"/>
    </row>
    <row r="10874" spans="6:6" x14ac:dyDescent="0.25">
      <c r="F10874" s="469"/>
    </row>
    <row r="10875" spans="6:6" x14ac:dyDescent="0.25">
      <c r="F10875" s="469"/>
    </row>
    <row r="10876" spans="6:6" x14ac:dyDescent="0.25">
      <c r="F10876" s="469"/>
    </row>
    <row r="10877" spans="6:6" x14ac:dyDescent="0.25">
      <c r="F10877" s="469"/>
    </row>
    <row r="10878" spans="6:6" x14ac:dyDescent="0.25">
      <c r="F10878" s="469"/>
    </row>
    <row r="10879" spans="6:6" x14ac:dyDescent="0.25">
      <c r="F10879" s="469"/>
    </row>
    <row r="10880" spans="6:6" x14ac:dyDescent="0.25">
      <c r="F10880" s="469"/>
    </row>
    <row r="10881" spans="6:6" x14ac:dyDescent="0.25">
      <c r="F10881" s="469"/>
    </row>
    <row r="10882" spans="6:6" x14ac:dyDescent="0.25">
      <c r="F10882" s="469"/>
    </row>
    <row r="10883" spans="6:6" x14ac:dyDescent="0.25">
      <c r="F10883" s="469"/>
    </row>
    <row r="10884" spans="6:6" x14ac:dyDescent="0.25">
      <c r="F10884" s="469"/>
    </row>
    <row r="10885" spans="6:6" x14ac:dyDescent="0.25">
      <c r="F10885" s="469"/>
    </row>
    <row r="10886" spans="6:6" x14ac:dyDescent="0.25">
      <c r="F10886" s="469"/>
    </row>
    <row r="10887" spans="6:6" x14ac:dyDescent="0.25">
      <c r="F10887" s="469"/>
    </row>
    <row r="10888" spans="6:6" x14ac:dyDescent="0.25">
      <c r="F10888" s="469"/>
    </row>
    <row r="10889" spans="6:6" x14ac:dyDescent="0.25">
      <c r="F10889" s="469"/>
    </row>
    <row r="10890" spans="6:6" x14ac:dyDescent="0.25">
      <c r="F10890" s="469"/>
    </row>
    <row r="10891" spans="6:6" x14ac:dyDescent="0.25">
      <c r="F10891" s="469"/>
    </row>
    <row r="10892" spans="6:6" x14ac:dyDescent="0.25">
      <c r="F10892" s="469"/>
    </row>
    <row r="10893" spans="6:6" x14ac:dyDescent="0.25">
      <c r="F10893" s="469"/>
    </row>
    <row r="10894" spans="6:6" x14ac:dyDescent="0.25">
      <c r="F10894" s="469"/>
    </row>
    <row r="10895" spans="6:6" x14ac:dyDescent="0.25">
      <c r="F10895" s="469"/>
    </row>
    <row r="10896" spans="6:6" x14ac:dyDescent="0.25">
      <c r="F10896" s="469"/>
    </row>
    <row r="10897" spans="6:6" x14ac:dyDescent="0.25">
      <c r="F10897" s="469"/>
    </row>
    <row r="10898" spans="6:6" x14ac:dyDescent="0.25">
      <c r="F10898" s="469"/>
    </row>
    <row r="10899" spans="6:6" x14ac:dyDescent="0.25">
      <c r="F10899" s="469"/>
    </row>
    <row r="10900" spans="6:6" x14ac:dyDescent="0.25">
      <c r="F10900" s="469"/>
    </row>
    <row r="10901" spans="6:6" x14ac:dyDescent="0.25">
      <c r="F10901" s="469"/>
    </row>
    <row r="10902" spans="6:6" x14ac:dyDescent="0.25">
      <c r="F10902" s="469"/>
    </row>
    <row r="10903" spans="6:6" x14ac:dyDescent="0.25">
      <c r="F10903" s="469"/>
    </row>
    <row r="10904" spans="6:6" x14ac:dyDescent="0.25">
      <c r="F10904" s="469"/>
    </row>
    <row r="10905" spans="6:6" x14ac:dyDescent="0.25">
      <c r="F10905" s="469"/>
    </row>
    <row r="10906" spans="6:6" x14ac:dyDescent="0.25">
      <c r="F10906" s="469"/>
    </row>
    <row r="10907" spans="6:6" x14ac:dyDescent="0.25">
      <c r="F10907" s="469"/>
    </row>
    <row r="10908" spans="6:6" x14ac:dyDescent="0.25">
      <c r="F10908" s="469"/>
    </row>
    <row r="10909" spans="6:6" x14ac:dyDescent="0.25">
      <c r="F10909" s="469"/>
    </row>
    <row r="10910" spans="6:6" x14ac:dyDescent="0.25">
      <c r="F10910" s="469"/>
    </row>
    <row r="10911" spans="6:6" x14ac:dyDescent="0.25">
      <c r="F10911" s="469"/>
    </row>
    <row r="10912" spans="6:6" x14ac:dyDescent="0.25">
      <c r="F10912" s="469"/>
    </row>
    <row r="10913" spans="6:6" x14ac:dyDescent="0.25">
      <c r="F10913" s="469"/>
    </row>
    <row r="10914" spans="6:6" x14ac:dyDescent="0.25">
      <c r="F10914" s="469"/>
    </row>
    <row r="10915" spans="6:6" x14ac:dyDescent="0.25">
      <c r="F10915" s="469"/>
    </row>
    <row r="10916" spans="6:6" x14ac:dyDescent="0.25">
      <c r="F10916" s="469"/>
    </row>
    <row r="10917" spans="6:6" x14ac:dyDescent="0.25">
      <c r="F10917" s="469"/>
    </row>
    <row r="10918" spans="6:6" x14ac:dyDescent="0.25">
      <c r="F10918" s="469"/>
    </row>
    <row r="10919" spans="6:6" x14ac:dyDescent="0.25">
      <c r="F10919" s="469"/>
    </row>
    <row r="10920" spans="6:6" x14ac:dyDescent="0.25">
      <c r="F10920" s="469"/>
    </row>
    <row r="10921" spans="6:6" x14ac:dyDescent="0.25">
      <c r="F10921" s="469"/>
    </row>
    <row r="10922" spans="6:6" x14ac:dyDescent="0.25">
      <c r="F10922" s="469"/>
    </row>
    <row r="10923" spans="6:6" x14ac:dyDescent="0.25">
      <c r="F10923" s="469"/>
    </row>
    <row r="10924" spans="6:6" x14ac:dyDescent="0.25">
      <c r="F10924" s="469"/>
    </row>
    <row r="10925" spans="6:6" x14ac:dyDescent="0.25">
      <c r="F10925" s="469"/>
    </row>
    <row r="10926" spans="6:6" x14ac:dyDescent="0.25">
      <c r="F10926" s="469"/>
    </row>
    <row r="10927" spans="6:6" x14ac:dyDescent="0.25">
      <c r="F10927" s="469"/>
    </row>
    <row r="10928" spans="6:6" x14ac:dyDescent="0.25">
      <c r="F10928" s="469"/>
    </row>
    <row r="10929" spans="6:6" x14ac:dyDescent="0.25">
      <c r="F10929" s="469"/>
    </row>
    <row r="10930" spans="6:6" x14ac:dyDescent="0.25">
      <c r="F10930" s="469"/>
    </row>
    <row r="10931" spans="6:6" x14ac:dyDescent="0.25">
      <c r="F10931" s="469"/>
    </row>
    <row r="10932" spans="6:6" x14ac:dyDescent="0.25">
      <c r="F10932" s="469"/>
    </row>
    <row r="10933" spans="6:6" x14ac:dyDescent="0.25">
      <c r="F10933" s="469"/>
    </row>
    <row r="10934" spans="6:6" x14ac:dyDescent="0.25">
      <c r="F10934" s="469"/>
    </row>
    <row r="10935" spans="6:6" x14ac:dyDescent="0.25">
      <c r="F10935" s="469"/>
    </row>
    <row r="10936" spans="6:6" x14ac:dyDescent="0.25">
      <c r="F10936" s="469"/>
    </row>
    <row r="10937" spans="6:6" x14ac:dyDescent="0.25">
      <c r="F10937" s="469"/>
    </row>
    <row r="10938" spans="6:6" x14ac:dyDescent="0.25">
      <c r="F10938" s="469"/>
    </row>
    <row r="10939" spans="6:6" x14ac:dyDescent="0.25">
      <c r="F10939" s="469"/>
    </row>
    <row r="10940" spans="6:6" x14ac:dyDescent="0.25">
      <c r="F10940" s="469"/>
    </row>
    <row r="10941" spans="6:6" x14ac:dyDescent="0.25">
      <c r="F10941" s="469"/>
    </row>
    <row r="10942" spans="6:6" x14ac:dyDescent="0.25">
      <c r="F10942" s="469"/>
    </row>
    <row r="10943" spans="6:6" x14ac:dyDescent="0.25">
      <c r="F10943" s="469"/>
    </row>
    <row r="10944" spans="6:6" x14ac:dyDescent="0.25">
      <c r="F10944" s="469"/>
    </row>
    <row r="10945" spans="6:6" x14ac:dyDescent="0.25">
      <c r="F10945" s="469"/>
    </row>
    <row r="10946" spans="6:6" x14ac:dyDescent="0.25">
      <c r="F10946" s="469"/>
    </row>
    <row r="10947" spans="6:6" x14ac:dyDescent="0.25">
      <c r="F10947" s="469"/>
    </row>
    <row r="10948" spans="6:6" x14ac:dyDescent="0.25">
      <c r="F10948" s="469"/>
    </row>
    <row r="10949" spans="6:6" x14ac:dyDescent="0.25">
      <c r="F10949" s="469"/>
    </row>
    <row r="10950" spans="6:6" x14ac:dyDescent="0.25">
      <c r="F10950" s="469"/>
    </row>
    <row r="10951" spans="6:6" x14ac:dyDescent="0.25">
      <c r="F10951" s="469"/>
    </row>
    <row r="10952" spans="6:6" x14ac:dyDescent="0.25">
      <c r="F10952" s="469"/>
    </row>
    <row r="10953" spans="6:6" x14ac:dyDescent="0.25">
      <c r="F10953" s="469"/>
    </row>
    <row r="10954" spans="6:6" x14ac:dyDescent="0.25">
      <c r="F10954" s="469"/>
    </row>
    <row r="10955" spans="6:6" x14ac:dyDescent="0.25">
      <c r="F10955" s="469"/>
    </row>
    <row r="10956" spans="6:6" x14ac:dyDescent="0.25">
      <c r="F10956" s="469"/>
    </row>
    <row r="10957" spans="6:6" x14ac:dyDescent="0.25">
      <c r="F10957" s="469"/>
    </row>
    <row r="10958" spans="6:6" x14ac:dyDescent="0.25">
      <c r="F10958" s="469"/>
    </row>
    <row r="10959" spans="6:6" x14ac:dyDescent="0.25">
      <c r="F10959" s="469"/>
    </row>
    <row r="10960" spans="6:6" x14ac:dyDescent="0.25">
      <c r="F10960" s="469"/>
    </row>
    <row r="10961" spans="6:6" x14ac:dyDescent="0.25">
      <c r="F10961" s="469"/>
    </row>
    <row r="10962" spans="6:6" x14ac:dyDescent="0.25">
      <c r="F10962" s="469"/>
    </row>
    <row r="10963" spans="6:6" x14ac:dyDescent="0.25">
      <c r="F10963" s="469"/>
    </row>
    <row r="10964" spans="6:6" x14ac:dyDescent="0.25">
      <c r="F10964" s="469"/>
    </row>
    <row r="10965" spans="6:6" x14ac:dyDescent="0.25">
      <c r="F10965" s="469"/>
    </row>
    <row r="10966" spans="6:6" x14ac:dyDescent="0.25">
      <c r="F10966" s="469"/>
    </row>
    <row r="10967" spans="6:6" x14ac:dyDescent="0.25">
      <c r="F10967" s="469"/>
    </row>
    <row r="10968" spans="6:6" x14ac:dyDescent="0.25">
      <c r="F10968" s="469"/>
    </row>
    <row r="10969" spans="6:6" x14ac:dyDescent="0.25">
      <c r="F10969" s="469"/>
    </row>
    <row r="10970" spans="6:6" x14ac:dyDescent="0.25">
      <c r="F10970" s="469"/>
    </row>
    <row r="10971" spans="6:6" x14ac:dyDescent="0.25">
      <c r="F10971" s="469"/>
    </row>
    <row r="10972" spans="6:6" x14ac:dyDescent="0.25">
      <c r="F10972" s="469"/>
    </row>
    <row r="10973" spans="6:6" x14ac:dyDescent="0.25">
      <c r="F10973" s="469"/>
    </row>
    <row r="10974" spans="6:6" x14ac:dyDescent="0.25">
      <c r="F10974" s="469"/>
    </row>
    <row r="10975" spans="6:6" x14ac:dyDescent="0.25">
      <c r="F10975" s="469"/>
    </row>
    <row r="10976" spans="6:6" x14ac:dyDescent="0.25">
      <c r="F10976" s="469"/>
    </row>
    <row r="10977" spans="6:6" x14ac:dyDescent="0.25">
      <c r="F10977" s="469"/>
    </row>
    <row r="10978" spans="6:6" x14ac:dyDescent="0.25">
      <c r="F10978" s="469"/>
    </row>
    <row r="10979" spans="6:6" x14ac:dyDescent="0.25">
      <c r="F10979" s="469"/>
    </row>
    <row r="10980" spans="6:6" x14ac:dyDescent="0.25">
      <c r="F10980" s="469"/>
    </row>
    <row r="10981" spans="6:6" x14ac:dyDescent="0.25">
      <c r="F10981" s="469"/>
    </row>
    <row r="10982" spans="6:6" x14ac:dyDescent="0.25">
      <c r="F10982" s="469"/>
    </row>
    <row r="10983" spans="6:6" x14ac:dyDescent="0.25">
      <c r="F10983" s="469"/>
    </row>
    <row r="10984" spans="6:6" x14ac:dyDescent="0.25">
      <c r="F10984" s="469"/>
    </row>
    <row r="10985" spans="6:6" x14ac:dyDescent="0.25">
      <c r="F10985" s="469"/>
    </row>
    <row r="10986" spans="6:6" x14ac:dyDescent="0.25">
      <c r="F10986" s="469"/>
    </row>
    <row r="10987" spans="6:6" x14ac:dyDescent="0.25">
      <c r="F10987" s="469"/>
    </row>
    <row r="10988" spans="6:6" x14ac:dyDescent="0.25">
      <c r="F10988" s="469"/>
    </row>
    <row r="10989" spans="6:6" x14ac:dyDescent="0.25">
      <c r="F10989" s="469"/>
    </row>
    <row r="10990" spans="6:6" x14ac:dyDescent="0.25">
      <c r="F10990" s="469"/>
    </row>
    <row r="10991" spans="6:6" x14ac:dyDescent="0.25">
      <c r="F10991" s="469"/>
    </row>
    <row r="10992" spans="6:6" x14ac:dyDescent="0.25">
      <c r="F10992" s="469"/>
    </row>
    <row r="10993" spans="6:6" x14ac:dyDescent="0.25">
      <c r="F10993" s="469"/>
    </row>
    <row r="10994" spans="6:6" x14ac:dyDescent="0.25">
      <c r="F10994" s="469"/>
    </row>
    <row r="10995" spans="6:6" x14ac:dyDescent="0.25">
      <c r="F10995" s="469"/>
    </row>
    <row r="10996" spans="6:6" x14ac:dyDescent="0.25">
      <c r="F10996" s="469"/>
    </row>
    <row r="10997" spans="6:6" x14ac:dyDescent="0.25">
      <c r="F10997" s="469"/>
    </row>
    <row r="10998" spans="6:6" x14ac:dyDescent="0.25">
      <c r="F10998" s="469"/>
    </row>
    <row r="10999" spans="6:6" x14ac:dyDescent="0.25">
      <c r="F10999" s="469"/>
    </row>
    <row r="11000" spans="6:6" x14ac:dyDescent="0.25">
      <c r="F11000" s="469"/>
    </row>
    <row r="11001" spans="6:6" x14ac:dyDescent="0.25">
      <c r="F11001" s="469"/>
    </row>
    <row r="11002" spans="6:6" x14ac:dyDescent="0.25">
      <c r="F11002" s="469"/>
    </row>
    <row r="11003" spans="6:6" x14ac:dyDescent="0.25">
      <c r="F11003" s="469"/>
    </row>
    <row r="11004" spans="6:6" x14ac:dyDescent="0.25">
      <c r="F11004" s="469"/>
    </row>
    <row r="11005" spans="6:6" x14ac:dyDescent="0.25">
      <c r="F11005" s="469"/>
    </row>
    <row r="11006" spans="6:6" x14ac:dyDescent="0.25">
      <c r="F11006" s="469"/>
    </row>
    <row r="11007" spans="6:6" x14ac:dyDescent="0.25">
      <c r="F11007" s="469"/>
    </row>
    <row r="11008" spans="6:6" x14ac:dyDescent="0.25">
      <c r="F11008" s="469"/>
    </row>
    <row r="11009" spans="6:6" x14ac:dyDescent="0.25">
      <c r="F11009" s="469"/>
    </row>
    <row r="11010" spans="6:6" x14ac:dyDescent="0.25">
      <c r="F11010" s="469"/>
    </row>
    <row r="11011" spans="6:6" x14ac:dyDescent="0.25">
      <c r="F11011" s="469"/>
    </row>
    <row r="11012" spans="6:6" x14ac:dyDescent="0.25">
      <c r="F11012" s="469"/>
    </row>
    <row r="11013" spans="6:6" x14ac:dyDescent="0.25">
      <c r="F11013" s="469"/>
    </row>
    <row r="11014" spans="6:6" x14ac:dyDescent="0.25">
      <c r="F11014" s="469"/>
    </row>
    <row r="11015" spans="6:6" x14ac:dyDescent="0.25">
      <c r="F11015" s="469"/>
    </row>
    <row r="11016" spans="6:6" x14ac:dyDescent="0.25">
      <c r="F11016" s="469"/>
    </row>
    <row r="11017" spans="6:6" x14ac:dyDescent="0.25">
      <c r="F11017" s="469"/>
    </row>
    <row r="11018" spans="6:6" x14ac:dyDescent="0.25">
      <c r="F11018" s="469"/>
    </row>
    <row r="11019" spans="6:6" x14ac:dyDescent="0.25">
      <c r="F11019" s="469"/>
    </row>
    <row r="11020" spans="6:6" x14ac:dyDescent="0.25">
      <c r="F11020" s="469"/>
    </row>
    <row r="11021" spans="6:6" x14ac:dyDescent="0.25">
      <c r="F11021" s="469"/>
    </row>
    <row r="11022" spans="6:6" x14ac:dyDescent="0.25">
      <c r="F11022" s="469"/>
    </row>
    <row r="11023" spans="6:6" x14ac:dyDescent="0.25">
      <c r="F11023" s="469"/>
    </row>
    <row r="11024" spans="6:6" x14ac:dyDescent="0.25">
      <c r="F11024" s="469"/>
    </row>
    <row r="11025" spans="6:6" x14ac:dyDescent="0.25">
      <c r="F11025" s="469"/>
    </row>
    <row r="11026" spans="6:6" x14ac:dyDescent="0.25">
      <c r="F11026" s="469"/>
    </row>
    <row r="11027" spans="6:6" x14ac:dyDescent="0.25">
      <c r="F11027" s="469"/>
    </row>
    <row r="11028" spans="6:6" x14ac:dyDescent="0.25">
      <c r="F11028" s="469"/>
    </row>
    <row r="11029" spans="6:6" x14ac:dyDescent="0.25">
      <c r="F11029" s="469"/>
    </row>
    <row r="11030" spans="6:6" x14ac:dyDescent="0.25">
      <c r="F11030" s="469"/>
    </row>
    <row r="11031" spans="6:6" x14ac:dyDescent="0.25">
      <c r="F11031" s="469"/>
    </row>
    <row r="11032" spans="6:6" x14ac:dyDescent="0.25">
      <c r="F11032" s="469"/>
    </row>
    <row r="11033" spans="6:6" x14ac:dyDescent="0.25">
      <c r="F11033" s="469"/>
    </row>
    <row r="11034" spans="6:6" x14ac:dyDescent="0.25">
      <c r="F11034" s="469"/>
    </row>
    <row r="11035" spans="6:6" x14ac:dyDescent="0.25">
      <c r="F11035" s="469"/>
    </row>
    <row r="11036" spans="6:6" x14ac:dyDescent="0.25">
      <c r="F11036" s="469"/>
    </row>
    <row r="11037" spans="6:6" x14ac:dyDescent="0.25">
      <c r="F11037" s="469"/>
    </row>
    <row r="11038" spans="6:6" x14ac:dyDescent="0.25">
      <c r="F11038" s="469"/>
    </row>
    <row r="11039" spans="6:6" x14ac:dyDescent="0.25">
      <c r="F11039" s="469"/>
    </row>
    <row r="11040" spans="6:6" x14ac:dyDescent="0.25">
      <c r="F11040" s="469"/>
    </row>
    <row r="11041" spans="6:6" x14ac:dyDescent="0.25">
      <c r="F11041" s="469"/>
    </row>
    <row r="11042" spans="6:6" x14ac:dyDescent="0.25">
      <c r="F11042" s="469"/>
    </row>
    <row r="11043" spans="6:6" x14ac:dyDescent="0.25">
      <c r="F11043" s="469"/>
    </row>
    <row r="11044" spans="6:6" x14ac:dyDescent="0.25">
      <c r="F11044" s="469"/>
    </row>
    <row r="11045" spans="6:6" x14ac:dyDescent="0.25">
      <c r="F11045" s="469"/>
    </row>
    <row r="11046" spans="6:6" x14ac:dyDescent="0.25">
      <c r="F11046" s="469"/>
    </row>
    <row r="11047" spans="6:6" x14ac:dyDescent="0.25">
      <c r="F11047" s="469"/>
    </row>
    <row r="11048" spans="6:6" x14ac:dyDescent="0.25">
      <c r="F11048" s="469"/>
    </row>
    <row r="11049" spans="6:6" x14ac:dyDescent="0.25">
      <c r="F11049" s="469"/>
    </row>
    <row r="11050" spans="6:6" x14ac:dyDescent="0.25">
      <c r="F11050" s="469"/>
    </row>
    <row r="11051" spans="6:6" x14ac:dyDescent="0.25">
      <c r="F11051" s="469"/>
    </row>
    <row r="11052" spans="6:6" x14ac:dyDescent="0.25">
      <c r="F11052" s="469"/>
    </row>
    <row r="11053" spans="6:6" x14ac:dyDescent="0.25">
      <c r="F11053" s="469"/>
    </row>
    <row r="11054" spans="6:6" x14ac:dyDescent="0.25">
      <c r="F11054" s="469"/>
    </row>
    <row r="11055" spans="6:6" x14ac:dyDescent="0.25">
      <c r="F11055" s="469"/>
    </row>
    <row r="11056" spans="6:6" x14ac:dyDescent="0.25">
      <c r="F11056" s="469"/>
    </row>
    <row r="11057" spans="6:6" x14ac:dyDescent="0.25">
      <c r="F11057" s="469"/>
    </row>
    <row r="11058" spans="6:6" x14ac:dyDescent="0.25">
      <c r="F11058" s="469"/>
    </row>
    <row r="11059" spans="6:6" x14ac:dyDescent="0.25">
      <c r="F11059" s="469"/>
    </row>
    <row r="11060" spans="6:6" x14ac:dyDescent="0.25">
      <c r="F11060" s="469"/>
    </row>
    <row r="11061" spans="6:6" x14ac:dyDescent="0.25">
      <c r="F11061" s="469"/>
    </row>
    <row r="11062" spans="6:6" x14ac:dyDescent="0.25">
      <c r="F11062" s="469"/>
    </row>
    <row r="11063" spans="6:6" x14ac:dyDescent="0.25">
      <c r="F11063" s="469"/>
    </row>
    <row r="11064" spans="6:6" x14ac:dyDescent="0.25">
      <c r="F11064" s="469"/>
    </row>
    <row r="11065" spans="6:6" x14ac:dyDescent="0.25">
      <c r="F11065" s="469"/>
    </row>
    <row r="11066" spans="6:6" x14ac:dyDescent="0.25">
      <c r="F11066" s="469"/>
    </row>
    <row r="11067" spans="6:6" x14ac:dyDescent="0.25">
      <c r="F11067" s="469"/>
    </row>
    <row r="11068" spans="6:6" x14ac:dyDescent="0.25">
      <c r="F11068" s="469"/>
    </row>
    <row r="11069" spans="6:6" x14ac:dyDescent="0.25">
      <c r="F11069" s="469"/>
    </row>
    <row r="11070" spans="6:6" x14ac:dyDescent="0.25">
      <c r="F11070" s="469"/>
    </row>
    <row r="11071" spans="6:6" x14ac:dyDescent="0.25">
      <c r="F11071" s="469"/>
    </row>
    <row r="11072" spans="6:6" x14ac:dyDescent="0.25">
      <c r="F11072" s="469"/>
    </row>
    <row r="11073" spans="6:6" x14ac:dyDescent="0.25">
      <c r="F11073" s="469"/>
    </row>
    <row r="11074" spans="6:6" x14ac:dyDescent="0.25">
      <c r="F11074" s="469"/>
    </row>
    <row r="11075" spans="6:6" x14ac:dyDescent="0.25">
      <c r="F11075" s="469"/>
    </row>
    <row r="11076" spans="6:6" x14ac:dyDescent="0.25">
      <c r="F11076" s="469"/>
    </row>
    <row r="11077" spans="6:6" x14ac:dyDescent="0.25">
      <c r="F11077" s="469"/>
    </row>
    <row r="11078" spans="6:6" x14ac:dyDescent="0.25">
      <c r="F11078" s="469"/>
    </row>
    <row r="11079" spans="6:6" x14ac:dyDescent="0.25">
      <c r="F11079" s="469"/>
    </row>
    <row r="11080" spans="6:6" x14ac:dyDescent="0.25">
      <c r="F11080" s="469"/>
    </row>
    <row r="11081" spans="6:6" x14ac:dyDescent="0.25">
      <c r="F11081" s="469"/>
    </row>
    <row r="11082" spans="6:6" x14ac:dyDescent="0.25">
      <c r="F11082" s="469"/>
    </row>
    <row r="11083" spans="6:6" x14ac:dyDescent="0.25">
      <c r="F11083" s="469"/>
    </row>
    <row r="11084" spans="6:6" x14ac:dyDescent="0.25">
      <c r="F11084" s="469"/>
    </row>
    <row r="11085" spans="6:6" x14ac:dyDescent="0.25">
      <c r="F11085" s="469"/>
    </row>
    <row r="11086" spans="6:6" x14ac:dyDescent="0.25">
      <c r="F11086" s="469"/>
    </row>
    <row r="11087" spans="6:6" x14ac:dyDescent="0.25">
      <c r="F11087" s="469"/>
    </row>
    <row r="11088" spans="6:6" x14ac:dyDescent="0.25">
      <c r="F11088" s="469"/>
    </row>
    <row r="11089" spans="6:6" x14ac:dyDescent="0.25">
      <c r="F11089" s="469"/>
    </row>
    <row r="11090" spans="6:6" x14ac:dyDescent="0.25">
      <c r="F11090" s="469"/>
    </row>
    <row r="11091" spans="6:6" x14ac:dyDescent="0.25">
      <c r="F11091" s="469"/>
    </row>
    <row r="11092" spans="6:6" x14ac:dyDescent="0.25">
      <c r="F11092" s="469"/>
    </row>
    <row r="11093" spans="6:6" x14ac:dyDescent="0.25">
      <c r="F11093" s="469"/>
    </row>
    <row r="11094" spans="6:6" x14ac:dyDescent="0.25">
      <c r="F11094" s="469"/>
    </row>
    <row r="11095" spans="6:6" x14ac:dyDescent="0.25">
      <c r="F11095" s="469"/>
    </row>
    <row r="11096" spans="6:6" x14ac:dyDescent="0.25">
      <c r="F11096" s="469"/>
    </row>
    <row r="11097" spans="6:6" x14ac:dyDescent="0.25">
      <c r="F11097" s="469"/>
    </row>
    <row r="11098" spans="6:6" x14ac:dyDescent="0.25">
      <c r="F11098" s="469"/>
    </row>
    <row r="11099" spans="6:6" x14ac:dyDescent="0.25">
      <c r="F11099" s="469"/>
    </row>
    <row r="11100" spans="6:6" x14ac:dyDescent="0.25">
      <c r="F11100" s="469"/>
    </row>
    <row r="11101" spans="6:6" x14ac:dyDescent="0.25">
      <c r="F11101" s="469"/>
    </row>
    <row r="11102" spans="6:6" x14ac:dyDescent="0.25">
      <c r="F11102" s="469"/>
    </row>
    <row r="11103" spans="6:6" x14ac:dyDescent="0.25">
      <c r="F11103" s="469"/>
    </row>
    <row r="11104" spans="6:6" x14ac:dyDescent="0.25">
      <c r="F11104" s="469"/>
    </row>
    <row r="11105" spans="6:6" x14ac:dyDescent="0.25">
      <c r="F11105" s="469"/>
    </row>
    <row r="11106" spans="6:6" x14ac:dyDescent="0.25">
      <c r="F11106" s="469"/>
    </row>
    <row r="11107" spans="6:6" x14ac:dyDescent="0.25">
      <c r="F11107" s="469"/>
    </row>
    <row r="11108" spans="6:6" x14ac:dyDescent="0.25">
      <c r="F11108" s="469"/>
    </row>
    <row r="11109" spans="6:6" x14ac:dyDescent="0.25">
      <c r="F11109" s="469"/>
    </row>
    <row r="11110" spans="6:6" x14ac:dyDescent="0.25">
      <c r="F11110" s="469"/>
    </row>
    <row r="11111" spans="6:6" x14ac:dyDescent="0.25">
      <c r="F11111" s="469"/>
    </row>
    <row r="11112" spans="6:6" x14ac:dyDescent="0.25">
      <c r="F11112" s="469"/>
    </row>
    <row r="11113" spans="6:6" x14ac:dyDescent="0.25">
      <c r="F11113" s="469"/>
    </row>
    <row r="11114" spans="6:6" x14ac:dyDescent="0.25">
      <c r="F11114" s="469"/>
    </row>
    <row r="11115" spans="6:6" x14ac:dyDescent="0.25">
      <c r="F11115" s="469"/>
    </row>
    <row r="11116" spans="6:6" x14ac:dyDescent="0.25">
      <c r="F11116" s="469"/>
    </row>
    <row r="11117" spans="6:6" x14ac:dyDescent="0.25">
      <c r="F11117" s="469"/>
    </row>
    <row r="11118" spans="6:6" x14ac:dyDescent="0.25">
      <c r="F11118" s="469"/>
    </row>
    <row r="11119" spans="6:6" x14ac:dyDescent="0.25">
      <c r="F11119" s="469"/>
    </row>
    <row r="11120" spans="6:6" x14ac:dyDescent="0.25">
      <c r="F11120" s="469"/>
    </row>
    <row r="11121" spans="6:6" x14ac:dyDescent="0.25">
      <c r="F11121" s="469"/>
    </row>
    <row r="11122" spans="6:6" x14ac:dyDescent="0.25">
      <c r="F11122" s="469"/>
    </row>
    <row r="11123" spans="6:6" x14ac:dyDescent="0.25">
      <c r="F11123" s="469"/>
    </row>
    <row r="11124" spans="6:6" x14ac:dyDescent="0.25">
      <c r="F11124" s="469"/>
    </row>
    <row r="11125" spans="6:6" x14ac:dyDescent="0.25">
      <c r="F11125" s="469"/>
    </row>
    <row r="11126" spans="6:6" x14ac:dyDescent="0.25">
      <c r="F11126" s="469"/>
    </row>
    <row r="11127" spans="6:6" x14ac:dyDescent="0.25">
      <c r="F11127" s="469"/>
    </row>
    <row r="11128" spans="6:6" x14ac:dyDescent="0.25">
      <c r="F11128" s="469"/>
    </row>
    <row r="11129" spans="6:6" x14ac:dyDescent="0.25">
      <c r="F11129" s="469"/>
    </row>
    <row r="11130" spans="6:6" x14ac:dyDescent="0.25">
      <c r="F11130" s="469"/>
    </row>
    <row r="11131" spans="6:6" x14ac:dyDescent="0.25">
      <c r="F11131" s="469"/>
    </row>
    <row r="11132" spans="6:6" x14ac:dyDescent="0.25">
      <c r="F11132" s="469"/>
    </row>
    <row r="11133" spans="6:6" x14ac:dyDescent="0.25">
      <c r="F11133" s="469"/>
    </row>
    <row r="11134" spans="6:6" x14ac:dyDescent="0.25">
      <c r="F11134" s="469"/>
    </row>
    <row r="11135" spans="6:6" x14ac:dyDescent="0.25">
      <c r="F11135" s="469"/>
    </row>
    <row r="11136" spans="6:6" x14ac:dyDescent="0.25">
      <c r="F11136" s="469"/>
    </row>
    <row r="11137" spans="6:6" x14ac:dyDescent="0.25">
      <c r="F11137" s="469"/>
    </row>
    <row r="11138" spans="6:6" x14ac:dyDescent="0.25">
      <c r="F11138" s="469"/>
    </row>
    <row r="11139" spans="6:6" x14ac:dyDescent="0.25">
      <c r="F11139" s="469"/>
    </row>
    <row r="11140" spans="6:6" x14ac:dyDescent="0.25">
      <c r="F11140" s="469"/>
    </row>
    <row r="11141" spans="6:6" x14ac:dyDescent="0.25">
      <c r="F11141" s="469"/>
    </row>
    <row r="11142" spans="6:6" x14ac:dyDescent="0.25">
      <c r="F11142" s="469"/>
    </row>
    <row r="11143" spans="6:6" x14ac:dyDescent="0.25">
      <c r="F11143" s="469"/>
    </row>
    <row r="11144" spans="6:6" x14ac:dyDescent="0.25">
      <c r="F11144" s="469"/>
    </row>
    <row r="11145" spans="6:6" x14ac:dyDescent="0.25">
      <c r="F11145" s="469"/>
    </row>
    <row r="11146" spans="6:6" x14ac:dyDescent="0.25">
      <c r="F11146" s="469"/>
    </row>
    <row r="11147" spans="6:6" x14ac:dyDescent="0.25">
      <c r="F11147" s="469"/>
    </row>
    <row r="11148" spans="6:6" x14ac:dyDescent="0.25">
      <c r="F11148" s="469"/>
    </row>
    <row r="11149" spans="6:6" x14ac:dyDescent="0.25">
      <c r="F11149" s="469"/>
    </row>
    <row r="11150" spans="6:6" x14ac:dyDescent="0.25">
      <c r="F11150" s="469"/>
    </row>
    <row r="11151" spans="6:6" x14ac:dyDescent="0.25">
      <c r="F11151" s="469"/>
    </row>
    <row r="11152" spans="6:6" x14ac:dyDescent="0.25">
      <c r="F11152" s="469"/>
    </row>
    <row r="11153" spans="6:6" x14ac:dyDescent="0.25">
      <c r="F11153" s="469"/>
    </row>
    <row r="11154" spans="6:6" x14ac:dyDescent="0.25">
      <c r="F11154" s="469"/>
    </row>
    <row r="11155" spans="6:6" x14ac:dyDescent="0.25">
      <c r="F11155" s="469"/>
    </row>
    <row r="11156" spans="6:6" x14ac:dyDescent="0.25">
      <c r="F11156" s="469"/>
    </row>
    <row r="11157" spans="6:6" x14ac:dyDescent="0.25">
      <c r="F11157" s="469"/>
    </row>
    <row r="11158" spans="6:6" x14ac:dyDescent="0.25">
      <c r="F11158" s="469"/>
    </row>
    <row r="11159" spans="6:6" x14ac:dyDescent="0.25">
      <c r="F11159" s="469"/>
    </row>
    <row r="11160" spans="6:6" x14ac:dyDescent="0.25">
      <c r="F11160" s="469"/>
    </row>
    <row r="11161" spans="6:6" x14ac:dyDescent="0.25">
      <c r="F11161" s="469"/>
    </row>
    <row r="11162" spans="6:6" x14ac:dyDescent="0.25">
      <c r="F11162" s="469"/>
    </row>
    <row r="11163" spans="6:6" x14ac:dyDescent="0.25">
      <c r="F11163" s="469"/>
    </row>
    <row r="11164" spans="6:6" x14ac:dyDescent="0.25">
      <c r="F11164" s="469"/>
    </row>
    <row r="11165" spans="6:6" x14ac:dyDescent="0.25">
      <c r="F11165" s="469"/>
    </row>
    <row r="11166" spans="6:6" x14ac:dyDescent="0.25">
      <c r="F11166" s="469"/>
    </row>
    <row r="11167" spans="6:6" x14ac:dyDescent="0.25">
      <c r="F11167" s="469"/>
    </row>
    <row r="11168" spans="6:6" x14ac:dyDescent="0.25">
      <c r="F11168" s="469"/>
    </row>
    <row r="11169" spans="6:6" x14ac:dyDescent="0.25">
      <c r="F11169" s="469"/>
    </row>
    <row r="11170" spans="6:6" x14ac:dyDescent="0.25">
      <c r="F11170" s="469"/>
    </row>
    <row r="11171" spans="6:6" x14ac:dyDescent="0.25">
      <c r="F11171" s="469"/>
    </row>
    <row r="11172" spans="6:6" x14ac:dyDescent="0.25">
      <c r="F11172" s="469"/>
    </row>
    <row r="11173" spans="6:6" x14ac:dyDescent="0.25">
      <c r="F11173" s="469"/>
    </row>
    <row r="11174" spans="6:6" x14ac:dyDescent="0.25">
      <c r="F11174" s="469"/>
    </row>
    <row r="11175" spans="6:6" x14ac:dyDescent="0.25">
      <c r="F11175" s="469"/>
    </row>
    <row r="11176" spans="6:6" x14ac:dyDescent="0.25">
      <c r="F11176" s="469"/>
    </row>
    <row r="11177" spans="6:6" x14ac:dyDescent="0.25">
      <c r="F11177" s="469"/>
    </row>
    <row r="11178" spans="6:6" x14ac:dyDescent="0.25">
      <c r="F11178" s="469"/>
    </row>
    <row r="11179" spans="6:6" x14ac:dyDescent="0.25">
      <c r="F11179" s="469"/>
    </row>
    <row r="11180" spans="6:6" x14ac:dyDescent="0.25">
      <c r="F11180" s="469"/>
    </row>
    <row r="11181" spans="6:6" x14ac:dyDescent="0.25">
      <c r="F11181" s="469"/>
    </row>
    <row r="11182" spans="6:6" x14ac:dyDescent="0.25">
      <c r="F11182" s="469"/>
    </row>
    <row r="11183" spans="6:6" x14ac:dyDescent="0.25">
      <c r="F11183" s="469"/>
    </row>
    <row r="11184" spans="6:6" x14ac:dyDescent="0.25">
      <c r="F11184" s="469"/>
    </row>
    <row r="11185" spans="6:6" x14ac:dyDescent="0.25">
      <c r="F11185" s="469"/>
    </row>
    <row r="11186" spans="6:6" x14ac:dyDescent="0.25">
      <c r="F11186" s="469"/>
    </row>
    <row r="11187" spans="6:6" x14ac:dyDescent="0.25">
      <c r="F11187" s="469"/>
    </row>
    <row r="11188" spans="6:6" x14ac:dyDescent="0.25">
      <c r="F11188" s="469"/>
    </row>
    <row r="11189" spans="6:6" x14ac:dyDescent="0.25">
      <c r="F11189" s="469"/>
    </row>
    <row r="11190" spans="6:6" x14ac:dyDescent="0.25">
      <c r="F11190" s="469"/>
    </row>
    <row r="11191" spans="6:6" x14ac:dyDescent="0.25">
      <c r="F11191" s="469"/>
    </row>
    <row r="11192" spans="6:6" x14ac:dyDescent="0.25">
      <c r="F11192" s="469"/>
    </row>
    <row r="11193" spans="6:6" x14ac:dyDescent="0.25">
      <c r="F11193" s="469"/>
    </row>
    <row r="11194" spans="6:6" x14ac:dyDescent="0.25">
      <c r="F11194" s="469"/>
    </row>
    <row r="11195" spans="6:6" x14ac:dyDescent="0.25">
      <c r="F11195" s="469"/>
    </row>
    <row r="11196" spans="6:6" x14ac:dyDescent="0.25">
      <c r="F11196" s="469"/>
    </row>
    <row r="11197" spans="6:6" x14ac:dyDescent="0.25">
      <c r="F11197" s="469"/>
    </row>
    <row r="11198" spans="6:6" x14ac:dyDescent="0.25">
      <c r="F11198" s="469"/>
    </row>
    <row r="11199" spans="6:6" x14ac:dyDescent="0.25">
      <c r="F11199" s="469"/>
    </row>
    <row r="11200" spans="6:6" x14ac:dyDescent="0.25">
      <c r="F11200" s="469"/>
    </row>
    <row r="11201" spans="6:6" x14ac:dyDescent="0.25">
      <c r="F11201" s="469"/>
    </row>
    <row r="11202" spans="6:6" x14ac:dyDescent="0.25">
      <c r="F11202" s="469"/>
    </row>
    <row r="11203" spans="6:6" x14ac:dyDescent="0.25">
      <c r="F11203" s="469"/>
    </row>
    <row r="11204" spans="6:6" x14ac:dyDescent="0.25">
      <c r="F11204" s="469"/>
    </row>
    <row r="11205" spans="6:6" x14ac:dyDescent="0.25">
      <c r="F11205" s="469"/>
    </row>
    <row r="11206" spans="6:6" x14ac:dyDescent="0.25">
      <c r="F11206" s="469"/>
    </row>
    <row r="11207" spans="6:6" x14ac:dyDescent="0.25">
      <c r="F11207" s="469"/>
    </row>
    <row r="11208" spans="6:6" x14ac:dyDescent="0.25">
      <c r="F11208" s="469"/>
    </row>
    <row r="11209" spans="6:6" x14ac:dyDescent="0.25">
      <c r="F11209" s="469"/>
    </row>
    <row r="11210" spans="6:6" x14ac:dyDescent="0.25">
      <c r="F11210" s="469"/>
    </row>
    <row r="11211" spans="6:6" x14ac:dyDescent="0.25">
      <c r="F11211" s="469"/>
    </row>
    <row r="11212" spans="6:6" x14ac:dyDescent="0.25">
      <c r="F11212" s="469"/>
    </row>
    <row r="11213" spans="6:6" x14ac:dyDescent="0.25">
      <c r="F11213" s="469"/>
    </row>
    <row r="11214" spans="6:6" x14ac:dyDescent="0.25">
      <c r="F11214" s="469"/>
    </row>
    <row r="11215" spans="6:6" x14ac:dyDescent="0.25">
      <c r="F11215" s="469"/>
    </row>
    <row r="11216" spans="6:6" x14ac:dyDescent="0.25">
      <c r="F11216" s="469"/>
    </row>
    <row r="11217" spans="6:6" x14ac:dyDescent="0.25">
      <c r="F11217" s="469"/>
    </row>
    <row r="11218" spans="6:6" x14ac:dyDescent="0.25">
      <c r="F11218" s="469"/>
    </row>
    <row r="11219" spans="6:6" x14ac:dyDescent="0.25">
      <c r="F11219" s="469"/>
    </row>
    <row r="11220" spans="6:6" x14ac:dyDescent="0.25">
      <c r="F11220" s="469"/>
    </row>
    <row r="11221" spans="6:6" x14ac:dyDescent="0.25">
      <c r="F11221" s="469"/>
    </row>
    <row r="11222" spans="6:6" x14ac:dyDescent="0.25">
      <c r="F11222" s="469"/>
    </row>
    <row r="11223" spans="6:6" x14ac:dyDescent="0.25">
      <c r="F11223" s="469"/>
    </row>
    <row r="11224" spans="6:6" x14ac:dyDescent="0.25">
      <c r="F11224" s="469"/>
    </row>
    <row r="11225" spans="6:6" x14ac:dyDescent="0.25">
      <c r="F11225" s="469"/>
    </row>
    <row r="11226" spans="6:6" x14ac:dyDescent="0.25">
      <c r="F11226" s="469"/>
    </row>
    <row r="11227" spans="6:6" x14ac:dyDescent="0.25">
      <c r="F11227" s="469"/>
    </row>
    <row r="11228" spans="6:6" x14ac:dyDescent="0.25">
      <c r="F11228" s="469"/>
    </row>
    <row r="11229" spans="6:6" x14ac:dyDescent="0.25">
      <c r="F11229" s="469"/>
    </row>
    <row r="11230" spans="6:6" x14ac:dyDescent="0.25">
      <c r="F11230" s="469"/>
    </row>
    <row r="11231" spans="6:6" x14ac:dyDescent="0.25">
      <c r="F11231" s="469"/>
    </row>
    <row r="11232" spans="6:6" x14ac:dyDescent="0.25">
      <c r="F11232" s="469"/>
    </row>
    <row r="11233" spans="6:6" x14ac:dyDescent="0.25">
      <c r="F11233" s="469"/>
    </row>
    <row r="11234" spans="6:6" x14ac:dyDescent="0.25">
      <c r="F11234" s="469"/>
    </row>
    <row r="11235" spans="6:6" x14ac:dyDescent="0.25">
      <c r="F11235" s="469"/>
    </row>
    <row r="11236" spans="6:6" x14ac:dyDescent="0.25">
      <c r="F11236" s="469"/>
    </row>
    <row r="11237" spans="6:6" x14ac:dyDescent="0.25">
      <c r="F11237" s="469"/>
    </row>
    <row r="11238" spans="6:6" x14ac:dyDescent="0.25">
      <c r="F11238" s="469"/>
    </row>
    <row r="11239" spans="6:6" x14ac:dyDescent="0.25">
      <c r="F11239" s="469"/>
    </row>
    <row r="11240" spans="6:6" x14ac:dyDescent="0.25">
      <c r="F11240" s="469"/>
    </row>
    <row r="11241" spans="6:6" x14ac:dyDescent="0.25">
      <c r="F11241" s="469"/>
    </row>
    <row r="11242" spans="6:6" x14ac:dyDescent="0.25">
      <c r="F11242" s="469"/>
    </row>
    <row r="11243" spans="6:6" x14ac:dyDescent="0.25">
      <c r="F11243" s="469"/>
    </row>
    <row r="11244" spans="6:6" x14ac:dyDescent="0.25">
      <c r="F11244" s="469"/>
    </row>
    <row r="11245" spans="6:6" x14ac:dyDescent="0.25">
      <c r="F11245" s="469"/>
    </row>
    <row r="11246" spans="6:6" x14ac:dyDescent="0.25">
      <c r="F11246" s="469"/>
    </row>
    <row r="11247" spans="6:6" x14ac:dyDescent="0.25">
      <c r="F11247" s="469"/>
    </row>
    <row r="11248" spans="6:6" x14ac:dyDescent="0.25">
      <c r="F11248" s="469"/>
    </row>
    <row r="11249" spans="6:6" x14ac:dyDescent="0.25">
      <c r="F11249" s="469"/>
    </row>
    <row r="11250" spans="6:6" x14ac:dyDescent="0.25">
      <c r="F11250" s="469"/>
    </row>
    <row r="11251" spans="6:6" x14ac:dyDescent="0.25">
      <c r="F11251" s="469"/>
    </row>
    <row r="11252" spans="6:6" x14ac:dyDescent="0.25">
      <c r="F11252" s="469"/>
    </row>
    <row r="11253" spans="6:6" x14ac:dyDescent="0.25">
      <c r="F11253" s="469"/>
    </row>
    <row r="11254" spans="6:6" x14ac:dyDescent="0.25">
      <c r="F11254" s="469"/>
    </row>
    <row r="11255" spans="6:6" x14ac:dyDescent="0.25">
      <c r="F11255" s="469"/>
    </row>
    <row r="11256" spans="6:6" x14ac:dyDescent="0.25">
      <c r="F11256" s="469"/>
    </row>
    <row r="11257" spans="6:6" x14ac:dyDescent="0.25">
      <c r="F11257" s="469"/>
    </row>
    <row r="11258" spans="6:6" x14ac:dyDescent="0.25">
      <c r="F11258" s="469"/>
    </row>
    <row r="11259" spans="6:6" x14ac:dyDescent="0.25">
      <c r="F11259" s="469"/>
    </row>
    <row r="11260" spans="6:6" x14ac:dyDescent="0.25">
      <c r="F11260" s="469"/>
    </row>
    <row r="11261" spans="6:6" x14ac:dyDescent="0.25">
      <c r="F11261" s="469"/>
    </row>
    <row r="11262" spans="6:6" x14ac:dyDescent="0.25">
      <c r="F11262" s="469"/>
    </row>
    <row r="11263" spans="6:6" x14ac:dyDescent="0.25">
      <c r="F11263" s="469"/>
    </row>
    <row r="11264" spans="6:6" x14ac:dyDescent="0.25">
      <c r="F11264" s="469"/>
    </row>
    <row r="11265" spans="6:6" x14ac:dyDescent="0.25">
      <c r="F11265" s="469"/>
    </row>
    <row r="11266" spans="6:6" x14ac:dyDescent="0.25">
      <c r="F11266" s="469"/>
    </row>
    <row r="11267" spans="6:6" x14ac:dyDescent="0.25">
      <c r="F11267" s="469"/>
    </row>
    <row r="11268" spans="6:6" x14ac:dyDescent="0.25">
      <c r="F11268" s="469"/>
    </row>
    <row r="11269" spans="6:6" x14ac:dyDescent="0.25">
      <c r="F11269" s="469"/>
    </row>
    <row r="11270" spans="6:6" x14ac:dyDescent="0.25">
      <c r="F11270" s="469"/>
    </row>
    <row r="11271" spans="6:6" x14ac:dyDescent="0.25">
      <c r="F11271" s="469"/>
    </row>
    <row r="11272" spans="6:6" x14ac:dyDescent="0.25">
      <c r="F11272" s="469"/>
    </row>
    <row r="11273" spans="6:6" x14ac:dyDescent="0.25">
      <c r="F11273" s="469"/>
    </row>
    <row r="11274" spans="6:6" x14ac:dyDescent="0.25">
      <c r="F11274" s="469"/>
    </row>
    <row r="11275" spans="6:6" x14ac:dyDescent="0.25">
      <c r="F11275" s="469"/>
    </row>
    <row r="11276" spans="6:6" x14ac:dyDescent="0.25">
      <c r="F11276" s="469"/>
    </row>
    <row r="11277" spans="6:6" x14ac:dyDescent="0.25">
      <c r="F11277" s="469"/>
    </row>
    <row r="11278" spans="6:6" x14ac:dyDescent="0.25">
      <c r="F11278" s="469"/>
    </row>
    <row r="11279" spans="6:6" x14ac:dyDescent="0.25">
      <c r="F11279" s="469"/>
    </row>
    <row r="11280" spans="6:6" x14ac:dyDescent="0.25">
      <c r="F11280" s="469"/>
    </row>
    <row r="11281" spans="6:6" x14ac:dyDescent="0.25">
      <c r="F11281" s="469"/>
    </row>
    <row r="11282" spans="6:6" x14ac:dyDescent="0.25">
      <c r="F11282" s="469"/>
    </row>
    <row r="11283" spans="6:6" x14ac:dyDescent="0.25">
      <c r="F11283" s="469"/>
    </row>
    <row r="11284" spans="6:6" x14ac:dyDescent="0.25">
      <c r="F11284" s="469"/>
    </row>
    <row r="11285" spans="6:6" x14ac:dyDescent="0.25">
      <c r="F11285" s="469"/>
    </row>
    <row r="11286" spans="6:6" x14ac:dyDescent="0.25">
      <c r="F11286" s="469"/>
    </row>
    <row r="11287" spans="6:6" x14ac:dyDescent="0.25">
      <c r="F11287" s="469"/>
    </row>
    <row r="11288" spans="6:6" x14ac:dyDescent="0.25">
      <c r="F11288" s="469"/>
    </row>
    <row r="11289" spans="6:6" x14ac:dyDescent="0.25">
      <c r="F11289" s="469"/>
    </row>
    <row r="11290" spans="6:6" x14ac:dyDescent="0.25">
      <c r="F11290" s="469"/>
    </row>
    <row r="11291" spans="6:6" x14ac:dyDescent="0.25">
      <c r="F11291" s="469"/>
    </row>
    <row r="11292" spans="6:6" x14ac:dyDescent="0.25">
      <c r="F11292" s="469"/>
    </row>
    <row r="11293" spans="6:6" x14ac:dyDescent="0.25">
      <c r="F11293" s="469"/>
    </row>
    <row r="11294" spans="6:6" x14ac:dyDescent="0.25">
      <c r="F11294" s="469"/>
    </row>
    <row r="11295" spans="6:6" x14ac:dyDescent="0.25">
      <c r="F11295" s="469"/>
    </row>
    <row r="11296" spans="6:6" x14ac:dyDescent="0.25">
      <c r="F11296" s="469"/>
    </row>
    <row r="11297" spans="6:6" x14ac:dyDescent="0.25">
      <c r="F11297" s="469"/>
    </row>
    <row r="11298" spans="6:6" x14ac:dyDescent="0.25">
      <c r="F11298" s="469"/>
    </row>
    <row r="11299" spans="6:6" x14ac:dyDescent="0.25">
      <c r="F11299" s="469"/>
    </row>
    <row r="11300" spans="6:6" x14ac:dyDescent="0.25">
      <c r="F11300" s="469"/>
    </row>
    <row r="11301" spans="6:6" x14ac:dyDescent="0.25">
      <c r="F11301" s="469"/>
    </row>
    <row r="11302" spans="6:6" x14ac:dyDescent="0.25">
      <c r="F11302" s="469"/>
    </row>
    <row r="11303" spans="6:6" x14ac:dyDescent="0.25">
      <c r="F11303" s="469"/>
    </row>
    <row r="11304" spans="6:6" x14ac:dyDescent="0.25">
      <c r="F11304" s="469"/>
    </row>
    <row r="11305" spans="6:6" x14ac:dyDescent="0.25">
      <c r="F11305" s="469"/>
    </row>
    <row r="11306" spans="6:6" x14ac:dyDescent="0.25">
      <c r="F11306" s="469"/>
    </row>
    <row r="11307" spans="6:6" x14ac:dyDescent="0.25">
      <c r="F11307" s="469"/>
    </row>
    <row r="11308" spans="6:6" x14ac:dyDescent="0.25">
      <c r="F11308" s="469"/>
    </row>
    <row r="11309" spans="6:6" x14ac:dyDescent="0.25">
      <c r="F11309" s="469"/>
    </row>
    <row r="11310" spans="6:6" x14ac:dyDescent="0.25">
      <c r="F11310" s="469"/>
    </row>
    <row r="11311" spans="6:6" x14ac:dyDescent="0.25">
      <c r="F11311" s="469"/>
    </row>
    <row r="11312" spans="6:6" x14ac:dyDescent="0.25">
      <c r="F11312" s="469"/>
    </row>
    <row r="11313" spans="6:6" x14ac:dyDescent="0.25">
      <c r="F11313" s="469"/>
    </row>
    <row r="11314" spans="6:6" x14ac:dyDescent="0.25">
      <c r="F11314" s="469"/>
    </row>
    <row r="11315" spans="6:6" x14ac:dyDescent="0.25">
      <c r="F11315" s="469"/>
    </row>
    <row r="11316" spans="6:6" x14ac:dyDescent="0.25">
      <c r="F11316" s="469"/>
    </row>
    <row r="11317" spans="6:6" x14ac:dyDescent="0.25">
      <c r="F11317" s="469"/>
    </row>
    <row r="11318" spans="6:6" x14ac:dyDescent="0.25">
      <c r="F11318" s="469"/>
    </row>
    <row r="11319" spans="6:6" x14ac:dyDescent="0.25">
      <c r="F11319" s="469"/>
    </row>
    <row r="11320" spans="6:6" x14ac:dyDescent="0.25">
      <c r="F11320" s="469"/>
    </row>
    <row r="11321" spans="6:6" x14ac:dyDescent="0.25">
      <c r="F11321" s="469"/>
    </row>
    <row r="11322" spans="6:6" x14ac:dyDescent="0.25">
      <c r="F11322" s="469"/>
    </row>
    <row r="11323" spans="6:6" x14ac:dyDescent="0.25">
      <c r="F11323" s="469"/>
    </row>
    <row r="11324" spans="6:6" x14ac:dyDescent="0.25">
      <c r="F11324" s="469"/>
    </row>
    <row r="11325" spans="6:6" x14ac:dyDescent="0.25">
      <c r="F11325" s="469"/>
    </row>
    <row r="11326" spans="6:6" x14ac:dyDescent="0.25">
      <c r="F11326" s="469"/>
    </row>
    <row r="11327" spans="6:6" x14ac:dyDescent="0.25">
      <c r="F11327" s="469"/>
    </row>
    <row r="11328" spans="6:6" x14ac:dyDescent="0.25">
      <c r="F11328" s="469"/>
    </row>
    <row r="11329" spans="6:6" x14ac:dyDescent="0.25">
      <c r="F11329" s="469"/>
    </row>
    <row r="11330" spans="6:6" x14ac:dyDescent="0.25">
      <c r="F11330" s="469"/>
    </row>
    <row r="11331" spans="6:6" x14ac:dyDescent="0.25">
      <c r="F11331" s="469"/>
    </row>
    <row r="11332" spans="6:6" x14ac:dyDescent="0.25">
      <c r="F11332" s="469"/>
    </row>
    <row r="11333" spans="6:6" x14ac:dyDescent="0.25">
      <c r="F11333" s="469"/>
    </row>
    <row r="11334" spans="6:6" x14ac:dyDescent="0.25">
      <c r="F11334" s="469"/>
    </row>
    <row r="11335" spans="6:6" x14ac:dyDescent="0.25">
      <c r="F11335" s="469"/>
    </row>
    <row r="11336" spans="6:6" x14ac:dyDescent="0.25">
      <c r="F11336" s="469"/>
    </row>
    <row r="11337" spans="6:6" x14ac:dyDescent="0.25">
      <c r="F11337" s="469"/>
    </row>
    <row r="11338" spans="6:6" x14ac:dyDescent="0.25">
      <c r="F11338" s="469"/>
    </row>
    <row r="11339" spans="6:6" x14ac:dyDescent="0.25">
      <c r="F11339" s="469"/>
    </row>
    <row r="11340" spans="6:6" x14ac:dyDescent="0.25">
      <c r="F11340" s="469"/>
    </row>
    <row r="11341" spans="6:6" x14ac:dyDescent="0.25">
      <c r="F11341" s="469"/>
    </row>
    <row r="11342" spans="6:6" x14ac:dyDescent="0.25">
      <c r="F11342" s="469"/>
    </row>
    <row r="11343" spans="6:6" x14ac:dyDescent="0.25">
      <c r="F11343" s="469"/>
    </row>
    <row r="11344" spans="6:6" x14ac:dyDescent="0.25">
      <c r="F11344" s="469"/>
    </row>
    <row r="11345" spans="6:6" x14ac:dyDescent="0.25">
      <c r="F11345" s="469"/>
    </row>
    <row r="11346" spans="6:6" x14ac:dyDescent="0.25">
      <c r="F11346" s="469"/>
    </row>
    <row r="11347" spans="6:6" x14ac:dyDescent="0.25">
      <c r="F11347" s="469"/>
    </row>
    <row r="11348" spans="6:6" x14ac:dyDescent="0.25">
      <c r="F11348" s="469"/>
    </row>
    <row r="11349" spans="6:6" x14ac:dyDescent="0.25">
      <c r="F11349" s="469"/>
    </row>
    <row r="11350" spans="6:6" x14ac:dyDescent="0.25">
      <c r="F11350" s="469"/>
    </row>
    <row r="11351" spans="6:6" x14ac:dyDescent="0.25">
      <c r="F11351" s="469"/>
    </row>
    <row r="11352" spans="6:6" x14ac:dyDescent="0.25">
      <c r="F11352" s="469"/>
    </row>
    <row r="11353" spans="6:6" x14ac:dyDescent="0.25">
      <c r="F11353" s="469"/>
    </row>
    <row r="11354" spans="6:6" x14ac:dyDescent="0.25">
      <c r="F11354" s="469"/>
    </row>
    <row r="11355" spans="6:6" x14ac:dyDescent="0.25">
      <c r="F11355" s="469"/>
    </row>
    <row r="11356" spans="6:6" x14ac:dyDescent="0.25">
      <c r="F11356" s="469"/>
    </row>
    <row r="11357" spans="6:6" x14ac:dyDescent="0.25">
      <c r="F11357" s="469"/>
    </row>
    <row r="11358" spans="6:6" x14ac:dyDescent="0.25">
      <c r="F11358" s="469"/>
    </row>
    <row r="11359" spans="6:6" x14ac:dyDescent="0.25">
      <c r="F11359" s="469"/>
    </row>
    <row r="11360" spans="6:6" x14ac:dyDescent="0.25">
      <c r="F11360" s="469"/>
    </row>
    <row r="11361" spans="6:6" x14ac:dyDescent="0.25">
      <c r="F11361" s="469"/>
    </row>
    <row r="11362" spans="6:6" x14ac:dyDescent="0.25">
      <c r="F11362" s="469"/>
    </row>
    <row r="11363" spans="6:6" x14ac:dyDescent="0.25">
      <c r="F11363" s="469"/>
    </row>
    <row r="11364" spans="6:6" x14ac:dyDescent="0.25">
      <c r="F11364" s="469"/>
    </row>
    <row r="11365" spans="6:6" x14ac:dyDescent="0.25">
      <c r="F11365" s="469"/>
    </row>
    <row r="11366" spans="6:6" x14ac:dyDescent="0.25">
      <c r="F11366" s="469"/>
    </row>
    <row r="11367" spans="6:6" x14ac:dyDescent="0.25">
      <c r="F11367" s="469"/>
    </row>
    <row r="11368" spans="6:6" x14ac:dyDescent="0.25">
      <c r="F11368" s="469"/>
    </row>
    <row r="11369" spans="6:6" x14ac:dyDescent="0.25">
      <c r="F11369" s="469"/>
    </row>
    <row r="11370" spans="6:6" x14ac:dyDescent="0.25">
      <c r="F11370" s="469"/>
    </row>
    <row r="11371" spans="6:6" x14ac:dyDescent="0.25">
      <c r="F11371" s="469"/>
    </row>
    <row r="11372" spans="6:6" x14ac:dyDescent="0.25">
      <c r="F11372" s="469"/>
    </row>
    <row r="11373" spans="6:6" x14ac:dyDescent="0.25">
      <c r="F11373" s="469"/>
    </row>
    <row r="11374" spans="6:6" x14ac:dyDescent="0.25">
      <c r="F11374" s="469"/>
    </row>
    <row r="11375" spans="6:6" x14ac:dyDescent="0.25">
      <c r="F11375" s="469"/>
    </row>
    <row r="11376" spans="6:6" x14ac:dyDescent="0.25">
      <c r="F11376" s="469"/>
    </row>
    <row r="11377" spans="6:6" x14ac:dyDescent="0.25">
      <c r="F11377" s="469"/>
    </row>
    <row r="11378" spans="6:6" x14ac:dyDescent="0.25">
      <c r="F11378" s="469"/>
    </row>
    <row r="11379" spans="6:6" x14ac:dyDescent="0.25">
      <c r="F11379" s="469"/>
    </row>
    <row r="11380" spans="6:6" x14ac:dyDescent="0.25">
      <c r="F11380" s="469"/>
    </row>
    <row r="11381" spans="6:6" x14ac:dyDescent="0.25">
      <c r="F11381" s="469"/>
    </row>
    <row r="11382" spans="6:6" x14ac:dyDescent="0.25">
      <c r="F11382" s="469"/>
    </row>
    <row r="11383" spans="6:6" x14ac:dyDescent="0.25">
      <c r="F11383" s="469"/>
    </row>
    <row r="11384" spans="6:6" x14ac:dyDescent="0.25">
      <c r="F11384" s="469"/>
    </row>
    <row r="11385" spans="6:6" x14ac:dyDescent="0.25">
      <c r="F11385" s="469"/>
    </row>
    <row r="11386" spans="6:6" x14ac:dyDescent="0.25">
      <c r="F11386" s="469"/>
    </row>
    <row r="11387" spans="6:6" x14ac:dyDescent="0.25">
      <c r="F11387" s="469"/>
    </row>
    <row r="11388" spans="6:6" x14ac:dyDescent="0.25">
      <c r="F11388" s="469"/>
    </row>
    <row r="11389" spans="6:6" x14ac:dyDescent="0.25">
      <c r="F11389" s="469"/>
    </row>
    <row r="11390" spans="6:6" x14ac:dyDescent="0.25">
      <c r="F11390" s="469"/>
    </row>
    <row r="11391" spans="6:6" x14ac:dyDescent="0.25">
      <c r="F11391" s="469"/>
    </row>
    <row r="11392" spans="6:6" x14ac:dyDescent="0.25">
      <c r="F11392" s="469"/>
    </row>
    <row r="11393" spans="6:6" x14ac:dyDescent="0.25">
      <c r="F11393" s="469"/>
    </row>
    <row r="11394" spans="6:6" x14ac:dyDescent="0.25">
      <c r="F11394" s="469"/>
    </row>
    <row r="11395" spans="6:6" x14ac:dyDescent="0.25">
      <c r="F11395" s="469"/>
    </row>
    <row r="11396" spans="6:6" x14ac:dyDescent="0.25">
      <c r="F11396" s="469"/>
    </row>
    <row r="11397" spans="6:6" x14ac:dyDescent="0.25">
      <c r="F11397" s="469"/>
    </row>
    <row r="11398" spans="6:6" x14ac:dyDescent="0.25">
      <c r="F11398" s="469"/>
    </row>
    <row r="11399" spans="6:6" x14ac:dyDescent="0.25">
      <c r="F11399" s="469"/>
    </row>
    <row r="11400" spans="6:6" x14ac:dyDescent="0.25">
      <c r="F11400" s="469"/>
    </row>
    <row r="11401" spans="6:6" x14ac:dyDescent="0.25">
      <c r="F11401" s="469"/>
    </row>
    <row r="11402" spans="6:6" x14ac:dyDescent="0.25">
      <c r="F11402" s="469"/>
    </row>
    <row r="11403" spans="6:6" x14ac:dyDescent="0.25">
      <c r="F11403" s="469"/>
    </row>
    <row r="11404" spans="6:6" x14ac:dyDescent="0.25">
      <c r="F11404" s="469"/>
    </row>
    <row r="11405" spans="6:6" x14ac:dyDescent="0.25">
      <c r="F11405" s="469"/>
    </row>
    <row r="11406" spans="6:6" x14ac:dyDescent="0.25">
      <c r="F11406" s="469"/>
    </row>
    <row r="11407" spans="6:6" x14ac:dyDescent="0.25">
      <c r="F11407" s="469"/>
    </row>
    <row r="11408" spans="6:6" x14ac:dyDescent="0.25">
      <c r="F11408" s="469"/>
    </row>
    <row r="11409" spans="6:6" x14ac:dyDescent="0.25">
      <c r="F11409" s="469"/>
    </row>
    <row r="11410" spans="6:6" x14ac:dyDescent="0.25">
      <c r="F11410" s="469"/>
    </row>
    <row r="11411" spans="6:6" x14ac:dyDescent="0.25">
      <c r="F11411" s="469"/>
    </row>
    <row r="11412" spans="6:6" x14ac:dyDescent="0.25">
      <c r="F11412" s="469"/>
    </row>
    <row r="11413" spans="6:6" x14ac:dyDescent="0.25">
      <c r="F11413" s="469"/>
    </row>
    <row r="11414" spans="6:6" x14ac:dyDescent="0.25">
      <c r="F11414" s="469"/>
    </row>
    <row r="11415" spans="6:6" x14ac:dyDescent="0.25">
      <c r="F11415" s="469"/>
    </row>
    <row r="11416" spans="6:6" x14ac:dyDescent="0.25">
      <c r="F11416" s="469"/>
    </row>
    <row r="11417" spans="6:6" x14ac:dyDescent="0.25">
      <c r="F11417" s="469"/>
    </row>
    <row r="11418" spans="6:6" x14ac:dyDescent="0.25">
      <c r="F11418" s="469"/>
    </row>
    <row r="11419" spans="6:6" x14ac:dyDescent="0.25">
      <c r="F11419" s="469"/>
    </row>
    <row r="11420" spans="6:6" x14ac:dyDescent="0.25">
      <c r="F11420" s="469"/>
    </row>
    <row r="11421" spans="6:6" x14ac:dyDescent="0.25">
      <c r="F11421" s="469"/>
    </row>
    <row r="11422" spans="6:6" x14ac:dyDescent="0.25">
      <c r="F11422" s="469"/>
    </row>
    <row r="11423" spans="6:6" x14ac:dyDescent="0.25">
      <c r="F11423" s="469"/>
    </row>
    <row r="11424" spans="6:6" x14ac:dyDescent="0.25">
      <c r="F11424" s="469"/>
    </row>
    <row r="11425" spans="6:6" x14ac:dyDescent="0.25">
      <c r="F11425" s="469"/>
    </row>
    <row r="11426" spans="6:6" x14ac:dyDescent="0.25">
      <c r="F11426" s="469"/>
    </row>
    <row r="11427" spans="6:6" x14ac:dyDescent="0.25">
      <c r="F11427" s="469"/>
    </row>
    <row r="11428" spans="6:6" x14ac:dyDescent="0.25">
      <c r="F11428" s="469"/>
    </row>
    <row r="11429" spans="6:6" x14ac:dyDescent="0.25">
      <c r="F11429" s="469"/>
    </row>
    <row r="11430" spans="6:6" x14ac:dyDescent="0.25">
      <c r="F11430" s="469"/>
    </row>
    <row r="11431" spans="6:6" x14ac:dyDescent="0.25">
      <c r="F11431" s="469"/>
    </row>
    <row r="11432" spans="6:6" x14ac:dyDescent="0.25">
      <c r="F11432" s="469"/>
    </row>
    <row r="11433" spans="6:6" x14ac:dyDescent="0.25">
      <c r="F11433" s="469"/>
    </row>
    <row r="11434" spans="6:6" x14ac:dyDescent="0.25">
      <c r="F11434" s="469"/>
    </row>
    <row r="11435" spans="6:6" x14ac:dyDescent="0.25">
      <c r="F11435" s="469"/>
    </row>
    <row r="11436" spans="6:6" x14ac:dyDescent="0.25">
      <c r="F11436" s="469"/>
    </row>
    <row r="11437" spans="6:6" x14ac:dyDescent="0.25">
      <c r="F11437" s="469"/>
    </row>
    <row r="11438" spans="6:6" x14ac:dyDescent="0.25">
      <c r="F11438" s="469"/>
    </row>
    <row r="11439" spans="6:6" x14ac:dyDescent="0.25">
      <c r="F11439" s="469"/>
    </row>
    <row r="11440" spans="6:6" x14ac:dyDescent="0.25">
      <c r="F11440" s="469"/>
    </row>
    <row r="11441" spans="6:6" x14ac:dyDescent="0.25">
      <c r="F11441" s="469"/>
    </row>
    <row r="11442" spans="6:6" x14ac:dyDescent="0.25">
      <c r="F11442" s="469"/>
    </row>
    <row r="11443" spans="6:6" x14ac:dyDescent="0.25">
      <c r="F11443" s="469"/>
    </row>
    <row r="11444" spans="6:6" x14ac:dyDescent="0.25">
      <c r="F11444" s="469"/>
    </row>
    <row r="11445" spans="6:6" x14ac:dyDescent="0.25">
      <c r="F11445" s="469"/>
    </row>
    <row r="11446" spans="6:6" x14ac:dyDescent="0.25">
      <c r="F11446" s="469"/>
    </row>
    <row r="11447" spans="6:6" x14ac:dyDescent="0.25">
      <c r="F11447" s="469"/>
    </row>
    <row r="11448" spans="6:6" x14ac:dyDescent="0.25">
      <c r="F11448" s="469"/>
    </row>
    <row r="11449" spans="6:6" x14ac:dyDescent="0.25">
      <c r="F11449" s="469"/>
    </row>
    <row r="11450" spans="6:6" x14ac:dyDescent="0.25">
      <c r="F11450" s="469"/>
    </row>
    <row r="11451" spans="6:6" x14ac:dyDescent="0.25">
      <c r="F11451" s="469"/>
    </row>
    <row r="11452" spans="6:6" x14ac:dyDescent="0.25">
      <c r="F11452" s="469"/>
    </row>
    <row r="11453" spans="6:6" x14ac:dyDescent="0.25">
      <c r="F11453" s="469"/>
    </row>
    <row r="11454" spans="6:6" x14ac:dyDescent="0.25">
      <c r="F11454" s="469"/>
    </row>
    <row r="11455" spans="6:6" x14ac:dyDescent="0.25">
      <c r="F11455" s="469"/>
    </row>
    <row r="11456" spans="6:6" x14ac:dyDescent="0.25">
      <c r="F11456" s="469"/>
    </row>
    <row r="11457" spans="6:6" x14ac:dyDescent="0.25">
      <c r="F11457" s="469"/>
    </row>
    <row r="11458" spans="6:6" x14ac:dyDescent="0.25">
      <c r="F11458" s="469"/>
    </row>
    <row r="11459" spans="6:6" x14ac:dyDescent="0.25">
      <c r="F11459" s="469"/>
    </row>
    <row r="11460" spans="6:6" x14ac:dyDescent="0.25">
      <c r="F11460" s="469"/>
    </row>
    <row r="11461" spans="6:6" x14ac:dyDescent="0.25">
      <c r="F11461" s="469"/>
    </row>
    <row r="11462" spans="6:6" x14ac:dyDescent="0.25">
      <c r="F11462" s="469"/>
    </row>
    <row r="11463" spans="6:6" x14ac:dyDescent="0.25">
      <c r="F11463" s="469"/>
    </row>
    <row r="11464" spans="6:6" x14ac:dyDescent="0.25">
      <c r="F11464" s="469"/>
    </row>
    <row r="11465" spans="6:6" x14ac:dyDescent="0.25">
      <c r="F11465" s="469"/>
    </row>
    <row r="11466" spans="6:6" x14ac:dyDescent="0.25">
      <c r="F11466" s="469"/>
    </row>
    <row r="11467" spans="6:6" x14ac:dyDescent="0.25">
      <c r="F11467" s="469"/>
    </row>
    <row r="11468" spans="6:6" x14ac:dyDescent="0.25">
      <c r="F11468" s="469"/>
    </row>
    <row r="11469" spans="6:6" x14ac:dyDescent="0.25">
      <c r="F11469" s="469"/>
    </row>
    <row r="11470" spans="6:6" x14ac:dyDescent="0.25">
      <c r="F11470" s="469"/>
    </row>
    <row r="11471" spans="6:6" x14ac:dyDescent="0.25">
      <c r="F11471" s="469"/>
    </row>
    <row r="11472" spans="6:6" x14ac:dyDescent="0.25">
      <c r="F11472" s="469"/>
    </row>
    <row r="11473" spans="6:6" x14ac:dyDescent="0.25">
      <c r="F11473" s="469"/>
    </row>
    <row r="11474" spans="6:6" x14ac:dyDescent="0.25">
      <c r="F11474" s="469"/>
    </row>
    <row r="11475" spans="6:6" x14ac:dyDescent="0.25">
      <c r="F11475" s="469"/>
    </row>
    <row r="11476" spans="6:6" x14ac:dyDescent="0.25">
      <c r="F11476" s="469"/>
    </row>
    <row r="11477" spans="6:6" x14ac:dyDescent="0.25">
      <c r="F11477" s="469"/>
    </row>
    <row r="11478" spans="6:6" x14ac:dyDescent="0.25">
      <c r="F11478" s="469"/>
    </row>
    <row r="11479" spans="6:6" x14ac:dyDescent="0.25">
      <c r="F11479" s="469"/>
    </row>
    <row r="11480" spans="6:6" x14ac:dyDescent="0.25">
      <c r="F11480" s="469"/>
    </row>
    <row r="11481" spans="6:6" x14ac:dyDescent="0.25">
      <c r="F11481" s="469"/>
    </row>
    <row r="11482" spans="6:6" x14ac:dyDescent="0.25">
      <c r="F11482" s="469"/>
    </row>
    <row r="11483" spans="6:6" x14ac:dyDescent="0.25">
      <c r="F11483" s="469"/>
    </row>
    <row r="11484" spans="6:6" x14ac:dyDescent="0.25">
      <c r="F11484" s="469"/>
    </row>
    <row r="11485" spans="6:6" x14ac:dyDescent="0.25">
      <c r="F11485" s="469"/>
    </row>
    <row r="11486" spans="6:6" x14ac:dyDescent="0.25">
      <c r="F11486" s="469"/>
    </row>
    <row r="11487" spans="6:6" x14ac:dyDescent="0.25">
      <c r="F11487" s="469"/>
    </row>
    <row r="11488" spans="6:6" x14ac:dyDescent="0.25">
      <c r="F11488" s="469"/>
    </row>
    <row r="11489" spans="6:6" x14ac:dyDescent="0.25">
      <c r="F11489" s="469"/>
    </row>
    <row r="11490" spans="6:6" x14ac:dyDescent="0.25">
      <c r="F11490" s="469"/>
    </row>
    <row r="11491" spans="6:6" x14ac:dyDescent="0.25">
      <c r="F11491" s="469"/>
    </row>
    <row r="11492" spans="6:6" x14ac:dyDescent="0.25">
      <c r="F11492" s="469"/>
    </row>
    <row r="11493" spans="6:6" x14ac:dyDescent="0.25">
      <c r="F11493" s="469"/>
    </row>
    <row r="11494" spans="6:6" x14ac:dyDescent="0.25">
      <c r="F11494" s="469"/>
    </row>
    <row r="11495" spans="6:6" x14ac:dyDescent="0.25">
      <c r="F11495" s="469"/>
    </row>
    <row r="11496" spans="6:6" x14ac:dyDescent="0.25">
      <c r="F11496" s="469"/>
    </row>
    <row r="11497" spans="6:6" x14ac:dyDescent="0.25">
      <c r="F11497" s="469"/>
    </row>
    <row r="11498" spans="6:6" x14ac:dyDescent="0.25">
      <c r="F11498" s="469"/>
    </row>
    <row r="11499" spans="6:6" x14ac:dyDescent="0.25">
      <c r="F11499" s="469"/>
    </row>
    <row r="11500" spans="6:6" x14ac:dyDescent="0.25">
      <c r="F11500" s="469"/>
    </row>
    <row r="11501" spans="6:6" x14ac:dyDescent="0.25">
      <c r="F11501" s="469"/>
    </row>
    <row r="11502" spans="6:6" x14ac:dyDescent="0.25">
      <c r="F11502" s="469"/>
    </row>
    <row r="11503" spans="6:6" x14ac:dyDescent="0.25">
      <c r="F11503" s="469"/>
    </row>
    <row r="11504" spans="6:6" x14ac:dyDescent="0.25">
      <c r="F11504" s="469"/>
    </row>
    <row r="11505" spans="6:6" x14ac:dyDescent="0.25">
      <c r="F11505" s="469"/>
    </row>
    <row r="11506" spans="6:6" x14ac:dyDescent="0.25">
      <c r="F11506" s="469"/>
    </row>
    <row r="11507" spans="6:6" x14ac:dyDescent="0.25">
      <c r="F11507" s="469"/>
    </row>
    <row r="11508" spans="6:6" x14ac:dyDescent="0.25">
      <c r="F11508" s="469"/>
    </row>
    <row r="11509" spans="6:6" x14ac:dyDescent="0.25">
      <c r="F11509" s="469"/>
    </row>
    <row r="11510" spans="6:6" x14ac:dyDescent="0.25">
      <c r="F11510" s="469"/>
    </row>
    <row r="11511" spans="6:6" x14ac:dyDescent="0.25">
      <c r="F11511" s="469"/>
    </row>
    <row r="11512" spans="6:6" x14ac:dyDescent="0.25">
      <c r="F11512" s="469"/>
    </row>
    <row r="11513" spans="6:6" x14ac:dyDescent="0.25">
      <c r="F11513" s="469"/>
    </row>
    <row r="11514" spans="6:6" x14ac:dyDescent="0.25">
      <c r="F11514" s="469"/>
    </row>
    <row r="11515" spans="6:6" x14ac:dyDescent="0.25">
      <c r="F11515" s="469"/>
    </row>
    <row r="11516" spans="6:6" x14ac:dyDescent="0.25">
      <c r="F11516" s="469"/>
    </row>
    <row r="11517" spans="6:6" x14ac:dyDescent="0.25">
      <c r="F11517" s="469"/>
    </row>
    <row r="11518" spans="6:6" x14ac:dyDescent="0.25">
      <c r="F11518" s="469"/>
    </row>
    <row r="11519" spans="6:6" x14ac:dyDescent="0.25">
      <c r="F11519" s="469"/>
    </row>
    <row r="11520" spans="6:6" x14ac:dyDescent="0.25">
      <c r="F11520" s="469"/>
    </row>
    <row r="11521" spans="6:6" x14ac:dyDescent="0.25">
      <c r="F11521" s="469"/>
    </row>
    <row r="11522" spans="6:6" x14ac:dyDescent="0.25">
      <c r="F11522" s="469"/>
    </row>
    <row r="11523" spans="6:6" x14ac:dyDescent="0.25">
      <c r="F11523" s="469"/>
    </row>
    <row r="11524" spans="6:6" x14ac:dyDescent="0.25">
      <c r="F11524" s="469"/>
    </row>
    <row r="11525" spans="6:6" x14ac:dyDescent="0.25">
      <c r="F11525" s="469"/>
    </row>
    <row r="11526" spans="6:6" x14ac:dyDescent="0.25">
      <c r="F11526" s="469"/>
    </row>
    <row r="11527" spans="6:6" x14ac:dyDescent="0.25">
      <c r="F11527" s="469"/>
    </row>
    <row r="11528" spans="6:6" x14ac:dyDescent="0.25">
      <c r="F11528" s="469"/>
    </row>
    <row r="11529" spans="6:6" x14ac:dyDescent="0.25">
      <c r="F11529" s="469"/>
    </row>
    <row r="11530" spans="6:6" x14ac:dyDescent="0.25">
      <c r="F11530" s="469"/>
    </row>
    <row r="11531" spans="6:6" x14ac:dyDescent="0.25">
      <c r="F11531" s="469"/>
    </row>
    <row r="11532" spans="6:6" x14ac:dyDescent="0.25">
      <c r="F11532" s="469"/>
    </row>
    <row r="11533" spans="6:6" x14ac:dyDescent="0.25">
      <c r="F11533" s="469"/>
    </row>
    <row r="11534" spans="6:6" x14ac:dyDescent="0.25">
      <c r="F11534" s="469"/>
    </row>
    <row r="11535" spans="6:6" x14ac:dyDescent="0.25">
      <c r="F11535" s="469"/>
    </row>
    <row r="11536" spans="6:6" x14ac:dyDescent="0.25">
      <c r="F11536" s="469"/>
    </row>
    <row r="11537" spans="6:6" x14ac:dyDescent="0.25">
      <c r="F11537" s="469"/>
    </row>
    <row r="11538" spans="6:6" x14ac:dyDescent="0.25">
      <c r="F11538" s="469"/>
    </row>
    <row r="11539" spans="6:6" x14ac:dyDescent="0.25">
      <c r="F11539" s="469"/>
    </row>
    <row r="11540" spans="6:6" x14ac:dyDescent="0.25">
      <c r="F11540" s="469"/>
    </row>
    <row r="11541" spans="6:6" x14ac:dyDescent="0.25">
      <c r="F11541" s="469"/>
    </row>
    <row r="11542" spans="6:6" x14ac:dyDescent="0.25">
      <c r="F11542" s="469"/>
    </row>
    <row r="11543" spans="6:6" x14ac:dyDescent="0.25">
      <c r="F11543" s="469"/>
    </row>
    <row r="11544" spans="6:6" x14ac:dyDescent="0.25">
      <c r="F11544" s="469"/>
    </row>
    <row r="11545" spans="6:6" x14ac:dyDescent="0.25">
      <c r="F11545" s="469"/>
    </row>
    <row r="11546" spans="6:6" x14ac:dyDescent="0.25">
      <c r="F11546" s="469"/>
    </row>
    <row r="11547" spans="6:6" x14ac:dyDescent="0.25">
      <c r="F11547" s="469"/>
    </row>
    <row r="11548" spans="6:6" x14ac:dyDescent="0.25">
      <c r="F11548" s="469"/>
    </row>
    <row r="11549" spans="6:6" x14ac:dyDescent="0.25">
      <c r="F11549" s="469"/>
    </row>
    <row r="11550" spans="6:6" x14ac:dyDescent="0.25">
      <c r="F11550" s="469"/>
    </row>
    <row r="11551" spans="6:6" x14ac:dyDescent="0.25">
      <c r="F11551" s="469"/>
    </row>
    <row r="11552" spans="6:6" x14ac:dyDescent="0.25">
      <c r="F11552" s="469"/>
    </row>
    <row r="11553" spans="6:6" x14ac:dyDescent="0.25">
      <c r="F11553" s="469"/>
    </row>
    <row r="11554" spans="6:6" x14ac:dyDescent="0.25">
      <c r="F11554" s="469"/>
    </row>
    <row r="11555" spans="6:6" x14ac:dyDescent="0.25">
      <c r="F11555" s="469"/>
    </row>
    <row r="11556" spans="6:6" x14ac:dyDescent="0.25">
      <c r="F11556" s="469"/>
    </row>
    <row r="11557" spans="6:6" x14ac:dyDescent="0.25">
      <c r="F11557" s="469"/>
    </row>
    <row r="11558" spans="6:6" x14ac:dyDescent="0.25">
      <c r="F11558" s="469"/>
    </row>
    <row r="11559" spans="6:6" x14ac:dyDescent="0.25">
      <c r="F11559" s="469"/>
    </row>
    <row r="11560" spans="6:6" x14ac:dyDescent="0.25">
      <c r="F11560" s="469"/>
    </row>
    <row r="11561" spans="6:6" x14ac:dyDescent="0.25">
      <c r="F11561" s="469"/>
    </row>
    <row r="11562" spans="6:6" x14ac:dyDescent="0.25">
      <c r="F11562" s="469"/>
    </row>
    <row r="11563" spans="6:6" x14ac:dyDescent="0.25">
      <c r="F11563" s="469"/>
    </row>
    <row r="11564" spans="6:6" x14ac:dyDescent="0.25">
      <c r="F11564" s="469"/>
    </row>
    <row r="11565" spans="6:6" x14ac:dyDescent="0.25">
      <c r="F11565" s="469"/>
    </row>
    <row r="11566" spans="6:6" x14ac:dyDescent="0.25">
      <c r="F11566" s="469"/>
    </row>
    <row r="11567" spans="6:6" x14ac:dyDescent="0.25">
      <c r="F11567" s="469"/>
    </row>
    <row r="11568" spans="6:6" x14ac:dyDescent="0.25">
      <c r="F11568" s="469"/>
    </row>
    <row r="11569" spans="6:6" x14ac:dyDescent="0.25">
      <c r="F11569" s="469"/>
    </row>
    <row r="11570" spans="6:6" x14ac:dyDescent="0.25">
      <c r="F11570" s="469"/>
    </row>
    <row r="11571" spans="6:6" x14ac:dyDescent="0.25">
      <c r="F11571" s="469"/>
    </row>
    <row r="11572" spans="6:6" x14ac:dyDescent="0.25">
      <c r="F11572" s="469"/>
    </row>
    <row r="11573" spans="6:6" x14ac:dyDescent="0.25">
      <c r="F11573" s="469"/>
    </row>
    <row r="11574" spans="6:6" x14ac:dyDescent="0.25">
      <c r="F11574" s="469"/>
    </row>
    <row r="11575" spans="6:6" x14ac:dyDescent="0.25">
      <c r="F11575" s="469"/>
    </row>
    <row r="11576" spans="6:6" x14ac:dyDescent="0.25">
      <c r="F11576" s="469"/>
    </row>
    <row r="11577" spans="6:6" x14ac:dyDescent="0.25">
      <c r="F11577" s="469"/>
    </row>
    <row r="11578" spans="6:6" x14ac:dyDescent="0.25">
      <c r="F11578" s="469"/>
    </row>
    <row r="11579" spans="6:6" x14ac:dyDescent="0.25">
      <c r="F11579" s="469"/>
    </row>
    <row r="11580" spans="6:6" x14ac:dyDescent="0.25">
      <c r="F11580" s="469"/>
    </row>
    <row r="11581" spans="6:6" x14ac:dyDescent="0.25">
      <c r="F11581" s="469"/>
    </row>
    <row r="11582" spans="6:6" x14ac:dyDescent="0.25">
      <c r="F11582" s="469"/>
    </row>
    <row r="11583" spans="6:6" x14ac:dyDescent="0.25">
      <c r="F11583" s="469"/>
    </row>
    <row r="11584" spans="6:6" x14ac:dyDescent="0.25">
      <c r="F11584" s="469"/>
    </row>
    <row r="11585" spans="6:6" x14ac:dyDescent="0.25">
      <c r="F11585" s="469"/>
    </row>
    <row r="11586" spans="6:6" x14ac:dyDescent="0.25">
      <c r="F11586" s="469"/>
    </row>
    <row r="11587" spans="6:6" x14ac:dyDescent="0.25">
      <c r="F11587" s="469"/>
    </row>
    <row r="11588" spans="6:6" x14ac:dyDescent="0.25">
      <c r="F11588" s="469"/>
    </row>
    <row r="11589" spans="6:6" x14ac:dyDescent="0.25">
      <c r="F11589" s="469"/>
    </row>
    <row r="11590" spans="6:6" x14ac:dyDescent="0.25">
      <c r="F11590" s="469"/>
    </row>
    <row r="11591" spans="6:6" x14ac:dyDescent="0.25">
      <c r="F11591" s="469"/>
    </row>
    <row r="11592" spans="6:6" x14ac:dyDescent="0.25">
      <c r="F11592" s="469"/>
    </row>
    <row r="11593" spans="6:6" x14ac:dyDescent="0.25">
      <c r="F11593" s="469"/>
    </row>
    <row r="11594" spans="6:6" x14ac:dyDescent="0.25">
      <c r="F11594" s="469"/>
    </row>
    <row r="11595" spans="6:6" x14ac:dyDescent="0.25">
      <c r="F11595" s="469"/>
    </row>
    <row r="11596" spans="6:6" x14ac:dyDescent="0.25">
      <c r="F11596" s="469"/>
    </row>
    <row r="11597" spans="6:6" x14ac:dyDescent="0.25">
      <c r="F11597" s="469"/>
    </row>
    <row r="11598" spans="6:6" x14ac:dyDescent="0.25">
      <c r="F11598" s="469"/>
    </row>
    <row r="11599" spans="6:6" x14ac:dyDescent="0.25">
      <c r="F11599" s="469"/>
    </row>
    <row r="11600" spans="6:6" x14ac:dyDescent="0.25">
      <c r="F11600" s="469"/>
    </row>
    <row r="11601" spans="6:6" x14ac:dyDescent="0.25">
      <c r="F11601" s="469"/>
    </row>
    <row r="11602" spans="6:6" x14ac:dyDescent="0.25">
      <c r="F11602" s="469"/>
    </row>
    <row r="11603" spans="6:6" x14ac:dyDescent="0.25">
      <c r="F11603" s="469"/>
    </row>
    <row r="11604" spans="6:6" x14ac:dyDescent="0.25">
      <c r="F11604" s="469"/>
    </row>
    <row r="11605" spans="6:6" x14ac:dyDescent="0.25">
      <c r="F11605" s="469"/>
    </row>
    <row r="11606" spans="6:6" x14ac:dyDescent="0.25">
      <c r="F11606" s="469"/>
    </row>
    <row r="11607" spans="6:6" x14ac:dyDescent="0.25">
      <c r="F11607" s="469"/>
    </row>
    <row r="11608" spans="6:6" x14ac:dyDescent="0.25">
      <c r="F11608" s="469"/>
    </row>
    <row r="11609" spans="6:6" x14ac:dyDescent="0.25">
      <c r="F11609" s="469"/>
    </row>
    <row r="11610" spans="6:6" x14ac:dyDescent="0.25">
      <c r="F11610" s="469"/>
    </row>
    <row r="11611" spans="6:6" x14ac:dyDescent="0.25">
      <c r="F11611" s="469"/>
    </row>
    <row r="11612" spans="6:6" x14ac:dyDescent="0.25">
      <c r="F11612" s="469"/>
    </row>
    <row r="11613" spans="6:6" x14ac:dyDescent="0.25">
      <c r="F11613" s="469"/>
    </row>
    <row r="11614" spans="6:6" x14ac:dyDescent="0.25">
      <c r="F11614" s="469"/>
    </row>
    <row r="11615" spans="6:6" x14ac:dyDescent="0.25">
      <c r="F11615" s="469"/>
    </row>
    <row r="11616" spans="6:6" x14ac:dyDescent="0.25">
      <c r="F11616" s="469"/>
    </row>
    <row r="11617" spans="6:6" x14ac:dyDescent="0.25">
      <c r="F11617" s="469"/>
    </row>
    <row r="11618" spans="6:6" x14ac:dyDescent="0.25">
      <c r="F11618" s="469"/>
    </row>
    <row r="11619" spans="6:6" x14ac:dyDescent="0.25">
      <c r="F11619" s="469"/>
    </row>
    <row r="11620" spans="6:6" x14ac:dyDescent="0.25">
      <c r="F11620" s="469"/>
    </row>
    <row r="11621" spans="6:6" x14ac:dyDescent="0.25">
      <c r="F11621" s="469"/>
    </row>
    <row r="11622" spans="6:6" x14ac:dyDescent="0.25">
      <c r="F11622" s="469"/>
    </row>
    <row r="11623" spans="6:6" x14ac:dyDescent="0.25">
      <c r="F11623" s="469"/>
    </row>
    <row r="11624" spans="6:6" x14ac:dyDescent="0.25">
      <c r="F11624" s="469"/>
    </row>
    <row r="11625" spans="6:6" x14ac:dyDescent="0.25">
      <c r="F11625" s="469"/>
    </row>
    <row r="11626" spans="6:6" x14ac:dyDescent="0.25">
      <c r="F11626" s="469"/>
    </row>
    <row r="11627" spans="6:6" x14ac:dyDescent="0.25">
      <c r="F11627" s="469"/>
    </row>
    <row r="11628" spans="6:6" x14ac:dyDescent="0.25">
      <c r="F11628" s="469"/>
    </row>
    <row r="11629" spans="6:6" x14ac:dyDescent="0.25">
      <c r="F11629" s="469"/>
    </row>
    <row r="11630" spans="6:6" x14ac:dyDescent="0.25">
      <c r="F11630" s="469"/>
    </row>
    <row r="11631" spans="6:6" x14ac:dyDescent="0.25">
      <c r="F11631" s="469"/>
    </row>
    <row r="11632" spans="6:6" x14ac:dyDescent="0.25">
      <c r="F11632" s="469"/>
    </row>
    <row r="11633" spans="6:6" x14ac:dyDescent="0.25">
      <c r="F11633" s="469"/>
    </row>
    <row r="11634" spans="6:6" x14ac:dyDescent="0.25">
      <c r="F11634" s="469"/>
    </row>
    <row r="11635" spans="6:6" x14ac:dyDescent="0.25">
      <c r="F11635" s="469"/>
    </row>
    <row r="11636" spans="6:6" x14ac:dyDescent="0.25">
      <c r="F11636" s="469"/>
    </row>
    <row r="11637" spans="6:6" x14ac:dyDescent="0.25">
      <c r="F11637" s="469"/>
    </row>
    <row r="11638" spans="6:6" x14ac:dyDescent="0.25">
      <c r="F11638" s="469"/>
    </row>
    <row r="11639" spans="6:6" x14ac:dyDescent="0.25">
      <c r="F11639" s="469"/>
    </row>
    <row r="11640" spans="6:6" x14ac:dyDescent="0.25">
      <c r="F11640" s="469"/>
    </row>
    <row r="11641" spans="6:6" x14ac:dyDescent="0.25">
      <c r="F11641" s="469"/>
    </row>
    <row r="11642" spans="6:6" x14ac:dyDescent="0.25">
      <c r="F11642" s="469"/>
    </row>
    <row r="11643" spans="6:6" x14ac:dyDescent="0.25">
      <c r="F11643" s="469"/>
    </row>
    <row r="11644" spans="6:6" x14ac:dyDescent="0.25">
      <c r="F11644" s="469"/>
    </row>
    <row r="11645" spans="6:6" x14ac:dyDescent="0.25">
      <c r="F11645" s="469"/>
    </row>
    <row r="11646" spans="6:6" x14ac:dyDescent="0.25">
      <c r="F11646" s="469"/>
    </row>
    <row r="11647" spans="6:6" x14ac:dyDescent="0.25">
      <c r="F11647" s="469"/>
    </row>
    <row r="11648" spans="6:6" x14ac:dyDescent="0.25">
      <c r="F11648" s="469"/>
    </row>
    <row r="11649" spans="6:6" x14ac:dyDescent="0.25">
      <c r="F11649" s="469"/>
    </row>
    <row r="11650" spans="6:6" x14ac:dyDescent="0.25">
      <c r="F11650" s="469"/>
    </row>
    <row r="11651" spans="6:6" x14ac:dyDescent="0.25">
      <c r="F11651" s="469"/>
    </row>
    <row r="11652" spans="6:6" x14ac:dyDescent="0.25">
      <c r="F11652" s="469"/>
    </row>
    <row r="11653" spans="6:6" x14ac:dyDescent="0.25">
      <c r="F11653" s="469"/>
    </row>
    <row r="11654" spans="6:6" x14ac:dyDescent="0.25">
      <c r="F11654" s="469"/>
    </row>
    <row r="11655" spans="6:6" x14ac:dyDescent="0.25">
      <c r="F11655" s="469"/>
    </row>
    <row r="11656" spans="6:6" x14ac:dyDescent="0.25">
      <c r="F11656" s="469"/>
    </row>
    <row r="11657" spans="6:6" x14ac:dyDescent="0.25">
      <c r="F11657" s="469"/>
    </row>
    <row r="11658" spans="6:6" x14ac:dyDescent="0.25">
      <c r="F11658" s="469"/>
    </row>
    <row r="11659" spans="6:6" x14ac:dyDescent="0.25">
      <c r="F11659" s="469"/>
    </row>
    <row r="11660" spans="6:6" x14ac:dyDescent="0.25">
      <c r="F11660" s="469"/>
    </row>
    <row r="11661" spans="6:6" x14ac:dyDescent="0.25">
      <c r="F11661" s="469"/>
    </row>
    <row r="11662" spans="6:6" x14ac:dyDescent="0.25">
      <c r="F11662" s="469"/>
    </row>
    <row r="11663" spans="6:6" x14ac:dyDescent="0.25">
      <c r="F11663" s="469"/>
    </row>
    <row r="11664" spans="6:6" x14ac:dyDescent="0.25">
      <c r="F11664" s="469"/>
    </row>
    <row r="11665" spans="6:6" x14ac:dyDescent="0.25">
      <c r="F11665" s="469"/>
    </row>
    <row r="11666" spans="6:6" x14ac:dyDescent="0.25">
      <c r="F11666" s="469"/>
    </row>
    <row r="11667" spans="6:6" x14ac:dyDescent="0.25">
      <c r="F11667" s="469"/>
    </row>
    <row r="11668" spans="6:6" x14ac:dyDescent="0.25">
      <c r="F11668" s="469"/>
    </row>
    <row r="11669" spans="6:6" x14ac:dyDescent="0.25">
      <c r="F11669" s="469"/>
    </row>
    <row r="11670" spans="6:6" x14ac:dyDescent="0.25">
      <c r="F11670" s="469"/>
    </row>
    <row r="11671" spans="6:6" x14ac:dyDescent="0.25">
      <c r="F11671" s="469"/>
    </row>
    <row r="11672" spans="6:6" x14ac:dyDescent="0.25">
      <c r="F11672" s="469"/>
    </row>
    <row r="11673" spans="6:6" x14ac:dyDescent="0.25">
      <c r="F11673" s="469"/>
    </row>
    <row r="11674" spans="6:6" x14ac:dyDescent="0.25">
      <c r="F11674" s="469"/>
    </row>
    <row r="11675" spans="6:6" x14ac:dyDescent="0.25">
      <c r="F11675" s="469"/>
    </row>
    <row r="11676" spans="6:6" x14ac:dyDescent="0.25">
      <c r="F11676" s="469"/>
    </row>
    <row r="11677" spans="6:6" x14ac:dyDescent="0.25">
      <c r="F11677" s="469"/>
    </row>
    <row r="11678" spans="6:6" x14ac:dyDescent="0.25">
      <c r="F11678" s="469"/>
    </row>
    <row r="11679" spans="6:6" x14ac:dyDescent="0.25">
      <c r="F11679" s="469"/>
    </row>
    <row r="11680" spans="6:6" x14ac:dyDescent="0.25">
      <c r="F11680" s="469"/>
    </row>
    <row r="11681" spans="6:6" x14ac:dyDescent="0.25">
      <c r="F11681" s="469"/>
    </row>
    <row r="11682" spans="6:6" x14ac:dyDescent="0.25">
      <c r="F11682" s="469"/>
    </row>
    <row r="11683" spans="6:6" x14ac:dyDescent="0.25">
      <c r="F11683" s="469"/>
    </row>
    <row r="11684" spans="6:6" x14ac:dyDescent="0.25">
      <c r="F11684" s="469"/>
    </row>
    <row r="11685" spans="6:6" x14ac:dyDescent="0.25">
      <c r="F11685" s="469"/>
    </row>
    <row r="11686" spans="6:6" x14ac:dyDescent="0.25">
      <c r="F11686" s="469"/>
    </row>
    <row r="11687" spans="6:6" x14ac:dyDescent="0.25">
      <c r="F11687" s="469"/>
    </row>
    <row r="11688" spans="6:6" x14ac:dyDescent="0.25">
      <c r="F11688" s="469"/>
    </row>
    <row r="11689" spans="6:6" x14ac:dyDescent="0.25">
      <c r="F11689" s="469"/>
    </row>
    <row r="11690" spans="6:6" x14ac:dyDescent="0.25">
      <c r="F11690" s="469"/>
    </row>
    <row r="11691" spans="6:6" x14ac:dyDescent="0.25">
      <c r="F11691" s="469"/>
    </row>
    <row r="11692" spans="6:6" x14ac:dyDescent="0.25">
      <c r="F11692" s="469"/>
    </row>
    <row r="11693" spans="6:6" x14ac:dyDescent="0.25">
      <c r="F11693" s="469"/>
    </row>
    <row r="11694" spans="6:6" x14ac:dyDescent="0.25">
      <c r="F11694" s="469"/>
    </row>
    <row r="11695" spans="6:6" x14ac:dyDescent="0.25">
      <c r="F11695" s="469"/>
    </row>
    <row r="11696" spans="6:6" x14ac:dyDescent="0.25">
      <c r="F11696" s="469"/>
    </row>
    <row r="11697" spans="6:6" x14ac:dyDescent="0.25">
      <c r="F11697" s="469"/>
    </row>
    <row r="11698" spans="6:6" x14ac:dyDescent="0.25">
      <c r="F11698" s="469"/>
    </row>
    <row r="11699" spans="6:6" x14ac:dyDescent="0.25">
      <c r="F11699" s="469"/>
    </row>
    <row r="11700" spans="6:6" x14ac:dyDescent="0.25">
      <c r="F11700" s="469"/>
    </row>
    <row r="11701" spans="6:6" x14ac:dyDescent="0.25">
      <c r="F11701" s="469"/>
    </row>
    <row r="11702" spans="6:6" x14ac:dyDescent="0.25">
      <c r="F11702" s="469"/>
    </row>
    <row r="11703" spans="6:6" x14ac:dyDescent="0.25">
      <c r="F11703" s="469"/>
    </row>
    <row r="11704" spans="6:6" x14ac:dyDescent="0.25">
      <c r="F11704" s="469"/>
    </row>
    <row r="11705" spans="6:6" x14ac:dyDescent="0.25">
      <c r="F11705" s="469"/>
    </row>
    <row r="11706" spans="6:6" x14ac:dyDescent="0.25">
      <c r="F11706" s="469"/>
    </row>
    <row r="11707" spans="6:6" x14ac:dyDescent="0.25">
      <c r="F11707" s="469"/>
    </row>
    <row r="11708" spans="6:6" x14ac:dyDescent="0.25">
      <c r="F11708" s="469"/>
    </row>
    <row r="11709" spans="6:6" x14ac:dyDescent="0.25">
      <c r="F11709" s="469"/>
    </row>
    <row r="11710" spans="6:6" x14ac:dyDescent="0.25">
      <c r="F11710" s="469"/>
    </row>
    <row r="11711" spans="6:6" x14ac:dyDescent="0.25">
      <c r="F11711" s="469"/>
    </row>
    <row r="11712" spans="6:6" x14ac:dyDescent="0.25">
      <c r="F11712" s="469"/>
    </row>
    <row r="11713" spans="6:6" x14ac:dyDescent="0.25">
      <c r="F11713" s="469"/>
    </row>
    <row r="11714" spans="6:6" x14ac:dyDescent="0.25">
      <c r="F11714" s="469"/>
    </row>
    <row r="11715" spans="6:6" x14ac:dyDescent="0.25">
      <c r="F11715" s="469"/>
    </row>
    <row r="11716" spans="6:6" x14ac:dyDescent="0.25">
      <c r="F11716" s="469"/>
    </row>
    <row r="11717" spans="6:6" x14ac:dyDescent="0.25">
      <c r="F11717" s="469"/>
    </row>
    <row r="11718" spans="6:6" x14ac:dyDescent="0.25">
      <c r="F11718" s="469"/>
    </row>
    <row r="11719" spans="6:6" x14ac:dyDescent="0.25">
      <c r="F11719" s="469"/>
    </row>
    <row r="11720" spans="6:6" x14ac:dyDescent="0.25">
      <c r="F11720" s="469"/>
    </row>
    <row r="11721" spans="6:6" x14ac:dyDescent="0.25">
      <c r="F11721" s="469"/>
    </row>
    <row r="11722" spans="6:6" x14ac:dyDescent="0.25">
      <c r="F11722" s="469"/>
    </row>
    <row r="11723" spans="6:6" x14ac:dyDescent="0.25">
      <c r="F11723" s="469"/>
    </row>
    <row r="11724" spans="6:6" x14ac:dyDescent="0.25">
      <c r="F11724" s="469"/>
    </row>
    <row r="11725" spans="6:6" x14ac:dyDescent="0.25">
      <c r="F11725" s="469"/>
    </row>
    <row r="11726" spans="6:6" x14ac:dyDescent="0.25">
      <c r="F11726" s="469"/>
    </row>
    <row r="11727" spans="6:6" x14ac:dyDescent="0.25">
      <c r="F11727" s="469"/>
    </row>
    <row r="11728" spans="6:6" x14ac:dyDescent="0.25">
      <c r="F11728" s="469"/>
    </row>
    <row r="11729" spans="6:6" x14ac:dyDescent="0.25">
      <c r="F11729" s="469"/>
    </row>
    <row r="11730" spans="6:6" x14ac:dyDescent="0.25">
      <c r="F11730" s="469"/>
    </row>
    <row r="11731" spans="6:6" x14ac:dyDescent="0.25">
      <c r="F11731" s="469"/>
    </row>
    <row r="11732" spans="6:6" x14ac:dyDescent="0.25">
      <c r="F11732" s="469"/>
    </row>
    <row r="11733" spans="6:6" x14ac:dyDescent="0.25">
      <c r="F11733" s="469"/>
    </row>
    <row r="11734" spans="6:6" x14ac:dyDescent="0.25">
      <c r="F11734" s="469"/>
    </row>
    <row r="11735" spans="6:6" x14ac:dyDescent="0.25">
      <c r="F11735" s="469"/>
    </row>
    <row r="11736" spans="6:6" x14ac:dyDescent="0.25">
      <c r="F11736" s="469"/>
    </row>
    <row r="11737" spans="6:6" x14ac:dyDescent="0.25">
      <c r="F11737" s="469"/>
    </row>
    <row r="11738" spans="6:6" x14ac:dyDescent="0.25">
      <c r="F11738" s="469"/>
    </row>
    <row r="11739" spans="6:6" x14ac:dyDescent="0.25">
      <c r="F11739" s="469"/>
    </row>
    <row r="11740" spans="6:6" x14ac:dyDescent="0.25">
      <c r="F11740" s="469"/>
    </row>
    <row r="11741" spans="6:6" x14ac:dyDescent="0.25">
      <c r="F11741" s="469"/>
    </row>
    <row r="11742" spans="6:6" x14ac:dyDescent="0.25">
      <c r="F11742" s="469"/>
    </row>
    <row r="11743" spans="6:6" x14ac:dyDescent="0.25">
      <c r="F11743" s="469"/>
    </row>
    <row r="11744" spans="6:6" x14ac:dyDescent="0.25">
      <c r="F11744" s="469"/>
    </row>
    <row r="11745" spans="6:6" x14ac:dyDescent="0.25">
      <c r="F11745" s="469"/>
    </row>
    <row r="11746" spans="6:6" x14ac:dyDescent="0.25">
      <c r="F11746" s="469"/>
    </row>
    <row r="11747" spans="6:6" x14ac:dyDescent="0.25">
      <c r="F11747" s="469"/>
    </row>
    <row r="11748" spans="6:6" x14ac:dyDescent="0.25">
      <c r="F11748" s="469"/>
    </row>
    <row r="11749" spans="6:6" x14ac:dyDescent="0.25">
      <c r="F11749" s="469"/>
    </row>
    <row r="11750" spans="6:6" x14ac:dyDescent="0.25">
      <c r="F11750" s="469"/>
    </row>
    <row r="11751" spans="6:6" x14ac:dyDescent="0.25">
      <c r="F11751" s="469"/>
    </row>
    <row r="11752" spans="6:6" x14ac:dyDescent="0.25">
      <c r="F11752" s="469"/>
    </row>
    <row r="11753" spans="6:6" x14ac:dyDescent="0.25">
      <c r="F11753" s="469"/>
    </row>
    <row r="11754" spans="6:6" x14ac:dyDescent="0.25">
      <c r="F11754" s="469"/>
    </row>
    <row r="11755" spans="6:6" x14ac:dyDescent="0.25">
      <c r="F11755" s="469"/>
    </row>
    <row r="11756" spans="6:6" x14ac:dyDescent="0.25">
      <c r="F11756" s="469"/>
    </row>
    <row r="11757" spans="6:6" x14ac:dyDescent="0.25">
      <c r="F11757" s="469"/>
    </row>
    <row r="11758" spans="6:6" x14ac:dyDescent="0.25">
      <c r="F11758" s="469"/>
    </row>
    <row r="11759" spans="6:6" x14ac:dyDescent="0.25">
      <c r="F11759" s="469"/>
    </row>
    <row r="11760" spans="6:6" x14ac:dyDescent="0.25">
      <c r="F11760" s="469"/>
    </row>
    <row r="11761" spans="6:6" x14ac:dyDescent="0.25">
      <c r="F11761" s="469"/>
    </row>
    <row r="11762" spans="6:6" x14ac:dyDescent="0.25">
      <c r="F11762" s="469"/>
    </row>
    <row r="11763" spans="6:6" x14ac:dyDescent="0.25">
      <c r="F11763" s="469"/>
    </row>
    <row r="11764" spans="6:6" x14ac:dyDescent="0.25">
      <c r="F11764" s="469"/>
    </row>
    <row r="11765" spans="6:6" x14ac:dyDescent="0.25">
      <c r="F11765" s="469"/>
    </row>
    <row r="11766" spans="6:6" x14ac:dyDescent="0.25">
      <c r="F11766" s="469"/>
    </row>
    <row r="11767" spans="6:6" x14ac:dyDescent="0.25">
      <c r="F11767" s="469"/>
    </row>
    <row r="11768" spans="6:6" x14ac:dyDescent="0.25">
      <c r="F11768" s="469"/>
    </row>
    <row r="11769" spans="6:6" x14ac:dyDescent="0.25">
      <c r="F11769" s="469"/>
    </row>
    <row r="11770" spans="6:6" x14ac:dyDescent="0.25">
      <c r="F11770" s="469"/>
    </row>
    <row r="11771" spans="6:6" x14ac:dyDescent="0.25">
      <c r="F11771" s="469"/>
    </row>
    <row r="11772" spans="6:6" x14ac:dyDescent="0.25">
      <c r="F11772" s="469"/>
    </row>
    <row r="11773" spans="6:6" x14ac:dyDescent="0.25">
      <c r="F11773" s="469"/>
    </row>
    <row r="11774" spans="6:6" x14ac:dyDescent="0.25">
      <c r="F11774" s="469"/>
    </row>
    <row r="11775" spans="6:6" x14ac:dyDescent="0.25">
      <c r="F11775" s="469"/>
    </row>
    <row r="11776" spans="6:6" x14ac:dyDescent="0.25">
      <c r="F11776" s="469"/>
    </row>
    <row r="11777" spans="6:6" x14ac:dyDescent="0.25">
      <c r="F11777" s="469"/>
    </row>
    <row r="11778" spans="6:6" x14ac:dyDescent="0.25">
      <c r="F11778" s="469"/>
    </row>
    <row r="11779" spans="6:6" x14ac:dyDescent="0.25">
      <c r="F11779" s="469"/>
    </row>
    <row r="11780" spans="6:6" x14ac:dyDescent="0.25">
      <c r="F11780" s="469"/>
    </row>
    <row r="11781" spans="6:6" x14ac:dyDescent="0.25">
      <c r="F11781" s="469"/>
    </row>
    <row r="11782" spans="6:6" x14ac:dyDescent="0.25">
      <c r="F11782" s="469"/>
    </row>
    <row r="11783" spans="6:6" x14ac:dyDescent="0.25">
      <c r="F11783" s="469"/>
    </row>
    <row r="11784" spans="6:6" x14ac:dyDescent="0.25">
      <c r="F11784" s="469"/>
    </row>
    <row r="11785" spans="6:6" x14ac:dyDescent="0.25">
      <c r="F11785" s="469"/>
    </row>
    <row r="11786" spans="6:6" x14ac:dyDescent="0.25">
      <c r="F11786" s="469"/>
    </row>
    <row r="11787" spans="6:6" x14ac:dyDescent="0.25">
      <c r="F11787" s="469"/>
    </row>
    <row r="11788" spans="6:6" x14ac:dyDescent="0.25">
      <c r="F11788" s="469"/>
    </row>
    <row r="11789" spans="6:6" x14ac:dyDescent="0.25">
      <c r="F11789" s="469"/>
    </row>
    <row r="11790" spans="6:6" x14ac:dyDescent="0.25">
      <c r="F11790" s="469"/>
    </row>
    <row r="11791" spans="6:6" x14ac:dyDescent="0.25">
      <c r="F11791" s="469"/>
    </row>
    <row r="11792" spans="6:6" x14ac:dyDescent="0.25">
      <c r="F11792" s="469"/>
    </row>
    <row r="11793" spans="6:6" x14ac:dyDescent="0.25">
      <c r="F11793" s="469"/>
    </row>
    <row r="11794" spans="6:6" x14ac:dyDescent="0.25">
      <c r="F11794" s="469"/>
    </row>
    <row r="11795" spans="6:6" x14ac:dyDescent="0.25">
      <c r="F11795" s="469"/>
    </row>
    <row r="11796" spans="6:6" x14ac:dyDescent="0.25">
      <c r="F11796" s="469"/>
    </row>
    <row r="11797" spans="6:6" x14ac:dyDescent="0.25">
      <c r="F11797" s="469"/>
    </row>
    <row r="11798" spans="6:6" x14ac:dyDescent="0.25">
      <c r="F11798" s="469"/>
    </row>
    <row r="11799" spans="6:6" x14ac:dyDescent="0.25">
      <c r="F11799" s="469"/>
    </row>
    <row r="11800" spans="6:6" x14ac:dyDescent="0.25">
      <c r="F11800" s="469"/>
    </row>
    <row r="11801" spans="6:6" x14ac:dyDescent="0.25">
      <c r="F11801" s="469"/>
    </row>
    <row r="11802" spans="6:6" x14ac:dyDescent="0.25">
      <c r="F11802" s="469"/>
    </row>
    <row r="11803" spans="6:6" x14ac:dyDescent="0.25">
      <c r="F11803" s="469"/>
    </row>
    <row r="11804" spans="6:6" x14ac:dyDescent="0.25">
      <c r="F11804" s="469"/>
    </row>
    <row r="11805" spans="6:6" x14ac:dyDescent="0.25">
      <c r="F11805" s="469"/>
    </row>
    <row r="11806" spans="6:6" x14ac:dyDescent="0.25">
      <c r="F11806" s="469"/>
    </row>
    <row r="11807" spans="6:6" x14ac:dyDescent="0.25">
      <c r="F11807" s="469"/>
    </row>
    <row r="11808" spans="6:6" x14ac:dyDescent="0.25">
      <c r="F11808" s="469"/>
    </row>
    <row r="11809" spans="6:6" x14ac:dyDescent="0.25">
      <c r="F11809" s="469"/>
    </row>
    <row r="11810" spans="6:6" x14ac:dyDescent="0.25">
      <c r="F11810" s="469"/>
    </row>
    <row r="11811" spans="6:6" x14ac:dyDescent="0.25">
      <c r="F11811" s="469"/>
    </row>
    <row r="11812" spans="6:6" x14ac:dyDescent="0.25">
      <c r="F11812" s="469"/>
    </row>
    <row r="11813" spans="6:6" x14ac:dyDescent="0.25">
      <c r="F11813" s="469"/>
    </row>
    <row r="11814" spans="6:6" x14ac:dyDescent="0.25">
      <c r="F11814" s="469"/>
    </row>
    <row r="11815" spans="6:6" x14ac:dyDescent="0.25">
      <c r="F11815" s="469"/>
    </row>
    <row r="11816" spans="6:6" x14ac:dyDescent="0.25">
      <c r="F11816" s="469"/>
    </row>
    <row r="11817" spans="6:6" x14ac:dyDescent="0.25">
      <c r="F11817" s="469"/>
    </row>
    <row r="11818" spans="6:6" x14ac:dyDescent="0.25">
      <c r="F11818" s="469"/>
    </row>
    <row r="11819" spans="6:6" x14ac:dyDescent="0.25">
      <c r="F11819" s="469"/>
    </row>
    <row r="11820" spans="6:6" x14ac:dyDescent="0.25">
      <c r="F11820" s="469"/>
    </row>
    <row r="11821" spans="6:6" x14ac:dyDescent="0.25">
      <c r="F11821" s="469"/>
    </row>
    <row r="11822" spans="6:6" x14ac:dyDescent="0.25">
      <c r="F11822" s="469"/>
    </row>
    <row r="11823" spans="6:6" x14ac:dyDescent="0.25">
      <c r="F11823" s="469"/>
    </row>
    <row r="11824" spans="6:6" x14ac:dyDescent="0.25">
      <c r="F11824" s="469"/>
    </row>
    <row r="11825" spans="6:6" x14ac:dyDescent="0.25">
      <c r="F11825" s="469"/>
    </row>
    <row r="11826" spans="6:6" x14ac:dyDescent="0.25">
      <c r="F11826" s="469"/>
    </row>
    <row r="11827" spans="6:6" x14ac:dyDescent="0.25">
      <c r="F11827" s="469"/>
    </row>
    <row r="11828" spans="6:6" x14ac:dyDescent="0.25">
      <c r="F11828" s="469"/>
    </row>
    <row r="11829" spans="6:6" x14ac:dyDescent="0.25">
      <c r="F11829" s="469"/>
    </row>
    <row r="11830" spans="6:6" x14ac:dyDescent="0.25">
      <c r="F11830" s="469"/>
    </row>
    <row r="11831" spans="6:6" x14ac:dyDescent="0.25">
      <c r="F11831" s="469"/>
    </row>
    <row r="11832" spans="6:6" x14ac:dyDescent="0.25">
      <c r="F11832" s="469"/>
    </row>
    <row r="11833" spans="6:6" x14ac:dyDescent="0.25">
      <c r="F11833" s="469"/>
    </row>
    <row r="11834" spans="6:6" x14ac:dyDescent="0.25">
      <c r="F11834" s="469"/>
    </row>
    <row r="11835" spans="6:6" x14ac:dyDescent="0.25">
      <c r="F11835" s="469"/>
    </row>
    <row r="11836" spans="6:6" x14ac:dyDescent="0.25">
      <c r="F11836" s="469"/>
    </row>
    <row r="11837" spans="6:6" x14ac:dyDescent="0.25">
      <c r="F11837" s="469"/>
    </row>
    <row r="11838" spans="6:6" x14ac:dyDescent="0.25">
      <c r="F11838" s="469"/>
    </row>
    <row r="11839" spans="6:6" x14ac:dyDescent="0.25">
      <c r="F11839" s="469"/>
    </row>
    <row r="11840" spans="6:6" x14ac:dyDescent="0.25">
      <c r="F11840" s="469"/>
    </row>
    <row r="11841" spans="6:6" x14ac:dyDescent="0.25">
      <c r="F11841" s="469"/>
    </row>
    <row r="11842" spans="6:6" x14ac:dyDescent="0.25">
      <c r="F11842" s="469"/>
    </row>
    <row r="11843" spans="6:6" x14ac:dyDescent="0.25">
      <c r="F11843" s="469"/>
    </row>
    <row r="11844" spans="6:6" x14ac:dyDescent="0.25">
      <c r="F11844" s="469"/>
    </row>
    <row r="11845" spans="6:6" x14ac:dyDescent="0.25">
      <c r="F11845" s="469"/>
    </row>
    <row r="11846" spans="6:6" x14ac:dyDescent="0.25">
      <c r="F11846" s="469"/>
    </row>
    <row r="11847" spans="6:6" x14ac:dyDescent="0.25">
      <c r="F11847" s="469"/>
    </row>
    <row r="11848" spans="6:6" x14ac:dyDescent="0.25">
      <c r="F11848" s="469"/>
    </row>
    <row r="11849" spans="6:6" x14ac:dyDescent="0.25">
      <c r="F11849" s="469"/>
    </row>
    <row r="11850" spans="6:6" x14ac:dyDescent="0.25">
      <c r="F11850" s="469"/>
    </row>
    <row r="11851" spans="6:6" x14ac:dyDescent="0.25">
      <c r="F11851" s="469"/>
    </row>
    <row r="11852" spans="6:6" x14ac:dyDescent="0.25">
      <c r="F11852" s="469"/>
    </row>
    <row r="11853" spans="6:6" x14ac:dyDescent="0.25">
      <c r="F11853" s="469"/>
    </row>
    <row r="11854" spans="6:6" x14ac:dyDescent="0.25">
      <c r="F11854" s="469"/>
    </row>
    <row r="11855" spans="6:6" x14ac:dyDescent="0.25">
      <c r="F11855" s="469"/>
    </row>
    <row r="11856" spans="6:6" x14ac:dyDescent="0.25">
      <c r="F11856" s="469"/>
    </row>
    <row r="11857" spans="6:6" x14ac:dyDescent="0.25">
      <c r="F11857" s="469"/>
    </row>
    <row r="11858" spans="6:6" x14ac:dyDescent="0.25">
      <c r="F11858" s="469"/>
    </row>
    <row r="11859" spans="6:6" x14ac:dyDescent="0.25">
      <c r="F11859" s="469"/>
    </row>
    <row r="11860" spans="6:6" x14ac:dyDescent="0.25">
      <c r="F11860" s="469"/>
    </row>
    <row r="11861" spans="6:6" x14ac:dyDescent="0.25">
      <c r="F11861" s="469"/>
    </row>
    <row r="11862" spans="6:6" x14ac:dyDescent="0.25">
      <c r="F11862" s="469"/>
    </row>
    <row r="11863" spans="6:6" x14ac:dyDescent="0.25">
      <c r="F11863" s="469"/>
    </row>
    <row r="11864" spans="6:6" x14ac:dyDescent="0.25">
      <c r="F11864" s="469"/>
    </row>
    <row r="11865" spans="6:6" x14ac:dyDescent="0.25">
      <c r="F11865" s="469"/>
    </row>
    <row r="11866" spans="6:6" x14ac:dyDescent="0.25">
      <c r="F11866" s="469"/>
    </row>
    <row r="11867" spans="6:6" x14ac:dyDescent="0.25">
      <c r="F11867" s="469"/>
    </row>
    <row r="11868" spans="6:6" x14ac:dyDescent="0.25">
      <c r="F11868" s="469"/>
    </row>
    <row r="11869" spans="6:6" x14ac:dyDescent="0.25">
      <c r="F11869" s="469"/>
    </row>
    <row r="11870" spans="6:6" x14ac:dyDescent="0.25">
      <c r="F11870" s="469"/>
    </row>
    <row r="11871" spans="6:6" x14ac:dyDescent="0.25">
      <c r="F11871" s="469"/>
    </row>
    <row r="11872" spans="6:6" x14ac:dyDescent="0.25">
      <c r="F11872" s="469"/>
    </row>
    <row r="11873" spans="6:6" x14ac:dyDescent="0.25">
      <c r="F11873" s="469"/>
    </row>
    <row r="11874" spans="6:6" x14ac:dyDescent="0.25">
      <c r="F11874" s="469"/>
    </row>
    <row r="11875" spans="6:6" x14ac:dyDescent="0.25">
      <c r="F11875" s="469"/>
    </row>
    <row r="11876" spans="6:6" x14ac:dyDescent="0.25">
      <c r="F11876" s="469"/>
    </row>
    <row r="11877" spans="6:6" x14ac:dyDescent="0.25">
      <c r="F11877" s="469"/>
    </row>
    <row r="11878" spans="6:6" x14ac:dyDescent="0.25">
      <c r="F11878" s="469"/>
    </row>
    <row r="11879" spans="6:6" x14ac:dyDescent="0.25">
      <c r="F11879" s="469"/>
    </row>
    <row r="11880" spans="6:6" x14ac:dyDescent="0.25">
      <c r="F11880" s="469"/>
    </row>
    <row r="11881" spans="6:6" x14ac:dyDescent="0.25">
      <c r="F11881" s="469"/>
    </row>
    <row r="11882" spans="6:6" x14ac:dyDescent="0.25">
      <c r="F11882" s="469"/>
    </row>
    <row r="11883" spans="6:6" x14ac:dyDescent="0.25">
      <c r="F11883" s="469"/>
    </row>
    <row r="11884" spans="6:6" x14ac:dyDescent="0.25">
      <c r="F11884" s="469"/>
    </row>
    <row r="11885" spans="6:6" x14ac:dyDescent="0.25">
      <c r="F11885" s="469"/>
    </row>
    <row r="11886" spans="6:6" x14ac:dyDescent="0.25">
      <c r="F11886" s="469"/>
    </row>
    <row r="11887" spans="6:6" x14ac:dyDescent="0.25">
      <c r="F11887" s="469"/>
    </row>
    <row r="11888" spans="6:6" x14ac:dyDescent="0.25">
      <c r="F11888" s="469"/>
    </row>
    <row r="11889" spans="6:6" x14ac:dyDescent="0.25">
      <c r="F11889" s="469"/>
    </row>
    <row r="11890" spans="6:6" x14ac:dyDescent="0.25">
      <c r="F11890" s="469"/>
    </row>
    <row r="11891" spans="6:6" x14ac:dyDescent="0.25">
      <c r="F11891" s="469"/>
    </row>
    <row r="11892" spans="6:6" x14ac:dyDescent="0.25">
      <c r="F11892" s="469"/>
    </row>
    <row r="11893" spans="6:6" x14ac:dyDescent="0.25">
      <c r="F11893" s="469"/>
    </row>
    <row r="11894" spans="6:6" x14ac:dyDescent="0.25">
      <c r="F11894" s="469"/>
    </row>
    <row r="11895" spans="6:6" x14ac:dyDescent="0.25">
      <c r="F11895" s="469"/>
    </row>
    <row r="11896" spans="6:6" x14ac:dyDescent="0.25">
      <c r="F11896" s="469"/>
    </row>
    <row r="11897" spans="6:6" x14ac:dyDescent="0.25">
      <c r="F11897" s="469"/>
    </row>
    <row r="11898" spans="6:6" x14ac:dyDescent="0.25">
      <c r="F11898" s="469"/>
    </row>
    <row r="11899" spans="6:6" x14ac:dyDescent="0.25">
      <c r="F11899" s="469"/>
    </row>
    <row r="11900" spans="6:6" x14ac:dyDescent="0.25">
      <c r="F11900" s="469"/>
    </row>
    <row r="11901" spans="6:6" x14ac:dyDescent="0.25">
      <c r="F11901" s="469"/>
    </row>
    <row r="11902" spans="6:6" x14ac:dyDescent="0.25">
      <c r="F11902" s="469"/>
    </row>
    <row r="11903" spans="6:6" x14ac:dyDescent="0.25">
      <c r="F11903" s="469"/>
    </row>
    <row r="11904" spans="6:6" x14ac:dyDescent="0.25">
      <c r="F11904" s="469"/>
    </row>
    <row r="11905" spans="6:6" x14ac:dyDescent="0.25">
      <c r="F11905" s="469"/>
    </row>
    <row r="11906" spans="6:6" x14ac:dyDescent="0.25">
      <c r="F11906" s="469"/>
    </row>
    <row r="11907" spans="6:6" x14ac:dyDescent="0.25">
      <c r="F11907" s="469"/>
    </row>
    <row r="11908" spans="6:6" x14ac:dyDescent="0.25">
      <c r="F11908" s="469"/>
    </row>
    <row r="11909" spans="6:6" x14ac:dyDescent="0.25">
      <c r="F11909" s="469"/>
    </row>
    <row r="11910" spans="6:6" x14ac:dyDescent="0.25">
      <c r="F11910" s="469"/>
    </row>
    <row r="11911" spans="6:6" x14ac:dyDescent="0.25">
      <c r="F11911" s="469"/>
    </row>
    <row r="11912" spans="6:6" x14ac:dyDescent="0.25">
      <c r="F11912" s="469"/>
    </row>
    <row r="11913" spans="6:6" x14ac:dyDescent="0.25">
      <c r="F11913" s="469"/>
    </row>
    <row r="11914" spans="6:6" x14ac:dyDescent="0.25">
      <c r="F11914" s="469"/>
    </row>
    <row r="11915" spans="6:6" x14ac:dyDescent="0.25">
      <c r="F11915" s="469"/>
    </row>
    <row r="11916" spans="6:6" x14ac:dyDescent="0.25">
      <c r="F11916" s="469"/>
    </row>
    <row r="11917" spans="6:6" x14ac:dyDescent="0.25">
      <c r="F11917" s="469"/>
    </row>
    <row r="11918" spans="6:6" x14ac:dyDescent="0.25">
      <c r="F11918" s="469"/>
    </row>
    <row r="11919" spans="6:6" x14ac:dyDescent="0.25">
      <c r="F11919" s="469"/>
    </row>
    <row r="11920" spans="6:6" x14ac:dyDescent="0.25">
      <c r="F11920" s="469"/>
    </row>
    <row r="11921" spans="6:6" x14ac:dyDescent="0.25">
      <c r="F11921" s="469"/>
    </row>
    <row r="11922" spans="6:6" x14ac:dyDescent="0.25">
      <c r="F11922" s="469"/>
    </row>
    <row r="11923" spans="6:6" x14ac:dyDescent="0.25">
      <c r="F11923" s="469"/>
    </row>
    <row r="11924" spans="6:6" x14ac:dyDescent="0.25">
      <c r="F11924" s="469"/>
    </row>
    <row r="11925" spans="6:6" x14ac:dyDescent="0.25">
      <c r="F11925" s="469"/>
    </row>
    <row r="11926" spans="6:6" x14ac:dyDescent="0.25">
      <c r="F11926" s="469"/>
    </row>
    <row r="11927" spans="6:6" x14ac:dyDescent="0.25">
      <c r="F11927" s="469"/>
    </row>
    <row r="11928" spans="6:6" x14ac:dyDescent="0.25">
      <c r="F11928" s="469"/>
    </row>
    <row r="11929" spans="6:6" x14ac:dyDescent="0.25">
      <c r="F11929" s="469"/>
    </row>
    <row r="11930" spans="6:6" x14ac:dyDescent="0.25">
      <c r="F11930" s="469"/>
    </row>
    <row r="11931" spans="6:6" x14ac:dyDescent="0.25">
      <c r="F11931" s="469"/>
    </row>
    <row r="11932" spans="6:6" x14ac:dyDescent="0.25">
      <c r="F11932" s="469"/>
    </row>
    <row r="11933" spans="6:6" x14ac:dyDescent="0.25">
      <c r="F11933" s="469"/>
    </row>
    <row r="11934" spans="6:6" x14ac:dyDescent="0.25">
      <c r="F11934" s="469"/>
    </row>
    <row r="11935" spans="6:6" x14ac:dyDescent="0.25">
      <c r="F11935" s="469"/>
    </row>
    <row r="11936" spans="6:6" x14ac:dyDescent="0.25">
      <c r="F11936" s="469"/>
    </row>
    <row r="11937" spans="6:6" x14ac:dyDescent="0.25">
      <c r="F11937" s="469"/>
    </row>
    <row r="11938" spans="6:6" x14ac:dyDescent="0.25">
      <c r="F11938" s="469"/>
    </row>
    <row r="11939" spans="6:6" x14ac:dyDescent="0.25">
      <c r="F11939" s="469"/>
    </row>
    <row r="11940" spans="6:6" x14ac:dyDescent="0.25">
      <c r="F11940" s="469"/>
    </row>
    <row r="11941" spans="6:6" x14ac:dyDescent="0.25">
      <c r="F11941" s="469"/>
    </row>
    <row r="11942" spans="6:6" x14ac:dyDescent="0.25">
      <c r="F11942" s="469"/>
    </row>
    <row r="11943" spans="6:6" x14ac:dyDescent="0.25">
      <c r="F11943" s="469"/>
    </row>
    <row r="11944" spans="6:6" x14ac:dyDescent="0.25">
      <c r="F11944" s="469"/>
    </row>
    <row r="11945" spans="6:6" x14ac:dyDescent="0.25">
      <c r="F11945" s="469"/>
    </row>
    <row r="11946" spans="6:6" x14ac:dyDescent="0.25">
      <c r="F11946" s="469"/>
    </row>
    <row r="11947" spans="6:6" x14ac:dyDescent="0.25">
      <c r="F11947" s="469"/>
    </row>
    <row r="11948" spans="6:6" x14ac:dyDescent="0.25">
      <c r="F11948" s="469"/>
    </row>
    <row r="11949" spans="6:6" x14ac:dyDescent="0.25">
      <c r="F11949" s="469"/>
    </row>
    <row r="11950" spans="6:6" x14ac:dyDescent="0.25">
      <c r="F11950" s="469"/>
    </row>
    <row r="11951" spans="6:6" x14ac:dyDescent="0.25">
      <c r="F11951" s="469"/>
    </row>
    <row r="11952" spans="6:6" x14ac:dyDescent="0.25">
      <c r="F11952" s="469"/>
    </row>
    <row r="11953" spans="6:6" x14ac:dyDescent="0.25">
      <c r="F11953" s="469"/>
    </row>
    <row r="11954" spans="6:6" x14ac:dyDescent="0.25">
      <c r="F11954" s="469"/>
    </row>
    <row r="11955" spans="6:6" x14ac:dyDescent="0.25">
      <c r="F11955" s="469"/>
    </row>
    <row r="11956" spans="6:6" x14ac:dyDescent="0.25">
      <c r="F11956" s="469"/>
    </row>
    <row r="11957" spans="6:6" x14ac:dyDescent="0.25">
      <c r="F11957" s="469"/>
    </row>
    <row r="11958" spans="6:6" x14ac:dyDescent="0.25">
      <c r="F11958" s="469"/>
    </row>
    <row r="11959" spans="6:6" x14ac:dyDescent="0.25">
      <c r="F11959" s="469"/>
    </row>
    <row r="11960" spans="6:6" x14ac:dyDescent="0.25">
      <c r="F11960" s="469"/>
    </row>
    <row r="11961" spans="6:6" x14ac:dyDescent="0.25">
      <c r="F11961" s="469"/>
    </row>
    <row r="11962" spans="6:6" x14ac:dyDescent="0.25">
      <c r="F11962" s="469"/>
    </row>
    <row r="11963" spans="6:6" x14ac:dyDescent="0.25">
      <c r="F11963" s="469"/>
    </row>
    <row r="11964" spans="6:6" x14ac:dyDescent="0.25">
      <c r="F11964" s="469"/>
    </row>
    <row r="11965" spans="6:6" x14ac:dyDescent="0.25">
      <c r="F11965" s="469"/>
    </row>
    <row r="11966" spans="6:6" x14ac:dyDescent="0.25">
      <c r="F11966" s="469"/>
    </row>
    <row r="11967" spans="6:6" x14ac:dyDescent="0.25">
      <c r="F11967" s="469"/>
    </row>
    <row r="11968" spans="6:6" x14ac:dyDescent="0.25">
      <c r="F11968" s="469"/>
    </row>
    <row r="11969" spans="6:6" x14ac:dyDescent="0.25">
      <c r="F11969" s="469"/>
    </row>
    <row r="11970" spans="6:6" x14ac:dyDescent="0.25">
      <c r="F11970" s="469"/>
    </row>
    <row r="11971" spans="6:6" x14ac:dyDescent="0.25">
      <c r="F11971" s="469"/>
    </row>
    <row r="11972" spans="6:6" x14ac:dyDescent="0.25">
      <c r="F11972" s="469"/>
    </row>
    <row r="11973" spans="6:6" x14ac:dyDescent="0.25">
      <c r="F11973" s="469"/>
    </row>
    <row r="11974" spans="6:6" x14ac:dyDescent="0.25">
      <c r="F11974" s="469"/>
    </row>
    <row r="11975" spans="6:6" x14ac:dyDescent="0.25">
      <c r="F11975" s="469"/>
    </row>
    <row r="11976" spans="6:6" x14ac:dyDescent="0.25">
      <c r="F11976" s="469"/>
    </row>
    <row r="11977" spans="6:6" x14ac:dyDescent="0.25">
      <c r="F11977" s="469"/>
    </row>
    <row r="11978" spans="6:6" x14ac:dyDescent="0.25">
      <c r="F11978" s="469"/>
    </row>
    <row r="11979" spans="6:6" x14ac:dyDescent="0.25">
      <c r="F11979" s="469"/>
    </row>
    <row r="11980" spans="6:6" x14ac:dyDescent="0.25">
      <c r="F11980" s="469"/>
    </row>
    <row r="11981" spans="6:6" x14ac:dyDescent="0.25">
      <c r="F11981" s="469"/>
    </row>
    <row r="11982" spans="6:6" x14ac:dyDescent="0.25">
      <c r="F11982" s="469"/>
    </row>
    <row r="11983" spans="6:6" x14ac:dyDescent="0.25">
      <c r="F11983" s="469"/>
    </row>
    <row r="11984" spans="6:6" x14ac:dyDescent="0.25">
      <c r="F11984" s="469"/>
    </row>
    <row r="11985" spans="6:6" x14ac:dyDescent="0.25">
      <c r="F11985" s="469"/>
    </row>
    <row r="11986" spans="6:6" x14ac:dyDescent="0.25">
      <c r="F11986" s="469"/>
    </row>
    <row r="11987" spans="6:6" x14ac:dyDescent="0.25">
      <c r="F11987" s="469"/>
    </row>
    <row r="11988" spans="6:6" x14ac:dyDescent="0.25">
      <c r="F11988" s="469"/>
    </row>
    <row r="11989" spans="6:6" x14ac:dyDescent="0.25">
      <c r="F11989" s="469"/>
    </row>
    <row r="11990" spans="6:6" x14ac:dyDescent="0.25">
      <c r="F11990" s="469"/>
    </row>
    <row r="11991" spans="6:6" x14ac:dyDescent="0.25">
      <c r="F11991" s="469"/>
    </row>
    <row r="11992" spans="6:6" x14ac:dyDescent="0.25">
      <c r="F11992" s="469"/>
    </row>
    <row r="11993" spans="6:6" x14ac:dyDescent="0.25">
      <c r="F11993" s="469"/>
    </row>
    <row r="11994" spans="6:6" x14ac:dyDescent="0.25">
      <c r="F11994" s="469"/>
    </row>
    <row r="11995" spans="6:6" x14ac:dyDescent="0.25">
      <c r="F11995" s="469"/>
    </row>
    <row r="11996" spans="6:6" x14ac:dyDescent="0.25">
      <c r="F11996" s="469"/>
    </row>
    <row r="11997" spans="6:6" x14ac:dyDescent="0.25">
      <c r="F11997" s="469"/>
    </row>
    <row r="11998" spans="6:6" x14ac:dyDescent="0.25">
      <c r="F11998" s="469"/>
    </row>
    <row r="11999" spans="6:6" x14ac:dyDescent="0.25">
      <c r="F11999" s="469"/>
    </row>
    <row r="12000" spans="6:6" x14ac:dyDescent="0.25">
      <c r="F12000" s="469"/>
    </row>
    <row r="12001" spans="6:6" x14ac:dyDescent="0.25">
      <c r="F12001" s="469"/>
    </row>
    <row r="12002" spans="6:6" x14ac:dyDescent="0.25">
      <c r="F12002" s="469"/>
    </row>
    <row r="12003" spans="6:6" x14ac:dyDescent="0.25">
      <c r="F12003" s="469"/>
    </row>
    <row r="12004" spans="6:6" x14ac:dyDescent="0.25">
      <c r="F12004" s="469"/>
    </row>
    <row r="12005" spans="6:6" x14ac:dyDescent="0.25">
      <c r="F12005" s="469"/>
    </row>
    <row r="12006" spans="6:6" x14ac:dyDescent="0.25">
      <c r="F12006" s="469"/>
    </row>
    <row r="12007" spans="6:6" x14ac:dyDescent="0.25">
      <c r="F12007" s="469"/>
    </row>
    <row r="12008" spans="6:6" x14ac:dyDescent="0.25">
      <c r="F12008" s="469"/>
    </row>
    <row r="12009" spans="6:6" x14ac:dyDescent="0.25">
      <c r="F12009" s="469"/>
    </row>
    <row r="12010" spans="6:6" x14ac:dyDescent="0.25">
      <c r="F12010" s="469"/>
    </row>
    <row r="12011" spans="6:6" x14ac:dyDescent="0.25">
      <c r="F12011" s="469"/>
    </row>
    <row r="12012" spans="6:6" x14ac:dyDescent="0.25">
      <c r="F12012" s="469"/>
    </row>
    <row r="12013" spans="6:6" x14ac:dyDescent="0.25">
      <c r="F12013" s="469"/>
    </row>
    <row r="12014" spans="6:6" x14ac:dyDescent="0.25">
      <c r="F12014" s="469"/>
    </row>
    <row r="12015" spans="6:6" x14ac:dyDescent="0.25">
      <c r="F12015" s="469"/>
    </row>
    <row r="12016" spans="6:6" x14ac:dyDescent="0.25">
      <c r="F12016" s="469"/>
    </row>
    <row r="12017" spans="6:6" x14ac:dyDescent="0.25">
      <c r="F12017" s="469"/>
    </row>
    <row r="12018" spans="6:6" x14ac:dyDescent="0.25">
      <c r="F12018" s="469"/>
    </row>
    <row r="12019" spans="6:6" x14ac:dyDescent="0.25">
      <c r="F12019" s="469"/>
    </row>
    <row r="12020" spans="6:6" x14ac:dyDescent="0.25">
      <c r="F12020" s="469"/>
    </row>
    <row r="12021" spans="6:6" x14ac:dyDescent="0.25">
      <c r="F12021" s="469"/>
    </row>
    <row r="12022" spans="6:6" x14ac:dyDescent="0.25">
      <c r="F12022" s="469"/>
    </row>
    <row r="12023" spans="6:6" x14ac:dyDescent="0.25">
      <c r="F12023" s="469"/>
    </row>
    <row r="12024" spans="6:6" x14ac:dyDescent="0.25">
      <c r="F12024" s="469"/>
    </row>
    <row r="12025" spans="6:6" x14ac:dyDescent="0.25">
      <c r="F12025" s="469"/>
    </row>
    <row r="12026" spans="6:6" x14ac:dyDescent="0.25">
      <c r="F12026" s="469"/>
    </row>
    <row r="12027" spans="6:6" x14ac:dyDescent="0.25">
      <c r="F12027" s="469"/>
    </row>
    <row r="12028" spans="6:6" x14ac:dyDescent="0.25">
      <c r="F12028" s="469"/>
    </row>
    <row r="12029" spans="6:6" x14ac:dyDescent="0.25">
      <c r="F12029" s="469"/>
    </row>
    <row r="12030" spans="6:6" x14ac:dyDescent="0.25">
      <c r="F12030" s="469"/>
    </row>
    <row r="12031" spans="6:6" x14ac:dyDescent="0.25">
      <c r="F12031" s="469"/>
    </row>
    <row r="12032" spans="6:6" x14ac:dyDescent="0.25">
      <c r="F12032" s="469"/>
    </row>
    <row r="12033" spans="6:6" x14ac:dyDescent="0.25">
      <c r="F12033" s="469"/>
    </row>
    <row r="12034" spans="6:6" x14ac:dyDescent="0.25">
      <c r="F12034" s="469"/>
    </row>
    <row r="12035" spans="6:6" x14ac:dyDescent="0.25">
      <c r="F12035" s="469"/>
    </row>
    <row r="12036" spans="6:6" x14ac:dyDescent="0.25">
      <c r="F12036" s="469"/>
    </row>
    <row r="12037" spans="6:6" x14ac:dyDescent="0.25">
      <c r="F12037" s="469"/>
    </row>
    <row r="12038" spans="6:6" x14ac:dyDescent="0.25">
      <c r="F12038" s="469"/>
    </row>
    <row r="12039" spans="6:6" x14ac:dyDescent="0.25">
      <c r="F12039" s="469"/>
    </row>
    <row r="12040" spans="6:6" x14ac:dyDescent="0.25">
      <c r="F12040" s="469"/>
    </row>
    <row r="12041" spans="6:6" x14ac:dyDescent="0.25">
      <c r="F12041" s="469"/>
    </row>
    <row r="12042" spans="6:6" x14ac:dyDescent="0.25">
      <c r="F12042" s="469"/>
    </row>
    <row r="12043" spans="6:6" x14ac:dyDescent="0.25">
      <c r="F12043" s="469"/>
    </row>
    <row r="12044" spans="6:6" x14ac:dyDescent="0.25">
      <c r="F12044" s="469"/>
    </row>
    <row r="12045" spans="6:6" x14ac:dyDescent="0.25">
      <c r="F12045" s="469"/>
    </row>
    <row r="12046" spans="6:6" x14ac:dyDescent="0.25">
      <c r="F12046" s="469"/>
    </row>
    <row r="12047" spans="6:6" x14ac:dyDescent="0.25">
      <c r="F12047" s="469"/>
    </row>
    <row r="12048" spans="6:6" x14ac:dyDescent="0.25">
      <c r="F12048" s="469"/>
    </row>
    <row r="12049" spans="6:6" x14ac:dyDescent="0.25">
      <c r="F12049" s="469"/>
    </row>
    <row r="12050" spans="6:6" x14ac:dyDescent="0.25">
      <c r="F12050" s="469"/>
    </row>
    <row r="12051" spans="6:6" x14ac:dyDescent="0.25">
      <c r="F12051" s="469"/>
    </row>
    <row r="12052" spans="6:6" x14ac:dyDescent="0.25">
      <c r="F12052" s="469"/>
    </row>
    <row r="12053" spans="6:6" x14ac:dyDescent="0.25">
      <c r="F12053" s="469"/>
    </row>
    <row r="12054" spans="6:6" x14ac:dyDescent="0.25">
      <c r="F12054" s="469"/>
    </row>
    <row r="12055" spans="6:6" x14ac:dyDescent="0.25">
      <c r="F12055" s="469"/>
    </row>
    <row r="12056" spans="6:6" x14ac:dyDescent="0.25">
      <c r="F12056" s="469"/>
    </row>
    <row r="12057" spans="6:6" x14ac:dyDescent="0.25">
      <c r="F12057" s="469"/>
    </row>
    <row r="12058" spans="6:6" x14ac:dyDescent="0.25">
      <c r="F12058" s="469"/>
    </row>
    <row r="12059" spans="6:6" x14ac:dyDescent="0.25">
      <c r="F12059" s="469"/>
    </row>
    <row r="12060" spans="6:6" x14ac:dyDescent="0.25">
      <c r="F12060" s="469"/>
    </row>
    <row r="12061" spans="6:6" x14ac:dyDescent="0.25">
      <c r="F12061" s="469"/>
    </row>
    <row r="12062" spans="6:6" x14ac:dyDescent="0.25">
      <c r="F12062" s="469"/>
    </row>
    <row r="12063" spans="6:6" x14ac:dyDescent="0.25">
      <c r="F12063" s="469"/>
    </row>
    <row r="12064" spans="6:6" x14ac:dyDescent="0.25">
      <c r="F12064" s="469"/>
    </row>
    <row r="12065" spans="6:6" x14ac:dyDescent="0.25">
      <c r="F12065" s="469"/>
    </row>
    <row r="12066" spans="6:6" x14ac:dyDescent="0.25">
      <c r="F12066" s="469"/>
    </row>
    <row r="12067" spans="6:6" x14ac:dyDescent="0.25">
      <c r="F12067" s="469"/>
    </row>
    <row r="12068" spans="6:6" x14ac:dyDescent="0.25">
      <c r="F12068" s="469"/>
    </row>
    <row r="12069" spans="6:6" x14ac:dyDescent="0.25">
      <c r="F12069" s="469"/>
    </row>
    <row r="12070" spans="6:6" x14ac:dyDescent="0.25">
      <c r="F12070" s="469"/>
    </row>
    <row r="12071" spans="6:6" x14ac:dyDescent="0.25">
      <c r="F12071" s="469"/>
    </row>
    <row r="12072" spans="6:6" x14ac:dyDescent="0.25">
      <c r="F12072" s="469"/>
    </row>
    <row r="12073" spans="6:6" x14ac:dyDescent="0.25">
      <c r="F12073" s="469"/>
    </row>
    <row r="12074" spans="6:6" x14ac:dyDescent="0.25">
      <c r="F12074" s="469"/>
    </row>
    <row r="12075" spans="6:6" x14ac:dyDescent="0.25">
      <c r="F12075" s="469"/>
    </row>
    <row r="12076" spans="6:6" x14ac:dyDescent="0.25">
      <c r="F12076" s="469"/>
    </row>
    <row r="12077" spans="6:6" x14ac:dyDescent="0.25">
      <c r="F12077" s="469"/>
    </row>
    <row r="12078" spans="6:6" x14ac:dyDescent="0.25">
      <c r="F12078" s="469"/>
    </row>
    <row r="12079" spans="6:6" x14ac:dyDescent="0.25">
      <c r="F12079" s="469"/>
    </row>
    <row r="12080" spans="6:6" x14ac:dyDescent="0.25">
      <c r="F12080" s="469"/>
    </row>
    <row r="12081" spans="6:6" x14ac:dyDescent="0.25">
      <c r="F12081" s="469"/>
    </row>
    <row r="12082" spans="6:6" x14ac:dyDescent="0.25">
      <c r="F12082" s="469"/>
    </row>
    <row r="12083" spans="6:6" x14ac:dyDescent="0.25">
      <c r="F12083" s="469"/>
    </row>
    <row r="12084" spans="6:6" x14ac:dyDescent="0.25">
      <c r="F12084" s="469"/>
    </row>
    <row r="12085" spans="6:6" x14ac:dyDescent="0.25">
      <c r="F12085" s="469"/>
    </row>
    <row r="12086" spans="6:6" x14ac:dyDescent="0.25">
      <c r="F12086" s="469"/>
    </row>
    <row r="12087" spans="6:6" x14ac:dyDescent="0.25">
      <c r="F12087" s="469"/>
    </row>
    <row r="12088" spans="6:6" x14ac:dyDescent="0.25">
      <c r="F12088" s="469"/>
    </row>
    <row r="12089" spans="6:6" x14ac:dyDescent="0.25">
      <c r="F12089" s="469"/>
    </row>
    <row r="12090" spans="6:6" x14ac:dyDescent="0.25">
      <c r="F12090" s="469"/>
    </row>
    <row r="12091" spans="6:6" x14ac:dyDescent="0.25">
      <c r="F12091" s="469"/>
    </row>
    <row r="12092" spans="6:6" x14ac:dyDescent="0.25">
      <c r="F12092" s="469"/>
    </row>
    <row r="12093" spans="6:6" x14ac:dyDescent="0.25">
      <c r="F12093" s="469"/>
    </row>
    <row r="12094" spans="6:6" x14ac:dyDescent="0.25">
      <c r="F12094" s="469"/>
    </row>
    <row r="12095" spans="6:6" x14ac:dyDescent="0.25">
      <c r="F12095" s="469"/>
    </row>
    <row r="12096" spans="6:6" x14ac:dyDescent="0.25">
      <c r="F12096" s="469"/>
    </row>
    <row r="12097" spans="6:6" x14ac:dyDescent="0.25">
      <c r="F12097" s="469"/>
    </row>
    <row r="12098" spans="6:6" x14ac:dyDescent="0.25">
      <c r="F12098" s="469"/>
    </row>
    <row r="12099" spans="6:6" x14ac:dyDescent="0.25">
      <c r="F12099" s="469"/>
    </row>
    <row r="12100" spans="6:6" x14ac:dyDescent="0.25">
      <c r="F12100" s="469"/>
    </row>
    <row r="12101" spans="6:6" x14ac:dyDescent="0.25">
      <c r="F12101" s="469"/>
    </row>
    <row r="12102" spans="6:6" x14ac:dyDescent="0.25">
      <c r="F12102" s="469"/>
    </row>
    <row r="12103" spans="6:6" x14ac:dyDescent="0.25">
      <c r="F12103" s="469"/>
    </row>
    <row r="12104" spans="6:6" x14ac:dyDescent="0.25">
      <c r="F12104" s="469"/>
    </row>
    <row r="12105" spans="6:6" x14ac:dyDescent="0.25">
      <c r="F12105" s="469"/>
    </row>
    <row r="12106" spans="6:6" x14ac:dyDescent="0.25">
      <c r="F12106" s="469"/>
    </row>
    <row r="12107" spans="6:6" x14ac:dyDescent="0.25">
      <c r="F12107" s="469"/>
    </row>
    <row r="12108" spans="6:6" x14ac:dyDescent="0.25">
      <c r="F12108" s="469"/>
    </row>
    <row r="12109" spans="6:6" x14ac:dyDescent="0.25">
      <c r="F12109" s="469"/>
    </row>
    <row r="12110" spans="6:6" x14ac:dyDescent="0.25">
      <c r="F12110" s="469"/>
    </row>
    <row r="12111" spans="6:6" x14ac:dyDescent="0.25">
      <c r="F12111" s="469"/>
    </row>
    <row r="12112" spans="6:6" x14ac:dyDescent="0.25">
      <c r="F12112" s="469"/>
    </row>
    <row r="12113" spans="6:6" x14ac:dyDescent="0.25">
      <c r="F12113" s="469"/>
    </row>
    <row r="12114" spans="6:6" x14ac:dyDescent="0.25">
      <c r="F12114" s="469"/>
    </row>
    <row r="12115" spans="6:6" x14ac:dyDescent="0.25">
      <c r="F12115" s="469"/>
    </row>
    <row r="12116" spans="6:6" x14ac:dyDescent="0.25">
      <c r="F12116" s="469"/>
    </row>
    <row r="12117" spans="6:6" x14ac:dyDescent="0.25">
      <c r="F12117" s="469"/>
    </row>
    <row r="12118" spans="6:6" x14ac:dyDescent="0.25">
      <c r="F12118" s="469"/>
    </row>
    <row r="12119" spans="6:6" x14ac:dyDescent="0.25">
      <c r="F12119" s="469"/>
    </row>
    <row r="12120" spans="6:6" x14ac:dyDescent="0.25">
      <c r="F12120" s="469"/>
    </row>
    <row r="12121" spans="6:6" x14ac:dyDescent="0.25">
      <c r="F12121" s="469"/>
    </row>
    <row r="12122" spans="6:6" x14ac:dyDescent="0.25">
      <c r="F12122" s="469"/>
    </row>
    <row r="12123" spans="6:6" x14ac:dyDescent="0.25">
      <c r="F12123" s="469"/>
    </row>
    <row r="12124" spans="6:6" x14ac:dyDescent="0.25">
      <c r="F12124" s="469"/>
    </row>
    <row r="12125" spans="6:6" x14ac:dyDescent="0.25">
      <c r="F12125" s="469"/>
    </row>
    <row r="12126" spans="6:6" x14ac:dyDescent="0.25">
      <c r="F12126" s="469"/>
    </row>
    <row r="12127" spans="6:6" x14ac:dyDescent="0.25">
      <c r="F12127" s="469"/>
    </row>
    <row r="12128" spans="6:6" x14ac:dyDescent="0.25">
      <c r="F12128" s="469"/>
    </row>
    <row r="12129" spans="6:6" x14ac:dyDescent="0.25">
      <c r="F12129" s="469"/>
    </row>
    <row r="12130" spans="6:6" x14ac:dyDescent="0.25">
      <c r="F12130" s="469"/>
    </row>
    <row r="12131" spans="6:6" x14ac:dyDescent="0.25">
      <c r="F12131" s="469"/>
    </row>
    <row r="12132" spans="6:6" x14ac:dyDescent="0.25">
      <c r="F12132" s="469"/>
    </row>
    <row r="12133" spans="6:6" x14ac:dyDescent="0.25">
      <c r="F12133" s="469"/>
    </row>
    <row r="12134" spans="6:6" x14ac:dyDescent="0.25">
      <c r="F12134" s="469"/>
    </row>
    <row r="12135" spans="6:6" x14ac:dyDescent="0.25">
      <c r="F12135" s="469"/>
    </row>
    <row r="12136" spans="6:6" x14ac:dyDescent="0.25">
      <c r="F12136" s="469"/>
    </row>
    <row r="12137" spans="6:6" x14ac:dyDescent="0.25">
      <c r="F12137" s="469"/>
    </row>
    <row r="12138" spans="6:6" x14ac:dyDescent="0.25">
      <c r="F12138" s="469"/>
    </row>
    <row r="12139" spans="6:6" x14ac:dyDescent="0.25">
      <c r="F12139" s="469"/>
    </row>
    <row r="12140" spans="6:6" x14ac:dyDescent="0.25">
      <c r="F12140" s="469"/>
    </row>
    <row r="12141" spans="6:6" x14ac:dyDescent="0.25">
      <c r="F12141" s="469"/>
    </row>
    <row r="12142" spans="6:6" x14ac:dyDescent="0.25">
      <c r="F12142" s="469"/>
    </row>
    <row r="12143" spans="6:6" x14ac:dyDescent="0.25">
      <c r="F12143" s="469"/>
    </row>
    <row r="12144" spans="6:6" x14ac:dyDescent="0.25">
      <c r="F12144" s="469"/>
    </row>
    <row r="12145" spans="6:6" x14ac:dyDescent="0.25">
      <c r="F12145" s="469"/>
    </row>
    <row r="12146" spans="6:6" x14ac:dyDescent="0.25">
      <c r="F12146" s="469"/>
    </row>
    <row r="12147" spans="6:6" x14ac:dyDescent="0.25">
      <c r="F12147" s="469"/>
    </row>
    <row r="12148" spans="6:6" x14ac:dyDescent="0.25">
      <c r="F12148" s="469"/>
    </row>
    <row r="12149" spans="6:6" x14ac:dyDescent="0.25">
      <c r="F12149" s="469"/>
    </row>
    <row r="12150" spans="6:6" x14ac:dyDescent="0.25">
      <c r="F12150" s="469"/>
    </row>
    <row r="12151" spans="6:6" x14ac:dyDescent="0.25">
      <c r="F12151" s="469"/>
    </row>
    <row r="12152" spans="6:6" x14ac:dyDescent="0.25">
      <c r="F12152" s="469"/>
    </row>
    <row r="12153" spans="6:6" x14ac:dyDescent="0.25">
      <c r="F12153" s="469"/>
    </row>
    <row r="12154" spans="6:6" x14ac:dyDescent="0.25">
      <c r="F12154" s="469"/>
    </row>
    <row r="12155" spans="6:6" x14ac:dyDescent="0.25">
      <c r="F12155" s="469"/>
    </row>
    <row r="12156" spans="6:6" x14ac:dyDescent="0.25">
      <c r="F12156" s="469"/>
    </row>
    <row r="12157" spans="6:6" x14ac:dyDescent="0.25">
      <c r="F12157" s="469"/>
    </row>
    <row r="12158" spans="6:6" x14ac:dyDescent="0.25">
      <c r="F12158" s="469"/>
    </row>
    <row r="12159" spans="6:6" x14ac:dyDescent="0.25">
      <c r="F12159" s="469"/>
    </row>
    <row r="12160" spans="6:6" x14ac:dyDescent="0.25">
      <c r="F12160" s="469"/>
    </row>
    <row r="12161" spans="6:6" x14ac:dyDescent="0.25">
      <c r="F12161" s="469"/>
    </row>
    <row r="12162" spans="6:6" x14ac:dyDescent="0.25">
      <c r="F12162" s="469"/>
    </row>
    <row r="12163" spans="6:6" x14ac:dyDescent="0.25">
      <c r="F12163" s="469"/>
    </row>
    <row r="12164" spans="6:6" x14ac:dyDescent="0.25">
      <c r="F12164" s="469"/>
    </row>
    <row r="12165" spans="6:6" x14ac:dyDescent="0.25">
      <c r="F12165" s="469"/>
    </row>
    <row r="12166" spans="6:6" x14ac:dyDescent="0.25">
      <c r="F12166" s="469"/>
    </row>
    <row r="12167" spans="6:6" x14ac:dyDescent="0.25">
      <c r="F12167" s="469"/>
    </row>
    <row r="12168" spans="6:6" x14ac:dyDescent="0.25">
      <c r="F12168" s="469"/>
    </row>
    <row r="12169" spans="6:6" x14ac:dyDescent="0.25">
      <c r="F12169" s="469"/>
    </row>
    <row r="12170" spans="6:6" x14ac:dyDescent="0.25">
      <c r="F12170" s="469"/>
    </row>
    <row r="12171" spans="6:6" x14ac:dyDescent="0.25">
      <c r="F12171" s="469"/>
    </row>
    <row r="12172" spans="6:6" x14ac:dyDescent="0.25">
      <c r="F12172" s="469"/>
    </row>
    <row r="12173" spans="6:6" x14ac:dyDescent="0.25">
      <c r="F12173" s="469"/>
    </row>
    <row r="12174" spans="6:6" x14ac:dyDescent="0.25">
      <c r="F12174" s="469"/>
    </row>
    <row r="12175" spans="6:6" x14ac:dyDescent="0.25">
      <c r="F12175" s="469"/>
    </row>
    <row r="12176" spans="6:6" x14ac:dyDescent="0.25">
      <c r="F12176" s="469"/>
    </row>
    <row r="12177" spans="6:6" x14ac:dyDescent="0.25">
      <c r="F12177" s="469"/>
    </row>
    <row r="12178" spans="6:6" x14ac:dyDescent="0.25">
      <c r="F12178" s="469"/>
    </row>
    <row r="12179" spans="6:6" x14ac:dyDescent="0.25">
      <c r="F12179" s="469"/>
    </row>
    <row r="12180" spans="6:6" x14ac:dyDescent="0.25">
      <c r="F12180" s="469"/>
    </row>
    <row r="12181" spans="6:6" x14ac:dyDescent="0.25">
      <c r="F12181" s="469"/>
    </row>
    <row r="12182" spans="6:6" x14ac:dyDescent="0.25">
      <c r="F12182" s="469"/>
    </row>
    <row r="12183" spans="6:6" x14ac:dyDescent="0.25">
      <c r="F12183" s="469"/>
    </row>
    <row r="12184" spans="6:6" x14ac:dyDescent="0.25">
      <c r="F12184" s="469"/>
    </row>
    <row r="12185" spans="6:6" x14ac:dyDescent="0.25">
      <c r="F12185" s="469"/>
    </row>
    <row r="12186" spans="6:6" x14ac:dyDescent="0.25">
      <c r="F12186" s="469"/>
    </row>
    <row r="12187" spans="6:6" x14ac:dyDescent="0.25">
      <c r="F12187" s="469"/>
    </row>
    <row r="12188" spans="6:6" x14ac:dyDescent="0.25">
      <c r="F12188" s="469"/>
    </row>
    <row r="12189" spans="6:6" x14ac:dyDescent="0.25">
      <c r="F12189" s="469"/>
    </row>
    <row r="12190" spans="6:6" x14ac:dyDescent="0.25">
      <c r="F12190" s="469"/>
    </row>
    <row r="12191" spans="6:6" x14ac:dyDescent="0.25">
      <c r="F12191" s="469"/>
    </row>
    <row r="12192" spans="6:6" x14ac:dyDescent="0.25">
      <c r="F12192" s="469"/>
    </row>
    <row r="12193" spans="6:6" x14ac:dyDescent="0.25">
      <c r="F12193" s="469"/>
    </row>
    <row r="12194" spans="6:6" x14ac:dyDescent="0.25">
      <c r="F12194" s="469"/>
    </row>
    <row r="12195" spans="6:6" x14ac:dyDescent="0.25">
      <c r="F12195" s="469"/>
    </row>
    <row r="12196" spans="6:6" x14ac:dyDescent="0.25">
      <c r="F12196" s="469"/>
    </row>
    <row r="12197" spans="6:6" x14ac:dyDescent="0.25">
      <c r="F12197" s="469"/>
    </row>
    <row r="12198" spans="6:6" x14ac:dyDescent="0.25">
      <c r="F12198" s="469"/>
    </row>
    <row r="12199" spans="6:6" x14ac:dyDescent="0.25">
      <c r="F12199" s="469"/>
    </row>
    <row r="12200" spans="6:6" x14ac:dyDescent="0.25">
      <c r="F12200" s="469"/>
    </row>
    <row r="12201" spans="6:6" x14ac:dyDescent="0.25">
      <c r="F12201" s="469"/>
    </row>
    <row r="12202" spans="6:6" x14ac:dyDescent="0.25">
      <c r="F12202" s="469"/>
    </row>
    <row r="12203" spans="6:6" x14ac:dyDescent="0.25">
      <c r="F12203" s="469"/>
    </row>
    <row r="12204" spans="6:6" x14ac:dyDescent="0.25">
      <c r="F12204" s="469"/>
    </row>
    <row r="12205" spans="6:6" x14ac:dyDescent="0.25">
      <c r="F12205" s="469"/>
    </row>
    <row r="12206" spans="6:6" x14ac:dyDescent="0.25">
      <c r="F12206" s="469"/>
    </row>
    <row r="12207" spans="6:6" x14ac:dyDescent="0.25">
      <c r="F12207" s="469"/>
    </row>
    <row r="12208" spans="6:6" x14ac:dyDescent="0.25">
      <c r="F12208" s="469"/>
    </row>
    <row r="12209" spans="6:6" x14ac:dyDescent="0.25">
      <c r="F12209" s="469"/>
    </row>
    <row r="12210" spans="6:6" x14ac:dyDescent="0.25">
      <c r="F12210" s="469"/>
    </row>
    <row r="12211" spans="6:6" x14ac:dyDescent="0.25">
      <c r="F12211" s="469"/>
    </row>
    <row r="12212" spans="6:6" x14ac:dyDescent="0.25">
      <c r="F12212" s="469"/>
    </row>
    <row r="12213" spans="6:6" x14ac:dyDescent="0.25">
      <c r="F12213" s="469"/>
    </row>
    <row r="12214" spans="6:6" x14ac:dyDescent="0.25">
      <c r="F12214" s="469"/>
    </row>
    <row r="12215" spans="6:6" x14ac:dyDescent="0.25">
      <c r="F12215" s="469"/>
    </row>
    <row r="12216" spans="6:6" x14ac:dyDescent="0.25">
      <c r="F12216" s="469"/>
    </row>
    <row r="12217" spans="6:6" x14ac:dyDescent="0.25">
      <c r="F12217" s="469"/>
    </row>
    <row r="12218" spans="6:6" x14ac:dyDescent="0.25">
      <c r="F12218" s="469"/>
    </row>
    <row r="12219" spans="6:6" x14ac:dyDescent="0.25">
      <c r="F12219" s="469"/>
    </row>
    <row r="12220" spans="6:6" x14ac:dyDescent="0.25">
      <c r="F12220" s="469"/>
    </row>
    <row r="12221" spans="6:6" x14ac:dyDescent="0.25">
      <c r="F12221" s="469"/>
    </row>
    <row r="12222" spans="6:6" x14ac:dyDescent="0.25">
      <c r="F12222" s="469"/>
    </row>
    <row r="12223" spans="6:6" x14ac:dyDescent="0.25">
      <c r="F12223" s="469"/>
    </row>
    <row r="12224" spans="6:6" x14ac:dyDescent="0.25">
      <c r="F12224" s="469"/>
    </row>
    <row r="12225" spans="6:6" x14ac:dyDescent="0.25">
      <c r="F12225" s="469"/>
    </row>
    <row r="12226" spans="6:6" x14ac:dyDescent="0.25">
      <c r="F12226" s="469"/>
    </row>
    <row r="12227" spans="6:6" x14ac:dyDescent="0.25">
      <c r="F12227" s="469"/>
    </row>
    <row r="12228" spans="6:6" x14ac:dyDescent="0.25">
      <c r="F12228" s="469"/>
    </row>
    <row r="12229" spans="6:6" x14ac:dyDescent="0.25">
      <c r="F12229" s="469"/>
    </row>
    <row r="12230" spans="6:6" x14ac:dyDescent="0.25">
      <c r="F12230" s="469"/>
    </row>
    <row r="12231" spans="6:6" x14ac:dyDescent="0.25">
      <c r="F12231" s="469"/>
    </row>
    <row r="12232" spans="6:6" x14ac:dyDescent="0.25">
      <c r="F12232" s="469"/>
    </row>
    <row r="12233" spans="6:6" x14ac:dyDescent="0.25">
      <c r="F12233" s="469"/>
    </row>
    <row r="12234" spans="6:6" x14ac:dyDescent="0.25">
      <c r="F12234" s="469"/>
    </row>
    <row r="12235" spans="6:6" x14ac:dyDescent="0.25">
      <c r="F12235" s="469"/>
    </row>
    <row r="12236" spans="6:6" x14ac:dyDescent="0.25">
      <c r="F12236" s="469"/>
    </row>
    <row r="12237" spans="6:6" x14ac:dyDescent="0.25">
      <c r="F12237" s="469"/>
    </row>
    <row r="12238" spans="6:6" x14ac:dyDescent="0.25">
      <c r="F12238" s="469"/>
    </row>
    <row r="12239" spans="6:6" x14ac:dyDescent="0.25">
      <c r="F12239" s="469"/>
    </row>
    <row r="12240" spans="6:6" x14ac:dyDescent="0.25">
      <c r="F12240" s="469"/>
    </row>
    <row r="12241" spans="6:6" x14ac:dyDescent="0.25">
      <c r="F12241" s="469"/>
    </row>
    <row r="12242" spans="6:6" x14ac:dyDescent="0.25">
      <c r="F12242" s="469"/>
    </row>
    <row r="12243" spans="6:6" x14ac:dyDescent="0.25">
      <c r="F12243" s="469"/>
    </row>
    <row r="12244" spans="6:6" x14ac:dyDescent="0.25">
      <c r="F12244" s="469"/>
    </row>
    <row r="12245" spans="6:6" x14ac:dyDescent="0.25">
      <c r="F12245" s="469"/>
    </row>
    <row r="12246" spans="6:6" x14ac:dyDescent="0.25">
      <c r="F12246" s="469"/>
    </row>
    <row r="12247" spans="6:6" x14ac:dyDescent="0.25">
      <c r="F12247" s="469"/>
    </row>
    <row r="12248" spans="6:6" x14ac:dyDescent="0.25">
      <c r="F12248" s="469"/>
    </row>
    <row r="12249" spans="6:6" x14ac:dyDescent="0.25">
      <c r="F12249" s="469"/>
    </row>
    <row r="12250" spans="6:6" x14ac:dyDescent="0.25">
      <c r="F12250" s="469"/>
    </row>
    <row r="12251" spans="6:6" x14ac:dyDescent="0.25">
      <c r="F12251" s="469"/>
    </row>
    <row r="12252" spans="6:6" x14ac:dyDescent="0.25">
      <c r="F12252" s="469"/>
    </row>
    <row r="12253" spans="6:6" x14ac:dyDescent="0.25">
      <c r="F12253" s="469"/>
    </row>
    <row r="12254" spans="6:6" x14ac:dyDescent="0.25">
      <c r="F12254" s="469"/>
    </row>
    <row r="12255" spans="6:6" x14ac:dyDescent="0.25">
      <c r="F12255" s="469"/>
    </row>
    <row r="12256" spans="6:6" x14ac:dyDescent="0.25">
      <c r="F12256" s="469"/>
    </row>
    <row r="12257" spans="6:6" x14ac:dyDescent="0.25">
      <c r="F12257" s="469"/>
    </row>
    <row r="12258" spans="6:6" x14ac:dyDescent="0.25">
      <c r="F12258" s="469"/>
    </row>
    <row r="12259" spans="6:6" x14ac:dyDescent="0.25">
      <c r="F12259" s="469"/>
    </row>
    <row r="12260" spans="6:6" x14ac:dyDescent="0.25">
      <c r="F12260" s="469"/>
    </row>
    <row r="12261" spans="6:6" x14ac:dyDescent="0.25">
      <c r="F12261" s="469"/>
    </row>
    <row r="12262" spans="6:6" x14ac:dyDescent="0.25">
      <c r="F12262" s="469"/>
    </row>
    <row r="12263" spans="6:6" x14ac:dyDescent="0.25">
      <c r="F12263" s="469"/>
    </row>
    <row r="12264" spans="6:6" x14ac:dyDescent="0.25">
      <c r="F12264" s="469"/>
    </row>
    <row r="12265" spans="6:6" x14ac:dyDescent="0.25">
      <c r="F12265" s="469"/>
    </row>
    <row r="12266" spans="6:6" x14ac:dyDescent="0.25">
      <c r="F12266" s="469"/>
    </row>
    <row r="12267" spans="6:6" x14ac:dyDescent="0.25">
      <c r="F12267" s="469"/>
    </row>
    <row r="12268" spans="6:6" x14ac:dyDescent="0.25">
      <c r="F12268" s="469"/>
    </row>
    <row r="12269" spans="6:6" x14ac:dyDescent="0.25">
      <c r="F12269" s="469"/>
    </row>
    <row r="12270" spans="6:6" x14ac:dyDescent="0.25">
      <c r="F12270" s="469"/>
    </row>
    <row r="12271" spans="6:6" x14ac:dyDescent="0.25">
      <c r="F12271" s="469"/>
    </row>
    <row r="12272" spans="6:6" x14ac:dyDescent="0.25">
      <c r="F12272" s="469"/>
    </row>
    <row r="12273" spans="6:6" x14ac:dyDescent="0.25">
      <c r="F12273" s="469"/>
    </row>
    <row r="12274" spans="6:6" x14ac:dyDescent="0.25">
      <c r="F12274" s="469"/>
    </row>
    <row r="12275" spans="6:6" x14ac:dyDescent="0.25">
      <c r="F12275" s="469"/>
    </row>
    <row r="12276" spans="6:6" x14ac:dyDescent="0.25">
      <c r="F12276" s="469"/>
    </row>
    <row r="12277" spans="6:6" x14ac:dyDescent="0.25">
      <c r="F12277" s="469"/>
    </row>
    <row r="12278" spans="6:6" x14ac:dyDescent="0.25">
      <c r="F12278" s="469"/>
    </row>
    <row r="12279" spans="6:6" x14ac:dyDescent="0.25">
      <c r="F12279" s="469"/>
    </row>
    <row r="12280" spans="6:6" x14ac:dyDescent="0.25">
      <c r="F12280" s="469"/>
    </row>
    <row r="12281" spans="6:6" x14ac:dyDescent="0.25">
      <c r="F12281" s="469"/>
    </row>
    <row r="12282" spans="6:6" x14ac:dyDescent="0.25">
      <c r="F12282" s="469"/>
    </row>
    <row r="12283" spans="6:6" x14ac:dyDescent="0.25">
      <c r="F12283" s="469"/>
    </row>
    <row r="12284" spans="6:6" x14ac:dyDescent="0.25">
      <c r="F12284" s="469"/>
    </row>
    <row r="12285" spans="6:6" x14ac:dyDescent="0.25">
      <c r="F12285" s="469"/>
    </row>
    <row r="12286" spans="6:6" x14ac:dyDescent="0.25">
      <c r="F12286" s="469"/>
    </row>
    <row r="12287" spans="6:6" x14ac:dyDescent="0.25">
      <c r="F12287" s="469"/>
    </row>
    <row r="12288" spans="6:6" x14ac:dyDescent="0.25">
      <c r="F12288" s="469"/>
    </row>
    <row r="12289" spans="6:6" x14ac:dyDescent="0.25">
      <c r="F12289" s="469"/>
    </row>
    <row r="12290" spans="6:6" x14ac:dyDescent="0.25">
      <c r="F12290" s="469"/>
    </row>
    <row r="12291" spans="6:6" x14ac:dyDescent="0.25">
      <c r="F12291" s="469"/>
    </row>
    <row r="12292" spans="6:6" x14ac:dyDescent="0.25">
      <c r="F12292" s="469"/>
    </row>
    <row r="12293" spans="6:6" x14ac:dyDescent="0.25">
      <c r="F12293" s="469"/>
    </row>
    <row r="12294" spans="6:6" x14ac:dyDescent="0.25">
      <c r="F12294" s="469"/>
    </row>
    <row r="12295" spans="6:6" x14ac:dyDescent="0.25">
      <c r="F12295" s="469"/>
    </row>
    <row r="12296" spans="6:6" x14ac:dyDescent="0.25">
      <c r="F12296" s="469"/>
    </row>
    <row r="12297" spans="6:6" x14ac:dyDescent="0.25">
      <c r="F12297" s="469"/>
    </row>
    <row r="12298" spans="6:6" x14ac:dyDescent="0.25">
      <c r="F12298" s="469"/>
    </row>
    <row r="12299" spans="6:6" x14ac:dyDescent="0.25">
      <c r="F12299" s="469"/>
    </row>
    <row r="12300" spans="6:6" x14ac:dyDescent="0.25">
      <c r="F12300" s="469"/>
    </row>
    <row r="12301" spans="6:6" x14ac:dyDescent="0.25">
      <c r="F12301" s="469"/>
    </row>
    <row r="12302" spans="6:6" x14ac:dyDescent="0.25">
      <c r="F12302" s="469"/>
    </row>
    <row r="12303" spans="6:6" x14ac:dyDescent="0.25">
      <c r="F12303" s="469"/>
    </row>
    <row r="12304" spans="6:6" x14ac:dyDescent="0.25">
      <c r="F12304" s="469"/>
    </row>
    <row r="12305" spans="6:6" x14ac:dyDescent="0.25">
      <c r="F12305" s="469"/>
    </row>
    <row r="12306" spans="6:6" x14ac:dyDescent="0.25">
      <c r="F12306" s="469"/>
    </row>
    <row r="12307" spans="6:6" x14ac:dyDescent="0.25">
      <c r="F12307" s="469"/>
    </row>
    <row r="12308" spans="6:6" x14ac:dyDescent="0.25">
      <c r="F12308" s="469"/>
    </row>
    <row r="12309" spans="6:6" x14ac:dyDescent="0.25">
      <c r="F12309" s="469"/>
    </row>
    <row r="12310" spans="6:6" x14ac:dyDescent="0.25">
      <c r="F12310" s="469"/>
    </row>
    <row r="12311" spans="6:6" x14ac:dyDescent="0.25">
      <c r="F12311" s="469"/>
    </row>
    <row r="12312" spans="6:6" x14ac:dyDescent="0.25">
      <c r="F12312" s="469"/>
    </row>
    <row r="12313" spans="6:6" x14ac:dyDescent="0.25">
      <c r="F12313" s="469"/>
    </row>
    <row r="12314" spans="6:6" x14ac:dyDescent="0.25">
      <c r="F12314" s="469"/>
    </row>
    <row r="12315" spans="6:6" x14ac:dyDescent="0.25">
      <c r="F12315" s="469"/>
    </row>
    <row r="12316" spans="6:6" x14ac:dyDescent="0.25">
      <c r="F12316" s="469"/>
    </row>
    <row r="12317" spans="6:6" x14ac:dyDescent="0.25">
      <c r="F12317" s="469"/>
    </row>
    <row r="12318" spans="6:6" x14ac:dyDescent="0.25">
      <c r="F12318" s="469"/>
    </row>
    <row r="12319" spans="6:6" x14ac:dyDescent="0.25">
      <c r="F12319" s="469"/>
    </row>
    <row r="12320" spans="6:6" x14ac:dyDescent="0.25">
      <c r="F12320" s="469"/>
    </row>
    <row r="12321" spans="6:6" x14ac:dyDescent="0.25">
      <c r="F12321" s="469"/>
    </row>
    <row r="12322" spans="6:6" x14ac:dyDescent="0.25">
      <c r="F12322" s="469"/>
    </row>
    <row r="12323" spans="6:6" x14ac:dyDescent="0.25">
      <c r="F12323" s="469"/>
    </row>
    <row r="12324" spans="6:6" x14ac:dyDescent="0.25">
      <c r="F12324" s="469"/>
    </row>
    <row r="12325" spans="6:6" x14ac:dyDescent="0.25">
      <c r="F12325" s="469"/>
    </row>
    <row r="12326" spans="6:6" x14ac:dyDescent="0.25">
      <c r="F12326" s="469"/>
    </row>
    <row r="12327" spans="6:6" x14ac:dyDescent="0.25">
      <c r="F12327" s="469"/>
    </row>
    <row r="12328" spans="6:6" x14ac:dyDescent="0.25">
      <c r="F12328" s="469"/>
    </row>
    <row r="12329" spans="6:6" x14ac:dyDescent="0.25">
      <c r="F12329" s="469"/>
    </row>
    <row r="12330" spans="6:6" x14ac:dyDescent="0.25">
      <c r="F12330" s="469"/>
    </row>
    <row r="12331" spans="6:6" x14ac:dyDescent="0.25">
      <c r="F12331" s="469"/>
    </row>
    <row r="12332" spans="6:6" x14ac:dyDescent="0.25">
      <c r="F12332" s="469"/>
    </row>
    <row r="12333" spans="6:6" x14ac:dyDescent="0.25">
      <c r="F12333" s="469"/>
    </row>
    <row r="12334" spans="6:6" x14ac:dyDescent="0.25">
      <c r="F12334" s="469"/>
    </row>
    <row r="12335" spans="6:6" x14ac:dyDescent="0.25">
      <c r="F12335" s="469"/>
    </row>
    <row r="12336" spans="6:6" x14ac:dyDescent="0.25">
      <c r="F12336" s="469"/>
    </row>
    <row r="12337" spans="6:6" x14ac:dyDescent="0.25">
      <c r="F12337" s="469"/>
    </row>
    <row r="12338" spans="6:6" x14ac:dyDescent="0.25">
      <c r="F12338" s="469"/>
    </row>
    <row r="12339" spans="6:6" x14ac:dyDescent="0.25">
      <c r="F12339" s="469"/>
    </row>
    <row r="12340" spans="6:6" x14ac:dyDescent="0.25">
      <c r="F12340" s="469"/>
    </row>
    <row r="12341" spans="6:6" x14ac:dyDescent="0.25">
      <c r="F12341" s="469"/>
    </row>
    <row r="12342" spans="6:6" x14ac:dyDescent="0.25">
      <c r="F12342" s="469"/>
    </row>
    <row r="12343" spans="6:6" x14ac:dyDescent="0.25">
      <c r="F12343" s="469"/>
    </row>
    <row r="12344" spans="6:6" x14ac:dyDescent="0.25">
      <c r="F12344" s="469"/>
    </row>
    <row r="12345" spans="6:6" x14ac:dyDescent="0.25">
      <c r="F12345" s="469"/>
    </row>
    <row r="12346" spans="6:6" x14ac:dyDescent="0.25">
      <c r="F12346" s="469"/>
    </row>
    <row r="12347" spans="6:6" x14ac:dyDescent="0.25">
      <c r="F12347" s="469"/>
    </row>
    <row r="12348" spans="6:6" x14ac:dyDescent="0.25">
      <c r="F12348" s="469"/>
    </row>
    <row r="12349" spans="6:6" x14ac:dyDescent="0.25">
      <c r="F12349" s="469"/>
    </row>
    <row r="12350" spans="6:6" x14ac:dyDescent="0.25">
      <c r="F12350" s="469"/>
    </row>
    <row r="12351" spans="6:6" x14ac:dyDescent="0.25">
      <c r="F12351" s="469"/>
    </row>
    <row r="12352" spans="6:6" x14ac:dyDescent="0.25">
      <c r="F12352" s="469"/>
    </row>
    <row r="12353" spans="6:6" x14ac:dyDescent="0.25">
      <c r="F12353" s="469"/>
    </row>
    <row r="12354" spans="6:6" x14ac:dyDescent="0.25">
      <c r="F12354" s="469"/>
    </row>
    <row r="12355" spans="6:6" x14ac:dyDescent="0.25">
      <c r="F12355" s="469"/>
    </row>
    <row r="12356" spans="6:6" x14ac:dyDescent="0.25">
      <c r="F12356" s="469"/>
    </row>
    <row r="12357" spans="6:6" x14ac:dyDescent="0.25">
      <c r="F12357" s="469"/>
    </row>
    <row r="12358" spans="6:6" x14ac:dyDescent="0.25">
      <c r="F12358" s="469"/>
    </row>
    <row r="12359" spans="6:6" x14ac:dyDescent="0.25">
      <c r="F12359" s="469"/>
    </row>
    <row r="12360" spans="6:6" x14ac:dyDescent="0.25">
      <c r="F12360" s="469"/>
    </row>
    <row r="12361" spans="6:6" x14ac:dyDescent="0.25">
      <c r="F12361" s="469"/>
    </row>
    <row r="12362" spans="6:6" x14ac:dyDescent="0.25">
      <c r="F12362" s="469"/>
    </row>
    <row r="12363" spans="6:6" x14ac:dyDescent="0.25">
      <c r="F12363" s="469"/>
    </row>
    <row r="12364" spans="6:6" x14ac:dyDescent="0.25">
      <c r="F12364" s="469"/>
    </row>
    <row r="12365" spans="6:6" x14ac:dyDescent="0.25">
      <c r="F12365" s="469"/>
    </row>
    <row r="12366" spans="6:6" x14ac:dyDescent="0.25">
      <c r="F12366" s="469"/>
    </row>
    <row r="12367" spans="6:6" x14ac:dyDescent="0.25">
      <c r="F12367" s="469"/>
    </row>
    <row r="12368" spans="6:6" x14ac:dyDescent="0.25">
      <c r="F12368" s="469"/>
    </row>
    <row r="12369" spans="6:6" x14ac:dyDescent="0.25">
      <c r="F12369" s="469"/>
    </row>
    <row r="12370" spans="6:6" x14ac:dyDescent="0.25">
      <c r="F12370" s="469"/>
    </row>
    <row r="12371" spans="6:6" x14ac:dyDescent="0.25">
      <c r="F12371" s="469"/>
    </row>
    <row r="12372" spans="6:6" x14ac:dyDescent="0.25">
      <c r="F12372" s="469"/>
    </row>
    <row r="12373" spans="6:6" x14ac:dyDescent="0.25">
      <c r="F12373" s="469"/>
    </row>
    <row r="12374" spans="6:6" x14ac:dyDescent="0.25">
      <c r="F12374" s="469"/>
    </row>
    <row r="12375" spans="6:6" x14ac:dyDescent="0.25">
      <c r="F12375" s="469"/>
    </row>
    <row r="12376" spans="6:6" x14ac:dyDescent="0.25">
      <c r="F12376" s="469"/>
    </row>
    <row r="12377" spans="6:6" x14ac:dyDescent="0.25">
      <c r="F12377" s="469"/>
    </row>
    <row r="12378" spans="6:6" x14ac:dyDescent="0.25">
      <c r="F12378" s="469"/>
    </row>
    <row r="12379" spans="6:6" x14ac:dyDescent="0.25">
      <c r="F12379" s="469"/>
    </row>
    <row r="12380" spans="6:6" x14ac:dyDescent="0.25">
      <c r="F12380" s="469"/>
    </row>
    <row r="12381" spans="6:6" x14ac:dyDescent="0.25">
      <c r="F12381" s="469"/>
    </row>
    <row r="12382" spans="6:6" x14ac:dyDescent="0.25">
      <c r="F12382" s="469"/>
    </row>
    <row r="12383" spans="6:6" x14ac:dyDescent="0.25">
      <c r="F12383" s="469"/>
    </row>
    <row r="12384" spans="6:6" x14ac:dyDescent="0.25">
      <c r="F12384" s="469"/>
    </row>
    <row r="12385" spans="6:6" x14ac:dyDescent="0.25">
      <c r="F12385" s="469"/>
    </row>
    <row r="12386" spans="6:6" x14ac:dyDescent="0.25">
      <c r="F12386" s="469"/>
    </row>
    <row r="12387" spans="6:6" x14ac:dyDescent="0.25">
      <c r="F12387" s="469"/>
    </row>
    <row r="12388" spans="6:6" x14ac:dyDescent="0.25">
      <c r="F12388" s="469"/>
    </row>
    <row r="12389" spans="6:6" x14ac:dyDescent="0.25">
      <c r="F12389" s="469"/>
    </row>
    <row r="12390" spans="6:6" x14ac:dyDescent="0.25">
      <c r="F12390" s="469"/>
    </row>
    <row r="12391" spans="6:6" x14ac:dyDescent="0.25">
      <c r="F12391" s="469"/>
    </row>
    <row r="12392" spans="6:6" x14ac:dyDescent="0.25">
      <c r="F12392" s="469"/>
    </row>
    <row r="12393" spans="6:6" x14ac:dyDescent="0.25">
      <c r="F12393" s="469"/>
    </row>
    <row r="12394" spans="6:6" x14ac:dyDescent="0.25">
      <c r="F12394" s="469"/>
    </row>
    <row r="12395" spans="6:6" x14ac:dyDescent="0.25">
      <c r="F12395" s="469"/>
    </row>
    <row r="12396" spans="6:6" x14ac:dyDescent="0.25">
      <c r="F12396" s="469"/>
    </row>
    <row r="12397" spans="6:6" x14ac:dyDescent="0.25">
      <c r="F12397" s="469"/>
    </row>
    <row r="12398" spans="6:6" x14ac:dyDescent="0.25">
      <c r="F12398" s="469"/>
    </row>
    <row r="12399" spans="6:6" x14ac:dyDescent="0.25">
      <c r="F12399" s="469"/>
    </row>
    <row r="12400" spans="6:6" x14ac:dyDescent="0.25">
      <c r="F12400" s="469"/>
    </row>
    <row r="12401" spans="6:6" x14ac:dyDescent="0.25">
      <c r="F12401" s="469"/>
    </row>
    <row r="12402" spans="6:6" x14ac:dyDescent="0.25">
      <c r="F12402" s="469"/>
    </row>
    <row r="12403" spans="6:6" x14ac:dyDescent="0.25">
      <c r="F12403" s="469"/>
    </row>
    <row r="12404" spans="6:6" x14ac:dyDescent="0.25">
      <c r="F12404" s="469"/>
    </row>
    <row r="12405" spans="6:6" x14ac:dyDescent="0.25">
      <c r="F12405" s="469"/>
    </row>
    <row r="12406" spans="6:6" x14ac:dyDescent="0.25">
      <c r="F12406" s="469"/>
    </row>
    <row r="12407" spans="6:6" x14ac:dyDescent="0.25">
      <c r="F12407" s="469"/>
    </row>
    <row r="12408" spans="6:6" x14ac:dyDescent="0.25">
      <c r="F12408" s="469"/>
    </row>
    <row r="12409" spans="6:6" x14ac:dyDescent="0.25">
      <c r="F12409" s="469"/>
    </row>
    <row r="12410" spans="6:6" x14ac:dyDescent="0.25">
      <c r="F12410" s="469"/>
    </row>
    <row r="12411" spans="6:6" x14ac:dyDescent="0.25">
      <c r="F12411" s="469"/>
    </row>
    <row r="12412" spans="6:6" x14ac:dyDescent="0.25">
      <c r="F12412" s="469"/>
    </row>
    <row r="12413" spans="6:6" x14ac:dyDescent="0.25">
      <c r="F12413" s="469"/>
    </row>
    <row r="12414" spans="6:6" x14ac:dyDescent="0.25">
      <c r="F12414" s="469"/>
    </row>
    <row r="12415" spans="6:6" x14ac:dyDescent="0.25">
      <c r="F12415" s="469"/>
    </row>
    <row r="12416" spans="6:6" x14ac:dyDescent="0.25">
      <c r="F12416" s="469"/>
    </row>
    <row r="12417" spans="6:6" x14ac:dyDescent="0.25">
      <c r="F12417" s="469"/>
    </row>
    <row r="12418" spans="6:6" x14ac:dyDescent="0.25">
      <c r="F12418" s="469"/>
    </row>
    <row r="12419" spans="6:6" x14ac:dyDescent="0.25">
      <c r="F12419" s="469"/>
    </row>
    <row r="12420" spans="6:6" x14ac:dyDescent="0.25">
      <c r="F12420" s="469"/>
    </row>
    <row r="12421" spans="6:6" x14ac:dyDescent="0.25">
      <c r="F12421" s="469"/>
    </row>
    <row r="12422" spans="6:6" x14ac:dyDescent="0.25">
      <c r="F12422" s="469"/>
    </row>
    <row r="12423" spans="6:6" x14ac:dyDescent="0.25">
      <c r="F12423" s="469"/>
    </row>
    <row r="12424" spans="6:6" x14ac:dyDescent="0.25">
      <c r="F12424" s="469"/>
    </row>
    <row r="12425" spans="6:6" x14ac:dyDescent="0.25">
      <c r="F12425" s="469"/>
    </row>
    <row r="12426" spans="6:6" x14ac:dyDescent="0.25">
      <c r="F12426" s="469"/>
    </row>
    <row r="12427" spans="6:6" x14ac:dyDescent="0.25">
      <c r="F12427" s="469"/>
    </row>
    <row r="12428" spans="6:6" x14ac:dyDescent="0.25">
      <c r="F12428" s="469"/>
    </row>
    <row r="12429" spans="6:6" x14ac:dyDescent="0.25">
      <c r="F12429" s="469"/>
    </row>
    <row r="12430" spans="6:6" x14ac:dyDescent="0.25">
      <c r="F12430" s="469"/>
    </row>
    <row r="12431" spans="6:6" x14ac:dyDescent="0.25">
      <c r="F12431" s="469"/>
    </row>
    <row r="12432" spans="6:6" x14ac:dyDescent="0.25">
      <c r="F12432" s="469"/>
    </row>
    <row r="12433" spans="6:6" x14ac:dyDescent="0.25">
      <c r="F12433" s="469"/>
    </row>
    <row r="12434" spans="6:6" x14ac:dyDescent="0.25">
      <c r="F12434" s="469"/>
    </row>
    <row r="12435" spans="6:6" x14ac:dyDescent="0.25">
      <c r="F12435" s="469"/>
    </row>
    <row r="12436" spans="6:6" x14ac:dyDescent="0.25">
      <c r="F12436" s="469"/>
    </row>
    <row r="12437" spans="6:6" x14ac:dyDescent="0.25">
      <c r="F12437" s="469"/>
    </row>
    <row r="12438" spans="6:6" x14ac:dyDescent="0.25">
      <c r="F12438" s="469"/>
    </row>
    <row r="12439" spans="6:6" x14ac:dyDescent="0.25">
      <c r="F12439" s="469"/>
    </row>
    <row r="12440" spans="6:6" x14ac:dyDescent="0.25">
      <c r="F12440" s="469"/>
    </row>
    <row r="12441" spans="6:6" x14ac:dyDescent="0.25">
      <c r="F12441" s="469"/>
    </row>
    <row r="12442" spans="6:6" x14ac:dyDescent="0.25">
      <c r="F12442" s="469"/>
    </row>
    <row r="12443" spans="6:6" x14ac:dyDescent="0.25">
      <c r="F12443" s="469"/>
    </row>
    <row r="12444" spans="6:6" x14ac:dyDescent="0.25">
      <c r="F12444" s="469"/>
    </row>
    <row r="12445" spans="6:6" x14ac:dyDescent="0.25">
      <c r="F12445" s="469"/>
    </row>
    <row r="12446" spans="6:6" x14ac:dyDescent="0.25">
      <c r="F12446" s="469"/>
    </row>
    <row r="12447" spans="6:6" x14ac:dyDescent="0.25">
      <c r="F12447" s="469"/>
    </row>
    <row r="12448" spans="6:6" x14ac:dyDescent="0.25">
      <c r="F12448" s="469"/>
    </row>
    <row r="12449" spans="6:6" x14ac:dyDescent="0.25">
      <c r="F12449" s="469"/>
    </row>
    <row r="12450" spans="6:6" x14ac:dyDescent="0.25">
      <c r="F12450" s="469"/>
    </row>
    <row r="12451" spans="6:6" x14ac:dyDescent="0.25">
      <c r="F12451" s="469"/>
    </row>
    <row r="12452" spans="6:6" x14ac:dyDescent="0.25">
      <c r="F12452" s="469"/>
    </row>
    <row r="12453" spans="6:6" x14ac:dyDescent="0.25">
      <c r="F12453" s="469"/>
    </row>
    <row r="12454" spans="6:6" x14ac:dyDescent="0.25">
      <c r="F12454" s="469"/>
    </row>
    <row r="12455" spans="6:6" x14ac:dyDescent="0.25">
      <c r="F12455" s="469"/>
    </row>
    <row r="12456" spans="6:6" x14ac:dyDescent="0.25">
      <c r="F12456" s="469"/>
    </row>
    <row r="12457" spans="6:6" x14ac:dyDescent="0.25">
      <c r="F12457" s="469"/>
    </row>
    <row r="12458" spans="6:6" x14ac:dyDescent="0.25">
      <c r="F12458" s="469"/>
    </row>
    <row r="12459" spans="6:6" x14ac:dyDescent="0.25">
      <c r="F12459" s="469"/>
    </row>
    <row r="12460" spans="6:6" x14ac:dyDescent="0.25">
      <c r="F12460" s="469"/>
    </row>
    <row r="12461" spans="6:6" x14ac:dyDescent="0.25">
      <c r="F12461" s="469"/>
    </row>
    <row r="12462" spans="6:6" x14ac:dyDescent="0.25">
      <c r="F12462" s="469"/>
    </row>
    <row r="12463" spans="6:6" x14ac:dyDescent="0.25">
      <c r="F12463" s="469"/>
    </row>
    <row r="12464" spans="6:6" x14ac:dyDescent="0.25">
      <c r="F12464" s="469"/>
    </row>
    <row r="12465" spans="6:6" x14ac:dyDescent="0.25">
      <c r="F12465" s="469"/>
    </row>
    <row r="12466" spans="6:6" x14ac:dyDescent="0.25">
      <c r="F12466" s="469"/>
    </row>
    <row r="12467" spans="6:6" x14ac:dyDescent="0.25">
      <c r="F12467" s="469"/>
    </row>
    <row r="12468" spans="6:6" x14ac:dyDescent="0.25">
      <c r="F12468" s="469"/>
    </row>
    <row r="12469" spans="6:6" x14ac:dyDescent="0.25">
      <c r="F12469" s="469"/>
    </row>
    <row r="12470" spans="6:6" x14ac:dyDescent="0.25">
      <c r="F12470" s="469"/>
    </row>
    <row r="12471" spans="6:6" x14ac:dyDescent="0.25">
      <c r="F12471" s="469"/>
    </row>
    <row r="12472" spans="6:6" x14ac:dyDescent="0.25">
      <c r="F12472" s="469"/>
    </row>
    <row r="12473" spans="6:6" x14ac:dyDescent="0.25">
      <c r="F12473" s="469"/>
    </row>
    <row r="12474" spans="6:6" x14ac:dyDescent="0.25">
      <c r="F12474" s="469"/>
    </row>
    <row r="12475" spans="6:6" x14ac:dyDescent="0.25">
      <c r="F12475" s="469"/>
    </row>
    <row r="12476" spans="6:6" x14ac:dyDescent="0.25">
      <c r="F12476" s="469"/>
    </row>
    <row r="12477" spans="6:6" x14ac:dyDescent="0.25">
      <c r="F12477" s="469"/>
    </row>
    <row r="12478" spans="6:6" x14ac:dyDescent="0.25">
      <c r="F12478" s="469"/>
    </row>
    <row r="12479" spans="6:6" x14ac:dyDescent="0.25">
      <c r="F12479" s="469"/>
    </row>
    <row r="12480" spans="6:6" x14ac:dyDescent="0.25">
      <c r="F12480" s="469"/>
    </row>
    <row r="12481" spans="6:6" x14ac:dyDescent="0.25">
      <c r="F12481" s="469"/>
    </row>
    <row r="12482" spans="6:6" x14ac:dyDescent="0.25">
      <c r="F12482" s="469"/>
    </row>
    <row r="12483" spans="6:6" x14ac:dyDescent="0.25">
      <c r="F12483" s="469"/>
    </row>
    <row r="12484" spans="6:6" x14ac:dyDescent="0.25">
      <c r="F12484" s="469"/>
    </row>
    <row r="12485" spans="6:6" x14ac:dyDescent="0.25">
      <c r="F12485" s="469"/>
    </row>
    <row r="12486" spans="6:6" x14ac:dyDescent="0.25">
      <c r="F12486" s="469"/>
    </row>
    <row r="12487" spans="6:6" x14ac:dyDescent="0.25">
      <c r="F12487" s="469"/>
    </row>
    <row r="12488" spans="6:6" x14ac:dyDescent="0.25">
      <c r="F12488" s="469"/>
    </row>
    <row r="12489" spans="6:6" x14ac:dyDescent="0.25">
      <c r="F12489" s="469"/>
    </row>
    <row r="12490" spans="6:6" x14ac:dyDescent="0.25">
      <c r="F12490" s="469"/>
    </row>
    <row r="12491" spans="6:6" x14ac:dyDescent="0.25">
      <c r="F12491" s="469"/>
    </row>
    <row r="12492" spans="6:6" x14ac:dyDescent="0.25">
      <c r="F12492" s="469"/>
    </row>
    <row r="12493" spans="6:6" x14ac:dyDescent="0.25">
      <c r="F12493" s="469"/>
    </row>
    <row r="12494" spans="6:6" x14ac:dyDescent="0.25">
      <c r="F12494" s="469"/>
    </row>
    <row r="12495" spans="6:6" x14ac:dyDescent="0.25">
      <c r="F12495" s="469"/>
    </row>
    <row r="12496" spans="6:6" x14ac:dyDescent="0.25">
      <c r="F12496" s="469"/>
    </row>
    <row r="12497" spans="6:6" x14ac:dyDescent="0.25">
      <c r="F12497" s="469"/>
    </row>
    <row r="12498" spans="6:6" x14ac:dyDescent="0.25">
      <c r="F12498" s="469"/>
    </row>
    <row r="12499" spans="6:6" x14ac:dyDescent="0.25">
      <c r="F12499" s="469"/>
    </row>
    <row r="12500" spans="6:6" x14ac:dyDescent="0.25">
      <c r="F12500" s="469"/>
    </row>
    <row r="12501" spans="6:6" x14ac:dyDescent="0.25">
      <c r="F12501" s="469"/>
    </row>
    <row r="12502" spans="6:6" x14ac:dyDescent="0.25">
      <c r="F12502" s="469"/>
    </row>
    <row r="12503" spans="6:6" x14ac:dyDescent="0.25">
      <c r="F12503" s="469"/>
    </row>
    <row r="12504" spans="6:6" x14ac:dyDescent="0.25">
      <c r="F12504" s="469"/>
    </row>
    <row r="12505" spans="6:6" x14ac:dyDescent="0.25">
      <c r="F12505" s="469"/>
    </row>
    <row r="12506" spans="6:6" x14ac:dyDescent="0.25">
      <c r="F12506" s="469"/>
    </row>
    <row r="12507" spans="6:6" x14ac:dyDescent="0.25">
      <c r="F12507" s="469"/>
    </row>
    <row r="12508" spans="6:6" x14ac:dyDescent="0.25">
      <c r="F12508" s="469"/>
    </row>
    <row r="12509" spans="6:6" x14ac:dyDescent="0.25">
      <c r="F12509" s="469"/>
    </row>
    <row r="12510" spans="6:6" x14ac:dyDescent="0.25">
      <c r="F12510" s="469"/>
    </row>
    <row r="12511" spans="6:6" x14ac:dyDescent="0.25">
      <c r="F12511" s="469"/>
    </row>
    <row r="12512" spans="6:6" x14ac:dyDescent="0.25">
      <c r="F12512" s="469"/>
    </row>
    <row r="12513" spans="6:6" x14ac:dyDescent="0.25">
      <c r="F12513" s="469"/>
    </row>
    <row r="12514" spans="6:6" x14ac:dyDescent="0.25">
      <c r="F12514" s="469"/>
    </row>
    <row r="12515" spans="6:6" x14ac:dyDescent="0.25">
      <c r="F12515" s="469"/>
    </row>
    <row r="12516" spans="6:6" x14ac:dyDescent="0.25">
      <c r="F12516" s="469"/>
    </row>
    <row r="12517" spans="6:6" x14ac:dyDescent="0.25">
      <c r="F12517" s="469"/>
    </row>
    <row r="12518" spans="6:6" x14ac:dyDescent="0.25">
      <c r="F12518" s="469"/>
    </row>
    <row r="12519" spans="6:6" x14ac:dyDescent="0.25">
      <c r="F12519" s="469"/>
    </row>
    <row r="12520" spans="6:6" x14ac:dyDescent="0.25">
      <c r="F12520" s="469"/>
    </row>
    <row r="12521" spans="6:6" x14ac:dyDescent="0.25">
      <c r="F12521" s="469"/>
    </row>
    <row r="12522" spans="6:6" x14ac:dyDescent="0.25">
      <c r="F12522" s="469"/>
    </row>
    <row r="12523" spans="6:6" x14ac:dyDescent="0.25">
      <c r="F12523" s="469"/>
    </row>
    <row r="12524" spans="6:6" x14ac:dyDescent="0.25">
      <c r="F12524" s="469"/>
    </row>
    <row r="12525" spans="6:6" x14ac:dyDescent="0.25">
      <c r="F12525" s="469"/>
    </row>
    <row r="12526" spans="6:6" x14ac:dyDescent="0.25">
      <c r="F12526" s="469"/>
    </row>
    <row r="12527" spans="6:6" x14ac:dyDescent="0.25">
      <c r="F12527" s="469"/>
    </row>
    <row r="12528" spans="6:6" x14ac:dyDescent="0.25">
      <c r="F12528" s="469"/>
    </row>
    <row r="12529" spans="6:6" x14ac:dyDescent="0.25">
      <c r="F12529" s="469"/>
    </row>
    <row r="12530" spans="6:6" x14ac:dyDescent="0.25">
      <c r="F12530" s="469"/>
    </row>
    <row r="12531" spans="6:6" x14ac:dyDescent="0.25">
      <c r="F12531" s="469"/>
    </row>
    <row r="12532" spans="6:6" x14ac:dyDescent="0.25">
      <c r="F12532" s="469"/>
    </row>
    <row r="12533" spans="6:6" x14ac:dyDescent="0.25">
      <c r="F12533" s="469"/>
    </row>
    <row r="12534" spans="6:6" x14ac:dyDescent="0.25">
      <c r="F12534" s="469"/>
    </row>
    <row r="12535" spans="6:6" x14ac:dyDescent="0.25">
      <c r="F12535" s="469"/>
    </row>
    <row r="12536" spans="6:6" x14ac:dyDescent="0.25">
      <c r="F12536" s="469"/>
    </row>
    <row r="12537" spans="6:6" x14ac:dyDescent="0.25">
      <c r="F12537" s="469"/>
    </row>
    <row r="12538" spans="6:6" x14ac:dyDescent="0.25">
      <c r="F12538" s="469"/>
    </row>
    <row r="12539" spans="6:6" x14ac:dyDescent="0.25">
      <c r="F12539" s="469"/>
    </row>
    <row r="12540" spans="6:6" x14ac:dyDescent="0.25">
      <c r="F12540" s="469"/>
    </row>
    <row r="12541" spans="6:6" x14ac:dyDescent="0.25">
      <c r="F12541" s="469"/>
    </row>
    <row r="12542" spans="6:6" x14ac:dyDescent="0.25">
      <c r="F12542" s="469"/>
    </row>
    <row r="12543" spans="6:6" x14ac:dyDescent="0.25">
      <c r="F12543" s="469"/>
    </row>
    <row r="12544" spans="6:6" x14ac:dyDescent="0.25">
      <c r="F12544" s="469"/>
    </row>
    <row r="12545" spans="6:6" x14ac:dyDescent="0.25">
      <c r="F12545" s="469"/>
    </row>
    <row r="12546" spans="6:6" x14ac:dyDescent="0.25">
      <c r="F12546" s="469"/>
    </row>
    <row r="12547" spans="6:6" x14ac:dyDescent="0.25">
      <c r="F12547" s="469"/>
    </row>
    <row r="12548" spans="6:6" x14ac:dyDescent="0.25">
      <c r="F12548" s="469"/>
    </row>
    <row r="12549" spans="6:6" x14ac:dyDescent="0.25">
      <c r="F12549" s="469"/>
    </row>
    <row r="12550" spans="6:6" x14ac:dyDescent="0.25">
      <c r="F12550" s="469"/>
    </row>
    <row r="12551" spans="6:6" x14ac:dyDescent="0.25">
      <c r="F12551" s="469"/>
    </row>
    <row r="12552" spans="6:6" x14ac:dyDescent="0.25">
      <c r="F12552" s="469"/>
    </row>
    <row r="12553" spans="6:6" x14ac:dyDescent="0.25">
      <c r="F12553" s="469"/>
    </row>
    <row r="12554" spans="6:6" x14ac:dyDescent="0.25">
      <c r="F12554" s="469"/>
    </row>
    <row r="12555" spans="6:6" x14ac:dyDescent="0.25">
      <c r="F12555" s="469"/>
    </row>
    <row r="12556" spans="6:6" x14ac:dyDescent="0.25">
      <c r="F12556" s="469"/>
    </row>
    <row r="12557" spans="6:6" x14ac:dyDescent="0.25">
      <c r="F12557" s="469"/>
    </row>
    <row r="12558" spans="6:6" x14ac:dyDescent="0.25">
      <c r="F12558" s="469"/>
    </row>
    <row r="12559" spans="6:6" x14ac:dyDescent="0.25">
      <c r="F12559" s="469"/>
    </row>
    <row r="12560" spans="6:6" x14ac:dyDescent="0.25">
      <c r="F12560" s="469"/>
    </row>
    <row r="12561" spans="6:6" x14ac:dyDescent="0.25">
      <c r="F12561" s="469"/>
    </row>
    <row r="12562" spans="6:6" x14ac:dyDescent="0.25">
      <c r="F12562" s="469"/>
    </row>
    <row r="12563" spans="6:6" x14ac:dyDescent="0.25">
      <c r="F12563" s="469"/>
    </row>
    <row r="12564" spans="6:6" x14ac:dyDescent="0.25">
      <c r="F12564" s="469"/>
    </row>
    <row r="12565" spans="6:6" x14ac:dyDescent="0.25">
      <c r="F12565" s="469"/>
    </row>
    <row r="12566" spans="6:6" x14ac:dyDescent="0.25">
      <c r="F12566" s="469"/>
    </row>
    <row r="12567" spans="6:6" x14ac:dyDescent="0.25">
      <c r="F12567" s="469"/>
    </row>
    <row r="12568" spans="6:6" x14ac:dyDescent="0.25">
      <c r="F12568" s="469"/>
    </row>
    <row r="12569" spans="6:6" x14ac:dyDescent="0.25">
      <c r="F12569" s="469"/>
    </row>
    <row r="12570" spans="6:6" x14ac:dyDescent="0.25">
      <c r="F12570" s="469"/>
    </row>
    <row r="12571" spans="6:6" x14ac:dyDescent="0.25">
      <c r="F12571" s="469"/>
    </row>
    <row r="12572" spans="6:6" x14ac:dyDescent="0.25">
      <c r="F12572" s="469"/>
    </row>
    <row r="12573" spans="6:6" x14ac:dyDescent="0.25">
      <c r="F12573" s="469"/>
    </row>
    <row r="12574" spans="6:6" x14ac:dyDescent="0.25">
      <c r="F12574" s="469"/>
    </row>
    <row r="12575" spans="6:6" x14ac:dyDescent="0.25">
      <c r="F12575" s="469"/>
    </row>
    <row r="12576" spans="6:6" x14ac:dyDescent="0.25">
      <c r="F12576" s="469"/>
    </row>
    <row r="12577" spans="6:6" x14ac:dyDescent="0.25">
      <c r="F12577" s="469"/>
    </row>
    <row r="12578" spans="6:6" x14ac:dyDescent="0.25">
      <c r="F12578" s="469"/>
    </row>
    <row r="12579" spans="6:6" x14ac:dyDescent="0.25">
      <c r="F12579" s="469"/>
    </row>
    <row r="12580" spans="6:6" x14ac:dyDescent="0.25">
      <c r="F12580" s="469"/>
    </row>
    <row r="12581" spans="6:6" x14ac:dyDescent="0.25">
      <c r="F12581" s="469"/>
    </row>
    <row r="12582" spans="6:6" x14ac:dyDescent="0.25">
      <c r="F12582" s="469"/>
    </row>
    <row r="12583" spans="6:6" x14ac:dyDescent="0.25">
      <c r="F12583" s="469"/>
    </row>
    <row r="12584" spans="6:6" x14ac:dyDescent="0.25">
      <c r="F12584" s="469"/>
    </row>
    <row r="12585" spans="6:6" x14ac:dyDescent="0.25">
      <c r="F12585" s="469"/>
    </row>
    <row r="12586" spans="6:6" x14ac:dyDescent="0.25">
      <c r="F12586" s="469"/>
    </row>
    <row r="12587" spans="6:6" x14ac:dyDescent="0.25">
      <c r="F12587" s="469"/>
    </row>
    <row r="12588" spans="6:6" x14ac:dyDescent="0.25">
      <c r="F12588" s="469"/>
    </row>
    <row r="12589" spans="6:6" x14ac:dyDescent="0.25">
      <c r="F12589" s="469"/>
    </row>
    <row r="12590" spans="6:6" x14ac:dyDescent="0.25">
      <c r="F12590" s="469"/>
    </row>
    <row r="12591" spans="6:6" x14ac:dyDescent="0.25">
      <c r="F12591" s="469"/>
    </row>
    <row r="12592" spans="6:6" x14ac:dyDescent="0.25">
      <c r="F12592" s="469"/>
    </row>
    <row r="12593" spans="6:6" x14ac:dyDescent="0.25">
      <c r="F12593" s="469"/>
    </row>
    <row r="12594" spans="6:6" x14ac:dyDescent="0.25">
      <c r="F12594" s="469"/>
    </row>
    <row r="12595" spans="6:6" x14ac:dyDescent="0.25">
      <c r="F12595" s="469"/>
    </row>
    <row r="12596" spans="6:6" x14ac:dyDescent="0.25">
      <c r="F12596" s="469"/>
    </row>
    <row r="12597" spans="6:6" x14ac:dyDescent="0.25">
      <c r="F12597" s="469"/>
    </row>
    <row r="12598" spans="6:6" x14ac:dyDescent="0.25">
      <c r="F12598" s="469"/>
    </row>
    <row r="12599" spans="6:6" x14ac:dyDescent="0.25">
      <c r="F12599" s="469"/>
    </row>
    <row r="12600" spans="6:6" x14ac:dyDescent="0.25">
      <c r="F12600" s="469"/>
    </row>
    <row r="12601" spans="6:6" x14ac:dyDescent="0.25">
      <c r="F12601" s="469"/>
    </row>
    <row r="12602" spans="6:6" x14ac:dyDescent="0.25">
      <c r="F12602" s="469"/>
    </row>
    <row r="12603" spans="6:6" x14ac:dyDescent="0.25">
      <c r="F12603" s="469"/>
    </row>
    <row r="12604" spans="6:6" x14ac:dyDescent="0.25">
      <c r="F12604" s="469"/>
    </row>
    <row r="12605" spans="6:6" x14ac:dyDescent="0.25">
      <c r="F12605" s="469"/>
    </row>
    <row r="12606" spans="6:6" x14ac:dyDescent="0.25">
      <c r="F12606" s="469"/>
    </row>
    <row r="12607" spans="6:6" x14ac:dyDescent="0.25">
      <c r="F12607" s="469"/>
    </row>
    <row r="12608" spans="6:6" x14ac:dyDescent="0.25">
      <c r="F12608" s="469"/>
    </row>
    <row r="12609" spans="6:6" x14ac:dyDescent="0.25">
      <c r="F12609" s="469"/>
    </row>
    <row r="12610" spans="6:6" x14ac:dyDescent="0.25">
      <c r="F12610" s="469"/>
    </row>
    <row r="12611" spans="6:6" x14ac:dyDescent="0.25">
      <c r="F12611" s="469"/>
    </row>
    <row r="12612" spans="6:6" x14ac:dyDescent="0.25">
      <c r="F12612" s="469"/>
    </row>
    <row r="12613" spans="6:6" x14ac:dyDescent="0.25">
      <c r="F12613" s="469"/>
    </row>
    <row r="12614" spans="6:6" x14ac:dyDescent="0.25">
      <c r="F12614" s="469"/>
    </row>
    <row r="12615" spans="6:6" x14ac:dyDescent="0.25">
      <c r="F12615" s="469"/>
    </row>
    <row r="12616" spans="6:6" x14ac:dyDescent="0.25">
      <c r="F12616" s="469"/>
    </row>
    <row r="12617" spans="6:6" x14ac:dyDescent="0.25">
      <c r="F12617" s="469"/>
    </row>
    <row r="12618" spans="6:6" x14ac:dyDescent="0.25">
      <c r="F12618" s="469"/>
    </row>
    <row r="12619" spans="6:6" x14ac:dyDescent="0.25">
      <c r="F12619" s="469"/>
    </row>
    <row r="12620" spans="6:6" x14ac:dyDescent="0.25">
      <c r="F12620" s="469"/>
    </row>
    <row r="12621" spans="6:6" x14ac:dyDescent="0.25">
      <c r="F12621" s="469"/>
    </row>
    <row r="12622" spans="6:6" x14ac:dyDescent="0.25">
      <c r="F12622" s="469"/>
    </row>
    <row r="12623" spans="6:6" x14ac:dyDescent="0.25">
      <c r="F12623" s="469"/>
    </row>
    <row r="12624" spans="6:6" x14ac:dyDescent="0.25">
      <c r="F12624" s="469"/>
    </row>
    <row r="12625" spans="6:6" x14ac:dyDescent="0.25">
      <c r="F12625" s="469"/>
    </row>
    <row r="12626" spans="6:6" x14ac:dyDescent="0.25">
      <c r="F12626" s="469"/>
    </row>
    <row r="12627" spans="6:6" x14ac:dyDescent="0.25">
      <c r="F12627" s="469"/>
    </row>
    <row r="12628" spans="6:6" x14ac:dyDescent="0.25">
      <c r="F12628" s="469"/>
    </row>
    <row r="12629" spans="6:6" x14ac:dyDescent="0.25">
      <c r="F12629" s="469"/>
    </row>
    <row r="12630" spans="6:6" x14ac:dyDescent="0.25">
      <c r="F12630" s="469"/>
    </row>
    <row r="12631" spans="6:6" x14ac:dyDescent="0.25">
      <c r="F12631" s="469"/>
    </row>
    <row r="12632" spans="6:6" x14ac:dyDescent="0.25">
      <c r="F12632" s="469"/>
    </row>
    <row r="12633" spans="6:6" x14ac:dyDescent="0.25">
      <c r="F12633" s="469"/>
    </row>
    <row r="12634" spans="6:6" x14ac:dyDescent="0.25">
      <c r="F12634" s="469"/>
    </row>
    <row r="12635" spans="6:6" x14ac:dyDescent="0.25">
      <c r="F12635" s="469"/>
    </row>
    <row r="12636" spans="6:6" x14ac:dyDescent="0.25">
      <c r="F12636" s="469"/>
    </row>
    <row r="12637" spans="6:6" x14ac:dyDescent="0.25">
      <c r="F12637" s="469"/>
    </row>
    <row r="12638" spans="6:6" x14ac:dyDescent="0.25">
      <c r="F12638" s="469"/>
    </row>
    <row r="12639" spans="6:6" x14ac:dyDescent="0.25">
      <c r="F12639" s="469"/>
    </row>
    <row r="12640" spans="6:6" x14ac:dyDescent="0.25">
      <c r="F12640" s="469"/>
    </row>
    <row r="12641" spans="6:6" x14ac:dyDescent="0.25">
      <c r="F12641" s="469"/>
    </row>
    <row r="12642" spans="6:6" x14ac:dyDescent="0.25">
      <c r="F12642" s="469"/>
    </row>
    <row r="12643" spans="6:6" x14ac:dyDescent="0.25">
      <c r="F12643" s="469"/>
    </row>
    <row r="12644" spans="6:6" x14ac:dyDescent="0.25">
      <c r="F12644" s="469"/>
    </row>
    <row r="12645" spans="6:6" x14ac:dyDescent="0.25">
      <c r="F12645" s="469"/>
    </row>
    <row r="12646" spans="6:6" x14ac:dyDescent="0.25">
      <c r="F12646" s="469"/>
    </row>
    <row r="12647" spans="6:6" x14ac:dyDescent="0.25">
      <c r="F12647" s="469"/>
    </row>
    <row r="12648" spans="6:6" x14ac:dyDescent="0.25">
      <c r="F12648" s="469"/>
    </row>
    <row r="12649" spans="6:6" x14ac:dyDescent="0.25">
      <c r="F12649" s="469"/>
    </row>
    <row r="12650" spans="6:6" x14ac:dyDescent="0.25">
      <c r="F12650" s="469"/>
    </row>
    <row r="12651" spans="6:6" x14ac:dyDescent="0.25">
      <c r="F12651" s="469"/>
    </row>
    <row r="12652" spans="6:6" x14ac:dyDescent="0.25">
      <c r="F12652" s="469"/>
    </row>
    <row r="12653" spans="6:6" x14ac:dyDescent="0.25">
      <c r="F12653" s="469"/>
    </row>
    <row r="12654" spans="6:6" x14ac:dyDescent="0.25">
      <c r="F12654" s="469"/>
    </row>
    <row r="12655" spans="6:6" x14ac:dyDescent="0.25">
      <c r="F12655" s="469"/>
    </row>
    <row r="12656" spans="6:6" x14ac:dyDescent="0.25">
      <c r="F12656" s="469"/>
    </row>
    <row r="12657" spans="6:6" x14ac:dyDescent="0.25">
      <c r="F12657" s="469"/>
    </row>
    <row r="12658" spans="6:6" x14ac:dyDescent="0.25">
      <c r="F12658" s="469"/>
    </row>
    <row r="12659" spans="6:6" x14ac:dyDescent="0.25">
      <c r="F12659" s="469"/>
    </row>
    <row r="12660" spans="6:6" x14ac:dyDescent="0.25">
      <c r="F12660" s="469"/>
    </row>
    <row r="12661" spans="6:6" x14ac:dyDescent="0.25">
      <c r="F12661" s="469"/>
    </row>
    <row r="12662" spans="6:6" x14ac:dyDescent="0.25">
      <c r="F12662" s="469"/>
    </row>
    <row r="12663" spans="6:6" x14ac:dyDescent="0.25">
      <c r="F12663" s="469"/>
    </row>
    <row r="12664" spans="6:6" x14ac:dyDescent="0.25">
      <c r="F12664" s="469"/>
    </row>
    <row r="12665" spans="6:6" x14ac:dyDescent="0.25">
      <c r="F12665" s="469"/>
    </row>
    <row r="12666" spans="6:6" x14ac:dyDescent="0.25">
      <c r="F12666" s="469"/>
    </row>
    <row r="12667" spans="6:6" x14ac:dyDescent="0.25">
      <c r="F12667" s="469"/>
    </row>
    <row r="12668" spans="6:6" x14ac:dyDescent="0.25">
      <c r="F12668" s="469"/>
    </row>
    <row r="12669" spans="6:6" x14ac:dyDescent="0.25">
      <c r="F12669" s="469"/>
    </row>
    <row r="12670" spans="6:6" x14ac:dyDescent="0.25">
      <c r="F12670" s="469"/>
    </row>
    <row r="12671" spans="6:6" x14ac:dyDescent="0.25">
      <c r="F12671" s="469"/>
    </row>
    <row r="12672" spans="6:6" x14ac:dyDescent="0.25">
      <c r="F12672" s="469"/>
    </row>
    <row r="12673" spans="6:6" x14ac:dyDescent="0.25">
      <c r="F12673" s="469"/>
    </row>
    <row r="12674" spans="6:6" x14ac:dyDescent="0.25">
      <c r="F12674" s="469"/>
    </row>
    <row r="12675" spans="6:6" x14ac:dyDescent="0.25">
      <c r="F12675" s="469"/>
    </row>
    <row r="12676" spans="6:6" x14ac:dyDescent="0.25">
      <c r="F12676" s="469"/>
    </row>
    <row r="12677" spans="6:6" x14ac:dyDescent="0.25">
      <c r="F12677" s="469"/>
    </row>
    <row r="12678" spans="6:6" x14ac:dyDescent="0.25">
      <c r="F12678" s="469"/>
    </row>
    <row r="12679" spans="6:6" x14ac:dyDescent="0.25">
      <c r="F12679" s="469"/>
    </row>
    <row r="12680" spans="6:6" x14ac:dyDescent="0.25">
      <c r="F12680" s="469"/>
    </row>
    <row r="12681" spans="6:6" x14ac:dyDescent="0.25">
      <c r="F12681" s="469"/>
    </row>
    <row r="12682" spans="6:6" x14ac:dyDescent="0.25">
      <c r="F12682" s="469"/>
    </row>
    <row r="12683" spans="6:6" x14ac:dyDescent="0.25">
      <c r="F12683" s="469"/>
    </row>
    <row r="12684" spans="6:6" x14ac:dyDescent="0.25">
      <c r="F12684" s="469"/>
    </row>
    <row r="12685" spans="6:6" x14ac:dyDescent="0.25">
      <c r="F12685" s="469"/>
    </row>
    <row r="12686" spans="6:6" x14ac:dyDescent="0.25">
      <c r="F12686" s="469"/>
    </row>
    <row r="12687" spans="6:6" x14ac:dyDescent="0.25">
      <c r="F12687" s="469"/>
    </row>
    <row r="12688" spans="6:6" x14ac:dyDescent="0.25">
      <c r="F12688" s="469"/>
    </row>
    <row r="12689" spans="6:6" x14ac:dyDescent="0.25">
      <c r="F12689" s="469"/>
    </row>
    <row r="12690" spans="6:6" x14ac:dyDescent="0.25">
      <c r="F12690" s="469"/>
    </row>
    <row r="12691" spans="6:6" x14ac:dyDescent="0.25">
      <c r="F12691" s="469"/>
    </row>
    <row r="12692" spans="6:6" x14ac:dyDescent="0.25">
      <c r="F12692" s="469"/>
    </row>
    <row r="12693" spans="6:6" x14ac:dyDescent="0.25">
      <c r="F12693" s="469"/>
    </row>
    <row r="12694" spans="6:6" x14ac:dyDescent="0.25">
      <c r="F12694" s="469"/>
    </row>
    <row r="12695" spans="6:6" x14ac:dyDescent="0.25">
      <c r="F12695" s="469"/>
    </row>
    <row r="12696" spans="6:6" x14ac:dyDescent="0.25">
      <c r="F12696" s="469"/>
    </row>
    <row r="12697" spans="6:6" x14ac:dyDescent="0.25">
      <c r="F12697" s="469"/>
    </row>
    <row r="12698" spans="6:6" x14ac:dyDescent="0.25">
      <c r="F12698" s="469"/>
    </row>
    <row r="12699" spans="6:6" x14ac:dyDescent="0.25">
      <c r="F12699" s="469"/>
    </row>
    <row r="12700" spans="6:6" x14ac:dyDescent="0.25">
      <c r="F12700" s="469"/>
    </row>
    <row r="12701" spans="6:6" x14ac:dyDescent="0.25">
      <c r="F12701" s="469"/>
    </row>
    <row r="12702" spans="6:6" x14ac:dyDescent="0.25">
      <c r="F12702" s="469"/>
    </row>
    <row r="12703" spans="6:6" x14ac:dyDescent="0.25">
      <c r="F12703" s="469"/>
    </row>
    <row r="12704" spans="6:6" x14ac:dyDescent="0.25">
      <c r="F12704" s="469"/>
    </row>
    <row r="12705" spans="6:6" x14ac:dyDescent="0.25">
      <c r="F12705" s="469"/>
    </row>
    <row r="12706" spans="6:6" x14ac:dyDescent="0.25">
      <c r="F12706" s="469"/>
    </row>
    <row r="12707" spans="6:6" x14ac:dyDescent="0.25">
      <c r="F12707" s="469"/>
    </row>
    <row r="12708" spans="6:6" x14ac:dyDescent="0.25">
      <c r="F12708" s="469"/>
    </row>
    <row r="12709" spans="6:6" x14ac:dyDescent="0.25">
      <c r="F12709" s="469"/>
    </row>
    <row r="12710" spans="6:6" x14ac:dyDescent="0.25">
      <c r="F12710" s="469"/>
    </row>
    <row r="12711" spans="6:6" x14ac:dyDescent="0.25">
      <c r="F12711" s="469"/>
    </row>
    <row r="12712" spans="6:6" x14ac:dyDescent="0.25">
      <c r="F12712" s="469"/>
    </row>
    <row r="12713" spans="6:6" x14ac:dyDescent="0.25">
      <c r="F12713" s="469"/>
    </row>
    <row r="12714" spans="6:6" x14ac:dyDescent="0.25">
      <c r="F12714" s="469"/>
    </row>
    <row r="12715" spans="6:6" x14ac:dyDescent="0.25">
      <c r="F12715" s="469"/>
    </row>
    <row r="12716" spans="6:6" x14ac:dyDescent="0.25">
      <c r="F12716" s="469"/>
    </row>
    <row r="12717" spans="6:6" x14ac:dyDescent="0.25">
      <c r="F12717" s="469"/>
    </row>
    <row r="12718" spans="6:6" x14ac:dyDescent="0.25">
      <c r="F12718" s="469"/>
    </row>
    <row r="12719" spans="6:6" x14ac:dyDescent="0.25">
      <c r="F12719" s="469"/>
    </row>
    <row r="12720" spans="6:6" x14ac:dyDescent="0.25">
      <c r="F12720" s="469"/>
    </row>
    <row r="12721" spans="6:6" x14ac:dyDescent="0.25">
      <c r="F12721" s="469"/>
    </row>
    <row r="12722" spans="6:6" x14ac:dyDescent="0.25">
      <c r="F12722" s="469"/>
    </row>
    <row r="12723" spans="6:6" x14ac:dyDescent="0.25">
      <c r="F12723" s="469"/>
    </row>
    <row r="12724" spans="6:6" x14ac:dyDescent="0.25">
      <c r="F12724" s="469"/>
    </row>
    <row r="12725" spans="6:6" x14ac:dyDescent="0.25">
      <c r="F12725" s="469"/>
    </row>
    <row r="12726" spans="6:6" x14ac:dyDescent="0.25">
      <c r="F12726" s="469"/>
    </row>
    <row r="12727" spans="6:6" x14ac:dyDescent="0.25">
      <c r="F12727" s="469"/>
    </row>
    <row r="12728" spans="6:6" x14ac:dyDescent="0.25">
      <c r="F12728" s="469"/>
    </row>
    <row r="12729" spans="6:6" x14ac:dyDescent="0.25">
      <c r="F12729" s="469"/>
    </row>
    <row r="12730" spans="6:6" x14ac:dyDescent="0.25">
      <c r="F12730" s="469"/>
    </row>
    <row r="12731" spans="6:6" x14ac:dyDescent="0.25">
      <c r="F12731" s="469"/>
    </row>
    <row r="12732" spans="6:6" x14ac:dyDescent="0.25">
      <c r="F12732" s="469"/>
    </row>
    <row r="12733" spans="6:6" x14ac:dyDescent="0.25">
      <c r="F12733" s="469"/>
    </row>
    <row r="12734" spans="6:6" x14ac:dyDescent="0.25">
      <c r="F12734" s="469"/>
    </row>
    <row r="12735" spans="6:6" x14ac:dyDescent="0.25">
      <c r="F12735" s="469"/>
    </row>
    <row r="12736" spans="6:6" x14ac:dyDescent="0.25">
      <c r="F12736" s="469"/>
    </row>
    <row r="12737" spans="6:6" x14ac:dyDescent="0.25">
      <c r="F12737" s="469"/>
    </row>
    <row r="12738" spans="6:6" x14ac:dyDescent="0.25">
      <c r="F12738" s="469"/>
    </row>
    <row r="12739" spans="6:6" x14ac:dyDescent="0.25">
      <c r="F12739" s="469"/>
    </row>
    <row r="12740" spans="6:6" x14ac:dyDescent="0.25">
      <c r="F12740" s="469"/>
    </row>
    <row r="12741" spans="6:6" x14ac:dyDescent="0.25">
      <c r="F12741" s="469"/>
    </row>
    <row r="12742" spans="6:6" x14ac:dyDescent="0.25">
      <c r="F12742" s="469"/>
    </row>
    <row r="12743" spans="6:6" x14ac:dyDescent="0.25">
      <c r="F12743" s="469"/>
    </row>
    <row r="12744" spans="6:6" x14ac:dyDescent="0.25">
      <c r="F12744" s="469"/>
    </row>
    <row r="12745" spans="6:6" x14ac:dyDescent="0.25">
      <c r="F12745" s="469"/>
    </row>
    <row r="12746" spans="6:6" x14ac:dyDescent="0.25">
      <c r="F12746" s="469"/>
    </row>
    <row r="12747" spans="6:6" x14ac:dyDescent="0.25">
      <c r="F12747" s="469"/>
    </row>
    <row r="12748" spans="6:6" x14ac:dyDescent="0.25">
      <c r="F12748" s="469"/>
    </row>
    <row r="12749" spans="6:6" x14ac:dyDescent="0.25">
      <c r="F12749" s="469"/>
    </row>
    <row r="12750" spans="6:6" x14ac:dyDescent="0.25">
      <c r="F12750" s="469"/>
    </row>
    <row r="12751" spans="6:6" x14ac:dyDescent="0.25">
      <c r="F12751" s="469"/>
    </row>
    <row r="12752" spans="6:6" x14ac:dyDescent="0.25">
      <c r="F12752" s="469"/>
    </row>
    <row r="12753" spans="6:6" x14ac:dyDescent="0.25">
      <c r="F12753" s="469"/>
    </row>
    <row r="12754" spans="6:6" x14ac:dyDescent="0.25">
      <c r="F12754" s="469"/>
    </row>
    <row r="12755" spans="6:6" x14ac:dyDescent="0.25">
      <c r="F12755" s="469"/>
    </row>
    <row r="12756" spans="6:6" x14ac:dyDescent="0.25">
      <c r="F12756" s="469"/>
    </row>
    <row r="12757" spans="6:6" x14ac:dyDescent="0.25">
      <c r="F12757" s="469"/>
    </row>
    <row r="12758" spans="6:6" x14ac:dyDescent="0.25">
      <c r="F12758" s="469"/>
    </row>
    <row r="12759" spans="6:6" x14ac:dyDescent="0.25">
      <c r="F12759" s="469"/>
    </row>
    <row r="12760" spans="6:6" x14ac:dyDescent="0.25">
      <c r="F12760" s="469"/>
    </row>
    <row r="12761" spans="6:6" x14ac:dyDescent="0.25">
      <c r="F12761" s="469"/>
    </row>
    <row r="12762" spans="6:6" x14ac:dyDescent="0.25">
      <c r="F12762" s="469"/>
    </row>
    <row r="12763" spans="6:6" x14ac:dyDescent="0.25">
      <c r="F12763" s="469"/>
    </row>
    <row r="12764" spans="6:6" x14ac:dyDescent="0.25">
      <c r="F12764" s="469"/>
    </row>
    <row r="12765" spans="6:6" x14ac:dyDescent="0.25">
      <c r="F12765" s="469"/>
    </row>
    <row r="12766" spans="6:6" x14ac:dyDescent="0.25">
      <c r="F12766" s="469"/>
    </row>
    <row r="12767" spans="6:6" x14ac:dyDescent="0.25">
      <c r="F12767" s="469"/>
    </row>
    <row r="12768" spans="6:6" x14ac:dyDescent="0.25">
      <c r="F12768" s="469"/>
    </row>
    <row r="12769" spans="6:6" x14ac:dyDescent="0.25">
      <c r="F12769" s="469"/>
    </row>
    <row r="12770" spans="6:6" x14ac:dyDescent="0.25">
      <c r="F12770" s="469"/>
    </row>
    <row r="12771" spans="6:6" x14ac:dyDescent="0.25">
      <c r="F12771" s="469"/>
    </row>
    <row r="12772" spans="6:6" x14ac:dyDescent="0.25">
      <c r="F12772" s="469"/>
    </row>
    <row r="12773" spans="6:6" x14ac:dyDescent="0.25">
      <c r="F12773" s="469"/>
    </row>
    <row r="12774" spans="6:6" x14ac:dyDescent="0.25">
      <c r="F12774" s="469"/>
    </row>
    <row r="12775" spans="6:6" x14ac:dyDescent="0.25">
      <c r="F12775" s="469"/>
    </row>
    <row r="12776" spans="6:6" x14ac:dyDescent="0.25">
      <c r="F12776" s="469"/>
    </row>
    <row r="12777" spans="6:6" x14ac:dyDescent="0.25">
      <c r="F12777" s="469"/>
    </row>
    <row r="12778" spans="6:6" x14ac:dyDescent="0.25">
      <c r="F12778" s="469"/>
    </row>
    <row r="12779" spans="6:6" x14ac:dyDescent="0.25">
      <c r="F12779" s="469"/>
    </row>
    <row r="12780" spans="6:6" x14ac:dyDescent="0.25">
      <c r="F12780" s="469"/>
    </row>
    <row r="12781" spans="6:6" x14ac:dyDescent="0.25">
      <c r="F12781" s="469"/>
    </row>
    <row r="12782" spans="6:6" x14ac:dyDescent="0.25">
      <c r="F12782" s="469"/>
    </row>
    <row r="12783" spans="6:6" x14ac:dyDescent="0.25">
      <c r="F12783" s="469"/>
    </row>
    <row r="12784" spans="6:6" x14ac:dyDescent="0.25">
      <c r="F12784" s="469"/>
    </row>
    <row r="12785" spans="6:6" x14ac:dyDescent="0.25">
      <c r="F12785" s="469"/>
    </row>
    <row r="12786" spans="6:6" x14ac:dyDescent="0.25">
      <c r="F12786" s="469"/>
    </row>
    <row r="12787" spans="6:6" x14ac:dyDescent="0.25">
      <c r="F12787" s="469"/>
    </row>
    <row r="12788" spans="6:6" x14ac:dyDescent="0.25">
      <c r="F12788" s="469"/>
    </row>
    <row r="12789" spans="6:6" x14ac:dyDescent="0.25">
      <c r="F12789" s="469"/>
    </row>
    <row r="12790" spans="6:6" x14ac:dyDescent="0.25">
      <c r="F12790" s="469"/>
    </row>
    <row r="12791" spans="6:6" x14ac:dyDescent="0.25">
      <c r="F12791" s="469"/>
    </row>
    <row r="12792" spans="6:6" x14ac:dyDescent="0.25">
      <c r="F12792" s="469"/>
    </row>
    <row r="12793" spans="6:6" x14ac:dyDescent="0.25">
      <c r="F12793" s="469"/>
    </row>
    <row r="12794" spans="6:6" x14ac:dyDescent="0.25">
      <c r="F12794" s="469"/>
    </row>
    <row r="12795" spans="6:6" x14ac:dyDescent="0.25">
      <c r="F12795" s="469"/>
    </row>
    <row r="12796" spans="6:6" x14ac:dyDescent="0.25">
      <c r="F12796" s="469"/>
    </row>
    <row r="12797" spans="6:6" x14ac:dyDescent="0.25">
      <c r="F12797" s="469"/>
    </row>
    <row r="12798" spans="6:6" x14ac:dyDescent="0.25">
      <c r="F12798" s="469"/>
    </row>
    <row r="12799" spans="6:6" x14ac:dyDescent="0.25">
      <c r="F12799" s="469"/>
    </row>
    <row r="12800" spans="6:6" x14ac:dyDescent="0.25">
      <c r="F12800" s="469"/>
    </row>
    <row r="12801" spans="6:6" x14ac:dyDescent="0.25">
      <c r="F12801" s="469"/>
    </row>
    <row r="12802" spans="6:6" x14ac:dyDescent="0.25">
      <c r="F12802" s="469"/>
    </row>
    <row r="12803" spans="6:6" x14ac:dyDescent="0.25">
      <c r="F12803" s="469"/>
    </row>
    <row r="12804" spans="6:6" x14ac:dyDescent="0.25">
      <c r="F12804" s="469"/>
    </row>
    <row r="12805" spans="6:6" x14ac:dyDescent="0.25">
      <c r="F12805" s="469"/>
    </row>
    <row r="12806" spans="6:6" x14ac:dyDescent="0.25">
      <c r="F12806" s="469"/>
    </row>
    <row r="12807" spans="6:6" x14ac:dyDescent="0.25">
      <c r="F12807" s="469"/>
    </row>
    <row r="12808" spans="6:6" x14ac:dyDescent="0.25">
      <c r="F12808" s="469"/>
    </row>
    <row r="12809" spans="6:6" x14ac:dyDescent="0.25">
      <c r="F12809" s="469"/>
    </row>
    <row r="12810" spans="6:6" x14ac:dyDescent="0.25">
      <c r="F12810" s="469"/>
    </row>
    <row r="12811" spans="6:6" x14ac:dyDescent="0.25">
      <c r="F12811" s="469"/>
    </row>
    <row r="12812" spans="6:6" x14ac:dyDescent="0.25">
      <c r="F12812" s="469"/>
    </row>
    <row r="12813" spans="6:6" x14ac:dyDescent="0.25">
      <c r="F12813" s="469"/>
    </row>
    <row r="12814" spans="6:6" x14ac:dyDescent="0.25">
      <c r="F12814" s="469"/>
    </row>
    <row r="12815" spans="6:6" x14ac:dyDescent="0.25">
      <c r="F12815" s="469"/>
    </row>
    <row r="12816" spans="6:6" x14ac:dyDescent="0.25">
      <c r="F12816" s="469"/>
    </row>
    <row r="12817" spans="6:6" x14ac:dyDescent="0.25">
      <c r="F12817" s="469"/>
    </row>
    <row r="12818" spans="6:6" x14ac:dyDescent="0.25">
      <c r="F12818" s="469"/>
    </row>
    <row r="12819" spans="6:6" x14ac:dyDescent="0.25">
      <c r="F12819" s="469"/>
    </row>
    <row r="12820" spans="6:6" x14ac:dyDescent="0.25">
      <c r="F12820" s="469"/>
    </row>
    <row r="12821" spans="6:6" x14ac:dyDescent="0.25">
      <c r="F12821" s="469"/>
    </row>
    <row r="12822" spans="6:6" x14ac:dyDescent="0.25">
      <c r="F12822" s="469"/>
    </row>
    <row r="12823" spans="6:6" x14ac:dyDescent="0.25">
      <c r="F12823" s="469"/>
    </row>
    <row r="12824" spans="6:6" x14ac:dyDescent="0.25">
      <c r="F12824" s="469"/>
    </row>
    <row r="12825" spans="6:6" x14ac:dyDescent="0.25">
      <c r="F12825" s="469"/>
    </row>
    <row r="12826" spans="6:6" x14ac:dyDescent="0.25">
      <c r="F12826" s="469"/>
    </row>
    <row r="12827" spans="6:6" x14ac:dyDescent="0.25">
      <c r="F12827" s="469"/>
    </row>
    <row r="12828" spans="6:6" x14ac:dyDescent="0.25">
      <c r="F12828" s="469"/>
    </row>
    <row r="12829" spans="6:6" x14ac:dyDescent="0.25">
      <c r="F12829" s="469"/>
    </row>
    <row r="12830" spans="6:6" x14ac:dyDescent="0.25">
      <c r="F12830" s="469"/>
    </row>
    <row r="12831" spans="6:6" x14ac:dyDescent="0.25">
      <c r="F12831" s="469"/>
    </row>
    <row r="12832" spans="6:6" x14ac:dyDescent="0.25">
      <c r="F12832" s="469"/>
    </row>
    <row r="12833" spans="6:6" x14ac:dyDescent="0.25">
      <c r="F12833" s="469"/>
    </row>
    <row r="12834" spans="6:6" x14ac:dyDescent="0.25">
      <c r="F12834" s="469"/>
    </row>
    <row r="12835" spans="6:6" x14ac:dyDescent="0.25">
      <c r="F12835" s="469"/>
    </row>
    <row r="12836" spans="6:6" x14ac:dyDescent="0.25">
      <c r="F12836" s="469"/>
    </row>
    <row r="12837" spans="6:6" x14ac:dyDescent="0.25">
      <c r="F12837" s="469"/>
    </row>
    <row r="12838" spans="6:6" x14ac:dyDescent="0.25">
      <c r="F12838" s="469"/>
    </row>
    <row r="12839" spans="6:6" x14ac:dyDescent="0.25">
      <c r="F12839" s="469"/>
    </row>
    <row r="12840" spans="6:6" x14ac:dyDescent="0.25">
      <c r="F12840" s="469"/>
    </row>
    <row r="12841" spans="6:6" x14ac:dyDescent="0.25">
      <c r="F12841" s="469"/>
    </row>
    <row r="12842" spans="6:6" x14ac:dyDescent="0.25">
      <c r="F12842" s="469"/>
    </row>
    <row r="12843" spans="6:6" x14ac:dyDescent="0.25">
      <c r="F12843" s="469"/>
    </row>
    <row r="12844" spans="6:6" x14ac:dyDescent="0.25">
      <c r="F12844" s="469"/>
    </row>
    <row r="12845" spans="6:6" x14ac:dyDescent="0.25">
      <c r="F12845" s="469"/>
    </row>
    <row r="12846" spans="6:6" x14ac:dyDescent="0.25">
      <c r="F12846" s="469"/>
    </row>
    <row r="12847" spans="6:6" x14ac:dyDescent="0.25">
      <c r="F12847" s="469"/>
    </row>
    <row r="12848" spans="6:6" x14ac:dyDescent="0.25">
      <c r="F12848" s="469"/>
    </row>
    <row r="12849" spans="6:6" x14ac:dyDescent="0.25">
      <c r="F12849" s="469"/>
    </row>
    <row r="12850" spans="6:6" x14ac:dyDescent="0.25">
      <c r="F12850" s="469"/>
    </row>
    <row r="12851" spans="6:6" x14ac:dyDescent="0.25">
      <c r="F12851" s="469"/>
    </row>
    <row r="12852" spans="6:6" x14ac:dyDescent="0.25">
      <c r="F12852" s="469"/>
    </row>
    <row r="12853" spans="6:6" x14ac:dyDescent="0.25">
      <c r="F12853" s="469"/>
    </row>
    <row r="12854" spans="6:6" x14ac:dyDescent="0.25">
      <c r="F12854" s="469"/>
    </row>
    <row r="12855" spans="6:6" x14ac:dyDescent="0.25">
      <c r="F12855" s="469"/>
    </row>
    <row r="12856" spans="6:6" x14ac:dyDescent="0.25">
      <c r="F12856" s="469"/>
    </row>
    <row r="12857" spans="6:6" x14ac:dyDescent="0.25">
      <c r="F12857" s="469"/>
    </row>
    <row r="12858" spans="6:6" x14ac:dyDescent="0.25">
      <c r="F12858" s="469"/>
    </row>
    <row r="12859" spans="6:6" x14ac:dyDescent="0.25">
      <c r="F12859" s="469"/>
    </row>
    <row r="12860" spans="6:6" x14ac:dyDescent="0.25">
      <c r="F12860" s="469"/>
    </row>
    <row r="12861" spans="6:6" x14ac:dyDescent="0.25">
      <c r="F12861" s="469"/>
    </row>
    <row r="12862" spans="6:6" x14ac:dyDescent="0.25">
      <c r="F12862" s="469"/>
    </row>
    <row r="12863" spans="6:6" x14ac:dyDescent="0.25">
      <c r="F12863" s="469"/>
    </row>
    <row r="12864" spans="6:6" x14ac:dyDescent="0.25">
      <c r="F12864" s="469"/>
    </row>
    <row r="12865" spans="6:6" x14ac:dyDescent="0.25">
      <c r="F12865" s="469"/>
    </row>
    <row r="12866" spans="6:6" x14ac:dyDescent="0.25">
      <c r="F12866" s="469"/>
    </row>
    <row r="12867" spans="6:6" x14ac:dyDescent="0.25">
      <c r="F12867" s="469"/>
    </row>
    <row r="12868" spans="6:6" x14ac:dyDescent="0.25">
      <c r="F12868" s="469"/>
    </row>
    <row r="12869" spans="6:6" x14ac:dyDescent="0.25">
      <c r="F12869" s="469"/>
    </row>
    <row r="12870" spans="6:6" x14ac:dyDescent="0.25">
      <c r="F12870" s="469"/>
    </row>
    <row r="12871" spans="6:6" x14ac:dyDescent="0.25">
      <c r="F12871" s="469"/>
    </row>
    <row r="12872" spans="6:6" x14ac:dyDescent="0.25">
      <c r="F12872" s="469"/>
    </row>
    <row r="12873" spans="6:6" x14ac:dyDescent="0.25">
      <c r="F12873" s="469"/>
    </row>
    <row r="12874" spans="6:6" x14ac:dyDescent="0.25">
      <c r="F12874" s="469"/>
    </row>
    <row r="12875" spans="6:6" x14ac:dyDescent="0.25">
      <c r="F12875" s="469"/>
    </row>
    <row r="12876" spans="6:6" x14ac:dyDescent="0.25">
      <c r="F12876" s="469"/>
    </row>
    <row r="12877" spans="6:6" x14ac:dyDescent="0.25">
      <c r="F12877" s="469"/>
    </row>
    <row r="12878" spans="6:6" x14ac:dyDescent="0.25">
      <c r="F12878" s="469"/>
    </row>
    <row r="12879" spans="6:6" x14ac:dyDescent="0.25">
      <c r="F12879" s="469"/>
    </row>
    <row r="12880" spans="6:6" x14ac:dyDescent="0.25">
      <c r="F12880" s="469"/>
    </row>
    <row r="12881" spans="6:6" x14ac:dyDescent="0.25">
      <c r="F12881" s="469"/>
    </row>
    <row r="12882" spans="6:6" x14ac:dyDescent="0.25">
      <c r="F12882" s="469"/>
    </row>
    <row r="12883" spans="6:6" x14ac:dyDescent="0.25">
      <c r="F12883" s="469"/>
    </row>
    <row r="12884" spans="6:6" x14ac:dyDescent="0.25">
      <c r="F12884" s="469"/>
    </row>
    <row r="12885" spans="6:6" x14ac:dyDescent="0.25">
      <c r="F12885" s="469"/>
    </row>
    <row r="12886" spans="6:6" x14ac:dyDescent="0.25">
      <c r="F12886" s="469"/>
    </row>
    <row r="12887" spans="6:6" x14ac:dyDescent="0.25">
      <c r="F12887" s="469"/>
    </row>
    <row r="12888" spans="6:6" x14ac:dyDescent="0.25">
      <c r="F12888" s="469"/>
    </row>
    <row r="12889" spans="6:6" x14ac:dyDescent="0.25">
      <c r="F12889" s="469"/>
    </row>
    <row r="12890" spans="6:6" x14ac:dyDescent="0.25">
      <c r="F12890" s="469"/>
    </row>
    <row r="12891" spans="6:6" x14ac:dyDescent="0.25">
      <c r="F12891" s="469"/>
    </row>
    <row r="12892" spans="6:6" x14ac:dyDescent="0.25">
      <c r="F12892" s="469"/>
    </row>
    <row r="12893" spans="6:6" x14ac:dyDescent="0.25">
      <c r="F12893" s="469"/>
    </row>
    <row r="12894" spans="6:6" x14ac:dyDescent="0.25">
      <c r="F12894" s="469"/>
    </row>
    <row r="12895" spans="6:6" x14ac:dyDescent="0.25">
      <c r="F12895" s="469"/>
    </row>
    <row r="12896" spans="6:6" x14ac:dyDescent="0.25">
      <c r="F12896" s="469"/>
    </row>
    <row r="12897" spans="6:6" x14ac:dyDescent="0.25">
      <c r="F12897" s="469"/>
    </row>
    <row r="12898" spans="6:6" x14ac:dyDescent="0.25">
      <c r="F12898" s="469"/>
    </row>
    <row r="12899" spans="6:6" x14ac:dyDescent="0.25">
      <c r="F12899" s="469"/>
    </row>
    <row r="12900" spans="6:6" x14ac:dyDescent="0.25">
      <c r="F12900" s="469"/>
    </row>
    <row r="12901" spans="6:6" x14ac:dyDescent="0.25">
      <c r="F12901" s="469"/>
    </row>
    <row r="12902" spans="6:6" x14ac:dyDescent="0.25">
      <c r="F12902" s="469"/>
    </row>
    <row r="12903" spans="6:6" x14ac:dyDescent="0.25">
      <c r="F12903" s="469"/>
    </row>
    <row r="12904" spans="6:6" x14ac:dyDescent="0.25">
      <c r="F12904" s="469"/>
    </row>
    <row r="12905" spans="6:6" x14ac:dyDescent="0.25">
      <c r="F12905" s="469"/>
    </row>
    <row r="12906" spans="6:6" x14ac:dyDescent="0.25">
      <c r="F12906" s="469"/>
    </row>
    <row r="12907" spans="6:6" x14ac:dyDescent="0.25">
      <c r="F12907" s="469"/>
    </row>
    <row r="12908" spans="6:6" x14ac:dyDescent="0.25">
      <c r="F12908" s="469"/>
    </row>
    <row r="12909" spans="6:6" x14ac:dyDescent="0.25">
      <c r="F12909" s="469"/>
    </row>
    <row r="12910" spans="6:6" x14ac:dyDescent="0.25">
      <c r="F12910" s="469"/>
    </row>
    <row r="12911" spans="6:6" x14ac:dyDescent="0.25">
      <c r="F12911" s="469"/>
    </row>
    <row r="12912" spans="6:6" x14ac:dyDescent="0.25">
      <c r="F12912" s="469"/>
    </row>
    <row r="12913" spans="6:6" x14ac:dyDescent="0.25">
      <c r="F12913" s="469"/>
    </row>
    <row r="12914" spans="6:6" x14ac:dyDescent="0.25">
      <c r="F12914" s="469"/>
    </row>
    <row r="12915" spans="6:6" x14ac:dyDescent="0.25">
      <c r="F12915" s="469"/>
    </row>
    <row r="12916" spans="6:6" x14ac:dyDescent="0.25">
      <c r="F12916" s="469"/>
    </row>
    <row r="12917" spans="6:6" x14ac:dyDescent="0.25">
      <c r="F12917" s="469"/>
    </row>
    <row r="12918" spans="6:6" x14ac:dyDescent="0.25">
      <c r="F12918" s="469"/>
    </row>
    <row r="12919" spans="6:6" x14ac:dyDescent="0.25">
      <c r="F12919" s="469"/>
    </row>
    <row r="12920" spans="6:6" x14ac:dyDescent="0.25">
      <c r="F12920" s="469"/>
    </row>
    <row r="12921" spans="6:6" x14ac:dyDescent="0.25">
      <c r="F12921" s="469"/>
    </row>
    <row r="12922" spans="6:6" x14ac:dyDescent="0.25">
      <c r="F12922" s="469"/>
    </row>
    <row r="12923" spans="6:6" x14ac:dyDescent="0.25">
      <c r="F12923" s="469"/>
    </row>
    <row r="12924" spans="6:6" x14ac:dyDescent="0.25">
      <c r="F12924" s="469"/>
    </row>
    <row r="12925" spans="6:6" x14ac:dyDescent="0.25">
      <c r="F12925" s="469"/>
    </row>
    <row r="12926" spans="6:6" x14ac:dyDescent="0.25">
      <c r="F12926" s="469"/>
    </row>
    <row r="12927" spans="6:6" x14ac:dyDescent="0.25">
      <c r="F12927" s="469"/>
    </row>
    <row r="12928" spans="6:6" x14ac:dyDescent="0.25">
      <c r="F12928" s="469"/>
    </row>
    <row r="12929" spans="6:6" x14ac:dyDescent="0.25">
      <c r="F12929" s="469"/>
    </row>
    <row r="12930" spans="6:6" x14ac:dyDescent="0.25">
      <c r="F12930" s="469"/>
    </row>
    <row r="12931" spans="6:6" x14ac:dyDescent="0.25">
      <c r="F12931" s="469"/>
    </row>
    <row r="12932" spans="6:6" x14ac:dyDescent="0.25">
      <c r="F12932" s="469"/>
    </row>
    <row r="12933" spans="6:6" x14ac:dyDescent="0.25">
      <c r="F12933" s="469"/>
    </row>
    <row r="12934" spans="6:6" x14ac:dyDescent="0.25">
      <c r="F12934" s="469"/>
    </row>
    <row r="12935" spans="6:6" x14ac:dyDescent="0.25">
      <c r="F12935" s="469"/>
    </row>
    <row r="12936" spans="6:6" x14ac:dyDescent="0.25">
      <c r="F12936" s="469"/>
    </row>
    <row r="12937" spans="6:6" x14ac:dyDescent="0.25">
      <c r="F12937" s="469"/>
    </row>
    <row r="12938" spans="6:6" x14ac:dyDescent="0.25">
      <c r="F12938" s="469"/>
    </row>
    <row r="12939" spans="6:6" x14ac:dyDescent="0.25">
      <c r="F12939" s="469"/>
    </row>
    <row r="12940" spans="6:6" x14ac:dyDescent="0.25">
      <c r="F12940" s="469"/>
    </row>
    <row r="12941" spans="6:6" x14ac:dyDescent="0.25">
      <c r="F12941" s="469"/>
    </row>
    <row r="12942" spans="6:6" x14ac:dyDescent="0.25">
      <c r="F12942" s="469"/>
    </row>
    <row r="12943" spans="6:6" x14ac:dyDescent="0.25">
      <c r="F12943" s="469"/>
    </row>
    <row r="12944" spans="6:6" x14ac:dyDescent="0.25">
      <c r="F12944" s="469"/>
    </row>
    <row r="12945" spans="6:6" x14ac:dyDescent="0.25">
      <c r="F12945" s="469"/>
    </row>
    <row r="12946" spans="6:6" x14ac:dyDescent="0.25">
      <c r="F12946" s="469"/>
    </row>
    <row r="12947" spans="6:6" x14ac:dyDescent="0.25">
      <c r="F12947" s="469"/>
    </row>
    <row r="12948" spans="6:6" x14ac:dyDescent="0.25">
      <c r="F12948" s="469"/>
    </row>
    <row r="12949" spans="6:6" x14ac:dyDescent="0.25">
      <c r="F12949" s="469"/>
    </row>
    <row r="12950" spans="6:6" x14ac:dyDescent="0.25">
      <c r="F12950" s="469"/>
    </row>
    <row r="12951" spans="6:6" x14ac:dyDescent="0.25">
      <c r="F12951" s="469"/>
    </row>
    <row r="12952" spans="6:6" x14ac:dyDescent="0.25">
      <c r="F12952" s="469"/>
    </row>
    <row r="12953" spans="6:6" x14ac:dyDescent="0.25">
      <c r="F12953" s="469"/>
    </row>
    <row r="12954" spans="6:6" x14ac:dyDescent="0.25">
      <c r="F12954" s="469"/>
    </row>
    <row r="12955" spans="6:6" x14ac:dyDescent="0.25">
      <c r="F12955" s="469"/>
    </row>
    <row r="12956" spans="6:6" x14ac:dyDescent="0.25">
      <c r="F12956" s="469"/>
    </row>
    <row r="12957" spans="6:6" x14ac:dyDescent="0.25">
      <c r="F12957" s="469"/>
    </row>
    <row r="12958" spans="6:6" x14ac:dyDescent="0.25">
      <c r="F12958" s="469"/>
    </row>
    <row r="12959" spans="6:6" x14ac:dyDescent="0.25">
      <c r="F12959" s="469"/>
    </row>
    <row r="12960" spans="6:6" x14ac:dyDescent="0.25">
      <c r="F12960" s="469"/>
    </row>
    <row r="12961" spans="6:6" x14ac:dyDescent="0.25">
      <c r="F12961" s="469"/>
    </row>
    <row r="12962" spans="6:6" x14ac:dyDescent="0.25">
      <c r="F12962" s="469"/>
    </row>
    <row r="12963" spans="6:6" x14ac:dyDescent="0.25">
      <c r="F12963" s="469"/>
    </row>
    <row r="12964" spans="6:6" x14ac:dyDescent="0.25">
      <c r="F12964" s="469"/>
    </row>
    <row r="12965" spans="6:6" x14ac:dyDescent="0.25">
      <c r="F12965" s="469"/>
    </row>
    <row r="12966" spans="6:6" x14ac:dyDescent="0.25">
      <c r="F12966" s="469"/>
    </row>
    <row r="12967" spans="6:6" x14ac:dyDescent="0.25">
      <c r="F12967" s="469"/>
    </row>
    <row r="12968" spans="6:6" x14ac:dyDescent="0.25">
      <c r="F12968" s="469"/>
    </row>
    <row r="12969" spans="6:6" x14ac:dyDescent="0.25">
      <c r="F12969" s="469"/>
    </row>
    <row r="12970" spans="6:6" x14ac:dyDescent="0.25">
      <c r="F12970" s="469"/>
    </row>
    <row r="12971" spans="6:6" x14ac:dyDescent="0.25">
      <c r="F12971" s="469"/>
    </row>
    <row r="12972" spans="6:6" x14ac:dyDescent="0.25">
      <c r="F12972" s="469"/>
    </row>
    <row r="12973" spans="6:6" x14ac:dyDescent="0.25">
      <c r="F12973" s="469"/>
    </row>
    <row r="12974" spans="6:6" x14ac:dyDescent="0.25">
      <c r="F12974" s="469"/>
    </row>
    <row r="12975" spans="6:6" x14ac:dyDescent="0.25">
      <c r="F12975" s="469"/>
    </row>
    <row r="12976" spans="6:6" x14ac:dyDescent="0.25">
      <c r="F12976" s="469"/>
    </row>
    <row r="12977" spans="6:6" x14ac:dyDescent="0.25">
      <c r="F12977" s="469"/>
    </row>
    <row r="12978" spans="6:6" x14ac:dyDescent="0.25">
      <c r="F12978" s="469"/>
    </row>
    <row r="12979" spans="6:6" x14ac:dyDescent="0.25">
      <c r="F12979" s="469"/>
    </row>
    <row r="12980" spans="6:6" x14ac:dyDescent="0.25">
      <c r="F12980" s="469"/>
    </row>
    <row r="12981" spans="6:6" x14ac:dyDescent="0.25">
      <c r="F12981" s="469"/>
    </row>
    <row r="12982" spans="6:6" x14ac:dyDescent="0.25">
      <c r="F12982" s="469"/>
    </row>
    <row r="12983" spans="6:6" x14ac:dyDescent="0.25">
      <c r="F12983" s="469"/>
    </row>
    <row r="12984" spans="6:6" x14ac:dyDescent="0.25">
      <c r="F12984" s="469"/>
    </row>
    <row r="12985" spans="6:6" x14ac:dyDescent="0.25">
      <c r="F12985" s="469"/>
    </row>
    <row r="12986" spans="6:6" x14ac:dyDescent="0.25">
      <c r="F12986" s="469"/>
    </row>
    <row r="12987" spans="6:6" x14ac:dyDescent="0.25">
      <c r="F12987" s="469"/>
    </row>
    <row r="12988" spans="6:6" x14ac:dyDescent="0.25">
      <c r="F12988" s="469"/>
    </row>
    <row r="12989" spans="6:6" x14ac:dyDescent="0.25">
      <c r="F12989" s="469"/>
    </row>
    <row r="12990" spans="6:6" x14ac:dyDescent="0.25">
      <c r="F12990" s="469"/>
    </row>
    <row r="12991" spans="6:6" x14ac:dyDescent="0.25">
      <c r="F12991" s="469"/>
    </row>
    <row r="12992" spans="6:6" x14ac:dyDescent="0.25">
      <c r="F12992" s="469"/>
    </row>
    <row r="12993" spans="6:6" x14ac:dyDescent="0.25">
      <c r="F12993" s="469"/>
    </row>
    <row r="12994" spans="6:6" x14ac:dyDescent="0.25">
      <c r="F12994" s="469"/>
    </row>
    <row r="12995" spans="6:6" x14ac:dyDescent="0.25">
      <c r="F12995" s="469"/>
    </row>
    <row r="12996" spans="6:6" x14ac:dyDescent="0.25">
      <c r="F12996" s="469"/>
    </row>
    <row r="12997" spans="6:6" x14ac:dyDescent="0.25">
      <c r="F12997" s="469"/>
    </row>
    <row r="12998" spans="6:6" x14ac:dyDescent="0.25">
      <c r="F12998" s="469"/>
    </row>
    <row r="12999" spans="6:6" x14ac:dyDescent="0.25">
      <c r="F12999" s="469"/>
    </row>
    <row r="13000" spans="6:6" x14ac:dyDescent="0.25">
      <c r="F13000" s="469"/>
    </row>
    <row r="13001" spans="6:6" x14ac:dyDescent="0.25">
      <c r="F13001" s="469"/>
    </row>
    <row r="13002" spans="6:6" x14ac:dyDescent="0.25">
      <c r="F13002" s="469"/>
    </row>
    <row r="13003" spans="6:6" x14ac:dyDescent="0.25">
      <c r="F13003" s="469"/>
    </row>
    <row r="13004" spans="6:6" x14ac:dyDescent="0.25">
      <c r="F13004" s="469"/>
    </row>
    <row r="13005" spans="6:6" x14ac:dyDescent="0.25">
      <c r="F13005" s="469"/>
    </row>
    <row r="13006" spans="6:6" x14ac:dyDescent="0.25">
      <c r="F13006" s="469"/>
    </row>
    <row r="13007" spans="6:6" x14ac:dyDescent="0.25">
      <c r="F13007" s="469"/>
    </row>
    <row r="13008" spans="6:6" x14ac:dyDescent="0.25">
      <c r="F13008" s="469"/>
    </row>
    <row r="13009" spans="6:6" x14ac:dyDescent="0.25">
      <c r="F13009" s="469"/>
    </row>
    <row r="13010" spans="6:6" x14ac:dyDescent="0.25">
      <c r="F13010" s="469"/>
    </row>
    <row r="13011" spans="6:6" x14ac:dyDescent="0.25">
      <c r="F13011" s="469"/>
    </row>
    <row r="13012" spans="6:6" x14ac:dyDescent="0.25">
      <c r="F13012" s="469"/>
    </row>
    <row r="13013" spans="6:6" x14ac:dyDescent="0.25">
      <c r="F13013" s="469"/>
    </row>
    <row r="13014" spans="6:6" x14ac:dyDescent="0.25">
      <c r="F13014" s="469"/>
    </row>
    <row r="13015" spans="6:6" x14ac:dyDescent="0.25">
      <c r="F13015" s="469"/>
    </row>
    <row r="13016" spans="6:6" x14ac:dyDescent="0.25">
      <c r="F13016" s="469"/>
    </row>
    <row r="13017" spans="6:6" x14ac:dyDescent="0.25">
      <c r="F13017" s="469"/>
    </row>
    <row r="13018" spans="6:6" x14ac:dyDescent="0.25">
      <c r="F13018" s="469"/>
    </row>
    <row r="13019" spans="6:6" x14ac:dyDescent="0.25">
      <c r="F13019" s="469"/>
    </row>
    <row r="13020" spans="6:6" x14ac:dyDescent="0.25">
      <c r="F13020" s="469"/>
    </row>
    <row r="13021" spans="6:6" x14ac:dyDescent="0.25">
      <c r="F13021" s="469"/>
    </row>
    <row r="13022" spans="6:6" x14ac:dyDescent="0.25">
      <c r="F13022" s="469"/>
    </row>
    <row r="13023" spans="6:6" x14ac:dyDescent="0.25">
      <c r="F13023" s="469"/>
    </row>
    <row r="13024" spans="6:6" x14ac:dyDescent="0.25">
      <c r="F13024" s="469"/>
    </row>
    <row r="13025" spans="6:6" x14ac:dyDescent="0.25">
      <c r="F13025" s="469"/>
    </row>
    <row r="13026" spans="6:6" x14ac:dyDescent="0.25">
      <c r="F13026" s="469"/>
    </row>
    <row r="13027" spans="6:6" x14ac:dyDescent="0.25">
      <c r="F13027" s="469"/>
    </row>
    <row r="13028" spans="6:6" x14ac:dyDescent="0.25">
      <c r="F13028" s="469"/>
    </row>
    <row r="13029" spans="6:6" x14ac:dyDescent="0.25">
      <c r="F13029" s="469"/>
    </row>
    <row r="13030" spans="6:6" x14ac:dyDescent="0.25">
      <c r="F13030" s="469"/>
    </row>
    <row r="13031" spans="6:6" x14ac:dyDescent="0.25">
      <c r="F13031" s="469"/>
    </row>
    <row r="13032" spans="6:6" x14ac:dyDescent="0.25">
      <c r="F13032" s="469"/>
    </row>
    <row r="13033" spans="6:6" x14ac:dyDescent="0.25">
      <c r="F13033" s="469"/>
    </row>
    <row r="13034" spans="6:6" x14ac:dyDescent="0.25">
      <c r="F13034" s="469"/>
    </row>
    <row r="13035" spans="6:6" x14ac:dyDescent="0.25">
      <c r="F13035" s="469"/>
    </row>
    <row r="13036" spans="6:6" x14ac:dyDescent="0.25">
      <c r="F13036" s="469"/>
    </row>
    <row r="13037" spans="6:6" x14ac:dyDescent="0.25">
      <c r="F13037" s="469"/>
    </row>
    <row r="13038" spans="6:6" x14ac:dyDescent="0.25">
      <c r="F13038" s="469"/>
    </row>
    <row r="13039" spans="6:6" x14ac:dyDescent="0.25">
      <c r="F13039" s="469"/>
    </row>
    <row r="13040" spans="6:6" x14ac:dyDescent="0.25">
      <c r="F13040" s="469"/>
    </row>
    <row r="13041" spans="6:6" x14ac:dyDescent="0.25">
      <c r="F13041" s="469"/>
    </row>
    <row r="13042" spans="6:6" x14ac:dyDescent="0.25">
      <c r="F13042" s="469"/>
    </row>
    <row r="13043" spans="6:6" x14ac:dyDescent="0.25">
      <c r="F13043" s="469"/>
    </row>
    <row r="13044" spans="6:6" x14ac:dyDescent="0.25">
      <c r="F13044" s="469"/>
    </row>
    <row r="13045" spans="6:6" x14ac:dyDescent="0.25">
      <c r="F13045" s="469"/>
    </row>
    <row r="13046" spans="6:6" x14ac:dyDescent="0.25">
      <c r="F13046" s="469"/>
    </row>
    <row r="13047" spans="6:6" x14ac:dyDescent="0.25">
      <c r="F13047" s="469"/>
    </row>
    <row r="13048" spans="6:6" x14ac:dyDescent="0.25">
      <c r="F13048" s="469"/>
    </row>
    <row r="13049" spans="6:6" x14ac:dyDescent="0.25">
      <c r="F13049" s="469"/>
    </row>
    <row r="13050" spans="6:6" x14ac:dyDescent="0.25">
      <c r="F13050" s="469"/>
    </row>
    <row r="13051" spans="6:6" x14ac:dyDescent="0.25">
      <c r="F13051" s="469"/>
    </row>
    <row r="13052" spans="6:6" x14ac:dyDescent="0.25">
      <c r="F13052" s="469"/>
    </row>
    <row r="13053" spans="6:6" x14ac:dyDescent="0.25">
      <c r="F13053" s="469"/>
    </row>
    <row r="13054" spans="6:6" x14ac:dyDescent="0.25">
      <c r="F13054" s="469"/>
    </row>
    <row r="13055" spans="6:6" x14ac:dyDescent="0.25">
      <c r="F13055" s="469"/>
    </row>
    <row r="13056" spans="6:6" x14ac:dyDescent="0.25">
      <c r="F13056" s="469"/>
    </row>
    <row r="13057" spans="6:6" x14ac:dyDescent="0.25">
      <c r="F13057" s="469"/>
    </row>
    <row r="13058" spans="6:6" x14ac:dyDescent="0.25">
      <c r="F13058" s="469"/>
    </row>
    <row r="13059" spans="6:6" x14ac:dyDescent="0.25">
      <c r="F13059" s="469"/>
    </row>
    <row r="13060" spans="6:6" x14ac:dyDescent="0.25">
      <c r="F13060" s="469"/>
    </row>
    <row r="13061" spans="6:6" x14ac:dyDescent="0.25">
      <c r="F13061" s="469"/>
    </row>
    <row r="13062" spans="6:6" x14ac:dyDescent="0.25">
      <c r="F13062" s="469"/>
    </row>
    <row r="13063" spans="6:6" x14ac:dyDescent="0.25">
      <c r="F13063" s="469"/>
    </row>
    <row r="13064" spans="6:6" x14ac:dyDescent="0.25">
      <c r="F13064" s="469"/>
    </row>
    <row r="13065" spans="6:6" x14ac:dyDescent="0.25">
      <c r="F13065" s="469"/>
    </row>
    <row r="13066" spans="6:6" x14ac:dyDescent="0.25">
      <c r="F13066" s="469"/>
    </row>
    <row r="13067" spans="6:6" x14ac:dyDescent="0.25">
      <c r="F13067" s="469"/>
    </row>
    <row r="13068" spans="6:6" x14ac:dyDescent="0.25">
      <c r="F13068" s="469"/>
    </row>
    <row r="13069" spans="6:6" x14ac:dyDescent="0.25">
      <c r="F13069" s="469"/>
    </row>
    <row r="13070" spans="6:6" x14ac:dyDescent="0.25">
      <c r="F13070" s="469"/>
    </row>
    <row r="13071" spans="6:6" x14ac:dyDescent="0.25">
      <c r="F13071" s="469"/>
    </row>
    <row r="13072" spans="6:6" x14ac:dyDescent="0.25">
      <c r="F13072" s="469"/>
    </row>
    <row r="13073" spans="6:6" x14ac:dyDescent="0.25">
      <c r="F13073" s="469"/>
    </row>
    <row r="13074" spans="6:6" x14ac:dyDescent="0.25">
      <c r="F13074" s="469"/>
    </row>
    <row r="13075" spans="6:6" x14ac:dyDescent="0.25">
      <c r="F13075" s="469"/>
    </row>
    <row r="13076" spans="6:6" x14ac:dyDescent="0.25">
      <c r="F13076" s="469"/>
    </row>
    <row r="13077" spans="6:6" x14ac:dyDescent="0.25">
      <c r="F13077" s="469"/>
    </row>
    <row r="13078" spans="6:6" x14ac:dyDescent="0.25">
      <c r="F13078" s="469"/>
    </row>
    <row r="13079" spans="6:6" x14ac:dyDescent="0.25">
      <c r="F13079" s="469"/>
    </row>
    <row r="13080" spans="6:6" x14ac:dyDescent="0.25">
      <c r="F13080" s="469"/>
    </row>
    <row r="13081" spans="6:6" x14ac:dyDescent="0.25">
      <c r="F13081" s="469"/>
    </row>
    <row r="13082" spans="6:6" x14ac:dyDescent="0.25">
      <c r="F13082" s="469"/>
    </row>
    <row r="13083" spans="6:6" x14ac:dyDescent="0.25">
      <c r="F13083" s="469"/>
    </row>
    <row r="13084" spans="6:6" x14ac:dyDescent="0.25">
      <c r="F13084" s="469"/>
    </row>
    <row r="13085" spans="6:6" x14ac:dyDescent="0.25">
      <c r="F13085" s="469"/>
    </row>
    <row r="13086" spans="6:6" x14ac:dyDescent="0.25">
      <c r="F13086" s="469"/>
    </row>
    <row r="13087" spans="6:6" x14ac:dyDescent="0.25">
      <c r="F13087" s="469"/>
    </row>
    <row r="13088" spans="6:6" x14ac:dyDescent="0.25">
      <c r="F13088" s="469"/>
    </row>
    <row r="13089" spans="6:6" x14ac:dyDescent="0.25">
      <c r="F13089" s="469"/>
    </row>
    <row r="13090" spans="6:6" x14ac:dyDescent="0.25">
      <c r="F13090" s="469"/>
    </row>
    <row r="13091" spans="6:6" x14ac:dyDescent="0.25">
      <c r="F13091" s="469"/>
    </row>
    <row r="13092" spans="6:6" x14ac:dyDescent="0.25">
      <c r="F13092" s="469"/>
    </row>
    <row r="13093" spans="6:6" x14ac:dyDescent="0.25">
      <c r="F13093" s="469"/>
    </row>
    <row r="13094" spans="6:6" x14ac:dyDescent="0.25">
      <c r="F13094" s="469"/>
    </row>
    <row r="13095" spans="6:6" x14ac:dyDescent="0.25">
      <c r="F13095" s="469"/>
    </row>
    <row r="13096" spans="6:6" x14ac:dyDescent="0.25">
      <c r="F13096" s="469"/>
    </row>
    <row r="13097" spans="6:6" x14ac:dyDescent="0.25">
      <c r="F13097" s="469"/>
    </row>
    <row r="13098" spans="6:6" x14ac:dyDescent="0.25">
      <c r="F13098" s="469"/>
    </row>
    <row r="13099" spans="6:6" x14ac:dyDescent="0.25">
      <c r="F13099" s="469"/>
    </row>
    <row r="13100" spans="6:6" x14ac:dyDescent="0.25">
      <c r="F13100" s="469"/>
    </row>
    <row r="13101" spans="6:6" x14ac:dyDescent="0.25">
      <c r="F13101" s="469"/>
    </row>
    <row r="13102" spans="6:6" x14ac:dyDescent="0.25">
      <c r="F13102" s="469"/>
    </row>
    <row r="13103" spans="6:6" x14ac:dyDescent="0.25">
      <c r="F13103" s="469"/>
    </row>
    <row r="13104" spans="6:6" x14ac:dyDescent="0.25">
      <c r="F13104" s="469"/>
    </row>
    <row r="13105" spans="6:6" x14ac:dyDescent="0.25">
      <c r="F13105" s="469"/>
    </row>
    <row r="13106" spans="6:6" x14ac:dyDescent="0.25">
      <c r="F13106" s="469"/>
    </row>
    <row r="13107" spans="6:6" x14ac:dyDescent="0.25">
      <c r="F13107" s="469"/>
    </row>
    <row r="13108" spans="6:6" x14ac:dyDescent="0.25">
      <c r="F13108" s="469"/>
    </row>
    <row r="13109" spans="6:6" x14ac:dyDescent="0.25">
      <c r="F13109" s="469"/>
    </row>
    <row r="13110" spans="6:6" x14ac:dyDescent="0.25">
      <c r="F13110" s="469"/>
    </row>
    <row r="13111" spans="6:6" x14ac:dyDescent="0.25">
      <c r="F13111" s="469"/>
    </row>
    <row r="13112" spans="6:6" x14ac:dyDescent="0.25">
      <c r="F13112" s="469"/>
    </row>
    <row r="13113" spans="6:6" x14ac:dyDescent="0.25">
      <c r="F13113" s="469"/>
    </row>
    <row r="13114" spans="6:6" x14ac:dyDescent="0.25">
      <c r="F13114" s="469"/>
    </row>
    <row r="13115" spans="6:6" x14ac:dyDescent="0.25">
      <c r="F13115" s="469"/>
    </row>
    <row r="13116" spans="6:6" x14ac:dyDescent="0.25">
      <c r="F13116" s="469"/>
    </row>
    <row r="13117" spans="6:6" x14ac:dyDescent="0.25">
      <c r="F13117" s="469"/>
    </row>
    <row r="13118" spans="6:6" x14ac:dyDescent="0.25">
      <c r="F13118" s="469"/>
    </row>
    <row r="13119" spans="6:6" x14ac:dyDescent="0.25">
      <c r="F13119" s="469"/>
    </row>
    <row r="13120" spans="6:6" x14ac:dyDescent="0.25">
      <c r="F13120" s="469"/>
    </row>
    <row r="13121" spans="6:6" x14ac:dyDescent="0.25">
      <c r="F13121" s="469"/>
    </row>
    <row r="13122" spans="6:6" x14ac:dyDescent="0.25">
      <c r="F13122" s="469"/>
    </row>
    <row r="13123" spans="6:6" x14ac:dyDescent="0.25">
      <c r="F13123" s="469"/>
    </row>
    <row r="13124" spans="6:6" x14ac:dyDescent="0.25">
      <c r="F13124" s="469"/>
    </row>
    <row r="13125" spans="6:6" x14ac:dyDescent="0.25">
      <c r="F13125" s="469"/>
    </row>
    <row r="13126" spans="6:6" x14ac:dyDescent="0.25">
      <c r="F13126" s="469"/>
    </row>
    <row r="13127" spans="6:6" x14ac:dyDescent="0.25">
      <c r="F13127" s="469"/>
    </row>
    <row r="13128" spans="6:6" x14ac:dyDescent="0.25">
      <c r="F13128" s="469"/>
    </row>
    <row r="13129" spans="6:6" x14ac:dyDescent="0.25">
      <c r="F13129" s="469"/>
    </row>
    <row r="13130" spans="6:6" x14ac:dyDescent="0.25">
      <c r="F13130" s="469"/>
    </row>
    <row r="13131" spans="6:6" x14ac:dyDescent="0.25">
      <c r="F13131" s="469"/>
    </row>
    <row r="13132" spans="6:6" x14ac:dyDescent="0.25">
      <c r="F13132" s="469"/>
    </row>
    <row r="13133" spans="6:6" x14ac:dyDescent="0.25">
      <c r="F13133" s="469"/>
    </row>
    <row r="13134" spans="6:6" x14ac:dyDescent="0.25">
      <c r="F13134" s="469"/>
    </row>
    <row r="13135" spans="6:6" x14ac:dyDescent="0.25">
      <c r="F13135" s="469"/>
    </row>
    <row r="13136" spans="6:6" x14ac:dyDescent="0.25">
      <c r="F13136" s="469"/>
    </row>
    <row r="13137" spans="6:6" x14ac:dyDescent="0.25">
      <c r="F13137" s="469"/>
    </row>
    <row r="13138" spans="6:6" x14ac:dyDescent="0.25">
      <c r="F13138" s="469"/>
    </row>
    <row r="13139" spans="6:6" x14ac:dyDescent="0.25">
      <c r="F13139" s="469"/>
    </row>
    <row r="13140" spans="6:6" x14ac:dyDescent="0.25">
      <c r="F13140" s="469"/>
    </row>
    <row r="13141" spans="6:6" x14ac:dyDescent="0.25">
      <c r="F13141" s="469"/>
    </row>
    <row r="13142" spans="6:6" x14ac:dyDescent="0.25">
      <c r="F13142" s="469"/>
    </row>
    <row r="13143" spans="6:6" x14ac:dyDescent="0.25">
      <c r="F13143" s="469"/>
    </row>
    <row r="13144" spans="6:6" x14ac:dyDescent="0.25">
      <c r="F13144" s="469"/>
    </row>
    <row r="13145" spans="6:6" x14ac:dyDescent="0.25">
      <c r="F13145" s="469"/>
    </row>
    <row r="13146" spans="6:6" x14ac:dyDescent="0.25">
      <c r="F13146" s="469"/>
    </row>
    <row r="13147" spans="6:6" x14ac:dyDescent="0.25">
      <c r="F13147" s="469"/>
    </row>
    <row r="13148" spans="6:6" x14ac:dyDescent="0.25">
      <c r="F13148" s="469"/>
    </row>
    <row r="13149" spans="6:6" x14ac:dyDescent="0.25">
      <c r="F13149" s="469"/>
    </row>
    <row r="13150" spans="6:6" x14ac:dyDescent="0.25">
      <c r="F13150" s="469"/>
    </row>
    <row r="13151" spans="6:6" x14ac:dyDescent="0.25">
      <c r="F13151" s="469"/>
    </row>
    <row r="13152" spans="6:6" x14ac:dyDescent="0.25">
      <c r="F13152" s="469"/>
    </row>
    <row r="13153" spans="6:6" x14ac:dyDescent="0.25">
      <c r="F13153" s="469"/>
    </row>
    <row r="13154" spans="6:6" x14ac:dyDescent="0.25">
      <c r="F13154" s="469"/>
    </row>
    <row r="13155" spans="6:6" x14ac:dyDescent="0.25">
      <c r="F13155" s="469"/>
    </row>
    <row r="13156" spans="6:6" x14ac:dyDescent="0.25">
      <c r="F13156" s="469"/>
    </row>
    <row r="13157" spans="6:6" x14ac:dyDescent="0.25">
      <c r="F13157" s="469"/>
    </row>
    <row r="13158" spans="6:6" x14ac:dyDescent="0.25">
      <c r="F13158" s="469"/>
    </row>
    <row r="13159" spans="6:6" x14ac:dyDescent="0.25">
      <c r="F13159" s="469"/>
    </row>
    <row r="13160" spans="6:6" x14ac:dyDescent="0.25">
      <c r="F13160" s="469"/>
    </row>
    <row r="13161" spans="6:6" x14ac:dyDescent="0.25">
      <c r="F13161" s="469"/>
    </row>
    <row r="13162" spans="6:6" x14ac:dyDescent="0.25">
      <c r="F13162" s="469"/>
    </row>
    <row r="13163" spans="6:6" x14ac:dyDescent="0.25">
      <c r="F13163" s="469"/>
    </row>
    <row r="13164" spans="6:6" x14ac:dyDescent="0.25">
      <c r="F13164" s="469"/>
    </row>
    <row r="13165" spans="6:6" x14ac:dyDescent="0.25">
      <c r="F13165" s="469"/>
    </row>
    <row r="13166" spans="6:6" x14ac:dyDescent="0.25">
      <c r="F13166" s="469"/>
    </row>
    <row r="13167" spans="6:6" x14ac:dyDescent="0.25">
      <c r="F13167" s="469"/>
    </row>
    <row r="13168" spans="6:6" x14ac:dyDescent="0.25">
      <c r="F13168" s="469"/>
    </row>
    <row r="13169" spans="6:6" x14ac:dyDescent="0.25">
      <c r="F13169" s="469"/>
    </row>
    <row r="13170" spans="6:6" x14ac:dyDescent="0.25">
      <c r="F13170" s="469"/>
    </row>
    <row r="13171" spans="6:6" x14ac:dyDescent="0.25">
      <c r="F13171" s="469"/>
    </row>
    <row r="13172" spans="6:6" x14ac:dyDescent="0.25">
      <c r="F13172" s="469"/>
    </row>
    <row r="13173" spans="6:6" x14ac:dyDescent="0.25">
      <c r="F13173" s="469"/>
    </row>
    <row r="13174" spans="6:6" x14ac:dyDescent="0.25">
      <c r="F13174" s="469"/>
    </row>
    <row r="13175" spans="6:6" x14ac:dyDescent="0.25">
      <c r="F13175" s="469"/>
    </row>
    <row r="13176" spans="6:6" x14ac:dyDescent="0.25">
      <c r="F13176" s="469"/>
    </row>
    <row r="13177" spans="6:6" x14ac:dyDescent="0.25">
      <c r="F13177" s="469"/>
    </row>
    <row r="13178" spans="6:6" x14ac:dyDescent="0.25">
      <c r="F13178" s="469"/>
    </row>
    <row r="13179" spans="6:6" x14ac:dyDescent="0.25">
      <c r="F13179" s="469"/>
    </row>
    <row r="13180" spans="6:6" x14ac:dyDescent="0.25">
      <c r="F13180" s="469"/>
    </row>
    <row r="13181" spans="6:6" x14ac:dyDescent="0.25">
      <c r="F13181" s="469"/>
    </row>
    <row r="13182" spans="6:6" x14ac:dyDescent="0.25">
      <c r="F13182" s="469"/>
    </row>
    <row r="13183" spans="6:6" x14ac:dyDescent="0.25">
      <c r="F13183" s="469"/>
    </row>
    <row r="13184" spans="6:6" x14ac:dyDescent="0.25">
      <c r="F13184" s="469"/>
    </row>
    <row r="13185" spans="6:6" x14ac:dyDescent="0.25">
      <c r="F13185" s="469"/>
    </row>
    <row r="13186" spans="6:6" x14ac:dyDescent="0.25">
      <c r="F13186" s="469"/>
    </row>
    <row r="13187" spans="6:6" x14ac:dyDescent="0.25">
      <c r="F13187" s="469"/>
    </row>
    <row r="13188" spans="6:6" x14ac:dyDescent="0.25">
      <c r="F13188" s="469"/>
    </row>
    <row r="13189" spans="6:6" x14ac:dyDescent="0.25">
      <c r="F13189" s="469"/>
    </row>
    <row r="13190" spans="6:6" x14ac:dyDescent="0.25">
      <c r="F13190" s="469"/>
    </row>
    <row r="13191" spans="6:6" x14ac:dyDescent="0.25">
      <c r="F13191" s="469"/>
    </row>
    <row r="13192" spans="6:6" x14ac:dyDescent="0.25">
      <c r="F13192" s="469"/>
    </row>
    <row r="13193" spans="6:6" x14ac:dyDescent="0.25">
      <c r="F13193" s="469"/>
    </row>
    <row r="13194" spans="6:6" x14ac:dyDescent="0.25">
      <c r="F13194" s="469"/>
    </row>
    <row r="13195" spans="6:6" x14ac:dyDescent="0.25">
      <c r="F13195" s="469"/>
    </row>
    <row r="13196" spans="6:6" x14ac:dyDescent="0.25">
      <c r="F13196" s="469"/>
    </row>
    <row r="13197" spans="6:6" x14ac:dyDescent="0.25">
      <c r="F13197" s="469"/>
    </row>
    <row r="13198" spans="6:6" x14ac:dyDescent="0.25">
      <c r="F13198" s="469"/>
    </row>
    <row r="13199" spans="6:6" x14ac:dyDescent="0.25">
      <c r="F13199" s="469"/>
    </row>
    <row r="13200" spans="6:6" x14ac:dyDescent="0.25">
      <c r="F13200" s="469"/>
    </row>
    <row r="13201" spans="6:6" x14ac:dyDescent="0.25">
      <c r="F13201" s="469"/>
    </row>
    <row r="13202" spans="6:6" x14ac:dyDescent="0.25">
      <c r="F13202" s="469"/>
    </row>
    <row r="13203" spans="6:6" x14ac:dyDescent="0.25">
      <c r="F13203" s="469"/>
    </row>
    <row r="13204" spans="6:6" x14ac:dyDescent="0.25">
      <c r="F13204" s="469"/>
    </row>
    <row r="13205" spans="6:6" x14ac:dyDescent="0.25">
      <c r="F13205" s="469"/>
    </row>
    <row r="13206" spans="6:6" x14ac:dyDescent="0.25">
      <c r="F13206" s="469"/>
    </row>
    <row r="13207" spans="6:6" x14ac:dyDescent="0.25">
      <c r="F13207" s="469"/>
    </row>
    <row r="13208" spans="6:6" x14ac:dyDescent="0.25">
      <c r="F13208" s="469"/>
    </row>
    <row r="13209" spans="6:6" x14ac:dyDescent="0.25">
      <c r="F13209" s="469"/>
    </row>
    <row r="13210" spans="6:6" x14ac:dyDescent="0.25">
      <c r="F13210" s="469"/>
    </row>
    <row r="13211" spans="6:6" x14ac:dyDescent="0.25">
      <c r="F13211" s="469"/>
    </row>
    <row r="13212" spans="6:6" x14ac:dyDescent="0.25">
      <c r="F13212" s="469"/>
    </row>
    <row r="13213" spans="6:6" x14ac:dyDescent="0.25">
      <c r="F13213" s="469"/>
    </row>
    <row r="13214" spans="6:6" x14ac:dyDescent="0.25">
      <c r="F13214" s="469"/>
    </row>
    <row r="13215" spans="6:6" x14ac:dyDescent="0.25">
      <c r="F13215" s="469"/>
    </row>
    <row r="13216" spans="6:6" x14ac:dyDescent="0.25">
      <c r="F13216" s="469"/>
    </row>
    <row r="13217" spans="6:6" x14ac:dyDescent="0.25">
      <c r="F13217" s="469"/>
    </row>
    <row r="13218" spans="6:6" x14ac:dyDescent="0.25">
      <c r="F13218" s="469"/>
    </row>
    <row r="13219" spans="6:6" x14ac:dyDescent="0.25">
      <c r="F13219" s="469"/>
    </row>
    <row r="13220" spans="6:6" x14ac:dyDescent="0.25">
      <c r="F13220" s="469"/>
    </row>
    <row r="13221" spans="6:6" x14ac:dyDescent="0.25">
      <c r="F13221" s="469"/>
    </row>
    <row r="13222" spans="6:6" x14ac:dyDescent="0.25">
      <c r="F13222" s="469"/>
    </row>
    <row r="13223" spans="6:6" x14ac:dyDescent="0.25">
      <c r="F13223" s="469"/>
    </row>
    <row r="13224" spans="6:6" x14ac:dyDescent="0.25">
      <c r="F13224" s="469"/>
    </row>
    <row r="13225" spans="6:6" x14ac:dyDescent="0.25">
      <c r="F13225" s="469"/>
    </row>
    <row r="13226" spans="6:6" x14ac:dyDescent="0.25">
      <c r="F13226" s="469"/>
    </row>
    <row r="13227" spans="6:6" x14ac:dyDescent="0.25">
      <c r="F13227" s="469"/>
    </row>
    <row r="13228" spans="6:6" x14ac:dyDescent="0.25">
      <c r="F13228" s="469"/>
    </row>
    <row r="13229" spans="6:6" x14ac:dyDescent="0.25">
      <c r="F13229" s="469"/>
    </row>
    <row r="13230" spans="6:6" x14ac:dyDescent="0.25">
      <c r="F13230" s="469"/>
    </row>
    <row r="13231" spans="6:6" x14ac:dyDescent="0.25">
      <c r="F13231" s="469"/>
    </row>
    <row r="13232" spans="6:6" x14ac:dyDescent="0.25">
      <c r="F13232" s="469"/>
    </row>
    <row r="13233" spans="6:6" x14ac:dyDescent="0.25">
      <c r="F13233" s="469"/>
    </row>
    <row r="13234" spans="6:6" x14ac:dyDescent="0.25">
      <c r="F13234" s="469"/>
    </row>
    <row r="13235" spans="6:6" x14ac:dyDescent="0.25">
      <c r="F13235" s="469"/>
    </row>
    <row r="13236" spans="6:6" x14ac:dyDescent="0.25">
      <c r="F13236" s="469"/>
    </row>
    <row r="13237" spans="6:6" x14ac:dyDescent="0.25">
      <c r="F13237" s="469"/>
    </row>
    <row r="13238" spans="6:6" x14ac:dyDescent="0.25">
      <c r="F13238" s="469"/>
    </row>
    <row r="13239" spans="6:6" x14ac:dyDescent="0.25">
      <c r="F13239" s="469"/>
    </row>
    <row r="13240" spans="6:6" x14ac:dyDescent="0.25">
      <c r="F13240" s="469"/>
    </row>
    <row r="13241" spans="6:6" x14ac:dyDescent="0.25">
      <c r="F13241" s="469"/>
    </row>
    <row r="13242" spans="6:6" x14ac:dyDescent="0.25">
      <c r="F13242" s="469"/>
    </row>
    <row r="13243" spans="6:6" x14ac:dyDescent="0.25">
      <c r="F13243" s="469"/>
    </row>
    <row r="13244" spans="6:6" x14ac:dyDescent="0.25">
      <c r="F13244" s="469"/>
    </row>
    <row r="13245" spans="6:6" x14ac:dyDescent="0.25">
      <c r="F13245" s="469"/>
    </row>
    <row r="13246" spans="6:6" x14ac:dyDescent="0.25">
      <c r="F13246" s="469"/>
    </row>
    <row r="13247" spans="6:6" x14ac:dyDescent="0.25">
      <c r="F13247" s="469"/>
    </row>
    <row r="13248" spans="6:6" x14ac:dyDescent="0.25">
      <c r="F13248" s="469"/>
    </row>
    <row r="13249" spans="6:6" x14ac:dyDescent="0.25">
      <c r="F13249" s="469"/>
    </row>
    <row r="13250" spans="6:6" x14ac:dyDescent="0.25">
      <c r="F13250" s="469"/>
    </row>
    <row r="13251" spans="6:6" x14ac:dyDescent="0.25">
      <c r="F13251" s="469"/>
    </row>
    <row r="13252" spans="6:6" x14ac:dyDescent="0.25">
      <c r="F13252" s="469"/>
    </row>
    <row r="13253" spans="6:6" x14ac:dyDescent="0.25">
      <c r="F13253" s="469"/>
    </row>
    <row r="13254" spans="6:6" x14ac:dyDescent="0.25">
      <c r="F13254" s="469"/>
    </row>
    <row r="13255" spans="6:6" x14ac:dyDescent="0.25">
      <c r="F13255" s="469"/>
    </row>
    <row r="13256" spans="6:6" x14ac:dyDescent="0.25">
      <c r="F13256" s="469"/>
    </row>
    <row r="13257" spans="6:6" x14ac:dyDescent="0.25">
      <c r="F13257" s="469"/>
    </row>
    <row r="13258" spans="6:6" x14ac:dyDescent="0.25">
      <c r="F13258" s="469"/>
    </row>
    <row r="13259" spans="6:6" x14ac:dyDescent="0.25">
      <c r="F13259" s="469"/>
    </row>
    <row r="13260" spans="6:6" x14ac:dyDescent="0.25">
      <c r="F13260" s="469"/>
    </row>
    <row r="13261" spans="6:6" x14ac:dyDescent="0.25">
      <c r="F13261" s="469"/>
    </row>
    <row r="13262" spans="6:6" x14ac:dyDescent="0.25">
      <c r="F13262" s="469"/>
    </row>
    <row r="13263" spans="6:6" x14ac:dyDescent="0.25">
      <c r="F13263" s="469"/>
    </row>
    <row r="13264" spans="6:6" x14ac:dyDescent="0.25">
      <c r="F13264" s="469"/>
    </row>
    <row r="13265" spans="6:6" x14ac:dyDescent="0.25">
      <c r="F13265" s="469"/>
    </row>
    <row r="13266" spans="6:6" x14ac:dyDescent="0.25">
      <c r="F13266" s="469"/>
    </row>
    <row r="13267" spans="6:6" x14ac:dyDescent="0.25">
      <c r="F13267" s="469"/>
    </row>
    <row r="13268" spans="6:6" x14ac:dyDescent="0.25">
      <c r="F13268" s="469"/>
    </row>
    <row r="13269" spans="6:6" x14ac:dyDescent="0.25">
      <c r="F13269" s="469"/>
    </row>
    <row r="13270" spans="6:6" x14ac:dyDescent="0.25">
      <c r="F13270" s="469"/>
    </row>
    <row r="13271" spans="6:6" x14ac:dyDescent="0.25">
      <c r="F13271" s="469"/>
    </row>
    <row r="13272" spans="6:6" x14ac:dyDescent="0.25">
      <c r="F13272" s="469"/>
    </row>
    <row r="13273" spans="6:6" x14ac:dyDescent="0.25">
      <c r="F13273" s="469"/>
    </row>
    <row r="13274" spans="6:6" x14ac:dyDescent="0.25">
      <c r="F13274" s="469"/>
    </row>
    <row r="13275" spans="6:6" x14ac:dyDescent="0.25">
      <c r="F13275" s="469"/>
    </row>
    <row r="13276" spans="6:6" x14ac:dyDescent="0.25">
      <c r="F13276" s="469"/>
    </row>
    <row r="13277" spans="6:6" x14ac:dyDescent="0.25">
      <c r="F13277" s="469"/>
    </row>
    <row r="13278" spans="6:6" x14ac:dyDescent="0.25">
      <c r="F13278" s="469"/>
    </row>
    <row r="13279" spans="6:6" x14ac:dyDescent="0.25">
      <c r="F13279" s="469"/>
    </row>
    <row r="13280" spans="6:6" x14ac:dyDescent="0.25">
      <c r="F13280" s="469"/>
    </row>
    <row r="13281" spans="6:6" x14ac:dyDescent="0.25">
      <c r="F13281" s="469"/>
    </row>
    <row r="13282" spans="6:6" x14ac:dyDescent="0.25">
      <c r="F13282" s="469"/>
    </row>
    <row r="13283" spans="6:6" x14ac:dyDescent="0.25">
      <c r="F13283" s="469"/>
    </row>
    <row r="13284" spans="6:6" x14ac:dyDescent="0.25">
      <c r="F13284" s="469"/>
    </row>
    <row r="13285" spans="6:6" x14ac:dyDescent="0.25">
      <c r="F13285" s="469"/>
    </row>
    <row r="13286" spans="6:6" x14ac:dyDescent="0.25">
      <c r="F13286" s="469"/>
    </row>
    <row r="13287" spans="6:6" x14ac:dyDescent="0.25">
      <c r="F13287" s="469"/>
    </row>
    <row r="13288" spans="6:6" x14ac:dyDescent="0.25">
      <c r="F13288" s="469"/>
    </row>
    <row r="13289" spans="6:6" x14ac:dyDescent="0.25">
      <c r="F13289" s="469"/>
    </row>
    <row r="13290" spans="6:6" x14ac:dyDescent="0.25">
      <c r="F13290" s="469"/>
    </row>
    <row r="13291" spans="6:6" x14ac:dyDescent="0.25">
      <c r="F13291" s="469"/>
    </row>
    <row r="13292" spans="6:6" x14ac:dyDescent="0.25">
      <c r="F13292" s="469"/>
    </row>
    <row r="13293" spans="6:6" x14ac:dyDescent="0.25">
      <c r="F13293" s="469"/>
    </row>
    <row r="13294" spans="6:6" x14ac:dyDescent="0.25">
      <c r="F13294" s="469"/>
    </row>
    <row r="13295" spans="6:6" x14ac:dyDescent="0.25">
      <c r="F13295" s="469"/>
    </row>
    <row r="13296" spans="6:6" x14ac:dyDescent="0.25">
      <c r="F13296" s="469"/>
    </row>
    <row r="13297" spans="6:6" x14ac:dyDescent="0.25">
      <c r="F13297" s="469"/>
    </row>
    <row r="13298" spans="6:6" x14ac:dyDescent="0.25">
      <c r="F13298" s="469"/>
    </row>
    <row r="13299" spans="6:6" x14ac:dyDescent="0.25">
      <c r="F13299" s="469"/>
    </row>
    <row r="13300" spans="6:6" x14ac:dyDescent="0.25">
      <c r="F13300" s="469"/>
    </row>
    <row r="13301" spans="6:6" x14ac:dyDescent="0.25">
      <c r="F13301" s="469"/>
    </row>
    <row r="13302" spans="6:6" x14ac:dyDescent="0.25">
      <c r="F13302" s="469"/>
    </row>
    <row r="13303" spans="6:6" x14ac:dyDescent="0.25">
      <c r="F13303" s="469"/>
    </row>
    <row r="13304" spans="6:6" x14ac:dyDescent="0.25">
      <c r="F13304" s="469"/>
    </row>
    <row r="13305" spans="6:6" x14ac:dyDescent="0.25">
      <c r="F13305" s="469"/>
    </row>
    <row r="13306" spans="6:6" x14ac:dyDescent="0.25">
      <c r="F13306" s="469"/>
    </row>
    <row r="13307" spans="6:6" x14ac:dyDescent="0.25">
      <c r="F13307" s="469"/>
    </row>
    <row r="13308" spans="6:6" x14ac:dyDescent="0.25">
      <c r="F13308" s="469"/>
    </row>
    <row r="13309" spans="6:6" x14ac:dyDescent="0.25">
      <c r="F13309" s="469"/>
    </row>
    <row r="13310" spans="6:6" x14ac:dyDescent="0.25">
      <c r="F13310" s="469"/>
    </row>
    <row r="13311" spans="6:6" x14ac:dyDescent="0.25">
      <c r="F13311" s="469"/>
    </row>
    <row r="13312" spans="6:6" x14ac:dyDescent="0.25">
      <c r="F13312" s="469"/>
    </row>
    <row r="13313" spans="6:6" x14ac:dyDescent="0.25">
      <c r="F13313" s="469"/>
    </row>
    <row r="13314" spans="6:6" x14ac:dyDescent="0.25">
      <c r="F13314" s="469"/>
    </row>
    <row r="13315" spans="6:6" x14ac:dyDescent="0.25">
      <c r="F13315" s="469"/>
    </row>
    <row r="13316" spans="6:6" x14ac:dyDescent="0.25">
      <c r="F13316" s="469"/>
    </row>
    <row r="13317" spans="6:6" x14ac:dyDescent="0.25">
      <c r="F13317" s="469"/>
    </row>
    <row r="13318" spans="6:6" x14ac:dyDescent="0.25">
      <c r="F13318" s="469"/>
    </row>
    <row r="13319" spans="6:6" x14ac:dyDescent="0.25">
      <c r="F13319" s="469"/>
    </row>
    <row r="13320" spans="6:6" x14ac:dyDescent="0.25">
      <c r="F13320" s="469"/>
    </row>
    <row r="13321" spans="6:6" x14ac:dyDescent="0.25">
      <c r="F13321" s="469"/>
    </row>
    <row r="13322" spans="6:6" x14ac:dyDescent="0.25">
      <c r="F13322" s="469"/>
    </row>
    <row r="13323" spans="6:6" x14ac:dyDescent="0.25">
      <c r="F13323" s="469"/>
    </row>
    <row r="13324" spans="6:6" x14ac:dyDescent="0.25">
      <c r="F13324" s="469"/>
    </row>
    <row r="13325" spans="6:6" x14ac:dyDescent="0.25">
      <c r="F13325" s="469"/>
    </row>
    <row r="13326" spans="6:6" x14ac:dyDescent="0.25">
      <c r="F13326" s="469"/>
    </row>
    <row r="13327" spans="6:6" x14ac:dyDescent="0.25">
      <c r="F13327" s="469"/>
    </row>
    <row r="13328" spans="6:6" x14ac:dyDescent="0.25">
      <c r="F13328" s="469"/>
    </row>
    <row r="13329" spans="6:6" x14ac:dyDescent="0.25">
      <c r="F13329" s="469"/>
    </row>
    <row r="13330" spans="6:6" x14ac:dyDescent="0.25">
      <c r="F13330" s="469"/>
    </row>
    <row r="13331" spans="6:6" x14ac:dyDescent="0.25">
      <c r="F13331" s="469"/>
    </row>
    <row r="13332" spans="6:6" x14ac:dyDescent="0.25">
      <c r="F13332" s="469"/>
    </row>
    <row r="13333" spans="6:6" x14ac:dyDescent="0.25">
      <c r="F13333" s="469"/>
    </row>
    <row r="13334" spans="6:6" x14ac:dyDescent="0.25">
      <c r="F13334" s="469"/>
    </row>
    <row r="13335" spans="6:6" x14ac:dyDescent="0.25">
      <c r="F13335" s="469"/>
    </row>
    <row r="13336" spans="6:6" x14ac:dyDescent="0.25">
      <c r="F13336" s="469"/>
    </row>
    <row r="13337" spans="6:6" x14ac:dyDescent="0.25">
      <c r="F13337" s="469"/>
    </row>
    <row r="13338" spans="6:6" x14ac:dyDescent="0.25">
      <c r="F13338" s="469"/>
    </row>
    <row r="13339" spans="6:6" x14ac:dyDescent="0.25">
      <c r="F13339" s="469"/>
    </row>
    <row r="13340" spans="6:6" x14ac:dyDescent="0.25">
      <c r="F13340" s="469"/>
    </row>
    <row r="13341" spans="6:6" x14ac:dyDescent="0.25">
      <c r="F13341" s="469"/>
    </row>
    <row r="13342" spans="6:6" x14ac:dyDescent="0.25">
      <c r="F13342" s="469"/>
    </row>
    <row r="13343" spans="6:6" x14ac:dyDescent="0.25">
      <c r="F13343" s="469"/>
    </row>
    <row r="13344" spans="6:6" x14ac:dyDescent="0.25">
      <c r="F13344" s="469"/>
    </row>
    <row r="13345" spans="6:6" x14ac:dyDescent="0.25">
      <c r="F13345" s="469"/>
    </row>
    <row r="13346" spans="6:6" x14ac:dyDescent="0.25">
      <c r="F13346" s="469"/>
    </row>
    <row r="13347" spans="6:6" x14ac:dyDescent="0.25">
      <c r="F13347" s="469"/>
    </row>
    <row r="13348" spans="6:6" x14ac:dyDescent="0.25">
      <c r="F13348" s="469"/>
    </row>
    <row r="13349" spans="6:6" x14ac:dyDescent="0.25">
      <c r="F13349" s="469"/>
    </row>
    <row r="13350" spans="6:6" x14ac:dyDescent="0.25">
      <c r="F13350" s="469"/>
    </row>
    <row r="13351" spans="6:6" x14ac:dyDescent="0.25">
      <c r="F13351" s="469"/>
    </row>
    <row r="13352" spans="6:6" x14ac:dyDescent="0.25">
      <c r="F13352" s="469"/>
    </row>
    <row r="13353" spans="6:6" x14ac:dyDescent="0.25">
      <c r="F13353" s="469"/>
    </row>
    <row r="13354" spans="6:6" x14ac:dyDescent="0.25">
      <c r="F13354" s="469"/>
    </row>
    <row r="13355" spans="6:6" x14ac:dyDescent="0.25">
      <c r="F13355" s="469"/>
    </row>
    <row r="13356" spans="6:6" x14ac:dyDescent="0.25">
      <c r="F13356" s="469"/>
    </row>
    <row r="13357" spans="6:6" x14ac:dyDescent="0.25">
      <c r="F13357" s="469"/>
    </row>
    <row r="13358" spans="6:6" x14ac:dyDescent="0.25">
      <c r="F13358" s="469"/>
    </row>
    <row r="13359" spans="6:6" x14ac:dyDescent="0.25">
      <c r="F13359" s="469"/>
    </row>
    <row r="13360" spans="6:6" x14ac:dyDescent="0.25">
      <c r="F13360" s="469"/>
    </row>
    <row r="13361" spans="6:6" x14ac:dyDescent="0.25">
      <c r="F13361" s="469"/>
    </row>
    <row r="13362" spans="6:6" x14ac:dyDescent="0.25">
      <c r="F13362" s="469"/>
    </row>
    <row r="13363" spans="6:6" x14ac:dyDescent="0.25">
      <c r="F13363" s="469"/>
    </row>
    <row r="13364" spans="6:6" x14ac:dyDescent="0.25">
      <c r="F13364" s="469"/>
    </row>
    <row r="13365" spans="6:6" x14ac:dyDescent="0.25">
      <c r="F13365" s="469"/>
    </row>
    <row r="13366" spans="6:6" x14ac:dyDescent="0.25">
      <c r="F13366" s="469"/>
    </row>
    <row r="13367" spans="6:6" x14ac:dyDescent="0.25">
      <c r="F13367" s="469"/>
    </row>
    <row r="13368" spans="6:6" x14ac:dyDescent="0.25">
      <c r="F13368" s="469"/>
    </row>
    <row r="13369" spans="6:6" x14ac:dyDescent="0.25">
      <c r="F13369" s="469"/>
    </row>
    <row r="13370" spans="6:6" x14ac:dyDescent="0.25">
      <c r="F13370" s="469"/>
    </row>
    <row r="13371" spans="6:6" x14ac:dyDescent="0.25">
      <c r="F13371" s="469"/>
    </row>
    <row r="13372" spans="6:6" x14ac:dyDescent="0.25">
      <c r="F13372" s="469"/>
    </row>
    <row r="13373" spans="6:6" x14ac:dyDescent="0.25">
      <c r="F13373" s="469"/>
    </row>
    <row r="13374" spans="6:6" x14ac:dyDescent="0.25">
      <c r="F13374" s="469"/>
    </row>
    <row r="13375" spans="6:6" x14ac:dyDescent="0.25">
      <c r="F13375" s="469"/>
    </row>
    <row r="13376" spans="6:6" x14ac:dyDescent="0.25">
      <c r="F13376" s="469"/>
    </row>
    <row r="13377" spans="6:6" x14ac:dyDescent="0.25">
      <c r="F13377" s="469"/>
    </row>
    <row r="13378" spans="6:6" x14ac:dyDescent="0.25">
      <c r="F13378" s="469"/>
    </row>
    <row r="13379" spans="6:6" x14ac:dyDescent="0.25">
      <c r="F13379" s="469"/>
    </row>
    <row r="13380" spans="6:6" x14ac:dyDescent="0.25">
      <c r="F13380" s="469"/>
    </row>
    <row r="13381" spans="6:6" x14ac:dyDescent="0.25">
      <c r="F13381" s="469"/>
    </row>
    <row r="13382" spans="6:6" x14ac:dyDescent="0.25">
      <c r="F13382" s="469"/>
    </row>
    <row r="13383" spans="6:6" x14ac:dyDescent="0.25">
      <c r="F13383" s="469"/>
    </row>
    <row r="13384" spans="6:6" x14ac:dyDescent="0.25">
      <c r="F13384" s="469"/>
    </row>
    <row r="13385" spans="6:6" x14ac:dyDescent="0.25">
      <c r="F13385" s="469"/>
    </row>
    <row r="13386" spans="6:6" x14ac:dyDescent="0.25">
      <c r="F13386" s="469"/>
    </row>
    <row r="13387" spans="6:6" x14ac:dyDescent="0.25">
      <c r="F13387" s="469"/>
    </row>
    <row r="13388" spans="6:6" x14ac:dyDescent="0.25">
      <c r="F13388" s="469"/>
    </row>
    <row r="13389" spans="6:6" x14ac:dyDescent="0.25">
      <c r="F13389" s="469"/>
    </row>
    <row r="13390" spans="6:6" x14ac:dyDescent="0.25">
      <c r="F13390" s="469"/>
    </row>
    <row r="13391" spans="6:6" x14ac:dyDescent="0.25">
      <c r="F13391" s="469"/>
    </row>
    <row r="13392" spans="6:6" x14ac:dyDescent="0.25">
      <c r="F13392" s="469"/>
    </row>
    <row r="13393" spans="6:6" x14ac:dyDescent="0.25">
      <c r="F13393" s="469"/>
    </row>
    <row r="13394" spans="6:6" x14ac:dyDescent="0.25">
      <c r="F13394" s="469"/>
    </row>
    <row r="13395" spans="6:6" x14ac:dyDescent="0.25">
      <c r="F13395" s="469"/>
    </row>
    <row r="13396" spans="6:6" x14ac:dyDescent="0.25">
      <c r="F13396" s="469"/>
    </row>
    <row r="13397" spans="6:6" x14ac:dyDescent="0.25">
      <c r="F13397" s="469"/>
    </row>
    <row r="13398" spans="6:6" x14ac:dyDescent="0.25">
      <c r="F13398" s="469"/>
    </row>
    <row r="13399" spans="6:6" x14ac:dyDescent="0.25">
      <c r="F13399" s="469"/>
    </row>
    <row r="13400" spans="6:6" x14ac:dyDescent="0.25">
      <c r="F13400" s="469"/>
    </row>
    <row r="13401" spans="6:6" x14ac:dyDescent="0.25">
      <c r="F13401" s="469"/>
    </row>
    <row r="13402" spans="6:6" x14ac:dyDescent="0.25">
      <c r="F13402" s="469"/>
    </row>
    <row r="13403" spans="6:6" x14ac:dyDescent="0.25">
      <c r="F13403" s="469"/>
    </row>
    <row r="13404" spans="6:6" x14ac:dyDescent="0.25">
      <c r="F13404" s="469"/>
    </row>
    <row r="13405" spans="6:6" x14ac:dyDescent="0.25">
      <c r="F13405" s="469"/>
    </row>
    <row r="13406" spans="6:6" x14ac:dyDescent="0.25">
      <c r="F13406" s="469"/>
    </row>
    <row r="13407" spans="6:6" x14ac:dyDescent="0.25">
      <c r="F13407" s="469"/>
    </row>
    <row r="13408" spans="6:6" x14ac:dyDescent="0.25">
      <c r="F13408" s="469"/>
    </row>
    <row r="13409" spans="6:6" x14ac:dyDescent="0.25">
      <c r="F13409" s="469"/>
    </row>
    <row r="13410" spans="6:6" x14ac:dyDescent="0.25">
      <c r="F13410" s="469"/>
    </row>
    <row r="13411" spans="6:6" x14ac:dyDescent="0.25">
      <c r="F13411" s="469"/>
    </row>
    <row r="13412" spans="6:6" x14ac:dyDescent="0.25">
      <c r="F13412" s="469"/>
    </row>
    <row r="13413" spans="6:6" x14ac:dyDescent="0.25">
      <c r="F13413" s="469"/>
    </row>
    <row r="13414" spans="6:6" x14ac:dyDescent="0.25">
      <c r="F13414" s="469"/>
    </row>
    <row r="13415" spans="6:6" x14ac:dyDescent="0.25">
      <c r="F13415" s="469"/>
    </row>
    <row r="13416" spans="6:6" x14ac:dyDescent="0.25">
      <c r="F13416" s="469"/>
    </row>
    <row r="13417" spans="6:6" x14ac:dyDescent="0.25">
      <c r="F13417" s="469"/>
    </row>
    <row r="13418" spans="6:6" x14ac:dyDescent="0.25">
      <c r="F13418" s="469"/>
    </row>
    <row r="13419" spans="6:6" x14ac:dyDescent="0.25">
      <c r="F13419" s="469"/>
    </row>
    <row r="13420" spans="6:6" x14ac:dyDescent="0.25">
      <c r="F13420" s="469"/>
    </row>
    <row r="13421" spans="6:6" x14ac:dyDescent="0.25">
      <c r="F13421" s="469"/>
    </row>
    <row r="13422" spans="6:6" x14ac:dyDescent="0.25">
      <c r="F13422" s="469"/>
    </row>
    <row r="13423" spans="6:6" x14ac:dyDescent="0.25">
      <c r="F13423" s="469"/>
    </row>
    <row r="13424" spans="6:6" x14ac:dyDescent="0.25">
      <c r="F13424" s="469"/>
    </row>
    <row r="13425" spans="6:6" x14ac:dyDescent="0.25">
      <c r="F13425" s="469"/>
    </row>
    <row r="13426" spans="6:6" x14ac:dyDescent="0.25">
      <c r="F13426" s="469"/>
    </row>
    <row r="13427" spans="6:6" x14ac:dyDescent="0.25">
      <c r="F13427" s="469"/>
    </row>
    <row r="13428" spans="6:6" x14ac:dyDescent="0.25">
      <c r="F13428" s="469"/>
    </row>
    <row r="13429" spans="6:6" x14ac:dyDescent="0.25">
      <c r="F13429" s="469"/>
    </row>
    <row r="13430" spans="6:6" x14ac:dyDescent="0.25">
      <c r="F13430" s="469"/>
    </row>
    <row r="13431" spans="6:6" x14ac:dyDescent="0.25">
      <c r="F13431" s="469"/>
    </row>
    <row r="13432" spans="6:6" x14ac:dyDescent="0.25">
      <c r="F13432" s="469"/>
    </row>
    <row r="13433" spans="6:6" x14ac:dyDescent="0.25">
      <c r="F13433" s="469"/>
    </row>
    <row r="13434" spans="6:6" x14ac:dyDescent="0.25">
      <c r="F13434" s="469"/>
    </row>
    <row r="13435" spans="6:6" x14ac:dyDescent="0.25">
      <c r="F13435" s="469"/>
    </row>
    <row r="13436" spans="6:6" x14ac:dyDescent="0.25">
      <c r="F13436" s="469"/>
    </row>
    <row r="13437" spans="6:6" x14ac:dyDescent="0.25">
      <c r="F13437" s="469"/>
    </row>
    <row r="13438" spans="6:6" x14ac:dyDescent="0.25">
      <c r="F13438" s="469"/>
    </row>
    <row r="13439" spans="6:6" x14ac:dyDescent="0.25">
      <c r="F13439" s="469"/>
    </row>
    <row r="13440" spans="6:6" x14ac:dyDescent="0.25">
      <c r="F13440" s="469"/>
    </row>
    <row r="13441" spans="6:6" x14ac:dyDescent="0.25">
      <c r="F13441" s="469"/>
    </row>
    <row r="13442" spans="6:6" x14ac:dyDescent="0.25">
      <c r="F13442" s="469"/>
    </row>
    <row r="13443" spans="6:6" x14ac:dyDescent="0.25">
      <c r="F13443" s="469"/>
    </row>
    <row r="13444" spans="6:6" x14ac:dyDescent="0.25">
      <c r="F13444" s="469"/>
    </row>
    <row r="13445" spans="6:6" x14ac:dyDescent="0.25">
      <c r="F13445" s="469"/>
    </row>
    <row r="13446" spans="6:6" x14ac:dyDescent="0.25">
      <c r="F13446" s="469"/>
    </row>
    <row r="13447" spans="6:6" x14ac:dyDescent="0.25">
      <c r="F13447" s="469"/>
    </row>
    <row r="13448" spans="6:6" x14ac:dyDescent="0.25">
      <c r="F13448" s="469"/>
    </row>
    <row r="13449" spans="6:6" x14ac:dyDescent="0.25">
      <c r="F13449" s="469"/>
    </row>
    <row r="13450" spans="6:6" x14ac:dyDescent="0.25">
      <c r="F13450" s="469"/>
    </row>
    <row r="13451" spans="6:6" x14ac:dyDescent="0.25">
      <c r="F13451" s="469"/>
    </row>
    <row r="13452" spans="6:6" x14ac:dyDescent="0.25">
      <c r="F13452" s="469"/>
    </row>
    <row r="13453" spans="6:6" x14ac:dyDescent="0.25">
      <c r="F13453" s="469"/>
    </row>
    <row r="13454" spans="6:6" x14ac:dyDescent="0.25">
      <c r="F13454" s="469"/>
    </row>
    <row r="13455" spans="6:6" x14ac:dyDescent="0.25">
      <c r="F13455" s="469"/>
    </row>
    <row r="13456" spans="6:6" x14ac:dyDescent="0.25">
      <c r="F13456" s="469"/>
    </row>
    <row r="13457" spans="6:6" x14ac:dyDescent="0.25">
      <c r="F13457" s="469"/>
    </row>
    <row r="13458" spans="6:6" x14ac:dyDescent="0.25">
      <c r="F13458" s="469"/>
    </row>
    <row r="13459" spans="6:6" x14ac:dyDescent="0.25">
      <c r="F13459" s="469"/>
    </row>
    <row r="13460" spans="6:6" x14ac:dyDescent="0.25">
      <c r="F13460" s="469"/>
    </row>
    <row r="13461" spans="6:6" x14ac:dyDescent="0.25">
      <c r="F13461" s="469"/>
    </row>
    <row r="13462" spans="6:6" x14ac:dyDescent="0.25">
      <c r="F13462" s="469"/>
    </row>
    <row r="13463" spans="6:6" x14ac:dyDescent="0.25">
      <c r="F13463" s="469"/>
    </row>
    <row r="13464" spans="6:6" x14ac:dyDescent="0.25">
      <c r="F13464" s="469"/>
    </row>
    <row r="13465" spans="6:6" x14ac:dyDescent="0.25">
      <c r="F13465" s="469"/>
    </row>
    <row r="13466" spans="6:6" x14ac:dyDescent="0.25">
      <c r="F13466" s="469"/>
    </row>
    <row r="13467" spans="6:6" x14ac:dyDescent="0.25">
      <c r="F13467" s="469"/>
    </row>
    <row r="13468" spans="6:6" x14ac:dyDescent="0.25">
      <c r="F13468" s="469"/>
    </row>
    <row r="13469" spans="6:6" x14ac:dyDescent="0.25">
      <c r="F13469" s="469"/>
    </row>
    <row r="13470" spans="6:6" x14ac:dyDescent="0.25">
      <c r="F13470" s="469"/>
    </row>
    <row r="13471" spans="6:6" x14ac:dyDescent="0.25">
      <c r="F13471" s="469"/>
    </row>
    <row r="13472" spans="6:6" x14ac:dyDescent="0.25">
      <c r="F13472" s="469"/>
    </row>
    <row r="13473" spans="6:6" x14ac:dyDescent="0.25">
      <c r="F13473" s="469"/>
    </row>
    <row r="13474" spans="6:6" x14ac:dyDescent="0.25">
      <c r="F13474" s="469"/>
    </row>
    <row r="13475" spans="6:6" x14ac:dyDescent="0.25">
      <c r="F13475" s="469"/>
    </row>
    <row r="13476" spans="6:6" x14ac:dyDescent="0.25">
      <c r="F13476" s="469"/>
    </row>
    <row r="13477" spans="6:6" x14ac:dyDescent="0.25">
      <c r="F13477" s="469"/>
    </row>
    <row r="13478" spans="6:6" x14ac:dyDescent="0.25">
      <c r="F13478" s="469"/>
    </row>
    <row r="13479" spans="6:6" x14ac:dyDescent="0.25">
      <c r="F13479" s="469"/>
    </row>
    <row r="13480" spans="6:6" x14ac:dyDescent="0.25">
      <c r="F13480" s="469"/>
    </row>
    <row r="13481" spans="6:6" x14ac:dyDescent="0.25">
      <c r="F13481" s="469"/>
    </row>
    <row r="13482" spans="6:6" x14ac:dyDescent="0.25">
      <c r="F13482" s="469"/>
    </row>
    <row r="13483" spans="6:6" x14ac:dyDescent="0.25">
      <c r="F13483" s="469"/>
    </row>
    <row r="13484" spans="6:6" x14ac:dyDescent="0.25">
      <c r="F13484" s="469"/>
    </row>
    <row r="13485" spans="6:6" x14ac:dyDescent="0.25">
      <c r="F13485" s="469"/>
    </row>
    <row r="13486" spans="6:6" x14ac:dyDescent="0.25">
      <c r="F13486" s="469"/>
    </row>
    <row r="13487" spans="6:6" x14ac:dyDescent="0.25">
      <c r="F13487" s="469"/>
    </row>
    <row r="13488" spans="6:6" x14ac:dyDescent="0.25">
      <c r="F13488" s="469"/>
    </row>
    <row r="13489" spans="6:6" x14ac:dyDescent="0.25">
      <c r="F13489" s="469"/>
    </row>
    <row r="13490" spans="6:6" x14ac:dyDescent="0.25">
      <c r="F13490" s="469"/>
    </row>
    <row r="13491" spans="6:6" x14ac:dyDescent="0.25">
      <c r="F13491" s="469"/>
    </row>
    <row r="13492" spans="6:6" x14ac:dyDescent="0.25">
      <c r="F13492" s="469"/>
    </row>
    <row r="13493" spans="6:6" x14ac:dyDescent="0.25">
      <c r="F13493" s="469"/>
    </row>
    <row r="13494" spans="6:6" x14ac:dyDescent="0.25">
      <c r="F13494" s="469"/>
    </row>
    <row r="13495" spans="6:6" x14ac:dyDescent="0.25">
      <c r="F13495" s="469"/>
    </row>
    <row r="13496" spans="6:6" x14ac:dyDescent="0.25">
      <c r="F13496" s="469"/>
    </row>
    <row r="13497" spans="6:6" x14ac:dyDescent="0.25">
      <c r="F13497" s="469"/>
    </row>
    <row r="13498" spans="6:6" x14ac:dyDescent="0.25">
      <c r="F13498" s="469"/>
    </row>
    <row r="13499" spans="6:6" x14ac:dyDescent="0.25">
      <c r="F13499" s="469"/>
    </row>
    <row r="13500" spans="6:6" x14ac:dyDescent="0.25">
      <c r="F13500" s="469"/>
    </row>
    <row r="13501" spans="6:6" x14ac:dyDescent="0.25">
      <c r="F13501" s="469"/>
    </row>
    <row r="13502" spans="6:6" x14ac:dyDescent="0.25">
      <c r="F13502" s="469"/>
    </row>
    <row r="13503" spans="6:6" x14ac:dyDescent="0.25">
      <c r="F13503" s="469"/>
    </row>
    <row r="13504" spans="6:6" x14ac:dyDescent="0.25">
      <c r="F13504" s="469"/>
    </row>
    <row r="13505" spans="6:6" x14ac:dyDescent="0.25">
      <c r="F13505" s="469"/>
    </row>
    <row r="13506" spans="6:6" x14ac:dyDescent="0.25">
      <c r="F13506" s="469"/>
    </row>
    <row r="13507" spans="6:6" x14ac:dyDescent="0.25">
      <c r="F13507" s="469"/>
    </row>
    <row r="13508" spans="6:6" x14ac:dyDescent="0.25">
      <c r="F13508" s="469"/>
    </row>
    <row r="13509" spans="6:6" x14ac:dyDescent="0.25">
      <c r="F13509" s="469"/>
    </row>
    <row r="13510" spans="6:6" x14ac:dyDescent="0.25">
      <c r="F13510" s="469"/>
    </row>
    <row r="13511" spans="6:6" x14ac:dyDescent="0.25">
      <c r="F13511" s="469"/>
    </row>
    <row r="13512" spans="6:6" x14ac:dyDescent="0.25">
      <c r="F13512" s="469"/>
    </row>
    <row r="13513" spans="6:6" x14ac:dyDescent="0.25">
      <c r="F13513" s="469"/>
    </row>
    <row r="13514" spans="6:6" x14ac:dyDescent="0.25">
      <c r="F13514" s="469"/>
    </row>
    <row r="13515" spans="6:6" x14ac:dyDescent="0.25">
      <c r="F13515" s="469"/>
    </row>
    <row r="13516" spans="6:6" x14ac:dyDescent="0.25">
      <c r="F13516" s="469"/>
    </row>
    <row r="13517" spans="6:6" x14ac:dyDescent="0.25">
      <c r="F13517" s="469"/>
    </row>
    <row r="13518" spans="6:6" x14ac:dyDescent="0.25">
      <c r="F13518" s="469"/>
    </row>
    <row r="13519" spans="6:6" x14ac:dyDescent="0.25">
      <c r="F13519" s="469"/>
    </row>
    <row r="13520" spans="6:6" x14ac:dyDescent="0.25">
      <c r="F13520" s="469"/>
    </row>
    <row r="13521" spans="6:6" x14ac:dyDescent="0.25">
      <c r="F13521" s="469"/>
    </row>
    <row r="13522" spans="6:6" x14ac:dyDescent="0.25">
      <c r="F13522" s="469"/>
    </row>
    <row r="13523" spans="6:6" x14ac:dyDescent="0.25">
      <c r="F13523" s="469"/>
    </row>
    <row r="13524" spans="6:6" x14ac:dyDescent="0.25">
      <c r="F13524" s="469"/>
    </row>
    <row r="13525" spans="6:6" x14ac:dyDescent="0.25">
      <c r="F13525" s="469"/>
    </row>
    <row r="13526" spans="6:6" x14ac:dyDescent="0.25">
      <c r="F13526" s="469"/>
    </row>
    <row r="13527" spans="6:6" x14ac:dyDescent="0.25">
      <c r="F13527" s="469"/>
    </row>
    <row r="13528" spans="6:6" x14ac:dyDescent="0.25">
      <c r="F13528" s="469"/>
    </row>
    <row r="13529" spans="6:6" x14ac:dyDescent="0.25">
      <c r="F13529" s="469"/>
    </row>
    <row r="13530" spans="6:6" x14ac:dyDescent="0.25">
      <c r="F13530" s="469"/>
    </row>
    <row r="13531" spans="6:6" x14ac:dyDescent="0.25">
      <c r="F13531" s="469"/>
    </row>
    <row r="13532" spans="6:6" x14ac:dyDescent="0.25">
      <c r="F13532" s="469"/>
    </row>
    <row r="13533" spans="6:6" x14ac:dyDescent="0.25">
      <c r="F13533" s="469"/>
    </row>
    <row r="13534" spans="6:6" x14ac:dyDescent="0.25">
      <c r="F13534" s="469"/>
    </row>
    <row r="13535" spans="6:6" x14ac:dyDescent="0.25">
      <c r="F13535" s="469"/>
    </row>
    <row r="13536" spans="6:6" x14ac:dyDescent="0.25">
      <c r="F13536" s="469"/>
    </row>
    <row r="13537" spans="6:6" x14ac:dyDescent="0.25">
      <c r="F13537" s="469"/>
    </row>
    <row r="13538" spans="6:6" x14ac:dyDescent="0.25">
      <c r="F13538" s="469"/>
    </row>
    <row r="13539" spans="6:6" x14ac:dyDescent="0.25">
      <c r="F13539" s="469"/>
    </row>
    <row r="13540" spans="6:6" x14ac:dyDescent="0.25">
      <c r="F13540" s="469"/>
    </row>
    <row r="13541" spans="6:6" x14ac:dyDescent="0.25">
      <c r="F13541" s="469"/>
    </row>
    <row r="13542" spans="6:6" x14ac:dyDescent="0.25">
      <c r="F13542" s="469"/>
    </row>
    <row r="13543" spans="6:6" x14ac:dyDescent="0.25">
      <c r="F13543" s="469"/>
    </row>
    <row r="13544" spans="6:6" x14ac:dyDescent="0.25">
      <c r="F13544" s="469"/>
    </row>
    <row r="13545" spans="6:6" x14ac:dyDescent="0.25">
      <c r="F13545" s="469"/>
    </row>
    <row r="13546" spans="6:6" x14ac:dyDescent="0.25">
      <c r="F13546" s="469"/>
    </row>
    <row r="13547" spans="6:6" x14ac:dyDescent="0.25">
      <c r="F13547" s="469"/>
    </row>
    <row r="13548" spans="6:6" x14ac:dyDescent="0.25">
      <c r="F13548" s="469"/>
    </row>
    <row r="13549" spans="6:6" x14ac:dyDescent="0.25">
      <c r="F13549" s="469"/>
    </row>
    <row r="13550" spans="6:6" x14ac:dyDescent="0.25">
      <c r="F13550" s="469"/>
    </row>
    <row r="13551" spans="6:6" x14ac:dyDescent="0.25">
      <c r="F13551" s="469"/>
    </row>
    <row r="13552" spans="6:6" x14ac:dyDescent="0.25">
      <c r="F13552" s="469"/>
    </row>
    <row r="13553" spans="6:6" x14ac:dyDescent="0.25">
      <c r="F13553" s="469"/>
    </row>
    <row r="13554" spans="6:6" x14ac:dyDescent="0.25">
      <c r="F13554" s="469"/>
    </row>
    <row r="13555" spans="6:6" x14ac:dyDescent="0.25">
      <c r="F13555" s="469"/>
    </row>
    <row r="13556" spans="6:6" x14ac:dyDescent="0.25">
      <c r="F13556" s="469"/>
    </row>
    <row r="13557" spans="6:6" x14ac:dyDescent="0.25">
      <c r="F13557" s="469"/>
    </row>
    <row r="13558" spans="6:6" x14ac:dyDescent="0.25">
      <c r="F13558" s="469"/>
    </row>
    <row r="13559" spans="6:6" x14ac:dyDescent="0.25">
      <c r="F13559" s="469"/>
    </row>
    <row r="13560" spans="6:6" x14ac:dyDescent="0.25">
      <c r="F13560" s="469"/>
    </row>
    <row r="13561" spans="6:6" x14ac:dyDescent="0.25">
      <c r="F13561" s="469"/>
    </row>
    <row r="13562" spans="6:6" x14ac:dyDescent="0.25">
      <c r="F13562" s="469"/>
    </row>
    <row r="13563" spans="6:6" x14ac:dyDescent="0.25">
      <c r="F13563" s="469"/>
    </row>
    <row r="13564" spans="6:6" x14ac:dyDescent="0.25">
      <c r="F13564" s="469"/>
    </row>
    <row r="13565" spans="6:6" x14ac:dyDescent="0.25">
      <c r="F13565" s="469"/>
    </row>
    <row r="13566" spans="6:6" x14ac:dyDescent="0.25">
      <c r="F13566" s="469"/>
    </row>
    <row r="13567" spans="6:6" x14ac:dyDescent="0.25">
      <c r="F13567" s="469"/>
    </row>
    <row r="13568" spans="6:6" x14ac:dyDescent="0.25">
      <c r="F13568" s="469"/>
    </row>
    <row r="13569" spans="6:6" x14ac:dyDescent="0.25">
      <c r="F13569" s="469"/>
    </row>
    <row r="13570" spans="6:6" x14ac:dyDescent="0.25">
      <c r="F13570" s="469"/>
    </row>
    <row r="13571" spans="6:6" x14ac:dyDescent="0.25">
      <c r="F13571" s="469"/>
    </row>
    <row r="13572" spans="6:6" x14ac:dyDescent="0.25">
      <c r="F13572" s="469"/>
    </row>
    <row r="13573" spans="6:6" x14ac:dyDescent="0.25">
      <c r="F13573" s="469"/>
    </row>
    <row r="13574" spans="6:6" x14ac:dyDescent="0.25">
      <c r="F13574" s="469"/>
    </row>
    <row r="13575" spans="6:6" x14ac:dyDescent="0.25">
      <c r="F13575" s="469"/>
    </row>
    <row r="13576" spans="6:6" x14ac:dyDescent="0.25">
      <c r="F13576" s="469"/>
    </row>
    <row r="13577" spans="6:6" x14ac:dyDescent="0.25">
      <c r="F13577" s="469"/>
    </row>
    <row r="13578" spans="6:6" x14ac:dyDescent="0.25">
      <c r="F13578" s="469"/>
    </row>
    <row r="13579" spans="6:6" x14ac:dyDescent="0.25">
      <c r="F13579" s="469"/>
    </row>
    <row r="13580" spans="6:6" x14ac:dyDescent="0.25">
      <c r="F13580" s="469"/>
    </row>
    <row r="13581" spans="6:6" x14ac:dyDescent="0.25">
      <c r="F13581" s="469"/>
    </row>
    <row r="13582" spans="6:6" x14ac:dyDescent="0.25">
      <c r="F13582" s="469"/>
    </row>
    <row r="13583" spans="6:6" x14ac:dyDescent="0.25">
      <c r="F13583" s="469"/>
    </row>
    <row r="13584" spans="6:6" x14ac:dyDescent="0.25">
      <c r="F13584" s="469"/>
    </row>
    <row r="13585" spans="6:6" x14ac:dyDescent="0.25">
      <c r="F13585" s="469"/>
    </row>
    <row r="13586" spans="6:6" x14ac:dyDescent="0.25">
      <c r="F13586" s="469"/>
    </row>
    <row r="13587" spans="6:6" x14ac:dyDescent="0.25">
      <c r="F13587" s="469"/>
    </row>
    <row r="13588" spans="6:6" x14ac:dyDescent="0.25">
      <c r="F13588" s="469"/>
    </row>
    <row r="13589" spans="6:6" x14ac:dyDescent="0.25">
      <c r="F13589" s="469"/>
    </row>
    <row r="13590" spans="6:6" x14ac:dyDescent="0.25">
      <c r="F13590" s="469"/>
    </row>
    <row r="13591" spans="6:6" x14ac:dyDescent="0.25">
      <c r="F13591" s="469"/>
    </row>
    <row r="13592" spans="6:6" x14ac:dyDescent="0.25">
      <c r="F13592" s="469"/>
    </row>
    <row r="13593" spans="6:6" x14ac:dyDescent="0.25">
      <c r="F13593" s="469"/>
    </row>
    <row r="13594" spans="6:6" x14ac:dyDescent="0.25">
      <c r="F13594" s="469"/>
    </row>
    <row r="13595" spans="6:6" x14ac:dyDescent="0.25">
      <c r="F13595" s="469"/>
    </row>
    <row r="13596" spans="6:6" x14ac:dyDescent="0.25">
      <c r="F13596" s="469"/>
    </row>
    <row r="13597" spans="6:6" x14ac:dyDescent="0.25">
      <c r="F13597" s="469"/>
    </row>
    <row r="13598" spans="6:6" x14ac:dyDescent="0.25">
      <c r="F13598" s="469"/>
    </row>
    <row r="13599" spans="6:6" x14ac:dyDescent="0.25">
      <c r="F13599" s="469"/>
    </row>
    <row r="13600" spans="6:6" x14ac:dyDescent="0.25">
      <c r="F13600" s="469"/>
    </row>
    <row r="13601" spans="6:6" x14ac:dyDescent="0.25">
      <c r="F13601" s="469"/>
    </row>
    <row r="13602" spans="6:6" x14ac:dyDescent="0.25">
      <c r="F13602" s="469"/>
    </row>
    <row r="13603" spans="6:6" x14ac:dyDescent="0.25">
      <c r="F13603" s="469"/>
    </row>
    <row r="13604" spans="6:6" x14ac:dyDescent="0.25">
      <c r="F13604" s="469"/>
    </row>
    <row r="13605" spans="6:6" x14ac:dyDescent="0.25">
      <c r="F13605" s="469"/>
    </row>
    <row r="13606" spans="6:6" x14ac:dyDescent="0.25">
      <c r="F13606" s="469"/>
    </row>
    <row r="13607" spans="6:6" x14ac:dyDescent="0.25">
      <c r="F13607" s="469"/>
    </row>
    <row r="13608" spans="6:6" x14ac:dyDescent="0.25">
      <c r="F13608" s="469"/>
    </row>
    <row r="13609" spans="6:6" x14ac:dyDescent="0.25">
      <c r="F13609" s="469"/>
    </row>
    <row r="13610" spans="6:6" x14ac:dyDescent="0.25">
      <c r="F13610" s="469"/>
    </row>
    <row r="13611" spans="6:6" x14ac:dyDescent="0.25">
      <c r="F13611" s="469"/>
    </row>
    <row r="13612" spans="6:6" x14ac:dyDescent="0.25">
      <c r="F13612" s="469"/>
    </row>
    <row r="13613" spans="6:6" x14ac:dyDescent="0.25">
      <c r="F13613" s="469"/>
    </row>
    <row r="13614" spans="6:6" x14ac:dyDescent="0.25">
      <c r="F13614" s="469"/>
    </row>
    <row r="13615" spans="6:6" x14ac:dyDescent="0.25">
      <c r="F13615" s="469"/>
    </row>
    <row r="13616" spans="6:6" x14ac:dyDescent="0.25">
      <c r="F13616" s="469"/>
    </row>
    <row r="13617" spans="6:6" x14ac:dyDescent="0.25">
      <c r="F13617" s="469"/>
    </row>
    <row r="13618" spans="6:6" x14ac:dyDescent="0.25">
      <c r="F13618" s="469"/>
    </row>
    <row r="13619" spans="6:6" x14ac:dyDescent="0.25">
      <c r="F13619" s="469"/>
    </row>
    <row r="13620" spans="6:6" x14ac:dyDescent="0.25">
      <c r="F13620" s="469"/>
    </row>
    <row r="13621" spans="6:6" x14ac:dyDescent="0.25">
      <c r="F13621" s="469"/>
    </row>
    <row r="13622" spans="6:6" x14ac:dyDescent="0.25">
      <c r="F13622" s="469"/>
    </row>
    <row r="13623" spans="6:6" x14ac:dyDescent="0.25">
      <c r="F13623" s="469"/>
    </row>
    <row r="13624" spans="6:6" x14ac:dyDescent="0.25">
      <c r="F13624" s="469"/>
    </row>
    <row r="13625" spans="6:6" x14ac:dyDescent="0.25">
      <c r="F13625" s="469"/>
    </row>
    <row r="13626" spans="6:6" x14ac:dyDescent="0.25">
      <c r="F13626" s="469"/>
    </row>
    <row r="13627" spans="6:6" x14ac:dyDescent="0.25">
      <c r="F13627" s="469"/>
    </row>
    <row r="13628" spans="6:6" x14ac:dyDescent="0.25">
      <c r="F13628" s="469"/>
    </row>
    <row r="13629" spans="6:6" x14ac:dyDescent="0.25">
      <c r="F13629" s="469"/>
    </row>
    <row r="13630" spans="6:6" x14ac:dyDescent="0.25">
      <c r="F13630" s="469"/>
    </row>
    <row r="13631" spans="6:6" x14ac:dyDescent="0.25">
      <c r="F13631" s="469"/>
    </row>
    <row r="13632" spans="6:6" x14ac:dyDescent="0.25">
      <c r="F13632" s="469"/>
    </row>
    <row r="13633" spans="6:6" x14ac:dyDescent="0.25">
      <c r="F13633" s="469"/>
    </row>
    <row r="13634" spans="6:6" x14ac:dyDescent="0.25">
      <c r="F13634" s="469"/>
    </row>
    <row r="13635" spans="6:6" x14ac:dyDescent="0.25">
      <c r="F13635" s="469"/>
    </row>
    <row r="13636" spans="6:6" x14ac:dyDescent="0.25">
      <c r="F13636" s="469"/>
    </row>
    <row r="13637" spans="6:6" x14ac:dyDescent="0.25">
      <c r="F13637" s="469"/>
    </row>
    <row r="13638" spans="6:6" x14ac:dyDescent="0.25">
      <c r="F13638" s="469"/>
    </row>
    <row r="13639" spans="6:6" x14ac:dyDescent="0.25">
      <c r="F13639" s="469"/>
    </row>
    <row r="13640" spans="6:6" x14ac:dyDescent="0.25">
      <c r="F13640" s="469"/>
    </row>
    <row r="13641" spans="6:6" x14ac:dyDescent="0.25">
      <c r="F13641" s="469"/>
    </row>
    <row r="13642" spans="6:6" x14ac:dyDescent="0.25">
      <c r="F13642" s="469"/>
    </row>
    <row r="13643" spans="6:6" x14ac:dyDescent="0.25">
      <c r="F13643" s="469"/>
    </row>
    <row r="13644" spans="6:6" x14ac:dyDescent="0.25">
      <c r="F13644" s="469"/>
    </row>
    <row r="13645" spans="6:6" x14ac:dyDescent="0.25">
      <c r="F13645" s="469"/>
    </row>
    <row r="13646" spans="6:6" x14ac:dyDescent="0.25">
      <c r="F13646" s="469"/>
    </row>
    <row r="13647" spans="6:6" x14ac:dyDescent="0.25">
      <c r="F13647" s="469"/>
    </row>
    <row r="13648" spans="6:6" x14ac:dyDescent="0.25">
      <c r="F13648" s="469"/>
    </row>
    <row r="13649" spans="6:6" x14ac:dyDescent="0.25">
      <c r="F13649" s="469"/>
    </row>
    <row r="13650" spans="6:6" x14ac:dyDescent="0.25">
      <c r="F13650" s="469"/>
    </row>
    <row r="13651" spans="6:6" x14ac:dyDescent="0.25">
      <c r="F13651" s="469"/>
    </row>
    <row r="13652" spans="6:6" x14ac:dyDescent="0.25">
      <c r="F13652" s="469"/>
    </row>
    <row r="13653" spans="6:6" x14ac:dyDescent="0.25">
      <c r="F13653" s="469"/>
    </row>
    <row r="13654" spans="6:6" x14ac:dyDescent="0.25">
      <c r="F13654" s="469"/>
    </row>
    <row r="13655" spans="6:6" x14ac:dyDescent="0.25">
      <c r="F13655" s="469"/>
    </row>
    <row r="13656" spans="6:6" x14ac:dyDescent="0.25">
      <c r="F13656" s="469"/>
    </row>
    <row r="13657" spans="6:6" x14ac:dyDescent="0.25">
      <c r="F13657" s="469"/>
    </row>
    <row r="13658" spans="6:6" x14ac:dyDescent="0.25">
      <c r="F13658" s="469"/>
    </row>
    <row r="13659" spans="6:6" x14ac:dyDescent="0.25">
      <c r="F13659" s="469"/>
    </row>
    <row r="13660" spans="6:6" x14ac:dyDescent="0.25">
      <c r="F13660" s="469"/>
    </row>
    <row r="13661" spans="6:6" x14ac:dyDescent="0.25">
      <c r="F13661" s="469"/>
    </row>
    <row r="13662" spans="6:6" x14ac:dyDescent="0.25">
      <c r="F13662" s="469"/>
    </row>
    <row r="13663" spans="6:6" x14ac:dyDescent="0.25">
      <c r="F13663" s="469"/>
    </row>
    <row r="13664" spans="6:6" x14ac:dyDescent="0.25">
      <c r="F13664" s="469"/>
    </row>
    <row r="13665" spans="6:6" x14ac:dyDescent="0.25">
      <c r="F13665" s="469"/>
    </row>
    <row r="13666" spans="6:6" x14ac:dyDescent="0.25">
      <c r="F13666" s="469"/>
    </row>
    <row r="13667" spans="6:6" x14ac:dyDescent="0.25">
      <c r="F13667" s="469"/>
    </row>
    <row r="13668" spans="6:6" x14ac:dyDescent="0.25">
      <c r="F13668" s="469"/>
    </row>
    <row r="13669" spans="6:6" x14ac:dyDescent="0.25">
      <c r="F13669" s="469"/>
    </row>
    <row r="13670" spans="6:6" x14ac:dyDescent="0.25">
      <c r="F13670" s="469"/>
    </row>
    <row r="13671" spans="6:6" x14ac:dyDescent="0.25">
      <c r="F13671" s="469"/>
    </row>
    <row r="13672" spans="6:6" x14ac:dyDescent="0.25">
      <c r="F13672" s="469"/>
    </row>
    <row r="13673" spans="6:6" x14ac:dyDescent="0.25">
      <c r="F13673" s="469"/>
    </row>
    <row r="13674" spans="6:6" x14ac:dyDescent="0.25">
      <c r="F13674" s="469"/>
    </row>
    <row r="13675" spans="6:6" x14ac:dyDescent="0.25">
      <c r="F13675" s="469"/>
    </row>
    <row r="13676" spans="6:6" x14ac:dyDescent="0.25">
      <c r="F13676" s="469"/>
    </row>
    <row r="13677" spans="6:6" x14ac:dyDescent="0.25">
      <c r="F13677" s="469"/>
    </row>
    <row r="13678" spans="6:6" x14ac:dyDescent="0.25">
      <c r="F13678" s="469"/>
    </row>
    <row r="13679" spans="6:6" x14ac:dyDescent="0.25">
      <c r="F13679" s="469"/>
    </row>
    <row r="13680" spans="6:6" x14ac:dyDescent="0.25">
      <c r="F13680" s="469"/>
    </row>
    <row r="13681" spans="6:6" x14ac:dyDescent="0.25">
      <c r="F13681" s="469"/>
    </row>
    <row r="13682" spans="6:6" x14ac:dyDescent="0.25">
      <c r="F13682" s="469"/>
    </row>
    <row r="13683" spans="6:6" x14ac:dyDescent="0.25">
      <c r="F13683" s="469"/>
    </row>
    <row r="13684" spans="6:6" x14ac:dyDescent="0.25">
      <c r="F13684" s="469"/>
    </row>
    <row r="13685" spans="6:6" x14ac:dyDescent="0.25">
      <c r="F13685" s="469"/>
    </row>
    <row r="13686" spans="6:6" x14ac:dyDescent="0.25">
      <c r="F13686" s="469"/>
    </row>
    <row r="13687" spans="6:6" x14ac:dyDescent="0.25">
      <c r="F13687" s="469"/>
    </row>
    <row r="13688" spans="6:6" x14ac:dyDescent="0.25">
      <c r="F13688" s="469"/>
    </row>
    <row r="13689" spans="6:6" x14ac:dyDescent="0.25">
      <c r="F13689" s="469"/>
    </row>
    <row r="13690" spans="6:6" x14ac:dyDescent="0.25">
      <c r="F13690" s="469"/>
    </row>
    <row r="13691" spans="6:6" x14ac:dyDescent="0.25">
      <c r="F13691" s="469"/>
    </row>
    <row r="13692" spans="6:6" x14ac:dyDescent="0.25">
      <c r="F13692" s="469"/>
    </row>
    <row r="13693" spans="6:6" x14ac:dyDescent="0.25">
      <c r="F13693" s="469"/>
    </row>
    <row r="13694" spans="6:6" x14ac:dyDescent="0.25">
      <c r="F13694" s="469"/>
    </row>
    <row r="13695" spans="6:6" x14ac:dyDescent="0.25">
      <c r="F13695" s="469"/>
    </row>
    <row r="13696" spans="6:6" x14ac:dyDescent="0.25">
      <c r="F13696" s="469"/>
    </row>
    <row r="13697" spans="6:6" x14ac:dyDescent="0.25">
      <c r="F13697" s="469"/>
    </row>
    <row r="13698" spans="6:6" x14ac:dyDescent="0.25">
      <c r="F13698" s="469"/>
    </row>
    <row r="13699" spans="6:6" x14ac:dyDescent="0.25">
      <c r="F13699" s="469"/>
    </row>
    <row r="13700" spans="6:6" x14ac:dyDescent="0.25">
      <c r="F13700" s="469"/>
    </row>
    <row r="13701" spans="6:6" x14ac:dyDescent="0.25">
      <c r="F13701" s="469"/>
    </row>
    <row r="13702" spans="6:6" x14ac:dyDescent="0.25">
      <c r="F13702" s="469"/>
    </row>
    <row r="13703" spans="6:6" x14ac:dyDescent="0.25">
      <c r="F13703" s="469"/>
    </row>
    <row r="13704" spans="6:6" x14ac:dyDescent="0.25">
      <c r="F13704" s="469"/>
    </row>
    <row r="13705" spans="6:6" x14ac:dyDescent="0.25">
      <c r="F13705" s="469"/>
    </row>
    <row r="13706" spans="6:6" x14ac:dyDescent="0.25">
      <c r="F13706" s="469"/>
    </row>
    <row r="13707" spans="6:6" x14ac:dyDescent="0.25">
      <c r="F13707" s="469"/>
    </row>
    <row r="13708" spans="6:6" x14ac:dyDescent="0.25">
      <c r="F13708" s="469"/>
    </row>
    <row r="13709" spans="6:6" x14ac:dyDescent="0.25">
      <c r="F13709" s="469"/>
    </row>
    <row r="13710" spans="6:6" x14ac:dyDescent="0.25">
      <c r="F13710" s="469"/>
    </row>
    <row r="13711" spans="6:6" x14ac:dyDescent="0.25">
      <c r="F13711" s="469"/>
    </row>
    <row r="13712" spans="6:6" x14ac:dyDescent="0.25">
      <c r="F13712" s="469"/>
    </row>
    <row r="13713" spans="6:6" x14ac:dyDescent="0.25">
      <c r="F13713" s="469"/>
    </row>
    <row r="13714" spans="6:6" x14ac:dyDescent="0.25">
      <c r="F13714" s="469"/>
    </row>
    <row r="13715" spans="6:6" x14ac:dyDescent="0.25">
      <c r="F13715" s="469"/>
    </row>
    <row r="13716" spans="6:6" x14ac:dyDescent="0.25">
      <c r="F13716" s="469"/>
    </row>
    <row r="13717" spans="6:6" x14ac:dyDescent="0.25">
      <c r="F13717" s="469"/>
    </row>
    <row r="13718" spans="6:6" x14ac:dyDescent="0.25">
      <c r="F13718" s="469"/>
    </row>
    <row r="13719" spans="6:6" x14ac:dyDescent="0.25">
      <c r="F13719" s="469"/>
    </row>
    <row r="13720" spans="6:6" x14ac:dyDescent="0.25">
      <c r="F13720" s="469"/>
    </row>
    <row r="13721" spans="6:6" x14ac:dyDescent="0.25">
      <c r="F13721" s="469"/>
    </row>
    <row r="13722" spans="6:6" x14ac:dyDescent="0.25">
      <c r="F13722" s="469"/>
    </row>
    <row r="13723" spans="6:6" x14ac:dyDescent="0.25">
      <c r="F13723" s="469"/>
    </row>
    <row r="13724" spans="6:6" x14ac:dyDescent="0.25">
      <c r="F13724" s="469"/>
    </row>
    <row r="13725" spans="6:6" x14ac:dyDescent="0.25">
      <c r="F13725" s="469"/>
    </row>
    <row r="13726" spans="6:6" x14ac:dyDescent="0.25">
      <c r="F13726" s="469"/>
    </row>
    <row r="13727" spans="6:6" x14ac:dyDescent="0.25">
      <c r="F13727" s="469"/>
    </row>
    <row r="13728" spans="6:6" x14ac:dyDescent="0.25">
      <c r="F13728" s="469"/>
    </row>
    <row r="13729" spans="6:6" x14ac:dyDescent="0.25">
      <c r="F13729" s="469"/>
    </row>
    <row r="13730" spans="6:6" x14ac:dyDescent="0.25">
      <c r="F13730" s="469"/>
    </row>
    <row r="13731" spans="6:6" x14ac:dyDescent="0.25">
      <c r="F13731" s="469"/>
    </row>
    <row r="13732" spans="6:6" x14ac:dyDescent="0.25">
      <c r="F13732" s="469"/>
    </row>
    <row r="13733" spans="6:6" x14ac:dyDescent="0.25">
      <c r="F13733" s="469"/>
    </row>
    <row r="13734" spans="6:6" x14ac:dyDescent="0.25">
      <c r="F13734" s="469"/>
    </row>
    <row r="13735" spans="6:6" x14ac:dyDescent="0.25">
      <c r="F13735" s="469"/>
    </row>
    <row r="13736" spans="6:6" x14ac:dyDescent="0.25">
      <c r="F13736" s="469"/>
    </row>
    <row r="13737" spans="6:6" x14ac:dyDescent="0.25">
      <c r="F13737" s="469"/>
    </row>
    <row r="13738" spans="6:6" x14ac:dyDescent="0.25">
      <c r="F13738" s="469"/>
    </row>
    <row r="13739" spans="6:6" x14ac:dyDescent="0.25">
      <c r="F13739" s="469"/>
    </row>
    <row r="13740" spans="6:6" x14ac:dyDescent="0.25">
      <c r="F13740" s="469"/>
    </row>
    <row r="13741" spans="6:6" x14ac:dyDescent="0.25">
      <c r="F13741" s="469"/>
    </row>
    <row r="13742" spans="6:6" x14ac:dyDescent="0.25">
      <c r="F13742" s="469"/>
    </row>
    <row r="13743" spans="6:6" x14ac:dyDescent="0.25">
      <c r="F13743" s="469"/>
    </row>
    <row r="13744" spans="6:6" x14ac:dyDescent="0.25">
      <c r="F13744" s="469"/>
    </row>
    <row r="13745" spans="6:6" x14ac:dyDescent="0.25">
      <c r="F13745" s="469"/>
    </row>
    <row r="13746" spans="6:6" x14ac:dyDescent="0.25">
      <c r="F13746" s="469"/>
    </row>
    <row r="13747" spans="6:6" x14ac:dyDescent="0.25">
      <c r="F13747" s="469"/>
    </row>
    <row r="13748" spans="6:6" x14ac:dyDescent="0.25">
      <c r="F13748" s="469"/>
    </row>
    <row r="13749" spans="6:6" x14ac:dyDescent="0.25">
      <c r="F13749" s="469"/>
    </row>
    <row r="13750" spans="6:6" x14ac:dyDescent="0.25">
      <c r="F13750" s="469"/>
    </row>
    <row r="13751" spans="6:6" x14ac:dyDescent="0.25">
      <c r="F13751" s="469"/>
    </row>
    <row r="13752" spans="6:6" x14ac:dyDescent="0.25">
      <c r="F13752" s="469"/>
    </row>
    <row r="13753" spans="6:6" x14ac:dyDescent="0.25">
      <c r="F13753" s="469"/>
    </row>
    <row r="13754" spans="6:6" x14ac:dyDescent="0.25">
      <c r="F13754" s="469"/>
    </row>
    <row r="13755" spans="6:6" x14ac:dyDescent="0.25">
      <c r="F13755" s="469"/>
    </row>
    <row r="13756" spans="6:6" x14ac:dyDescent="0.25">
      <c r="F13756" s="469"/>
    </row>
    <row r="13757" spans="6:6" x14ac:dyDescent="0.25">
      <c r="F13757" s="469"/>
    </row>
    <row r="13758" spans="6:6" x14ac:dyDescent="0.25">
      <c r="F13758" s="469"/>
    </row>
    <row r="13759" spans="6:6" x14ac:dyDescent="0.25">
      <c r="F13759" s="469"/>
    </row>
    <row r="13760" spans="6:6" x14ac:dyDescent="0.25">
      <c r="F13760" s="469"/>
    </row>
    <row r="13761" spans="6:6" x14ac:dyDescent="0.25">
      <c r="F13761" s="469"/>
    </row>
    <row r="13762" spans="6:6" x14ac:dyDescent="0.25">
      <c r="F13762" s="469"/>
    </row>
    <row r="13763" spans="6:6" x14ac:dyDescent="0.25">
      <c r="F13763" s="469"/>
    </row>
    <row r="13764" spans="6:6" x14ac:dyDescent="0.25">
      <c r="F13764" s="469"/>
    </row>
    <row r="13765" spans="6:6" x14ac:dyDescent="0.25">
      <c r="F13765" s="469"/>
    </row>
    <row r="13766" spans="6:6" x14ac:dyDescent="0.25">
      <c r="F13766" s="469"/>
    </row>
    <row r="13767" spans="6:6" x14ac:dyDescent="0.25">
      <c r="F13767" s="469"/>
    </row>
    <row r="13768" spans="6:6" x14ac:dyDescent="0.25">
      <c r="F13768" s="469"/>
    </row>
    <row r="13769" spans="6:6" x14ac:dyDescent="0.25">
      <c r="F13769" s="469"/>
    </row>
    <row r="13770" spans="6:6" x14ac:dyDescent="0.25">
      <c r="F13770" s="469"/>
    </row>
    <row r="13771" spans="6:6" x14ac:dyDescent="0.25">
      <c r="F13771" s="469"/>
    </row>
    <row r="13772" spans="6:6" x14ac:dyDescent="0.25">
      <c r="F13772" s="469"/>
    </row>
    <row r="13773" spans="6:6" x14ac:dyDescent="0.25">
      <c r="F13773" s="469"/>
    </row>
    <row r="13774" spans="6:6" x14ac:dyDescent="0.25">
      <c r="F13774" s="469"/>
    </row>
    <row r="13775" spans="6:6" x14ac:dyDescent="0.25">
      <c r="F13775" s="469"/>
    </row>
    <row r="13776" spans="6:6" x14ac:dyDescent="0.25">
      <c r="F13776" s="469"/>
    </row>
    <row r="13777" spans="6:6" x14ac:dyDescent="0.25">
      <c r="F13777" s="469"/>
    </row>
    <row r="13778" spans="6:6" x14ac:dyDescent="0.25">
      <c r="F13778" s="469"/>
    </row>
    <row r="13779" spans="6:6" x14ac:dyDescent="0.25">
      <c r="F13779" s="469"/>
    </row>
    <row r="13780" spans="6:6" x14ac:dyDescent="0.25">
      <c r="F13780" s="469"/>
    </row>
    <row r="13781" spans="6:6" x14ac:dyDescent="0.25">
      <c r="F13781" s="469"/>
    </row>
    <row r="13782" spans="6:6" x14ac:dyDescent="0.25">
      <c r="F13782" s="469"/>
    </row>
    <row r="13783" spans="6:6" x14ac:dyDescent="0.25">
      <c r="F13783" s="469"/>
    </row>
    <row r="13784" spans="6:6" x14ac:dyDescent="0.25">
      <c r="F13784" s="469"/>
    </row>
    <row r="13785" spans="6:6" x14ac:dyDescent="0.25">
      <c r="F13785" s="469"/>
    </row>
    <row r="13786" spans="6:6" x14ac:dyDescent="0.25">
      <c r="F13786" s="469"/>
    </row>
    <row r="13787" spans="6:6" x14ac:dyDescent="0.25">
      <c r="F13787" s="469"/>
    </row>
    <row r="13788" spans="6:6" x14ac:dyDescent="0.25">
      <c r="F13788" s="469"/>
    </row>
    <row r="13789" spans="6:6" x14ac:dyDescent="0.25">
      <c r="F13789" s="469"/>
    </row>
    <row r="13790" spans="6:6" x14ac:dyDescent="0.25">
      <c r="F13790" s="469"/>
    </row>
    <row r="13791" spans="6:6" x14ac:dyDescent="0.25">
      <c r="F13791" s="469"/>
    </row>
    <row r="13792" spans="6:6" x14ac:dyDescent="0.25">
      <c r="F13792" s="469"/>
    </row>
    <row r="13793" spans="6:6" x14ac:dyDescent="0.25">
      <c r="F13793" s="469"/>
    </row>
    <row r="13794" spans="6:6" x14ac:dyDescent="0.25">
      <c r="F13794" s="469"/>
    </row>
    <row r="13795" spans="6:6" x14ac:dyDescent="0.25">
      <c r="F13795" s="469"/>
    </row>
    <row r="13796" spans="6:6" x14ac:dyDescent="0.25">
      <c r="F13796" s="469"/>
    </row>
    <row r="13797" spans="6:6" x14ac:dyDescent="0.25">
      <c r="F13797" s="469"/>
    </row>
    <row r="13798" spans="6:6" x14ac:dyDescent="0.25">
      <c r="F13798" s="469"/>
    </row>
    <row r="13799" spans="6:6" x14ac:dyDescent="0.25">
      <c r="F13799" s="469"/>
    </row>
    <row r="13800" spans="6:6" x14ac:dyDescent="0.25">
      <c r="F13800" s="469"/>
    </row>
    <row r="13801" spans="6:6" x14ac:dyDescent="0.25">
      <c r="F13801" s="469"/>
    </row>
    <row r="13802" spans="6:6" x14ac:dyDescent="0.25">
      <c r="F13802" s="469"/>
    </row>
    <row r="13803" spans="6:6" x14ac:dyDescent="0.25">
      <c r="F13803" s="469"/>
    </row>
    <row r="13804" spans="6:6" x14ac:dyDescent="0.25">
      <c r="F13804" s="469"/>
    </row>
    <row r="13805" spans="6:6" x14ac:dyDescent="0.25">
      <c r="F13805" s="469"/>
    </row>
    <row r="13806" spans="6:6" x14ac:dyDescent="0.25">
      <c r="F13806" s="469"/>
    </row>
    <row r="13807" spans="6:6" x14ac:dyDescent="0.25">
      <c r="F13807" s="469"/>
    </row>
    <row r="13808" spans="6:6" x14ac:dyDescent="0.25">
      <c r="F13808" s="469"/>
    </row>
    <row r="13809" spans="6:6" x14ac:dyDescent="0.25">
      <c r="F13809" s="469"/>
    </row>
    <row r="13810" spans="6:6" x14ac:dyDescent="0.25">
      <c r="F13810" s="469"/>
    </row>
    <row r="13811" spans="6:6" x14ac:dyDescent="0.25">
      <c r="F13811" s="469"/>
    </row>
    <row r="13812" spans="6:6" x14ac:dyDescent="0.25">
      <c r="F13812" s="469"/>
    </row>
    <row r="13813" spans="6:6" x14ac:dyDescent="0.25">
      <c r="F13813" s="469"/>
    </row>
    <row r="13814" spans="6:6" x14ac:dyDescent="0.25">
      <c r="F13814" s="469"/>
    </row>
    <row r="13815" spans="6:6" x14ac:dyDescent="0.25">
      <c r="F13815" s="469"/>
    </row>
    <row r="13816" spans="6:6" x14ac:dyDescent="0.25">
      <c r="F13816" s="469"/>
    </row>
    <row r="13817" spans="6:6" x14ac:dyDescent="0.25">
      <c r="F13817" s="469"/>
    </row>
    <row r="13818" spans="6:6" x14ac:dyDescent="0.25">
      <c r="F13818" s="469"/>
    </row>
    <row r="13819" spans="6:6" x14ac:dyDescent="0.25">
      <c r="F13819" s="469"/>
    </row>
    <row r="13820" spans="6:6" x14ac:dyDescent="0.25">
      <c r="F13820" s="469"/>
    </row>
    <row r="13821" spans="6:6" x14ac:dyDescent="0.25">
      <c r="F13821" s="469"/>
    </row>
    <row r="13822" spans="6:6" x14ac:dyDescent="0.25">
      <c r="F13822" s="469"/>
    </row>
    <row r="13823" spans="6:6" x14ac:dyDescent="0.25">
      <c r="F13823" s="469"/>
    </row>
    <row r="13824" spans="6:6" x14ac:dyDescent="0.25">
      <c r="F13824" s="469"/>
    </row>
    <row r="13825" spans="6:6" x14ac:dyDescent="0.25">
      <c r="F13825" s="469"/>
    </row>
    <row r="13826" spans="6:6" x14ac:dyDescent="0.25">
      <c r="F13826" s="469"/>
    </row>
    <row r="13827" spans="6:6" x14ac:dyDescent="0.25">
      <c r="F13827" s="469"/>
    </row>
    <row r="13828" spans="6:6" x14ac:dyDescent="0.25">
      <c r="F13828" s="469"/>
    </row>
    <row r="13829" spans="6:6" x14ac:dyDescent="0.25">
      <c r="F13829" s="469"/>
    </row>
    <row r="13830" spans="6:6" x14ac:dyDescent="0.25">
      <c r="F13830" s="469"/>
    </row>
    <row r="13831" spans="6:6" x14ac:dyDescent="0.25">
      <c r="F13831" s="469"/>
    </row>
    <row r="13832" spans="6:6" x14ac:dyDescent="0.25">
      <c r="F13832" s="469"/>
    </row>
    <row r="13833" spans="6:6" x14ac:dyDescent="0.25">
      <c r="F13833" s="469"/>
    </row>
    <row r="13834" spans="6:6" x14ac:dyDescent="0.25">
      <c r="F13834" s="469"/>
    </row>
    <row r="13835" spans="6:6" x14ac:dyDescent="0.25">
      <c r="F13835" s="469"/>
    </row>
    <row r="13836" spans="6:6" x14ac:dyDescent="0.25">
      <c r="F13836" s="469"/>
    </row>
    <row r="13837" spans="6:6" x14ac:dyDescent="0.25">
      <c r="F13837" s="469"/>
    </row>
    <row r="13838" spans="6:6" x14ac:dyDescent="0.25">
      <c r="F13838" s="469"/>
    </row>
    <row r="13839" spans="6:6" x14ac:dyDescent="0.25">
      <c r="F13839" s="469"/>
    </row>
    <row r="13840" spans="6:6" x14ac:dyDescent="0.25">
      <c r="F13840" s="469"/>
    </row>
    <row r="13841" spans="6:6" x14ac:dyDescent="0.25">
      <c r="F13841" s="469"/>
    </row>
    <row r="13842" spans="6:6" x14ac:dyDescent="0.25">
      <c r="F13842" s="469"/>
    </row>
    <row r="13843" spans="6:6" x14ac:dyDescent="0.25">
      <c r="F13843" s="469"/>
    </row>
    <row r="13844" spans="6:6" x14ac:dyDescent="0.25">
      <c r="F13844" s="469"/>
    </row>
    <row r="13845" spans="6:6" x14ac:dyDescent="0.25">
      <c r="F13845" s="469"/>
    </row>
    <row r="13846" spans="6:6" x14ac:dyDescent="0.25">
      <c r="F13846" s="469"/>
    </row>
    <row r="13847" spans="6:6" x14ac:dyDescent="0.25">
      <c r="F13847" s="469"/>
    </row>
    <row r="13848" spans="6:6" x14ac:dyDescent="0.25">
      <c r="F13848" s="469"/>
    </row>
    <row r="13849" spans="6:6" x14ac:dyDescent="0.25">
      <c r="F13849" s="469"/>
    </row>
    <row r="13850" spans="6:6" x14ac:dyDescent="0.25">
      <c r="F13850" s="469"/>
    </row>
    <row r="13851" spans="6:6" x14ac:dyDescent="0.25">
      <c r="F13851" s="469"/>
    </row>
    <row r="13852" spans="6:6" x14ac:dyDescent="0.25">
      <c r="F13852" s="469"/>
    </row>
    <row r="13853" spans="6:6" x14ac:dyDescent="0.25">
      <c r="F13853" s="469"/>
    </row>
    <row r="13854" spans="6:6" x14ac:dyDescent="0.25">
      <c r="F13854" s="469"/>
    </row>
    <row r="13855" spans="6:6" x14ac:dyDescent="0.25">
      <c r="F13855" s="469"/>
    </row>
    <row r="13856" spans="6:6" x14ac:dyDescent="0.25">
      <c r="F13856" s="469"/>
    </row>
    <row r="13857" spans="6:6" x14ac:dyDescent="0.25">
      <c r="F13857" s="469"/>
    </row>
    <row r="13858" spans="6:6" x14ac:dyDescent="0.25">
      <c r="F13858" s="469"/>
    </row>
    <row r="13859" spans="6:6" x14ac:dyDescent="0.25">
      <c r="F13859" s="469"/>
    </row>
    <row r="13860" spans="6:6" x14ac:dyDescent="0.25">
      <c r="F13860" s="469"/>
    </row>
    <row r="13861" spans="6:6" x14ac:dyDescent="0.25">
      <c r="F13861" s="469"/>
    </row>
    <row r="13862" spans="6:6" x14ac:dyDescent="0.25">
      <c r="F13862" s="469"/>
    </row>
    <row r="13863" spans="6:6" x14ac:dyDescent="0.25">
      <c r="F13863" s="469"/>
    </row>
    <row r="13864" spans="6:6" x14ac:dyDescent="0.25">
      <c r="F13864" s="469"/>
    </row>
    <row r="13865" spans="6:6" x14ac:dyDescent="0.25">
      <c r="F13865" s="469"/>
    </row>
    <row r="13866" spans="6:6" x14ac:dyDescent="0.25">
      <c r="F13866" s="469"/>
    </row>
    <row r="13867" spans="6:6" x14ac:dyDescent="0.25">
      <c r="F13867" s="469"/>
    </row>
    <row r="13868" spans="6:6" x14ac:dyDescent="0.25">
      <c r="F13868" s="469"/>
    </row>
    <row r="13869" spans="6:6" x14ac:dyDescent="0.25">
      <c r="F13869" s="469"/>
    </row>
    <row r="13870" spans="6:6" x14ac:dyDescent="0.25">
      <c r="F13870" s="469"/>
    </row>
    <row r="13871" spans="6:6" x14ac:dyDescent="0.25">
      <c r="F13871" s="469"/>
    </row>
    <row r="13872" spans="6:6" x14ac:dyDescent="0.25">
      <c r="F13872" s="469"/>
    </row>
    <row r="13873" spans="6:6" x14ac:dyDescent="0.25">
      <c r="F13873" s="469"/>
    </row>
    <row r="13874" spans="6:6" x14ac:dyDescent="0.25">
      <c r="F13874" s="469"/>
    </row>
    <row r="13875" spans="6:6" x14ac:dyDescent="0.25">
      <c r="F13875" s="469"/>
    </row>
    <row r="13876" spans="6:6" x14ac:dyDescent="0.25">
      <c r="F13876" s="469"/>
    </row>
    <row r="13877" spans="6:6" x14ac:dyDescent="0.25">
      <c r="F13877" s="469"/>
    </row>
    <row r="13878" spans="6:6" x14ac:dyDescent="0.25">
      <c r="F13878" s="469"/>
    </row>
    <row r="13879" spans="6:6" x14ac:dyDescent="0.25">
      <c r="F13879" s="469"/>
    </row>
    <row r="13880" spans="6:6" x14ac:dyDescent="0.25">
      <c r="F13880" s="469"/>
    </row>
    <row r="13881" spans="6:6" x14ac:dyDescent="0.25">
      <c r="F13881" s="469"/>
    </row>
    <row r="13882" spans="6:6" x14ac:dyDescent="0.25">
      <c r="F13882" s="469"/>
    </row>
    <row r="13883" spans="6:6" x14ac:dyDescent="0.25">
      <c r="F13883" s="469"/>
    </row>
    <row r="13884" spans="6:6" x14ac:dyDescent="0.25">
      <c r="F13884" s="469"/>
    </row>
    <row r="13885" spans="6:6" x14ac:dyDescent="0.25">
      <c r="F13885" s="469"/>
    </row>
    <row r="13886" spans="6:6" x14ac:dyDescent="0.25">
      <c r="F13886" s="469"/>
    </row>
    <row r="13887" spans="6:6" x14ac:dyDescent="0.25">
      <c r="F13887" s="469"/>
    </row>
    <row r="13888" spans="6:6" x14ac:dyDescent="0.25">
      <c r="F13888" s="469"/>
    </row>
    <row r="13889" spans="6:6" x14ac:dyDescent="0.25">
      <c r="F13889" s="469"/>
    </row>
    <row r="13890" spans="6:6" x14ac:dyDescent="0.25">
      <c r="F13890" s="469"/>
    </row>
    <row r="13891" spans="6:6" x14ac:dyDescent="0.25">
      <c r="F13891" s="469"/>
    </row>
    <row r="13892" spans="6:6" x14ac:dyDescent="0.25">
      <c r="F13892" s="469"/>
    </row>
    <row r="13893" spans="6:6" x14ac:dyDescent="0.25">
      <c r="F13893" s="469"/>
    </row>
    <row r="13894" spans="6:6" x14ac:dyDescent="0.25">
      <c r="F13894" s="469"/>
    </row>
    <row r="13895" spans="6:6" x14ac:dyDescent="0.25">
      <c r="F13895" s="469"/>
    </row>
    <row r="13896" spans="6:6" x14ac:dyDescent="0.25">
      <c r="F13896" s="469"/>
    </row>
    <row r="13897" spans="6:6" x14ac:dyDescent="0.25">
      <c r="F13897" s="469"/>
    </row>
    <row r="13898" spans="6:6" x14ac:dyDescent="0.25">
      <c r="F13898" s="469"/>
    </row>
    <row r="13899" spans="6:6" x14ac:dyDescent="0.25">
      <c r="F13899" s="469"/>
    </row>
    <row r="13900" spans="6:6" x14ac:dyDescent="0.25">
      <c r="F13900" s="469"/>
    </row>
    <row r="13901" spans="6:6" x14ac:dyDescent="0.25">
      <c r="F13901" s="469"/>
    </row>
    <row r="13902" spans="6:6" x14ac:dyDescent="0.25">
      <c r="F13902" s="469"/>
    </row>
    <row r="13903" spans="6:6" x14ac:dyDescent="0.25">
      <c r="F13903" s="469"/>
    </row>
    <row r="13904" spans="6:6" x14ac:dyDescent="0.25">
      <c r="F13904" s="469"/>
    </row>
    <row r="13905" spans="6:6" x14ac:dyDescent="0.25">
      <c r="F13905" s="469"/>
    </row>
    <row r="13906" spans="6:6" x14ac:dyDescent="0.25">
      <c r="F13906" s="469"/>
    </row>
    <row r="13907" spans="6:6" x14ac:dyDescent="0.25">
      <c r="F13907" s="469"/>
    </row>
    <row r="13908" spans="6:6" x14ac:dyDescent="0.25">
      <c r="F13908" s="469"/>
    </row>
    <row r="13909" spans="6:6" x14ac:dyDescent="0.25">
      <c r="F13909" s="469"/>
    </row>
    <row r="13910" spans="6:6" x14ac:dyDescent="0.25">
      <c r="F13910" s="469"/>
    </row>
    <row r="13911" spans="6:6" x14ac:dyDescent="0.25">
      <c r="F13911" s="469"/>
    </row>
    <row r="13912" spans="6:6" x14ac:dyDescent="0.25">
      <c r="F13912" s="469"/>
    </row>
    <row r="13913" spans="6:6" x14ac:dyDescent="0.25">
      <c r="F13913" s="469"/>
    </row>
    <row r="13914" spans="6:6" x14ac:dyDescent="0.25">
      <c r="F13914" s="469"/>
    </row>
    <row r="13915" spans="6:6" x14ac:dyDescent="0.25">
      <c r="F13915" s="469"/>
    </row>
    <row r="13916" spans="6:6" x14ac:dyDescent="0.25">
      <c r="F13916" s="469"/>
    </row>
    <row r="13917" spans="6:6" x14ac:dyDescent="0.25">
      <c r="F13917" s="469"/>
    </row>
    <row r="13918" spans="6:6" x14ac:dyDescent="0.25">
      <c r="F13918" s="469"/>
    </row>
    <row r="13919" spans="6:6" x14ac:dyDescent="0.25">
      <c r="F13919" s="469"/>
    </row>
    <row r="13920" spans="6:6" x14ac:dyDescent="0.25">
      <c r="F13920" s="469"/>
    </row>
    <row r="13921" spans="6:6" x14ac:dyDescent="0.25">
      <c r="F13921" s="469"/>
    </row>
    <row r="13922" spans="6:6" x14ac:dyDescent="0.25">
      <c r="F13922" s="469"/>
    </row>
    <row r="13923" spans="6:6" x14ac:dyDescent="0.25">
      <c r="F13923" s="469"/>
    </row>
    <row r="13924" spans="6:6" x14ac:dyDescent="0.25">
      <c r="F13924" s="469"/>
    </row>
    <row r="13925" spans="6:6" x14ac:dyDescent="0.25">
      <c r="F13925" s="469"/>
    </row>
    <row r="13926" spans="6:6" x14ac:dyDescent="0.25">
      <c r="F13926" s="469"/>
    </row>
    <row r="13927" spans="6:6" x14ac:dyDescent="0.25">
      <c r="F13927" s="469"/>
    </row>
    <row r="13928" spans="6:6" x14ac:dyDescent="0.25">
      <c r="F13928" s="469"/>
    </row>
    <row r="13929" spans="6:6" x14ac:dyDescent="0.25">
      <c r="F13929" s="469"/>
    </row>
    <row r="13930" spans="6:6" x14ac:dyDescent="0.25">
      <c r="F13930" s="469"/>
    </row>
    <row r="13931" spans="6:6" x14ac:dyDescent="0.25">
      <c r="F13931" s="469"/>
    </row>
    <row r="13932" spans="6:6" x14ac:dyDescent="0.25">
      <c r="F13932" s="469"/>
    </row>
    <row r="13933" spans="6:6" x14ac:dyDescent="0.25">
      <c r="F13933" s="469"/>
    </row>
    <row r="13934" spans="6:6" x14ac:dyDescent="0.25">
      <c r="F13934" s="469"/>
    </row>
    <row r="13935" spans="6:6" x14ac:dyDescent="0.25">
      <c r="F13935" s="469"/>
    </row>
    <row r="13936" spans="6:6" x14ac:dyDescent="0.25">
      <c r="F13936" s="469"/>
    </row>
    <row r="13937" spans="6:6" x14ac:dyDescent="0.25">
      <c r="F13937" s="469"/>
    </row>
    <row r="13938" spans="6:6" x14ac:dyDescent="0.25">
      <c r="F13938" s="469"/>
    </row>
    <row r="13939" spans="6:6" x14ac:dyDescent="0.25">
      <c r="F13939" s="469"/>
    </row>
    <row r="13940" spans="6:6" x14ac:dyDescent="0.25">
      <c r="F13940" s="469"/>
    </row>
    <row r="13941" spans="6:6" x14ac:dyDescent="0.25">
      <c r="F13941" s="469"/>
    </row>
    <row r="13942" spans="6:6" x14ac:dyDescent="0.25">
      <c r="F13942" s="469"/>
    </row>
    <row r="13943" spans="6:6" x14ac:dyDescent="0.25">
      <c r="F13943" s="469"/>
    </row>
    <row r="13944" spans="6:6" x14ac:dyDescent="0.25">
      <c r="F13944" s="469"/>
    </row>
    <row r="13945" spans="6:6" x14ac:dyDescent="0.25">
      <c r="F13945" s="469"/>
    </row>
    <row r="13946" spans="6:6" x14ac:dyDescent="0.25">
      <c r="F13946" s="469"/>
    </row>
    <row r="13947" spans="6:6" x14ac:dyDescent="0.25">
      <c r="F13947" s="469"/>
    </row>
    <row r="13948" spans="6:6" x14ac:dyDescent="0.25">
      <c r="F13948" s="469"/>
    </row>
    <row r="13949" spans="6:6" x14ac:dyDescent="0.25">
      <c r="F13949" s="469"/>
    </row>
    <row r="13950" spans="6:6" x14ac:dyDescent="0.25">
      <c r="F13950" s="469"/>
    </row>
    <row r="13951" spans="6:6" x14ac:dyDescent="0.25">
      <c r="F13951" s="469"/>
    </row>
    <row r="13952" spans="6:6" x14ac:dyDescent="0.25">
      <c r="F13952" s="469"/>
    </row>
    <row r="13953" spans="6:6" x14ac:dyDescent="0.25">
      <c r="F13953" s="469"/>
    </row>
    <row r="13954" spans="6:6" x14ac:dyDescent="0.25">
      <c r="F13954" s="469"/>
    </row>
    <row r="13955" spans="6:6" x14ac:dyDescent="0.25">
      <c r="F13955" s="469"/>
    </row>
    <row r="13956" spans="6:6" x14ac:dyDescent="0.25">
      <c r="F13956" s="469"/>
    </row>
    <row r="13957" spans="6:6" x14ac:dyDescent="0.25">
      <c r="F13957" s="469"/>
    </row>
    <row r="13958" spans="6:6" x14ac:dyDescent="0.25">
      <c r="F13958" s="469"/>
    </row>
    <row r="13959" spans="6:6" x14ac:dyDescent="0.25">
      <c r="F13959" s="469"/>
    </row>
    <row r="13960" spans="6:6" x14ac:dyDescent="0.25">
      <c r="F13960" s="469"/>
    </row>
    <row r="13961" spans="6:6" x14ac:dyDescent="0.25">
      <c r="F13961" s="469"/>
    </row>
    <row r="13962" spans="6:6" x14ac:dyDescent="0.25">
      <c r="F13962" s="469"/>
    </row>
    <row r="13963" spans="6:6" x14ac:dyDescent="0.25">
      <c r="F13963" s="469"/>
    </row>
    <row r="13964" spans="6:6" x14ac:dyDescent="0.25">
      <c r="F13964" s="469"/>
    </row>
    <row r="13965" spans="6:6" x14ac:dyDescent="0.25">
      <c r="F13965" s="469"/>
    </row>
    <row r="13966" spans="6:6" x14ac:dyDescent="0.25">
      <c r="F13966" s="469"/>
    </row>
    <row r="13967" spans="6:6" x14ac:dyDescent="0.25">
      <c r="F13967" s="469"/>
    </row>
    <row r="13968" spans="6:6" x14ac:dyDescent="0.25">
      <c r="F13968" s="469"/>
    </row>
    <row r="13969" spans="6:6" x14ac:dyDescent="0.25">
      <c r="F13969" s="469"/>
    </row>
    <row r="13970" spans="6:6" x14ac:dyDescent="0.25">
      <c r="F13970" s="469"/>
    </row>
    <row r="13971" spans="6:6" x14ac:dyDescent="0.25">
      <c r="F13971" s="469"/>
    </row>
    <row r="13972" spans="6:6" x14ac:dyDescent="0.25">
      <c r="F13972" s="469"/>
    </row>
    <row r="13973" spans="6:6" x14ac:dyDescent="0.25">
      <c r="F13973" s="469"/>
    </row>
    <row r="13974" spans="6:6" x14ac:dyDescent="0.25">
      <c r="F13974" s="469"/>
    </row>
    <row r="13975" spans="6:6" x14ac:dyDescent="0.25">
      <c r="F13975" s="469"/>
    </row>
    <row r="13976" spans="6:6" x14ac:dyDescent="0.25">
      <c r="F13976" s="469"/>
    </row>
    <row r="13977" spans="6:6" x14ac:dyDescent="0.25">
      <c r="F13977" s="469"/>
    </row>
    <row r="13978" spans="6:6" x14ac:dyDescent="0.25">
      <c r="F13978" s="469"/>
    </row>
    <row r="13979" spans="6:6" x14ac:dyDescent="0.25">
      <c r="F13979" s="469"/>
    </row>
    <row r="13980" spans="6:6" x14ac:dyDescent="0.25">
      <c r="F13980" s="469"/>
    </row>
    <row r="13981" spans="6:6" x14ac:dyDescent="0.25">
      <c r="F13981" s="469"/>
    </row>
    <row r="13982" spans="6:6" x14ac:dyDescent="0.25">
      <c r="F13982" s="469"/>
    </row>
    <row r="13983" spans="6:6" x14ac:dyDescent="0.25">
      <c r="F13983" s="469"/>
    </row>
    <row r="13984" spans="6:6" x14ac:dyDescent="0.25">
      <c r="F13984" s="469"/>
    </row>
    <row r="13985" spans="6:6" x14ac:dyDescent="0.25">
      <c r="F13985" s="469"/>
    </row>
    <row r="13986" spans="6:6" x14ac:dyDescent="0.25">
      <c r="F13986" s="469"/>
    </row>
    <row r="13987" spans="6:6" x14ac:dyDescent="0.25">
      <c r="F13987" s="469"/>
    </row>
    <row r="13988" spans="6:6" x14ac:dyDescent="0.25">
      <c r="F13988" s="469"/>
    </row>
    <row r="13989" spans="6:6" x14ac:dyDescent="0.25">
      <c r="F13989" s="469"/>
    </row>
    <row r="13990" spans="6:6" x14ac:dyDescent="0.25">
      <c r="F13990" s="469"/>
    </row>
    <row r="13991" spans="6:6" x14ac:dyDescent="0.25">
      <c r="F13991" s="469"/>
    </row>
    <row r="13992" spans="6:6" x14ac:dyDescent="0.25">
      <c r="F13992" s="469"/>
    </row>
    <row r="13993" spans="6:6" x14ac:dyDescent="0.25">
      <c r="F13993" s="469"/>
    </row>
    <row r="13994" spans="6:6" x14ac:dyDescent="0.25">
      <c r="F13994" s="469"/>
    </row>
    <row r="13995" spans="6:6" x14ac:dyDescent="0.25">
      <c r="F13995" s="469"/>
    </row>
    <row r="13996" spans="6:6" x14ac:dyDescent="0.25">
      <c r="F13996" s="469"/>
    </row>
    <row r="13997" spans="6:6" x14ac:dyDescent="0.25">
      <c r="F13997" s="469"/>
    </row>
    <row r="13998" spans="6:6" x14ac:dyDescent="0.25">
      <c r="F13998" s="469"/>
    </row>
    <row r="13999" spans="6:6" x14ac:dyDescent="0.25">
      <c r="F13999" s="469"/>
    </row>
    <row r="14000" spans="6:6" x14ac:dyDescent="0.25">
      <c r="F14000" s="469"/>
    </row>
    <row r="14001" spans="6:6" x14ac:dyDescent="0.25">
      <c r="F14001" s="469"/>
    </row>
    <row r="14002" spans="6:6" x14ac:dyDescent="0.25">
      <c r="F14002" s="469"/>
    </row>
    <row r="14003" spans="6:6" x14ac:dyDescent="0.25">
      <c r="F14003" s="469"/>
    </row>
    <row r="14004" spans="6:6" x14ac:dyDescent="0.25">
      <c r="F14004" s="469"/>
    </row>
    <row r="14005" spans="6:6" x14ac:dyDescent="0.25">
      <c r="F14005" s="469"/>
    </row>
    <row r="14006" spans="6:6" x14ac:dyDescent="0.25">
      <c r="F14006" s="469"/>
    </row>
    <row r="14007" spans="6:6" x14ac:dyDescent="0.25">
      <c r="F14007" s="469"/>
    </row>
    <row r="14008" spans="6:6" x14ac:dyDescent="0.25">
      <c r="F14008" s="469"/>
    </row>
    <row r="14009" spans="6:6" x14ac:dyDescent="0.25">
      <c r="F14009" s="469"/>
    </row>
    <row r="14010" spans="6:6" x14ac:dyDescent="0.25">
      <c r="F14010" s="469"/>
    </row>
    <row r="14011" spans="6:6" x14ac:dyDescent="0.25">
      <c r="F14011" s="469"/>
    </row>
    <row r="14012" spans="6:6" x14ac:dyDescent="0.25">
      <c r="F14012" s="469"/>
    </row>
    <row r="14013" spans="6:6" x14ac:dyDescent="0.25">
      <c r="F14013" s="469"/>
    </row>
    <row r="14014" spans="6:6" x14ac:dyDescent="0.25">
      <c r="F14014" s="469"/>
    </row>
    <row r="14015" spans="6:6" x14ac:dyDescent="0.25">
      <c r="F14015" s="469"/>
    </row>
    <row r="14016" spans="6:6" x14ac:dyDescent="0.25">
      <c r="F14016" s="469"/>
    </row>
    <row r="14017" spans="6:6" x14ac:dyDescent="0.25">
      <c r="F14017" s="469"/>
    </row>
    <row r="14018" spans="6:6" x14ac:dyDescent="0.25">
      <c r="F14018" s="469"/>
    </row>
    <row r="14019" spans="6:6" x14ac:dyDescent="0.25">
      <c r="F14019" s="469"/>
    </row>
    <row r="14020" spans="6:6" x14ac:dyDescent="0.25">
      <c r="F14020" s="469"/>
    </row>
    <row r="14021" spans="6:6" x14ac:dyDescent="0.25">
      <c r="F14021" s="469"/>
    </row>
    <row r="14022" spans="6:6" x14ac:dyDescent="0.25">
      <c r="F14022" s="469"/>
    </row>
    <row r="14023" spans="6:6" x14ac:dyDescent="0.25">
      <c r="F14023" s="469"/>
    </row>
    <row r="14024" spans="6:6" x14ac:dyDescent="0.25">
      <c r="F14024" s="469"/>
    </row>
    <row r="14025" spans="6:6" x14ac:dyDescent="0.25">
      <c r="F14025" s="469"/>
    </row>
    <row r="14026" spans="6:6" x14ac:dyDescent="0.25">
      <c r="F14026" s="469"/>
    </row>
    <row r="14027" spans="6:6" x14ac:dyDescent="0.25">
      <c r="F14027" s="469"/>
    </row>
    <row r="14028" spans="6:6" x14ac:dyDescent="0.25">
      <c r="F14028" s="469"/>
    </row>
    <row r="14029" spans="6:6" x14ac:dyDescent="0.25">
      <c r="F14029" s="469"/>
    </row>
    <row r="14030" spans="6:6" x14ac:dyDescent="0.25">
      <c r="F14030" s="469"/>
    </row>
    <row r="14031" spans="6:6" x14ac:dyDescent="0.25">
      <c r="F14031" s="469"/>
    </row>
    <row r="14032" spans="6:6" x14ac:dyDescent="0.25">
      <c r="F14032" s="469"/>
    </row>
    <row r="14033" spans="6:6" x14ac:dyDescent="0.25">
      <c r="F14033" s="469"/>
    </row>
    <row r="14034" spans="6:6" x14ac:dyDescent="0.25">
      <c r="F14034" s="469"/>
    </row>
    <row r="14035" spans="6:6" x14ac:dyDescent="0.25">
      <c r="F14035" s="469"/>
    </row>
    <row r="14036" spans="6:6" x14ac:dyDescent="0.25">
      <c r="F14036" s="469"/>
    </row>
    <row r="14037" spans="6:6" x14ac:dyDescent="0.25">
      <c r="F14037" s="469"/>
    </row>
    <row r="14038" spans="6:6" x14ac:dyDescent="0.25">
      <c r="F14038" s="469"/>
    </row>
    <row r="14039" spans="6:6" x14ac:dyDescent="0.25">
      <c r="F14039" s="469"/>
    </row>
    <row r="14040" spans="6:6" x14ac:dyDescent="0.25">
      <c r="F14040" s="469"/>
    </row>
    <row r="14041" spans="6:6" x14ac:dyDescent="0.25">
      <c r="F14041" s="469"/>
    </row>
    <row r="14042" spans="6:6" x14ac:dyDescent="0.25">
      <c r="F14042" s="469"/>
    </row>
    <row r="14043" spans="6:6" x14ac:dyDescent="0.25">
      <c r="F14043" s="469"/>
    </row>
    <row r="14044" spans="6:6" x14ac:dyDescent="0.25">
      <c r="F14044" s="469"/>
    </row>
    <row r="14045" spans="6:6" x14ac:dyDescent="0.25">
      <c r="F14045" s="469"/>
    </row>
    <row r="14046" spans="6:6" x14ac:dyDescent="0.25">
      <c r="F14046" s="469"/>
    </row>
    <row r="14047" spans="6:6" x14ac:dyDescent="0.25">
      <c r="F14047" s="469"/>
    </row>
    <row r="14048" spans="6:6" x14ac:dyDescent="0.25">
      <c r="F14048" s="469"/>
    </row>
    <row r="14049" spans="6:6" x14ac:dyDescent="0.25">
      <c r="F14049" s="469"/>
    </row>
    <row r="14050" spans="6:6" x14ac:dyDescent="0.25">
      <c r="F14050" s="469"/>
    </row>
    <row r="14051" spans="6:6" x14ac:dyDescent="0.25">
      <c r="F14051" s="469"/>
    </row>
    <row r="14052" spans="6:6" x14ac:dyDescent="0.25">
      <c r="F14052" s="469"/>
    </row>
    <row r="14053" spans="6:6" x14ac:dyDescent="0.25">
      <c r="F14053" s="469"/>
    </row>
    <row r="14054" spans="6:6" x14ac:dyDescent="0.25">
      <c r="F14054" s="469"/>
    </row>
    <row r="14055" spans="6:6" x14ac:dyDescent="0.25">
      <c r="F14055" s="469"/>
    </row>
    <row r="14056" spans="6:6" x14ac:dyDescent="0.25">
      <c r="F14056" s="469"/>
    </row>
    <row r="14057" spans="6:6" x14ac:dyDescent="0.25">
      <c r="F14057" s="469"/>
    </row>
    <row r="14058" spans="6:6" x14ac:dyDescent="0.25">
      <c r="F14058" s="469"/>
    </row>
    <row r="14059" spans="6:6" x14ac:dyDescent="0.25">
      <c r="F14059" s="469"/>
    </row>
    <row r="14060" spans="6:6" x14ac:dyDescent="0.25">
      <c r="F14060" s="469"/>
    </row>
    <row r="14061" spans="6:6" x14ac:dyDescent="0.25">
      <c r="F14061" s="469"/>
    </row>
    <row r="14062" spans="6:6" x14ac:dyDescent="0.25">
      <c r="F14062" s="469"/>
    </row>
    <row r="14063" spans="6:6" x14ac:dyDescent="0.25">
      <c r="F14063" s="469"/>
    </row>
    <row r="14064" spans="6:6" x14ac:dyDescent="0.25">
      <c r="F14064" s="469"/>
    </row>
    <row r="14065" spans="6:6" x14ac:dyDescent="0.25">
      <c r="F14065" s="469"/>
    </row>
    <row r="14066" spans="6:6" x14ac:dyDescent="0.25">
      <c r="F14066" s="469"/>
    </row>
    <row r="14067" spans="6:6" x14ac:dyDescent="0.25">
      <c r="F14067" s="469"/>
    </row>
    <row r="14068" spans="6:6" x14ac:dyDescent="0.25">
      <c r="F14068" s="469"/>
    </row>
    <row r="14069" spans="6:6" x14ac:dyDescent="0.25">
      <c r="F14069" s="469"/>
    </row>
    <row r="14070" spans="6:6" x14ac:dyDescent="0.25">
      <c r="F14070" s="469"/>
    </row>
    <row r="14071" spans="6:6" x14ac:dyDescent="0.25">
      <c r="F14071" s="469"/>
    </row>
    <row r="14072" spans="6:6" x14ac:dyDescent="0.25">
      <c r="F14072" s="469"/>
    </row>
    <row r="14073" spans="6:6" x14ac:dyDescent="0.25">
      <c r="F14073" s="469"/>
    </row>
    <row r="14074" spans="6:6" x14ac:dyDescent="0.25">
      <c r="F14074" s="469"/>
    </row>
    <row r="14075" spans="6:6" x14ac:dyDescent="0.25">
      <c r="F14075" s="469"/>
    </row>
    <row r="14076" spans="6:6" x14ac:dyDescent="0.25">
      <c r="F14076" s="469"/>
    </row>
    <row r="14077" spans="6:6" x14ac:dyDescent="0.25">
      <c r="F14077" s="469"/>
    </row>
    <row r="14078" spans="6:6" x14ac:dyDescent="0.25">
      <c r="F14078" s="469"/>
    </row>
    <row r="14079" spans="6:6" x14ac:dyDescent="0.25">
      <c r="F14079" s="469"/>
    </row>
    <row r="14080" spans="6:6" x14ac:dyDescent="0.25">
      <c r="F14080" s="469"/>
    </row>
    <row r="14081" spans="6:6" x14ac:dyDescent="0.25">
      <c r="F14081" s="469"/>
    </row>
    <row r="14082" spans="6:6" x14ac:dyDescent="0.25">
      <c r="F14082" s="469"/>
    </row>
    <row r="14083" spans="6:6" x14ac:dyDescent="0.25">
      <c r="F14083" s="469"/>
    </row>
    <row r="14084" spans="6:6" x14ac:dyDescent="0.25">
      <c r="F14084" s="469"/>
    </row>
    <row r="14085" spans="6:6" x14ac:dyDescent="0.25">
      <c r="F14085" s="469"/>
    </row>
    <row r="14086" spans="6:6" x14ac:dyDescent="0.25">
      <c r="F14086" s="469"/>
    </row>
    <row r="14087" spans="6:6" x14ac:dyDescent="0.25">
      <c r="F14087" s="469"/>
    </row>
    <row r="14088" spans="6:6" x14ac:dyDescent="0.25">
      <c r="F14088" s="469"/>
    </row>
    <row r="14089" spans="6:6" x14ac:dyDescent="0.25">
      <c r="F14089" s="469"/>
    </row>
    <row r="14090" spans="6:6" x14ac:dyDescent="0.25">
      <c r="F14090" s="469"/>
    </row>
    <row r="14091" spans="6:6" x14ac:dyDescent="0.25">
      <c r="F14091" s="469"/>
    </row>
    <row r="14092" spans="6:6" x14ac:dyDescent="0.25">
      <c r="F14092" s="469"/>
    </row>
    <row r="14093" spans="6:6" x14ac:dyDescent="0.25">
      <c r="F14093" s="469"/>
    </row>
    <row r="14094" spans="6:6" x14ac:dyDescent="0.25">
      <c r="F14094" s="469"/>
    </row>
    <row r="14095" spans="6:6" x14ac:dyDescent="0.25">
      <c r="F14095" s="469"/>
    </row>
    <row r="14096" spans="6:6" x14ac:dyDescent="0.25">
      <c r="F14096" s="469"/>
    </row>
    <row r="14097" spans="6:6" x14ac:dyDescent="0.25">
      <c r="F14097" s="469"/>
    </row>
    <row r="14098" spans="6:6" x14ac:dyDescent="0.25">
      <c r="F14098" s="469"/>
    </row>
    <row r="14099" spans="6:6" x14ac:dyDescent="0.25">
      <c r="F14099" s="469"/>
    </row>
    <row r="14100" spans="6:6" x14ac:dyDescent="0.25">
      <c r="F14100" s="469"/>
    </row>
    <row r="14101" spans="6:6" x14ac:dyDescent="0.25">
      <c r="F14101" s="469"/>
    </row>
    <row r="14102" spans="6:6" x14ac:dyDescent="0.25">
      <c r="F14102" s="469"/>
    </row>
    <row r="14103" spans="6:6" x14ac:dyDescent="0.25">
      <c r="F14103" s="469"/>
    </row>
    <row r="14104" spans="6:6" x14ac:dyDescent="0.25">
      <c r="F14104" s="469"/>
    </row>
    <row r="14105" spans="6:6" x14ac:dyDescent="0.25">
      <c r="F14105" s="469"/>
    </row>
    <row r="14106" spans="6:6" x14ac:dyDescent="0.25">
      <c r="F14106" s="469"/>
    </row>
    <row r="14107" spans="6:6" x14ac:dyDescent="0.25">
      <c r="F14107" s="469"/>
    </row>
    <row r="14108" spans="6:6" x14ac:dyDescent="0.25">
      <c r="F14108" s="469"/>
    </row>
    <row r="14109" spans="6:6" x14ac:dyDescent="0.25">
      <c r="F14109" s="469"/>
    </row>
    <row r="14110" spans="6:6" x14ac:dyDescent="0.25">
      <c r="F14110" s="469"/>
    </row>
    <row r="14111" spans="6:6" x14ac:dyDescent="0.25">
      <c r="F14111" s="469"/>
    </row>
    <row r="14112" spans="6:6" x14ac:dyDescent="0.25">
      <c r="F14112" s="469"/>
    </row>
    <row r="14113" spans="6:6" x14ac:dyDescent="0.25">
      <c r="F14113" s="469"/>
    </row>
    <row r="14114" spans="6:6" x14ac:dyDescent="0.25">
      <c r="F14114" s="469"/>
    </row>
    <row r="14115" spans="6:6" x14ac:dyDescent="0.25">
      <c r="F14115" s="469"/>
    </row>
    <row r="14116" spans="6:6" x14ac:dyDescent="0.25">
      <c r="F14116" s="469"/>
    </row>
    <row r="14117" spans="6:6" x14ac:dyDescent="0.25">
      <c r="F14117" s="469"/>
    </row>
    <row r="14118" spans="6:6" x14ac:dyDescent="0.25">
      <c r="F14118" s="469"/>
    </row>
    <row r="14119" spans="6:6" x14ac:dyDescent="0.25">
      <c r="F14119" s="469"/>
    </row>
    <row r="14120" spans="6:6" x14ac:dyDescent="0.25">
      <c r="F14120" s="469"/>
    </row>
    <row r="14121" spans="6:6" x14ac:dyDescent="0.25">
      <c r="F14121" s="469"/>
    </row>
    <row r="14122" spans="6:6" x14ac:dyDescent="0.25">
      <c r="F14122" s="469"/>
    </row>
    <row r="14123" spans="6:6" x14ac:dyDescent="0.25">
      <c r="F14123" s="469"/>
    </row>
    <row r="14124" spans="6:6" x14ac:dyDescent="0.25">
      <c r="F14124" s="469"/>
    </row>
    <row r="14125" spans="6:6" x14ac:dyDescent="0.25">
      <c r="F14125" s="469"/>
    </row>
    <row r="14126" spans="6:6" x14ac:dyDescent="0.25">
      <c r="F14126" s="469"/>
    </row>
    <row r="14127" spans="6:6" x14ac:dyDescent="0.25">
      <c r="F14127" s="469"/>
    </row>
    <row r="14128" spans="6:6" x14ac:dyDescent="0.25">
      <c r="F14128" s="469"/>
    </row>
    <row r="14129" spans="6:6" x14ac:dyDescent="0.25">
      <c r="F14129" s="469"/>
    </row>
    <row r="14130" spans="6:6" x14ac:dyDescent="0.25">
      <c r="F14130" s="469"/>
    </row>
    <row r="14131" spans="6:6" x14ac:dyDescent="0.25">
      <c r="F14131" s="469"/>
    </row>
    <row r="14132" spans="6:6" x14ac:dyDescent="0.25">
      <c r="F14132" s="469"/>
    </row>
    <row r="14133" spans="6:6" x14ac:dyDescent="0.25">
      <c r="F14133" s="469"/>
    </row>
    <row r="14134" spans="6:6" x14ac:dyDescent="0.25">
      <c r="F14134" s="469"/>
    </row>
    <row r="14135" spans="6:6" x14ac:dyDescent="0.25">
      <c r="F14135" s="469"/>
    </row>
    <row r="14136" spans="6:6" x14ac:dyDescent="0.25">
      <c r="F14136" s="469"/>
    </row>
    <row r="14137" spans="6:6" x14ac:dyDescent="0.25">
      <c r="F14137" s="469"/>
    </row>
    <row r="14138" spans="6:6" x14ac:dyDescent="0.25">
      <c r="F14138" s="469"/>
    </row>
    <row r="14139" spans="6:6" x14ac:dyDescent="0.25">
      <c r="F14139" s="469"/>
    </row>
    <row r="14140" spans="6:6" x14ac:dyDescent="0.25">
      <c r="F14140" s="469"/>
    </row>
    <row r="14141" spans="6:6" x14ac:dyDescent="0.25">
      <c r="F14141" s="469"/>
    </row>
    <row r="14142" spans="6:6" x14ac:dyDescent="0.25">
      <c r="F14142" s="469"/>
    </row>
    <row r="14143" spans="6:6" x14ac:dyDescent="0.25">
      <c r="F14143" s="469"/>
    </row>
    <row r="14144" spans="6:6" x14ac:dyDescent="0.25">
      <c r="F14144" s="469"/>
    </row>
    <row r="14145" spans="6:6" x14ac:dyDescent="0.25">
      <c r="F14145" s="469"/>
    </row>
    <row r="14146" spans="6:6" x14ac:dyDescent="0.25">
      <c r="F14146" s="469"/>
    </row>
    <row r="14147" spans="6:6" x14ac:dyDescent="0.25">
      <c r="F14147" s="469"/>
    </row>
    <row r="14148" spans="6:6" x14ac:dyDescent="0.25">
      <c r="F14148" s="469"/>
    </row>
    <row r="14149" spans="6:6" x14ac:dyDescent="0.25">
      <c r="F14149" s="469"/>
    </row>
    <row r="14150" spans="6:6" x14ac:dyDescent="0.25">
      <c r="F14150" s="469"/>
    </row>
    <row r="14151" spans="6:6" x14ac:dyDescent="0.25">
      <c r="F14151" s="469"/>
    </row>
    <row r="14152" spans="6:6" x14ac:dyDescent="0.25">
      <c r="F14152" s="469"/>
    </row>
    <row r="14153" spans="6:6" x14ac:dyDescent="0.25">
      <c r="F14153" s="469"/>
    </row>
    <row r="14154" spans="6:6" x14ac:dyDescent="0.25">
      <c r="F14154" s="469"/>
    </row>
    <row r="14155" spans="6:6" x14ac:dyDescent="0.25">
      <c r="F14155" s="469"/>
    </row>
    <row r="14156" spans="6:6" x14ac:dyDescent="0.25">
      <c r="F14156" s="469"/>
    </row>
    <row r="14157" spans="6:6" x14ac:dyDescent="0.25">
      <c r="F14157" s="469"/>
    </row>
    <row r="14158" spans="6:6" x14ac:dyDescent="0.25">
      <c r="F14158" s="469"/>
    </row>
    <row r="14159" spans="6:6" x14ac:dyDescent="0.25">
      <c r="F14159" s="469"/>
    </row>
    <row r="14160" spans="6:6" x14ac:dyDescent="0.25">
      <c r="F14160" s="469"/>
    </row>
    <row r="14161" spans="6:6" x14ac:dyDescent="0.25">
      <c r="F14161" s="469"/>
    </row>
    <row r="14162" spans="6:6" x14ac:dyDescent="0.25">
      <c r="F14162" s="469"/>
    </row>
    <row r="14163" spans="6:6" x14ac:dyDescent="0.25">
      <c r="F14163" s="469"/>
    </row>
    <row r="14164" spans="6:6" x14ac:dyDescent="0.25">
      <c r="F14164" s="469"/>
    </row>
    <row r="14165" spans="6:6" x14ac:dyDescent="0.25">
      <c r="F14165" s="469"/>
    </row>
    <row r="14166" spans="6:6" x14ac:dyDescent="0.25">
      <c r="F14166" s="469"/>
    </row>
    <row r="14167" spans="6:6" x14ac:dyDescent="0.25">
      <c r="F14167" s="469"/>
    </row>
    <row r="14168" spans="6:6" x14ac:dyDescent="0.25">
      <c r="F14168" s="469"/>
    </row>
    <row r="14169" spans="6:6" x14ac:dyDescent="0.25">
      <c r="F14169" s="469"/>
    </row>
    <row r="14170" spans="6:6" x14ac:dyDescent="0.25">
      <c r="F14170" s="469"/>
    </row>
    <row r="14171" spans="6:6" x14ac:dyDescent="0.25">
      <c r="F14171" s="469"/>
    </row>
    <row r="14172" spans="6:6" x14ac:dyDescent="0.25">
      <c r="F14172" s="469"/>
    </row>
    <row r="14173" spans="6:6" x14ac:dyDescent="0.25">
      <c r="F14173" s="469"/>
    </row>
    <row r="14174" spans="6:6" x14ac:dyDescent="0.25">
      <c r="F14174" s="469"/>
    </row>
    <row r="14175" spans="6:6" x14ac:dyDescent="0.25">
      <c r="F14175" s="469"/>
    </row>
    <row r="14176" spans="6:6" x14ac:dyDescent="0.25">
      <c r="F14176" s="469"/>
    </row>
    <row r="14177" spans="6:6" x14ac:dyDescent="0.25">
      <c r="F14177" s="469"/>
    </row>
    <row r="14178" spans="6:6" x14ac:dyDescent="0.25">
      <c r="F14178" s="469"/>
    </row>
    <row r="14179" spans="6:6" x14ac:dyDescent="0.25">
      <c r="F14179" s="469"/>
    </row>
    <row r="14180" spans="6:6" x14ac:dyDescent="0.25">
      <c r="F14180" s="469"/>
    </row>
    <row r="14181" spans="6:6" x14ac:dyDescent="0.25">
      <c r="F14181" s="469"/>
    </row>
    <row r="14182" spans="6:6" x14ac:dyDescent="0.25">
      <c r="F14182" s="469"/>
    </row>
    <row r="14183" spans="6:6" x14ac:dyDescent="0.25">
      <c r="F14183" s="469"/>
    </row>
    <row r="14184" spans="6:6" x14ac:dyDescent="0.25">
      <c r="F14184" s="469"/>
    </row>
    <row r="14185" spans="6:6" x14ac:dyDescent="0.25">
      <c r="F14185" s="469"/>
    </row>
    <row r="14186" spans="6:6" x14ac:dyDescent="0.25">
      <c r="F14186" s="469"/>
    </row>
    <row r="14187" spans="6:6" x14ac:dyDescent="0.25">
      <c r="F14187" s="469"/>
    </row>
    <row r="14188" spans="6:6" x14ac:dyDescent="0.25">
      <c r="F14188" s="469"/>
    </row>
    <row r="14189" spans="6:6" x14ac:dyDescent="0.25">
      <c r="F14189" s="469"/>
    </row>
    <row r="14190" spans="6:6" x14ac:dyDescent="0.25">
      <c r="F14190" s="469"/>
    </row>
    <row r="14191" spans="6:6" x14ac:dyDescent="0.25">
      <c r="F14191" s="469"/>
    </row>
    <row r="14192" spans="6:6" x14ac:dyDescent="0.25">
      <c r="F14192" s="469"/>
    </row>
    <row r="14193" spans="6:6" x14ac:dyDescent="0.25">
      <c r="F14193" s="469"/>
    </row>
    <row r="14194" spans="6:6" x14ac:dyDescent="0.25">
      <c r="F14194" s="469"/>
    </row>
    <row r="14195" spans="6:6" x14ac:dyDescent="0.25">
      <c r="F14195" s="469"/>
    </row>
    <row r="14196" spans="6:6" x14ac:dyDescent="0.25">
      <c r="F14196" s="469"/>
    </row>
    <row r="14197" spans="6:6" x14ac:dyDescent="0.25">
      <c r="F14197" s="469"/>
    </row>
    <row r="14198" spans="6:6" x14ac:dyDescent="0.25">
      <c r="F14198" s="469"/>
    </row>
    <row r="14199" spans="6:6" x14ac:dyDescent="0.25">
      <c r="F14199" s="469"/>
    </row>
    <row r="14200" spans="6:6" x14ac:dyDescent="0.25">
      <c r="F14200" s="469"/>
    </row>
    <row r="14201" spans="6:6" x14ac:dyDescent="0.25">
      <c r="F14201" s="469"/>
    </row>
    <row r="14202" spans="6:6" x14ac:dyDescent="0.25">
      <c r="F14202" s="469"/>
    </row>
    <row r="14203" spans="6:6" x14ac:dyDescent="0.25">
      <c r="F14203" s="469"/>
    </row>
    <row r="14204" spans="6:6" x14ac:dyDescent="0.25">
      <c r="F14204" s="469"/>
    </row>
    <row r="14205" spans="6:6" x14ac:dyDescent="0.25">
      <c r="F14205" s="469"/>
    </row>
    <row r="14206" spans="6:6" x14ac:dyDescent="0.25">
      <c r="F14206" s="469"/>
    </row>
    <row r="14207" spans="6:6" x14ac:dyDescent="0.25">
      <c r="F14207" s="469"/>
    </row>
    <row r="14208" spans="6:6" x14ac:dyDescent="0.25">
      <c r="F14208" s="469"/>
    </row>
    <row r="14209" spans="6:6" x14ac:dyDescent="0.25">
      <c r="F14209" s="469"/>
    </row>
    <row r="14210" spans="6:6" x14ac:dyDescent="0.25">
      <c r="F14210" s="469"/>
    </row>
    <row r="14211" spans="6:6" x14ac:dyDescent="0.25">
      <c r="F14211" s="469"/>
    </row>
    <row r="14212" spans="6:6" x14ac:dyDescent="0.25">
      <c r="F14212" s="469"/>
    </row>
    <row r="14213" spans="6:6" x14ac:dyDescent="0.25">
      <c r="F14213" s="469"/>
    </row>
    <row r="14214" spans="6:6" x14ac:dyDescent="0.25">
      <c r="F14214" s="469"/>
    </row>
    <row r="14215" spans="6:6" x14ac:dyDescent="0.25">
      <c r="F14215" s="469"/>
    </row>
    <row r="14216" spans="6:6" x14ac:dyDescent="0.25">
      <c r="F14216" s="469"/>
    </row>
    <row r="14217" spans="6:6" x14ac:dyDescent="0.25">
      <c r="F14217" s="469"/>
    </row>
    <row r="14218" spans="6:6" x14ac:dyDescent="0.25">
      <c r="F14218" s="469"/>
    </row>
    <row r="14219" spans="6:6" x14ac:dyDescent="0.25">
      <c r="F14219" s="469"/>
    </row>
    <row r="14220" spans="6:6" x14ac:dyDescent="0.25">
      <c r="F14220" s="469"/>
    </row>
    <row r="14221" spans="6:6" x14ac:dyDescent="0.25">
      <c r="F14221" s="469"/>
    </row>
    <row r="14222" spans="6:6" x14ac:dyDescent="0.25">
      <c r="F14222" s="469"/>
    </row>
    <row r="14223" spans="6:6" x14ac:dyDescent="0.25">
      <c r="F14223" s="469"/>
    </row>
    <row r="14224" spans="6:6" x14ac:dyDescent="0.25">
      <c r="F14224" s="469"/>
    </row>
    <row r="14225" spans="6:6" x14ac:dyDescent="0.25">
      <c r="F14225" s="469"/>
    </row>
    <row r="14226" spans="6:6" x14ac:dyDescent="0.25">
      <c r="F14226" s="469"/>
    </row>
    <row r="14227" spans="6:6" x14ac:dyDescent="0.25">
      <c r="F14227" s="469"/>
    </row>
    <row r="14228" spans="6:6" x14ac:dyDescent="0.25">
      <c r="F14228" s="469"/>
    </row>
    <row r="14229" spans="6:6" x14ac:dyDescent="0.25">
      <c r="F14229" s="469"/>
    </row>
    <row r="14230" spans="6:6" x14ac:dyDescent="0.25">
      <c r="F14230" s="469"/>
    </row>
    <row r="14231" spans="6:6" x14ac:dyDescent="0.25">
      <c r="F14231" s="469"/>
    </row>
    <row r="14232" spans="6:6" x14ac:dyDescent="0.25">
      <c r="F14232" s="469"/>
    </row>
    <row r="14233" spans="6:6" x14ac:dyDescent="0.25">
      <c r="F14233" s="469"/>
    </row>
    <row r="14234" spans="6:6" x14ac:dyDescent="0.25">
      <c r="F14234" s="469"/>
    </row>
    <row r="14235" spans="6:6" x14ac:dyDescent="0.25">
      <c r="F14235" s="469"/>
    </row>
    <row r="14236" spans="6:6" x14ac:dyDescent="0.25">
      <c r="F14236" s="469"/>
    </row>
    <row r="14237" spans="6:6" x14ac:dyDescent="0.25">
      <c r="F14237" s="469"/>
    </row>
    <row r="14238" spans="6:6" x14ac:dyDescent="0.25">
      <c r="F14238" s="469"/>
    </row>
    <row r="14239" spans="6:6" x14ac:dyDescent="0.25">
      <c r="F14239" s="469"/>
    </row>
    <row r="14240" spans="6:6" x14ac:dyDescent="0.25">
      <c r="F14240" s="469"/>
    </row>
    <row r="14241" spans="6:6" x14ac:dyDescent="0.25">
      <c r="F14241" s="469"/>
    </row>
    <row r="14242" spans="6:6" x14ac:dyDescent="0.25">
      <c r="F14242" s="469"/>
    </row>
    <row r="14243" spans="6:6" x14ac:dyDescent="0.25">
      <c r="F14243" s="469"/>
    </row>
    <row r="14244" spans="6:6" x14ac:dyDescent="0.25">
      <c r="F14244" s="469"/>
    </row>
    <row r="14245" spans="6:6" x14ac:dyDescent="0.25">
      <c r="F14245" s="469"/>
    </row>
    <row r="14246" spans="6:6" x14ac:dyDescent="0.25">
      <c r="F14246" s="469"/>
    </row>
    <row r="14247" spans="6:6" x14ac:dyDescent="0.25">
      <c r="F14247" s="469"/>
    </row>
    <row r="14248" spans="6:6" x14ac:dyDescent="0.25">
      <c r="F14248" s="469"/>
    </row>
    <row r="14249" spans="6:6" x14ac:dyDescent="0.25">
      <c r="F14249" s="469"/>
    </row>
    <row r="14250" spans="6:6" x14ac:dyDescent="0.25">
      <c r="F14250" s="469"/>
    </row>
    <row r="14251" spans="6:6" x14ac:dyDescent="0.25">
      <c r="F14251" s="469"/>
    </row>
    <row r="14252" spans="6:6" x14ac:dyDescent="0.25">
      <c r="F14252" s="469"/>
    </row>
    <row r="14253" spans="6:6" x14ac:dyDescent="0.25">
      <c r="F14253" s="469"/>
    </row>
    <row r="14254" spans="6:6" x14ac:dyDescent="0.25">
      <c r="F14254" s="469"/>
    </row>
    <row r="14255" spans="6:6" x14ac:dyDescent="0.25">
      <c r="F14255" s="469"/>
    </row>
    <row r="14256" spans="6:6" x14ac:dyDescent="0.25">
      <c r="F14256" s="469"/>
    </row>
    <row r="14257" spans="6:6" x14ac:dyDescent="0.25">
      <c r="F14257" s="469"/>
    </row>
    <row r="14258" spans="6:6" x14ac:dyDescent="0.25">
      <c r="F14258" s="469"/>
    </row>
    <row r="14259" spans="6:6" x14ac:dyDescent="0.25">
      <c r="F14259" s="469"/>
    </row>
    <row r="14260" spans="6:6" x14ac:dyDescent="0.25">
      <c r="F14260" s="469"/>
    </row>
    <row r="14261" spans="6:6" x14ac:dyDescent="0.25">
      <c r="F14261" s="469"/>
    </row>
    <row r="14262" spans="6:6" x14ac:dyDescent="0.25">
      <c r="F14262" s="469"/>
    </row>
    <row r="14263" spans="6:6" x14ac:dyDescent="0.25">
      <c r="F14263" s="469"/>
    </row>
    <row r="14264" spans="6:6" x14ac:dyDescent="0.25">
      <c r="F14264" s="469"/>
    </row>
    <row r="14265" spans="6:6" x14ac:dyDescent="0.25">
      <c r="F14265" s="469"/>
    </row>
    <row r="14266" spans="6:6" x14ac:dyDescent="0.25">
      <c r="F14266" s="469"/>
    </row>
    <row r="14267" spans="6:6" x14ac:dyDescent="0.25">
      <c r="F14267" s="469"/>
    </row>
    <row r="14268" spans="6:6" x14ac:dyDescent="0.25">
      <c r="F14268" s="469"/>
    </row>
    <row r="14269" spans="6:6" x14ac:dyDescent="0.25">
      <c r="F14269" s="469"/>
    </row>
    <row r="14270" spans="6:6" x14ac:dyDescent="0.25">
      <c r="F14270" s="469"/>
    </row>
    <row r="14271" spans="6:6" x14ac:dyDescent="0.25">
      <c r="F14271" s="469"/>
    </row>
    <row r="14272" spans="6:6" x14ac:dyDescent="0.25">
      <c r="F14272" s="469"/>
    </row>
    <row r="14273" spans="6:6" x14ac:dyDescent="0.25">
      <c r="F14273" s="469"/>
    </row>
    <row r="14274" spans="6:6" x14ac:dyDescent="0.25">
      <c r="F14274" s="469"/>
    </row>
    <row r="14275" spans="6:6" x14ac:dyDescent="0.25">
      <c r="F14275" s="469"/>
    </row>
    <row r="14276" spans="6:6" x14ac:dyDescent="0.25">
      <c r="F14276" s="469"/>
    </row>
    <row r="14277" spans="6:6" x14ac:dyDescent="0.25">
      <c r="F14277" s="469"/>
    </row>
    <row r="14278" spans="6:6" x14ac:dyDescent="0.25">
      <c r="F14278" s="469"/>
    </row>
    <row r="14279" spans="6:6" x14ac:dyDescent="0.25">
      <c r="F14279" s="469"/>
    </row>
    <row r="14280" spans="6:6" x14ac:dyDescent="0.25">
      <c r="F14280" s="469"/>
    </row>
    <row r="14281" spans="6:6" x14ac:dyDescent="0.25">
      <c r="F14281" s="469"/>
    </row>
    <row r="14282" spans="6:6" x14ac:dyDescent="0.25">
      <c r="F14282" s="469"/>
    </row>
    <row r="14283" spans="6:6" x14ac:dyDescent="0.25">
      <c r="F14283" s="469"/>
    </row>
    <row r="14284" spans="6:6" x14ac:dyDescent="0.25">
      <c r="F14284" s="469"/>
    </row>
    <row r="14285" spans="6:6" x14ac:dyDescent="0.25">
      <c r="F14285" s="469"/>
    </row>
    <row r="14286" spans="6:6" x14ac:dyDescent="0.25">
      <c r="F14286" s="469"/>
    </row>
    <row r="14287" spans="6:6" x14ac:dyDescent="0.25">
      <c r="F14287" s="469"/>
    </row>
    <row r="14288" spans="6:6" x14ac:dyDescent="0.25">
      <c r="F14288" s="469"/>
    </row>
    <row r="14289" spans="6:6" x14ac:dyDescent="0.25">
      <c r="F14289" s="469"/>
    </row>
    <row r="14290" spans="6:6" x14ac:dyDescent="0.25">
      <c r="F14290" s="469"/>
    </row>
    <row r="14291" spans="6:6" x14ac:dyDescent="0.25">
      <c r="F14291" s="469"/>
    </row>
    <row r="14292" spans="6:6" x14ac:dyDescent="0.25">
      <c r="F14292" s="469"/>
    </row>
    <row r="14293" spans="6:6" x14ac:dyDescent="0.25">
      <c r="F14293" s="469"/>
    </row>
    <row r="14294" spans="6:6" x14ac:dyDescent="0.25">
      <c r="F14294" s="469"/>
    </row>
    <row r="14295" spans="6:6" x14ac:dyDescent="0.25">
      <c r="F14295" s="469"/>
    </row>
    <row r="14296" spans="6:6" x14ac:dyDescent="0.25">
      <c r="F14296" s="469"/>
    </row>
    <row r="14297" spans="6:6" x14ac:dyDescent="0.25">
      <c r="F14297" s="469"/>
    </row>
    <row r="14298" spans="6:6" x14ac:dyDescent="0.25">
      <c r="F14298" s="469"/>
    </row>
    <row r="14299" spans="6:6" x14ac:dyDescent="0.25">
      <c r="F14299" s="469"/>
    </row>
    <row r="14300" spans="6:6" x14ac:dyDescent="0.25">
      <c r="F14300" s="469"/>
    </row>
    <row r="14301" spans="6:6" x14ac:dyDescent="0.25">
      <c r="F14301" s="469"/>
    </row>
    <row r="14302" spans="6:6" x14ac:dyDescent="0.25">
      <c r="F14302" s="469"/>
    </row>
    <row r="14303" spans="6:6" x14ac:dyDescent="0.25">
      <c r="F14303" s="469"/>
    </row>
    <row r="14304" spans="6:6" x14ac:dyDescent="0.25">
      <c r="F14304" s="469"/>
    </row>
    <row r="14305" spans="6:6" x14ac:dyDescent="0.25">
      <c r="F14305" s="469"/>
    </row>
    <row r="14306" spans="6:6" x14ac:dyDescent="0.25">
      <c r="F14306" s="469"/>
    </row>
    <row r="14307" spans="6:6" x14ac:dyDescent="0.25">
      <c r="F14307" s="469"/>
    </row>
    <row r="14308" spans="6:6" x14ac:dyDescent="0.25">
      <c r="F14308" s="469"/>
    </row>
    <row r="14309" spans="6:6" x14ac:dyDescent="0.25">
      <c r="F14309" s="469"/>
    </row>
    <row r="14310" spans="6:6" x14ac:dyDescent="0.25">
      <c r="F14310" s="469"/>
    </row>
    <row r="14311" spans="6:6" x14ac:dyDescent="0.25">
      <c r="F14311" s="469"/>
    </row>
    <row r="14312" spans="6:6" x14ac:dyDescent="0.25">
      <c r="F14312" s="469"/>
    </row>
    <row r="14313" spans="6:6" x14ac:dyDescent="0.25">
      <c r="F14313" s="469"/>
    </row>
    <row r="14314" spans="6:6" x14ac:dyDescent="0.25">
      <c r="F14314" s="469"/>
    </row>
    <row r="14315" spans="6:6" x14ac:dyDescent="0.25">
      <c r="F14315" s="469"/>
    </row>
    <row r="14316" spans="6:6" x14ac:dyDescent="0.25">
      <c r="F14316" s="469"/>
    </row>
    <row r="14317" spans="6:6" x14ac:dyDescent="0.25">
      <c r="F14317" s="469"/>
    </row>
    <row r="14318" spans="6:6" x14ac:dyDescent="0.25">
      <c r="F14318" s="469"/>
    </row>
    <row r="14319" spans="6:6" x14ac:dyDescent="0.25">
      <c r="F14319" s="469"/>
    </row>
    <row r="14320" spans="6:6" x14ac:dyDescent="0.25">
      <c r="F14320" s="469"/>
    </row>
    <row r="14321" spans="6:6" x14ac:dyDescent="0.25">
      <c r="F14321" s="469"/>
    </row>
    <row r="14322" spans="6:6" x14ac:dyDescent="0.25">
      <c r="F14322" s="469"/>
    </row>
    <row r="14323" spans="6:6" x14ac:dyDescent="0.25">
      <c r="F14323" s="469"/>
    </row>
    <row r="14324" spans="6:6" x14ac:dyDescent="0.25">
      <c r="F14324" s="469"/>
    </row>
    <row r="14325" spans="6:6" x14ac:dyDescent="0.25">
      <c r="F14325" s="469"/>
    </row>
    <row r="14326" spans="6:6" x14ac:dyDescent="0.25">
      <c r="F14326" s="469"/>
    </row>
    <row r="14327" spans="6:6" x14ac:dyDescent="0.25">
      <c r="F14327" s="469"/>
    </row>
    <row r="14328" spans="6:6" x14ac:dyDescent="0.25">
      <c r="F14328" s="469"/>
    </row>
    <row r="14329" spans="6:6" x14ac:dyDescent="0.25">
      <c r="F14329" s="469"/>
    </row>
    <row r="14330" spans="6:6" x14ac:dyDescent="0.25">
      <c r="F14330" s="469"/>
    </row>
    <row r="14331" spans="6:6" x14ac:dyDescent="0.25">
      <c r="F14331" s="469"/>
    </row>
    <row r="14332" spans="6:6" x14ac:dyDescent="0.25">
      <c r="F14332" s="469"/>
    </row>
    <row r="14333" spans="6:6" x14ac:dyDescent="0.25">
      <c r="F14333" s="469"/>
    </row>
    <row r="14334" spans="6:6" x14ac:dyDescent="0.25">
      <c r="F14334" s="469"/>
    </row>
    <row r="14335" spans="6:6" x14ac:dyDescent="0.25">
      <c r="F14335" s="469"/>
    </row>
    <row r="14336" spans="6:6" x14ac:dyDescent="0.25">
      <c r="F14336" s="469"/>
    </row>
    <row r="14337" spans="6:6" x14ac:dyDescent="0.25">
      <c r="F14337" s="469"/>
    </row>
    <row r="14338" spans="6:6" x14ac:dyDescent="0.25">
      <c r="F14338" s="469"/>
    </row>
    <row r="14339" spans="6:6" x14ac:dyDescent="0.25">
      <c r="F14339" s="469"/>
    </row>
    <row r="14340" spans="6:6" x14ac:dyDescent="0.25">
      <c r="F14340" s="469"/>
    </row>
    <row r="14341" spans="6:6" x14ac:dyDescent="0.25">
      <c r="F14341" s="469"/>
    </row>
    <row r="14342" spans="6:6" x14ac:dyDescent="0.25">
      <c r="F14342" s="469"/>
    </row>
    <row r="14343" spans="6:6" x14ac:dyDescent="0.25">
      <c r="F14343" s="469"/>
    </row>
    <row r="14344" spans="6:6" x14ac:dyDescent="0.25">
      <c r="F14344" s="469"/>
    </row>
    <row r="14345" spans="6:6" x14ac:dyDescent="0.25">
      <c r="F14345" s="469"/>
    </row>
    <row r="14346" spans="6:6" x14ac:dyDescent="0.25">
      <c r="F14346" s="469"/>
    </row>
    <row r="14347" spans="6:6" x14ac:dyDescent="0.25">
      <c r="F14347" s="469"/>
    </row>
    <row r="14348" spans="6:6" x14ac:dyDescent="0.25">
      <c r="F14348" s="469"/>
    </row>
    <row r="14349" spans="6:6" x14ac:dyDescent="0.25">
      <c r="F14349" s="469"/>
    </row>
    <row r="14350" spans="6:6" x14ac:dyDescent="0.25">
      <c r="F14350" s="469"/>
    </row>
    <row r="14351" spans="6:6" x14ac:dyDescent="0.25">
      <c r="F14351" s="469"/>
    </row>
    <row r="14352" spans="6:6" x14ac:dyDescent="0.25">
      <c r="F14352" s="469"/>
    </row>
    <row r="14353" spans="6:6" x14ac:dyDescent="0.25">
      <c r="F14353" s="469"/>
    </row>
    <row r="14354" spans="6:6" x14ac:dyDescent="0.25">
      <c r="F14354" s="469"/>
    </row>
    <row r="14355" spans="6:6" x14ac:dyDescent="0.25">
      <c r="F14355" s="469"/>
    </row>
    <row r="14356" spans="6:6" x14ac:dyDescent="0.25">
      <c r="F14356" s="469"/>
    </row>
    <row r="14357" spans="6:6" x14ac:dyDescent="0.25">
      <c r="F14357" s="469"/>
    </row>
    <row r="14358" spans="6:6" x14ac:dyDescent="0.25">
      <c r="F14358" s="469"/>
    </row>
    <row r="14359" spans="6:6" x14ac:dyDescent="0.25">
      <c r="F14359" s="469"/>
    </row>
    <row r="14360" spans="6:6" x14ac:dyDescent="0.25">
      <c r="F14360" s="469"/>
    </row>
    <row r="14361" spans="6:6" x14ac:dyDescent="0.25">
      <c r="F14361" s="469"/>
    </row>
    <row r="14362" spans="6:6" x14ac:dyDescent="0.25">
      <c r="F14362" s="469"/>
    </row>
    <row r="14363" spans="6:6" x14ac:dyDescent="0.25">
      <c r="F14363" s="469"/>
    </row>
    <row r="14364" spans="6:6" x14ac:dyDescent="0.25">
      <c r="F14364" s="469"/>
    </row>
    <row r="14365" spans="6:6" x14ac:dyDescent="0.25">
      <c r="F14365" s="469"/>
    </row>
    <row r="14366" spans="6:6" x14ac:dyDescent="0.25">
      <c r="F14366" s="469"/>
    </row>
    <row r="14367" spans="6:6" x14ac:dyDescent="0.25">
      <c r="F14367" s="469"/>
    </row>
    <row r="14368" spans="6:6" x14ac:dyDescent="0.25">
      <c r="F14368" s="469"/>
    </row>
    <row r="14369" spans="6:6" x14ac:dyDescent="0.25">
      <c r="F14369" s="469"/>
    </row>
    <row r="14370" spans="6:6" x14ac:dyDescent="0.25">
      <c r="F14370" s="469"/>
    </row>
    <row r="14371" spans="6:6" x14ac:dyDescent="0.25">
      <c r="F14371" s="469"/>
    </row>
    <row r="14372" spans="6:6" x14ac:dyDescent="0.25">
      <c r="F14372" s="469"/>
    </row>
    <row r="14373" spans="6:6" x14ac:dyDescent="0.25">
      <c r="F14373" s="469"/>
    </row>
    <row r="14374" spans="6:6" x14ac:dyDescent="0.25">
      <c r="F14374" s="469"/>
    </row>
    <row r="14375" spans="6:6" x14ac:dyDescent="0.25">
      <c r="F14375" s="469"/>
    </row>
    <row r="14376" spans="6:6" x14ac:dyDescent="0.25">
      <c r="F14376" s="469"/>
    </row>
    <row r="14377" spans="6:6" x14ac:dyDescent="0.25">
      <c r="F14377" s="469"/>
    </row>
    <row r="14378" spans="6:6" x14ac:dyDescent="0.25">
      <c r="F14378" s="469"/>
    </row>
    <row r="14379" spans="6:6" x14ac:dyDescent="0.25">
      <c r="F14379" s="469"/>
    </row>
    <row r="14380" spans="6:6" x14ac:dyDescent="0.25">
      <c r="F14380" s="469"/>
    </row>
    <row r="14381" spans="6:6" x14ac:dyDescent="0.25">
      <c r="F14381" s="469"/>
    </row>
    <row r="14382" spans="6:6" x14ac:dyDescent="0.25">
      <c r="F14382" s="469"/>
    </row>
    <row r="14383" spans="6:6" x14ac:dyDescent="0.25">
      <c r="F14383" s="469"/>
    </row>
    <row r="14384" spans="6:6" x14ac:dyDescent="0.25">
      <c r="F14384" s="469"/>
    </row>
    <row r="14385" spans="6:6" x14ac:dyDescent="0.25">
      <c r="F14385" s="469"/>
    </row>
    <row r="14386" spans="6:6" x14ac:dyDescent="0.25">
      <c r="F14386" s="469"/>
    </row>
    <row r="14387" spans="6:6" x14ac:dyDescent="0.25">
      <c r="F14387" s="469"/>
    </row>
    <row r="14388" spans="6:6" x14ac:dyDescent="0.25">
      <c r="F14388" s="469"/>
    </row>
    <row r="14389" spans="6:6" x14ac:dyDescent="0.25">
      <c r="F14389" s="469"/>
    </row>
    <row r="14390" spans="6:6" x14ac:dyDescent="0.25">
      <c r="F14390" s="469"/>
    </row>
    <row r="14391" spans="6:6" x14ac:dyDescent="0.25">
      <c r="F14391" s="469"/>
    </row>
    <row r="14392" spans="6:6" x14ac:dyDescent="0.25">
      <c r="F14392" s="469"/>
    </row>
    <row r="14393" spans="6:6" x14ac:dyDescent="0.25">
      <c r="F14393" s="469"/>
    </row>
    <row r="14394" spans="6:6" x14ac:dyDescent="0.25">
      <c r="F14394" s="469"/>
    </row>
    <row r="14395" spans="6:6" x14ac:dyDescent="0.25">
      <c r="F14395" s="469"/>
    </row>
    <row r="14396" spans="6:6" x14ac:dyDescent="0.25">
      <c r="F14396" s="469"/>
    </row>
    <row r="14397" spans="6:6" x14ac:dyDescent="0.25">
      <c r="F14397" s="469"/>
    </row>
    <row r="14398" spans="6:6" x14ac:dyDescent="0.25">
      <c r="F14398" s="469"/>
    </row>
    <row r="14399" spans="6:6" x14ac:dyDescent="0.25">
      <c r="F14399" s="469"/>
    </row>
    <row r="14400" spans="6:6" x14ac:dyDescent="0.25">
      <c r="F14400" s="469"/>
    </row>
    <row r="14401" spans="6:6" x14ac:dyDescent="0.25">
      <c r="F14401" s="469"/>
    </row>
    <row r="14402" spans="6:6" x14ac:dyDescent="0.25">
      <c r="F14402" s="469"/>
    </row>
    <row r="14403" spans="6:6" x14ac:dyDescent="0.25">
      <c r="F14403" s="469"/>
    </row>
    <row r="14404" spans="6:6" x14ac:dyDescent="0.25">
      <c r="F14404" s="469"/>
    </row>
    <row r="14405" spans="6:6" x14ac:dyDescent="0.25">
      <c r="F14405" s="469"/>
    </row>
    <row r="14406" spans="6:6" x14ac:dyDescent="0.25">
      <c r="F14406" s="469"/>
    </row>
    <row r="14407" spans="6:6" x14ac:dyDescent="0.25">
      <c r="F14407" s="469"/>
    </row>
    <row r="14408" spans="6:6" x14ac:dyDescent="0.25">
      <c r="F14408" s="469"/>
    </row>
    <row r="14409" spans="6:6" x14ac:dyDescent="0.25">
      <c r="F14409" s="469"/>
    </row>
    <row r="14410" spans="6:6" x14ac:dyDescent="0.25">
      <c r="F14410" s="469"/>
    </row>
    <row r="14411" spans="6:6" x14ac:dyDescent="0.25">
      <c r="F14411" s="469"/>
    </row>
    <row r="14412" spans="6:6" x14ac:dyDescent="0.25">
      <c r="F14412" s="469"/>
    </row>
    <row r="14413" spans="6:6" x14ac:dyDescent="0.25">
      <c r="F14413" s="469"/>
    </row>
    <row r="14414" spans="6:6" x14ac:dyDescent="0.25">
      <c r="F14414" s="469"/>
    </row>
    <row r="14415" spans="6:6" x14ac:dyDescent="0.25">
      <c r="F14415" s="469"/>
    </row>
    <row r="14416" spans="6:6" x14ac:dyDescent="0.25">
      <c r="F14416" s="469"/>
    </row>
    <row r="14417" spans="6:6" x14ac:dyDescent="0.25">
      <c r="F14417" s="469"/>
    </row>
    <row r="14418" spans="6:6" x14ac:dyDescent="0.25">
      <c r="F14418" s="469"/>
    </row>
    <row r="14419" spans="6:6" x14ac:dyDescent="0.25">
      <c r="F14419" s="469"/>
    </row>
    <row r="14420" spans="6:6" x14ac:dyDescent="0.25">
      <c r="F14420" s="469"/>
    </row>
    <row r="14421" spans="6:6" x14ac:dyDescent="0.25">
      <c r="F14421" s="469"/>
    </row>
    <row r="14422" spans="6:6" x14ac:dyDescent="0.25">
      <c r="F14422" s="469"/>
    </row>
    <row r="14423" spans="6:6" x14ac:dyDescent="0.25">
      <c r="F14423" s="469"/>
    </row>
    <row r="14424" spans="6:6" x14ac:dyDescent="0.25">
      <c r="F14424" s="469"/>
    </row>
    <row r="14425" spans="6:6" x14ac:dyDescent="0.25">
      <c r="F14425" s="469"/>
    </row>
    <row r="14426" spans="6:6" x14ac:dyDescent="0.25">
      <c r="F14426" s="469"/>
    </row>
    <row r="14427" spans="6:6" x14ac:dyDescent="0.25">
      <c r="F14427" s="469"/>
    </row>
    <row r="14428" spans="6:6" x14ac:dyDescent="0.25">
      <c r="F14428" s="469"/>
    </row>
    <row r="14429" spans="6:6" x14ac:dyDescent="0.25">
      <c r="F14429" s="469"/>
    </row>
    <row r="14430" spans="6:6" x14ac:dyDescent="0.25">
      <c r="F14430" s="469"/>
    </row>
    <row r="14431" spans="6:6" x14ac:dyDescent="0.25">
      <c r="F14431" s="469"/>
    </row>
    <row r="14432" spans="6:6" x14ac:dyDescent="0.25">
      <c r="F14432" s="469"/>
    </row>
    <row r="14433" spans="6:6" x14ac:dyDescent="0.25">
      <c r="F14433" s="469"/>
    </row>
    <row r="14434" spans="6:6" x14ac:dyDescent="0.25">
      <c r="F14434" s="469"/>
    </row>
    <row r="14435" spans="6:6" x14ac:dyDescent="0.25">
      <c r="F14435" s="469"/>
    </row>
    <row r="14436" spans="6:6" x14ac:dyDescent="0.25">
      <c r="F14436" s="469"/>
    </row>
    <row r="14437" spans="6:6" x14ac:dyDescent="0.25">
      <c r="F14437" s="469"/>
    </row>
    <row r="14438" spans="6:6" x14ac:dyDescent="0.25">
      <c r="F14438" s="469"/>
    </row>
    <row r="14439" spans="6:6" x14ac:dyDescent="0.25">
      <c r="F14439" s="469"/>
    </row>
    <row r="14440" spans="6:6" x14ac:dyDescent="0.25">
      <c r="F14440" s="469"/>
    </row>
    <row r="14441" spans="6:6" x14ac:dyDescent="0.25">
      <c r="F14441" s="469"/>
    </row>
    <row r="14442" spans="6:6" x14ac:dyDescent="0.25">
      <c r="F14442" s="469"/>
    </row>
    <row r="14443" spans="6:6" x14ac:dyDescent="0.25">
      <c r="F14443" s="469"/>
    </row>
    <row r="14444" spans="6:6" x14ac:dyDescent="0.25">
      <c r="F14444" s="469"/>
    </row>
    <row r="14445" spans="6:6" x14ac:dyDescent="0.25">
      <c r="F14445" s="469"/>
    </row>
    <row r="14446" spans="6:6" x14ac:dyDescent="0.25">
      <c r="F14446" s="469"/>
    </row>
    <row r="14447" spans="6:6" x14ac:dyDescent="0.25">
      <c r="F14447" s="469"/>
    </row>
    <row r="14448" spans="6:6" x14ac:dyDescent="0.25">
      <c r="F14448" s="469"/>
    </row>
    <row r="14449" spans="6:6" x14ac:dyDescent="0.25">
      <c r="F14449" s="469"/>
    </row>
    <row r="14450" spans="6:6" x14ac:dyDescent="0.25">
      <c r="F14450" s="469"/>
    </row>
    <row r="14451" spans="6:6" x14ac:dyDescent="0.25">
      <c r="F14451" s="469"/>
    </row>
    <row r="14452" spans="6:6" x14ac:dyDescent="0.25">
      <c r="F14452" s="469"/>
    </row>
    <row r="14453" spans="6:6" x14ac:dyDescent="0.25">
      <c r="F14453" s="469"/>
    </row>
    <row r="14454" spans="6:6" x14ac:dyDescent="0.25">
      <c r="F14454" s="469"/>
    </row>
    <row r="14455" spans="6:6" x14ac:dyDescent="0.25">
      <c r="F14455" s="469"/>
    </row>
    <row r="14456" spans="6:6" x14ac:dyDescent="0.25">
      <c r="F14456" s="469"/>
    </row>
    <row r="14457" spans="6:6" x14ac:dyDescent="0.25">
      <c r="F14457" s="469"/>
    </row>
    <row r="14458" spans="6:6" x14ac:dyDescent="0.25">
      <c r="F14458" s="469"/>
    </row>
    <row r="14459" spans="6:6" x14ac:dyDescent="0.25">
      <c r="F14459" s="469"/>
    </row>
    <row r="14460" spans="6:6" x14ac:dyDescent="0.25">
      <c r="F14460" s="469"/>
    </row>
    <row r="14461" spans="6:6" x14ac:dyDescent="0.25">
      <c r="F14461" s="469"/>
    </row>
    <row r="14462" spans="6:6" x14ac:dyDescent="0.25">
      <c r="F14462" s="469"/>
    </row>
    <row r="14463" spans="6:6" x14ac:dyDescent="0.25">
      <c r="F14463" s="469"/>
    </row>
    <row r="14464" spans="6:6" x14ac:dyDescent="0.25">
      <c r="F14464" s="469"/>
    </row>
    <row r="14465" spans="6:6" x14ac:dyDescent="0.25">
      <c r="F14465" s="469"/>
    </row>
    <row r="14466" spans="6:6" x14ac:dyDescent="0.25">
      <c r="F14466" s="469"/>
    </row>
    <row r="14467" spans="6:6" x14ac:dyDescent="0.25">
      <c r="F14467" s="469"/>
    </row>
    <row r="14468" spans="6:6" x14ac:dyDescent="0.25">
      <c r="F14468" s="469"/>
    </row>
    <row r="14469" spans="6:6" x14ac:dyDescent="0.25">
      <c r="F14469" s="469"/>
    </row>
    <row r="14470" spans="6:6" x14ac:dyDescent="0.25">
      <c r="F14470" s="469"/>
    </row>
    <row r="14471" spans="6:6" x14ac:dyDescent="0.25">
      <c r="F14471" s="469"/>
    </row>
    <row r="14472" spans="6:6" x14ac:dyDescent="0.25">
      <c r="F14472" s="469"/>
    </row>
    <row r="14473" spans="6:6" x14ac:dyDescent="0.25">
      <c r="F14473" s="469"/>
    </row>
    <row r="14474" spans="6:6" x14ac:dyDescent="0.25">
      <c r="F14474" s="469"/>
    </row>
    <row r="14475" spans="6:6" x14ac:dyDescent="0.25">
      <c r="F14475" s="469"/>
    </row>
    <row r="14476" spans="6:6" x14ac:dyDescent="0.25">
      <c r="F14476" s="469"/>
    </row>
    <row r="14477" spans="6:6" x14ac:dyDescent="0.25">
      <c r="F14477" s="469"/>
    </row>
    <row r="14478" spans="6:6" x14ac:dyDescent="0.25">
      <c r="F14478" s="469"/>
    </row>
    <row r="14479" spans="6:6" x14ac:dyDescent="0.25">
      <c r="F14479" s="469"/>
    </row>
    <row r="14480" spans="6:6" x14ac:dyDescent="0.25">
      <c r="F14480" s="469"/>
    </row>
    <row r="14481" spans="6:6" x14ac:dyDescent="0.25">
      <c r="F14481" s="469"/>
    </row>
    <row r="14482" spans="6:6" x14ac:dyDescent="0.25">
      <c r="F14482" s="469"/>
    </row>
    <row r="14483" spans="6:6" x14ac:dyDescent="0.25">
      <c r="F14483" s="469"/>
    </row>
    <row r="14484" spans="6:6" x14ac:dyDescent="0.25">
      <c r="F14484" s="469"/>
    </row>
    <row r="14485" spans="6:6" x14ac:dyDescent="0.25">
      <c r="F14485" s="469"/>
    </row>
    <row r="14486" spans="6:6" x14ac:dyDescent="0.25">
      <c r="F14486" s="469"/>
    </row>
    <row r="14487" spans="6:6" x14ac:dyDescent="0.25">
      <c r="F14487" s="469"/>
    </row>
    <row r="14488" spans="6:6" x14ac:dyDescent="0.25">
      <c r="F14488" s="469"/>
    </row>
    <row r="14489" spans="6:6" x14ac:dyDescent="0.25">
      <c r="F14489" s="469"/>
    </row>
    <row r="14490" spans="6:6" x14ac:dyDescent="0.25">
      <c r="F14490" s="469"/>
    </row>
    <row r="14491" spans="6:6" x14ac:dyDescent="0.25">
      <c r="F14491" s="469"/>
    </row>
    <row r="14492" spans="6:6" x14ac:dyDescent="0.25">
      <c r="F14492" s="469"/>
    </row>
    <row r="14493" spans="6:6" x14ac:dyDescent="0.25">
      <c r="F14493" s="469"/>
    </row>
    <row r="14494" spans="6:6" x14ac:dyDescent="0.25">
      <c r="F14494" s="469"/>
    </row>
    <row r="14495" spans="6:6" x14ac:dyDescent="0.25">
      <c r="F14495" s="469"/>
    </row>
    <row r="14496" spans="6:6" x14ac:dyDescent="0.25">
      <c r="F14496" s="469"/>
    </row>
    <row r="14497" spans="6:6" x14ac:dyDescent="0.25">
      <c r="F14497" s="469"/>
    </row>
    <row r="14498" spans="6:6" x14ac:dyDescent="0.25">
      <c r="F14498" s="469"/>
    </row>
    <row r="14499" spans="6:6" x14ac:dyDescent="0.25">
      <c r="F14499" s="469"/>
    </row>
    <row r="14500" spans="6:6" x14ac:dyDescent="0.25">
      <c r="F14500" s="469"/>
    </row>
    <row r="14501" spans="6:6" x14ac:dyDescent="0.25">
      <c r="F14501" s="469"/>
    </row>
    <row r="14502" spans="6:6" x14ac:dyDescent="0.25">
      <c r="F14502" s="469"/>
    </row>
    <row r="14503" spans="6:6" x14ac:dyDescent="0.25">
      <c r="F14503" s="469"/>
    </row>
    <row r="14504" spans="6:6" x14ac:dyDescent="0.25">
      <c r="F14504" s="469"/>
    </row>
    <row r="14505" spans="6:6" x14ac:dyDescent="0.25">
      <c r="F14505" s="469"/>
    </row>
    <row r="14506" spans="6:6" x14ac:dyDescent="0.25">
      <c r="F14506" s="469"/>
    </row>
    <row r="14507" spans="6:6" x14ac:dyDescent="0.25">
      <c r="F14507" s="469"/>
    </row>
    <row r="14508" spans="6:6" x14ac:dyDescent="0.25">
      <c r="F14508" s="469"/>
    </row>
    <row r="14509" spans="6:6" x14ac:dyDescent="0.25">
      <c r="F14509" s="469"/>
    </row>
    <row r="14510" spans="6:6" x14ac:dyDescent="0.25">
      <c r="F14510" s="469"/>
    </row>
    <row r="14511" spans="6:6" x14ac:dyDescent="0.25">
      <c r="F14511" s="469"/>
    </row>
    <row r="14512" spans="6:6" x14ac:dyDescent="0.25">
      <c r="F14512" s="469"/>
    </row>
    <row r="14513" spans="6:6" x14ac:dyDescent="0.25">
      <c r="F14513" s="469"/>
    </row>
    <row r="14514" spans="6:6" x14ac:dyDescent="0.25">
      <c r="F14514" s="469"/>
    </row>
    <row r="14515" spans="6:6" x14ac:dyDescent="0.25">
      <c r="F14515" s="469"/>
    </row>
    <row r="14516" spans="6:6" x14ac:dyDescent="0.25">
      <c r="F14516" s="469"/>
    </row>
    <row r="14517" spans="6:6" x14ac:dyDescent="0.25">
      <c r="F14517" s="469"/>
    </row>
    <row r="14518" spans="6:6" x14ac:dyDescent="0.25">
      <c r="F14518" s="469"/>
    </row>
    <row r="14519" spans="6:6" x14ac:dyDescent="0.25">
      <c r="F14519" s="469"/>
    </row>
    <row r="14520" spans="6:6" x14ac:dyDescent="0.25">
      <c r="F14520" s="469"/>
    </row>
    <row r="14521" spans="6:6" x14ac:dyDescent="0.25">
      <c r="F14521" s="469"/>
    </row>
    <row r="14522" spans="6:6" x14ac:dyDescent="0.25">
      <c r="F14522" s="469"/>
    </row>
    <row r="14523" spans="6:6" x14ac:dyDescent="0.25">
      <c r="F14523" s="469"/>
    </row>
    <row r="14524" spans="6:6" x14ac:dyDescent="0.25">
      <c r="F14524" s="469"/>
    </row>
    <row r="14525" spans="6:6" x14ac:dyDescent="0.25">
      <c r="F14525" s="469"/>
    </row>
    <row r="14526" spans="6:6" x14ac:dyDescent="0.25">
      <c r="F14526" s="469"/>
    </row>
    <row r="14527" spans="6:6" x14ac:dyDescent="0.25">
      <c r="F14527" s="469"/>
    </row>
    <row r="14528" spans="6:6" x14ac:dyDescent="0.25">
      <c r="F14528" s="469"/>
    </row>
    <row r="14529" spans="6:6" x14ac:dyDescent="0.25">
      <c r="F14529" s="469"/>
    </row>
    <row r="14530" spans="6:6" x14ac:dyDescent="0.25">
      <c r="F14530" s="469"/>
    </row>
    <row r="14531" spans="6:6" x14ac:dyDescent="0.25">
      <c r="F14531" s="469"/>
    </row>
    <row r="14532" spans="6:6" x14ac:dyDescent="0.25">
      <c r="F14532" s="469"/>
    </row>
    <row r="14533" spans="6:6" x14ac:dyDescent="0.25">
      <c r="F14533" s="469"/>
    </row>
    <row r="14534" spans="6:6" x14ac:dyDescent="0.25">
      <c r="F14534" s="469"/>
    </row>
    <row r="14535" spans="6:6" x14ac:dyDescent="0.25">
      <c r="F14535" s="469"/>
    </row>
    <row r="14536" spans="6:6" x14ac:dyDescent="0.25">
      <c r="F14536" s="469"/>
    </row>
    <row r="14537" spans="6:6" x14ac:dyDescent="0.25">
      <c r="F14537" s="469"/>
    </row>
    <row r="14538" spans="6:6" x14ac:dyDescent="0.25">
      <c r="F14538" s="469"/>
    </row>
    <row r="14539" spans="6:6" x14ac:dyDescent="0.25">
      <c r="F14539" s="469"/>
    </row>
    <row r="14540" spans="6:6" x14ac:dyDescent="0.25">
      <c r="F14540" s="469"/>
    </row>
    <row r="14541" spans="6:6" x14ac:dyDescent="0.25">
      <c r="F14541" s="469"/>
    </row>
    <row r="14542" spans="6:6" x14ac:dyDescent="0.25">
      <c r="F14542" s="469"/>
    </row>
    <row r="14543" spans="6:6" x14ac:dyDescent="0.25">
      <c r="F14543" s="469"/>
    </row>
    <row r="14544" spans="6:6" x14ac:dyDescent="0.25">
      <c r="F14544" s="469"/>
    </row>
    <row r="14545" spans="6:6" x14ac:dyDescent="0.25">
      <c r="F14545" s="469"/>
    </row>
    <row r="14546" spans="6:6" x14ac:dyDescent="0.25">
      <c r="F14546" s="469"/>
    </row>
    <row r="14547" spans="6:6" x14ac:dyDescent="0.25">
      <c r="F14547" s="469"/>
    </row>
    <row r="14548" spans="6:6" x14ac:dyDescent="0.25">
      <c r="F14548" s="469"/>
    </row>
    <row r="14549" spans="6:6" x14ac:dyDescent="0.25">
      <c r="F14549" s="469"/>
    </row>
    <row r="14550" spans="6:6" x14ac:dyDescent="0.25">
      <c r="F14550" s="469"/>
    </row>
    <row r="14551" spans="6:6" x14ac:dyDescent="0.25">
      <c r="F14551" s="469"/>
    </row>
    <row r="14552" spans="6:6" x14ac:dyDescent="0.25">
      <c r="F14552" s="469"/>
    </row>
    <row r="14553" spans="6:6" x14ac:dyDescent="0.25">
      <c r="F14553" s="469"/>
    </row>
    <row r="14554" spans="6:6" x14ac:dyDescent="0.25">
      <c r="F14554" s="469"/>
    </row>
    <row r="14555" spans="6:6" x14ac:dyDescent="0.25">
      <c r="F14555" s="469"/>
    </row>
    <row r="14556" spans="6:6" x14ac:dyDescent="0.25">
      <c r="F14556" s="469"/>
    </row>
    <row r="14557" spans="6:6" x14ac:dyDescent="0.25">
      <c r="F14557" s="469"/>
    </row>
    <row r="14558" spans="6:6" x14ac:dyDescent="0.25">
      <c r="F14558" s="469"/>
    </row>
    <row r="14559" spans="6:6" x14ac:dyDescent="0.25">
      <c r="F14559" s="469"/>
    </row>
    <row r="14560" spans="6:6" x14ac:dyDescent="0.25">
      <c r="F14560" s="469"/>
    </row>
    <row r="14561" spans="6:6" x14ac:dyDescent="0.25">
      <c r="F14561" s="469"/>
    </row>
    <row r="14562" spans="6:6" x14ac:dyDescent="0.25">
      <c r="F14562" s="469"/>
    </row>
    <row r="14563" spans="6:6" x14ac:dyDescent="0.25">
      <c r="F14563" s="469"/>
    </row>
    <row r="14564" spans="6:6" x14ac:dyDescent="0.25">
      <c r="F14564" s="469"/>
    </row>
    <row r="14565" spans="6:6" x14ac:dyDescent="0.25">
      <c r="F14565" s="469"/>
    </row>
    <row r="14566" spans="6:6" x14ac:dyDescent="0.25">
      <c r="F14566" s="469"/>
    </row>
    <row r="14567" spans="6:6" x14ac:dyDescent="0.25">
      <c r="F14567" s="469"/>
    </row>
    <row r="14568" spans="6:6" x14ac:dyDescent="0.25">
      <c r="F14568" s="469"/>
    </row>
    <row r="14569" spans="6:6" x14ac:dyDescent="0.25">
      <c r="F14569" s="469"/>
    </row>
    <row r="14570" spans="6:6" x14ac:dyDescent="0.25">
      <c r="F14570" s="469"/>
    </row>
    <row r="14571" spans="6:6" x14ac:dyDescent="0.25">
      <c r="F14571" s="469"/>
    </row>
    <row r="14572" spans="6:6" x14ac:dyDescent="0.25">
      <c r="F14572" s="469"/>
    </row>
    <row r="14573" spans="6:6" x14ac:dyDescent="0.25">
      <c r="F14573" s="469"/>
    </row>
    <row r="14574" spans="6:6" x14ac:dyDescent="0.25">
      <c r="F14574" s="469"/>
    </row>
    <row r="14575" spans="6:6" x14ac:dyDescent="0.25">
      <c r="F14575" s="469"/>
    </row>
    <row r="14576" spans="6:6" x14ac:dyDescent="0.25">
      <c r="F14576" s="469"/>
    </row>
    <row r="14577" spans="6:6" x14ac:dyDescent="0.25">
      <c r="F14577" s="469"/>
    </row>
    <row r="14578" spans="6:6" x14ac:dyDescent="0.25">
      <c r="F14578" s="469"/>
    </row>
    <row r="14579" spans="6:6" x14ac:dyDescent="0.25">
      <c r="F14579" s="469"/>
    </row>
    <row r="14580" spans="6:6" x14ac:dyDescent="0.25">
      <c r="F14580" s="469"/>
    </row>
    <row r="14581" spans="6:6" x14ac:dyDescent="0.25">
      <c r="F14581" s="469"/>
    </row>
    <row r="14582" spans="6:6" x14ac:dyDescent="0.25">
      <c r="F14582" s="469"/>
    </row>
    <row r="14583" spans="6:6" x14ac:dyDescent="0.25">
      <c r="F14583" s="469"/>
    </row>
    <row r="14584" spans="6:6" x14ac:dyDescent="0.25">
      <c r="F14584" s="469"/>
    </row>
    <row r="14585" spans="6:6" x14ac:dyDescent="0.25">
      <c r="F14585" s="469"/>
    </row>
    <row r="14586" spans="6:6" x14ac:dyDescent="0.25">
      <c r="F14586" s="469"/>
    </row>
    <row r="14587" spans="6:6" x14ac:dyDescent="0.25">
      <c r="F14587" s="469"/>
    </row>
    <row r="14588" spans="6:6" x14ac:dyDescent="0.25">
      <c r="F14588" s="469"/>
    </row>
    <row r="14589" spans="6:6" x14ac:dyDescent="0.25">
      <c r="F14589" s="469"/>
    </row>
    <row r="14590" spans="6:6" x14ac:dyDescent="0.25">
      <c r="F14590" s="469"/>
    </row>
    <row r="14591" spans="6:6" x14ac:dyDescent="0.25">
      <c r="F14591" s="469"/>
    </row>
    <row r="14592" spans="6:6" x14ac:dyDescent="0.25">
      <c r="F14592" s="469"/>
    </row>
    <row r="14593" spans="6:6" x14ac:dyDescent="0.25">
      <c r="F14593" s="469"/>
    </row>
    <row r="14594" spans="6:6" x14ac:dyDescent="0.25">
      <c r="F14594" s="469"/>
    </row>
    <row r="14595" spans="6:6" x14ac:dyDescent="0.25">
      <c r="F14595" s="469"/>
    </row>
    <row r="14596" spans="6:6" x14ac:dyDescent="0.25">
      <c r="F14596" s="469"/>
    </row>
    <row r="14597" spans="6:6" x14ac:dyDescent="0.25">
      <c r="F14597" s="469"/>
    </row>
    <row r="14598" spans="6:6" x14ac:dyDescent="0.25">
      <c r="F14598" s="469"/>
    </row>
    <row r="14599" spans="6:6" x14ac:dyDescent="0.25">
      <c r="F14599" s="469"/>
    </row>
    <row r="14600" spans="6:6" x14ac:dyDescent="0.25">
      <c r="F14600" s="469"/>
    </row>
    <row r="14601" spans="6:6" x14ac:dyDescent="0.25">
      <c r="F14601" s="469"/>
    </row>
    <row r="14602" spans="6:6" x14ac:dyDescent="0.25">
      <c r="F14602" s="469"/>
    </row>
    <row r="14603" spans="6:6" x14ac:dyDescent="0.25">
      <c r="F14603" s="469"/>
    </row>
    <row r="14604" spans="6:6" x14ac:dyDescent="0.25">
      <c r="F14604" s="469"/>
    </row>
    <row r="14605" spans="6:6" x14ac:dyDescent="0.25">
      <c r="F14605" s="469"/>
    </row>
    <row r="14606" spans="6:6" x14ac:dyDescent="0.25">
      <c r="F14606" s="469"/>
    </row>
    <row r="14607" spans="6:6" x14ac:dyDescent="0.25">
      <c r="F14607" s="469"/>
    </row>
    <row r="14608" spans="6:6" x14ac:dyDescent="0.25">
      <c r="F14608" s="469"/>
    </row>
    <row r="14609" spans="6:6" x14ac:dyDescent="0.25">
      <c r="F14609" s="469"/>
    </row>
    <row r="14610" spans="6:6" x14ac:dyDescent="0.25">
      <c r="F14610" s="469"/>
    </row>
    <row r="14611" spans="6:6" x14ac:dyDescent="0.25">
      <c r="F14611" s="469"/>
    </row>
    <row r="14612" spans="6:6" x14ac:dyDescent="0.25">
      <c r="F14612" s="469"/>
    </row>
    <row r="14613" spans="6:6" x14ac:dyDescent="0.25">
      <c r="F14613" s="469"/>
    </row>
    <row r="14614" spans="6:6" x14ac:dyDescent="0.25">
      <c r="F14614" s="469"/>
    </row>
    <row r="14615" spans="6:6" x14ac:dyDescent="0.25">
      <c r="F14615" s="469"/>
    </row>
    <row r="14616" spans="6:6" x14ac:dyDescent="0.25">
      <c r="F14616" s="469"/>
    </row>
    <row r="14617" spans="6:6" x14ac:dyDescent="0.25">
      <c r="F14617" s="469"/>
    </row>
    <row r="14618" spans="6:6" x14ac:dyDescent="0.25">
      <c r="F14618" s="469"/>
    </row>
    <row r="14619" spans="6:6" x14ac:dyDescent="0.25">
      <c r="F14619" s="469"/>
    </row>
    <row r="14620" spans="6:6" x14ac:dyDescent="0.25">
      <c r="F14620" s="469"/>
    </row>
    <row r="14621" spans="6:6" x14ac:dyDescent="0.25">
      <c r="F14621" s="469"/>
    </row>
    <row r="14622" spans="6:6" x14ac:dyDescent="0.25">
      <c r="F14622" s="469"/>
    </row>
    <row r="14623" spans="6:6" x14ac:dyDescent="0.25">
      <c r="F14623" s="469"/>
    </row>
    <row r="14624" spans="6:6" x14ac:dyDescent="0.25">
      <c r="F14624" s="469"/>
    </row>
    <row r="14625" spans="6:6" x14ac:dyDescent="0.25">
      <c r="F14625" s="469"/>
    </row>
    <row r="14626" spans="6:6" x14ac:dyDescent="0.25">
      <c r="F14626" s="469"/>
    </row>
    <row r="14627" spans="6:6" x14ac:dyDescent="0.25">
      <c r="F14627" s="469"/>
    </row>
    <row r="14628" spans="6:6" x14ac:dyDescent="0.25">
      <c r="F14628" s="469"/>
    </row>
    <row r="14629" spans="6:6" x14ac:dyDescent="0.25">
      <c r="F14629" s="469"/>
    </row>
    <row r="14630" spans="6:6" x14ac:dyDescent="0.25">
      <c r="F14630" s="469"/>
    </row>
    <row r="14631" spans="6:6" x14ac:dyDescent="0.25">
      <c r="F14631" s="469"/>
    </row>
    <row r="14632" spans="6:6" x14ac:dyDescent="0.25">
      <c r="F14632" s="469"/>
    </row>
    <row r="14633" spans="6:6" x14ac:dyDescent="0.25">
      <c r="F14633" s="469"/>
    </row>
    <row r="14634" spans="6:6" x14ac:dyDescent="0.25">
      <c r="F14634" s="469"/>
    </row>
    <row r="14635" spans="6:6" x14ac:dyDescent="0.25">
      <c r="F14635" s="469"/>
    </row>
    <row r="14636" spans="6:6" x14ac:dyDescent="0.25">
      <c r="F14636" s="469"/>
    </row>
    <row r="14637" spans="6:6" x14ac:dyDescent="0.25">
      <c r="F14637" s="469"/>
    </row>
    <row r="14638" spans="6:6" x14ac:dyDescent="0.25">
      <c r="F14638" s="469"/>
    </row>
    <row r="14639" spans="6:6" x14ac:dyDescent="0.25">
      <c r="F14639" s="469"/>
    </row>
    <row r="14640" spans="6:6" x14ac:dyDescent="0.25">
      <c r="F14640" s="469"/>
    </row>
    <row r="14641" spans="6:6" x14ac:dyDescent="0.25">
      <c r="F14641" s="469"/>
    </row>
    <row r="14642" spans="6:6" x14ac:dyDescent="0.25">
      <c r="F14642" s="469"/>
    </row>
    <row r="14643" spans="6:6" x14ac:dyDescent="0.25">
      <c r="F14643" s="469"/>
    </row>
    <row r="14644" spans="6:6" x14ac:dyDescent="0.25">
      <c r="F14644" s="469"/>
    </row>
    <row r="14645" spans="6:6" x14ac:dyDescent="0.25">
      <c r="F14645" s="469"/>
    </row>
    <row r="14646" spans="6:6" x14ac:dyDescent="0.25">
      <c r="F14646" s="469"/>
    </row>
    <row r="14647" spans="6:6" x14ac:dyDescent="0.25">
      <c r="F14647" s="469"/>
    </row>
    <row r="14648" spans="6:6" x14ac:dyDescent="0.25">
      <c r="F14648" s="469"/>
    </row>
    <row r="14649" spans="6:6" x14ac:dyDescent="0.25">
      <c r="F14649" s="469"/>
    </row>
    <row r="14650" spans="6:6" x14ac:dyDescent="0.25">
      <c r="F14650" s="469"/>
    </row>
    <row r="14651" spans="6:6" x14ac:dyDescent="0.25">
      <c r="F14651" s="469"/>
    </row>
    <row r="14652" spans="6:6" x14ac:dyDescent="0.25">
      <c r="F14652" s="469"/>
    </row>
    <row r="14653" spans="6:6" x14ac:dyDescent="0.25">
      <c r="F14653" s="469"/>
    </row>
    <row r="14654" spans="6:6" x14ac:dyDescent="0.25">
      <c r="F14654" s="469"/>
    </row>
    <row r="14655" spans="6:6" x14ac:dyDescent="0.25">
      <c r="F14655" s="469"/>
    </row>
    <row r="14656" spans="6:6" x14ac:dyDescent="0.25">
      <c r="F14656" s="469"/>
    </row>
    <row r="14657" spans="6:6" x14ac:dyDescent="0.25">
      <c r="F14657" s="469"/>
    </row>
    <row r="14658" spans="6:6" x14ac:dyDescent="0.25">
      <c r="F14658" s="469"/>
    </row>
    <row r="14659" spans="6:6" x14ac:dyDescent="0.25">
      <c r="F14659" s="469"/>
    </row>
    <row r="14660" spans="6:6" x14ac:dyDescent="0.25">
      <c r="F14660" s="469"/>
    </row>
    <row r="14661" spans="6:6" x14ac:dyDescent="0.25">
      <c r="F14661" s="469"/>
    </row>
    <row r="14662" spans="6:6" x14ac:dyDescent="0.25">
      <c r="F14662" s="469"/>
    </row>
    <row r="14663" spans="6:6" x14ac:dyDescent="0.25">
      <c r="F14663" s="469"/>
    </row>
    <row r="14664" spans="6:6" x14ac:dyDescent="0.25">
      <c r="F14664" s="469"/>
    </row>
    <row r="14665" spans="6:6" x14ac:dyDescent="0.25">
      <c r="F14665" s="469"/>
    </row>
    <row r="14666" spans="6:6" x14ac:dyDescent="0.25">
      <c r="F14666" s="469"/>
    </row>
    <row r="14667" spans="6:6" x14ac:dyDescent="0.25">
      <c r="F14667" s="469"/>
    </row>
    <row r="14668" spans="6:6" x14ac:dyDescent="0.25">
      <c r="F14668" s="469"/>
    </row>
    <row r="14669" spans="6:6" x14ac:dyDescent="0.25">
      <c r="F14669" s="469"/>
    </row>
    <row r="14670" spans="6:6" x14ac:dyDescent="0.25">
      <c r="F14670" s="469"/>
    </row>
    <row r="14671" spans="6:6" x14ac:dyDescent="0.25">
      <c r="F14671" s="469"/>
    </row>
    <row r="14672" spans="6:6" x14ac:dyDescent="0.25">
      <c r="F14672" s="469"/>
    </row>
    <row r="14673" spans="6:6" x14ac:dyDescent="0.25">
      <c r="F14673" s="469"/>
    </row>
    <row r="14674" spans="6:6" x14ac:dyDescent="0.25">
      <c r="F14674" s="469"/>
    </row>
    <row r="14675" spans="6:6" x14ac:dyDescent="0.25">
      <c r="F14675" s="469"/>
    </row>
    <row r="14676" spans="6:6" x14ac:dyDescent="0.25">
      <c r="F14676" s="469"/>
    </row>
    <row r="14677" spans="6:6" x14ac:dyDescent="0.25">
      <c r="F14677" s="469"/>
    </row>
    <row r="14678" spans="6:6" x14ac:dyDescent="0.25">
      <c r="F14678" s="469"/>
    </row>
    <row r="14679" spans="6:6" x14ac:dyDescent="0.25">
      <c r="F14679" s="469"/>
    </row>
    <row r="14680" spans="6:6" x14ac:dyDescent="0.25">
      <c r="F14680" s="469"/>
    </row>
    <row r="14681" spans="6:6" x14ac:dyDescent="0.25">
      <c r="F14681" s="469"/>
    </row>
    <row r="14682" spans="6:6" x14ac:dyDescent="0.25">
      <c r="F14682" s="469"/>
    </row>
    <row r="14683" spans="6:6" x14ac:dyDescent="0.25">
      <c r="F14683" s="469"/>
    </row>
    <row r="14684" spans="6:6" x14ac:dyDescent="0.25">
      <c r="F14684" s="469"/>
    </row>
    <row r="14685" spans="6:6" x14ac:dyDescent="0.25">
      <c r="F14685" s="469"/>
    </row>
    <row r="14686" spans="6:6" x14ac:dyDescent="0.25">
      <c r="F14686" s="469"/>
    </row>
    <row r="14687" spans="6:6" x14ac:dyDescent="0.25">
      <c r="F14687" s="469"/>
    </row>
    <row r="14688" spans="6:6" x14ac:dyDescent="0.25">
      <c r="F14688" s="469"/>
    </row>
    <row r="14689" spans="6:6" x14ac:dyDescent="0.25">
      <c r="F14689" s="469"/>
    </row>
    <row r="14690" spans="6:6" x14ac:dyDescent="0.25">
      <c r="F14690" s="469"/>
    </row>
    <row r="14691" spans="6:6" x14ac:dyDescent="0.25">
      <c r="F14691" s="469"/>
    </row>
    <row r="14692" spans="6:6" x14ac:dyDescent="0.25">
      <c r="F14692" s="469"/>
    </row>
    <row r="14693" spans="6:6" x14ac:dyDescent="0.25">
      <c r="F14693" s="469"/>
    </row>
    <row r="14694" spans="6:6" x14ac:dyDescent="0.25">
      <c r="F14694" s="469"/>
    </row>
    <row r="14695" spans="6:6" x14ac:dyDescent="0.25">
      <c r="F14695" s="469"/>
    </row>
    <row r="14696" spans="6:6" x14ac:dyDescent="0.25">
      <c r="F14696" s="469"/>
    </row>
    <row r="14697" spans="6:6" x14ac:dyDescent="0.25">
      <c r="F14697" s="469"/>
    </row>
    <row r="14698" spans="6:6" x14ac:dyDescent="0.25">
      <c r="F14698" s="469"/>
    </row>
    <row r="14699" spans="6:6" x14ac:dyDescent="0.25">
      <c r="F14699" s="469"/>
    </row>
    <row r="14700" spans="6:6" x14ac:dyDescent="0.25">
      <c r="F14700" s="469"/>
    </row>
    <row r="14701" spans="6:6" x14ac:dyDescent="0.25">
      <c r="F14701" s="469"/>
    </row>
    <row r="14702" spans="6:6" x14ac:dyDescent="0.25">
      <c r="F14702" s="469"/>
    </row>
    <row r="14703" spans="6:6" x14ac:dyDescent="0.25">
      <c r="F14703" s="469"/>
    </row>
    <row r="14704" spans="6:6" x14ac:dyDescent="0.25">
      <c r="F14704" s="469"/>
    </row>
    <row r="14705" spans="6:6" x14ac:dyDescent="0.25">
      <c r="F14705" s="469"/>
    </row>
    <row r="14706" spans="6:6" x14ac:dyDescent="0.25">
      <c r="F14706" s="469"/>
    </row>
    <row r="14707" spans="6:6" x14ac:dyDescent="0.25">
      <c r="F14707" s="469"/>
    </row>
    <row r="14708" spans="6:6" x14ac:dyDescent="0.25">
      <c r="F14708" s="469"/>
    </row>
    <row r="14709" spans="6:6" x14ac:dyDescent="0.25">
      <c r="F14709" s="469"/>
    </row>
    <row r="14710" spans="6:6" x14ac:dyDescent="0.25">
      <c r="F14710" s="469"/>
    </row>
    <row r="14711" spans="6:6" x14ac:dyDescent="0.25">
      <c r="F14711" s="469"/>
    </row>
    <row r="14712" spans="6:6" x14ac:dyDescent="0.25">
      <c r="F14712" s="469"/>
    </row>
    <row r="14713" spans="6:6" x14ac:dyDescent="0.25">
      <c r="F14713" s="469"/>
    </row>
    <row r="14714" spans="6:6" x14ac:dyDescent="0.25">
      <c r="F14714" s="469"/>
    </row>
    <row r="14715" spans="6:6" x14ac:dyDescent="0.25">
      <c r="F14715" s="469"/>
    </row>
    <row r="14716" spans="6:6" x14ac:dyDescent="0.25">
      <c r="F14716" s="469"/>
    </row>
    <row r="14717" spans="6:6" x14ac:dyDescent="0.25">
      <c r="F14717" s="469"/>
    </row>
    <row r="14718" spans="6:6" x14ac:dyDescent="0.25">
      <c r="F14718" s="469"/>
    </row>
    <row r="14719" spans="6:6" x14ac:dyDescent="0.25">
      <c r="F14719" s="469"/>
    </row>
    <row r="14720" spans="6:6" x14ac:dyDescent="0.25">
      <c r="F14720" s="469"/>
    </row>
    <row r="14721" spans="6:6" x14ac:dyDescent="0.25">
      <c r="F14721" s="469"/>
    </row>
    <row r="14722" spans="6:6" x14ac:dyDescent="0.25">
      <c r="F14722" s="469"/>
    </row>
    <row r="14723" spans="6:6" x14ac:dyDescent="0.25">
      <c r="F14723" s="469"/>
    </row>
    <row r="14724" spans="6:6" x14ac:dyDescent="0.25">
      <c r="F14724" s="469"/>
    </row>
    <row r="14725" spans="6:6" x14ac:dyDescent="0.25">
      <c r="F14725" s="469"/>
    </row>
    <row r="14726" spans="6:6" x14ac:dyDescent="0.25">
      <c r="F14726" s="469"/>
    </row>
    <row r="14727" spans="6:6" x14ac:dyDescent="0.25">
      <c r="F14727" s="469"/>
    </row>
    <row r="14728" spans="6:6" x14ac:dyDescent="0.25">
      <c r="F14728" s="469"/>
    </row>
    <row r="14729" spans="6:6" x14ac:dyDescent="0.25">
      <c r="F14729" s="469"/>
    </row>
    <row r="14730" spans="6:6" x14ac:dyDescent="0.25">
      <c r="F14730" s="469"/>
    </row>
    <row r="14731" spans="6:6" x14ac:dyDescent="0.25">
      <c r="F14731" s="469"/>
    </row>
    <row r="14732" spans="6:6" x14ac:dyDescent="0.25">
      <c r="F14732" s="469"/>
    </row>
    <row r="14733" spans="6:6" x14ac:dyDescent="0.25">
      <c r="F14733" s="469"/>
    </row>
    <row r="14734" spans="6:6" x14ac:dyDescent="0.25">
      <c r="F14734" s="469"/>
    </row>
    <row r="14735" spans="6:6" x14ac:dyDescent="0.25">
      <c r="F14735" s="469"/>
    </row>
    <row r="14736" spans="6:6" x14ac:dyDescent="0.25">
      <c r="F14736" s="469"/>
    </row>
    <row r="14737" spans="6:6" x14ac:dyDescent="0.25">
      <c r="F14737" s="469"/>
    </row>
    <row r="14738" spans="6:6" x14ac:dyDescent="0.25">
      <c r="F14738" s="469"/>
    </row>
    <row r="14739" spans="6:6" x14ac:dyDescent="0.25">
      <c r="F14739" s="469"/>
    </row>
    <row r="14740" spans="6:6" x14ac:dyDescent="0.25">
      <c r="F14740" s="469"/>
    </row>
    <row r="14741" spans="6:6" x14ac:dyDescent="0.25">
      <c r="F14741" s="469"/>
    </row>
    <row r="14742" spans="6:6" x14ac:dyDescent="0.25">
      <c r="F14742" s="469"/>
    </row>
    <row r="14743" spans="6:6" x14ac:dyDescent="0.25">
      <c r="F14743" s="469"/>
    </row>
    <row r="14744" spans="6:6" x14ac:dyDescent="0.25">
      <c r="F14744" s="469"/>
    </row>
    <row r="14745" spans="6:6" x14ac:dyDescent="0.25">
      <c r="F14745" s="469"/>
    </row>
    <row r="14746" spans="6:6" x14ac:dyDescent="0.25">
      <c r="F14746" s="469"/>
    </row>
    <row r="14747" spans="6:6" x14ac:dyDescent="0.25">
      <c r="F14747" s="469"/>
    </row>
    <row r="14748" spans="6:6" x14ac:dyDescent="0.25">
      <c r="F14748" s="469"/>
    </row>
    <row r="14749" spans="6:6" x14ac:dyDescent="0.25">
      <c r="F14749" s="469"/>
    </row>
    <row r="14750" spans="6:6" x14ac:dyDescent="0.25">
      <c r="F14750" s="469"/>
    </row>
    <row r="14751" spans="6:6" x14ac:dyDescent="0.25">
      <c r="F14751" s="469"/>
    </row>
    <row r="14752" spans="6:6" x14ac:dyDescent="0.25">
      <c r="F14752" s="469"/>
    </row>
    <row r="14753" spans="6:6" x14ac:dyDescent="0.25">
      <c r="F14753" s="469"/>
    </row>
    <row r="14754" spans="6:6" x14ac:dyDescent="0.25">
      <c r="F14754" s="469"/>
    </row>
    <row r="14755" spans="6:6" x14ac:dyDescent="0.25">
      <c r="F14755" s="469"/>
    </row>
    <row r="14756" spans="6:6" x14ac:dyDescent="0.25">
      <c r="F14756" s="469"/>
    </row>
    <row r="14757" spans="6:6" x14ac:dyDescent="0.25">
      <c r="F14757" s="469"/>
    </row>
    <row r="14758" spans="6:6" x14ac:dyDescent="0.25">
      <c r="F14758" s="469"/>
    </row>
    <row r="14759" spans="6:6" x14ac:dyDescent="0.25">
      <c r="F14759" s="469"/>
    </row>
    <row r="14760" spans="6:6" x14ac:dyDescent="0.25">
      <c r="F14760" s="469"/>
    </row>
    <row r="14761" spans="6:6" x14ac:dyDescent="0.25">
      <c r="F14761" s="469"/>
    </row>
    <row r="14762" spans="6:6" x14ac:dyDescent="0.25">
      <c r="F14762" s="469"/>
    </row>
    <row r="14763" spans="6:6" x14ac:dyDescent="0.25">
      <c r="F14763" s="469"/>
    </row>
    <row r="14764" spans="6:6" x14ac:dyDescent="0.25">
      <c r="F14764" s="469"/>
    </row>
    <row r="14765" spans="6:6" x14ac:dyDescent="0.25">
      <c r="F14765" s="469"/>
    </row>
    <row r="14766" spans="6:6" x14ac:dyDescent="0.25">
      <c r="F14766" s="469"/>
    </row>
    <row r="14767" spans="6:6" x14ac:dyDescent="0.25">
      <c r="F14767" s="469"/>
    </row>
    <row r="14768" spans="6:6" x14ac:dyDescent="0.25">
      <c r="F14768" s="469"/>
    </row>
    <row r="14769" spans="6:6" x14ac:dyDescent="0.25">
      <c r="F14769" s="469"/>
    </row>
    <row r="14770" spans="6:6" x14ac:dyDescent="0.25">
      <c r="F14770" s="469"/>
    </row>
    <row r="14771" spans="6:6" x14ac:dyDescent="0.25">
      <c r="F14771" s="469"/>
    </row>
    <row r="14772" spans="6:6" x14ac:dyDescent="0.25">
      <c r="F14772" s="469"/>
    </row>
    <row r="14773" spans="6:6" x14ac:dyDescent="0.25">
      <c r="F14773" s="469"/>
    </row>
    <row r="14774" spans="6:6" x14ac:dyDescent="0.25">
      <c r="F14774" s="469"/>
    </row>
    <row r="14775" spans="6:6" x14ac:dyDescent="0.25">
      <c r="F14775" s="469"/>
    </row>
    <row r="14776" spans="6:6" x14ac:dyDescent="0.25">
      <c r="F14776" s="469"/>
    </row>
    <row r="14777" spans="6:6" x14ac:dyDescent="0.25">
      <c r="F14777" s="469"/>
    </row>
    <row r="14778" spans="6:6" x14ac:dyDescent="0.25">
      <c r="F14778" s="469"/>
    </row>
    <row r="14779" spans="6:6" x14ac:dyDescent="0.25">
      <c r="F14779" s="469"/>
    </row>
    <row r="14780" spans="6:6" x14ac:dyDescent="0.25">
      <c r="F14780" s="469"/>
    </row>
    <row r="14781" spans="6:6" x14ac:dyDescent="0.25">
      <c r="F14781" s="469"/>
    </row>
    <row r="14782" spans="6:6" x14ac:dyDescent="0.25">
      <c r="F14782" s="469"/>
    </row>
    <row r="14783" spans="6:6" x14ac:dyDescent="0.25">
      <c r="F14783" s="469"/>
    </row>
    <row r="14784" spans="6:6" x14ac:dyDescent="0.25">
      <c r="F14784" s="469"/>
    </row>
    <row r="14785" spans="6:6" x14ac:dyDescent="0.25">
      <c r="F14785" s="469"/>
    </row>
    <row r="14786" spans="6:6" x14ac:dyDescent="0.25">
      <c r="F14786" s="469"/>
    </row>
    <row r="14787" spans="6:6" x14ac:dyDescent="0.25">
      <c r="F14787" s="469"/>
    </row>
    <row r="14788" spans="6:6" x14ac:dyDescent="0.25">
      <c r="F14788" s="469"/>
    </row>
    <row r="14789" spans="6:6" x14ac:dyDescent="0.25">
      <c r="F14789" s="469"/>
    </row>
    <row r="14790" spans="6:6" x14ac:dyDescent="0.25">
      <c r="F14790" s="469"/>
    </row>
    <row r="14791" spans="6:6" x14ac:dyDescent="0.25">
      <c r="F14791" s="469"/>
    </row>
    <row r="14792" spans="6:6" x14ac:dyDescent="0.25">
      <c r="F14792" s="469"/>
    </row>
    <row r="14793" spans="6:6" x14ac:dyDescent="0.25">
      <c r="F14793" s="469"/>
    </row>
    <row r="14794" spans="6:6" x14ac:dyDescent="0.25">
      <c r="F14794" s="469"/>
    </row>
    <row r="14795" spans="6:6" x14ac:dyDescent="0.25">
      <c r="F14795" s="469"/>
    </row>
    <row r="14796" spans="6:6" x14ac:dyDescent="0.25">
      <c r="F14796" s="469"/>
    </row>
    <row r="14797" spans="6:6" x14ac:dyDescent="0.25">
      <c r="F14797" s="469"/>
    </row>
    <row r="14798" spans="6:6" x14ac:dyDescent="0.25">
      <c r="F14798" s="469"/>
    </row>
    <row r="14799" spans="6:6" x14ac:dyDescent="0.25">
      <c r="F14799" s="469"/>
    </row>
    <row r="14800" spans="6:6" x14ac:dyDescent="0.25">
      <c r="F14800" s="469"/>
    </row>
    <row r="14801" spans="6:6" x14ac:dyDescent="0.25">
      <c r="F14801" s="469"/>
    </row>
    <row r="14802" spans="6:6" x14ac:dyDescent="0.25">
      <c r="F14802" s="469"/>
    </row>
    <row r="14803" spans="6:6" x14ac:dyDescent="0.25">
      <c r="F14803" s="469"/>
    </row>
    <row r="14804" spans="6:6" x14ac:dyDescent="0.25">
      <c r="F14804" s="469"/>
    </row>
    <row r="14805" spans="6:6" x14ac:dyDescent="0.25">
      <c r="F14805" s="469"/>
    </row>
    <row r="14806" spans="6:6" x14ac:dyDescent="0.25">
      <c r="F14806" s="469"/>
    </row>
    <row r="14807" spans="6:6" x14ac:dyDescent="0.25">
      <c r="F14807" s="469"/>
    </row>
    <row r="14808" spans="6:6" x14ac:dyDescent="0.25">
      <c r="F14808" s="469"/>
    </row>
    <row r="14809" spans="6:6" x14ac:dyDescent="0.25">
      <c r="F14809" s="469"/>
    </row>
    <row r="14810" spans="6:6" x14ac:dyDescent="0.25">
      <c r="F14810" s="469"/>
    </row>
    <row r="14811" spans="6:6" x14ac:dyDescent="0.25">
      <c r="F14811" s="469"/>
    </row>
    <row r="14812" spans="6:6" x14ac:dyDescent="0.25">
      <c r="F14812" s="469"/>
    </row>
    <row r="14813" spans="6:6" x14ac:dyDescent="0.25">
      <c r="F14813" s="469"/>
    </row>
    <row r="14814" spans="6:6" x14ac:dyDescent="0.25">
      <c r="F14814" s="469"/>
    </row>
    <row r="14815" spans="6:6" x14ac:dyDescent="0.25">
      <c r="F14815" s="469"/>
    </row>
    <row r="14816" spans="6:6" x14ac:dyDescent="0.25">
      <c r="F14816" s="469"/>
    </row>
    <row r="14817" spans="6:6" x14ac:dyDescent="0.25">
      <c r="F14817" s="469"/>
    </row>
    <row r="14818" spans="6:6" x14ac:dyDescent="0.25">
      <c r="F14818" s="469"/>
    </row>
    <row r="14819" spans="6:6" x14ac:dyDescent="0.25">
      <c r="F14819" s="469"/>
    </row>
    <row r="14820" spans="6:6" x14ac:dyDescent="0.25">
      <c r="F14820" s="469"/>
    </row>
    <row r="14821" spans="6:6" x14ac:dyDescent="0.25">
      <c r="F14821" s="469"/>
    </row>
    <row r="14822" spans="6:6" x14ac:dyDescent="0.25">
      <c r="F14822" s="469"/>
    </row>
    <row r="14823" spans="6:6" x14ac:dyDescent="0.25">
      <c r="F14823" s="469"/>
    </row>
    <row r="14824" spans="6:6" x14ac:dyDescent="0.25">
      <c r="F14824" s="469"/>
    </row>
    <row r="14825" spans="6:6" x14ac:dyDescent="0.25">
      <c r="F14825" s="469"/>
    </row>
    <row r="14826" spans="6:6" x14ac:dyDescent="0.25">
      <c r="F14826" s="469"/>
    </row>
    <row r="14827" spans="6:6" x14ac:dyDescent="0.25">
      <c r="F14827" s="469"/>
    </row>
    <row r="14828" spans="6:6" x14ac:dyDescent="0.25">
      <c r="F14828" s="469"/>
    </row>
    <row r="14829" spans="6:6" x14ac:dyDescent="0.25">
      <c r="F14829" s="469"/>
    </row>
    <row r="14830" spans="6:6" x14ac:dyDescent="0.25">
      <c r="F14830" s="469"/>
    </row>
    <row r="14831" spans="6:6" x14ac:dyDescent="0.25">
      <c r="F14831" s="469"/>
    </row>
    <row r="14832" spans="6:6" x14ac:dyDescent="0.25">
      <c r="F14832" s="469"/>
    </row>
    <row r="14833" spans="6:6" x14ac:dyDescent="0.25">
      <c r="F14833" s="469"/>
    </row>
    <row r="14834" spans="6:6" x14ac:dyDescent="0.25">
      <c r="F14834" s="469"/>
    </row>
    <row r="14835" spans="6:6" x14ac:dyDescent="0.25">
      <c r="F14835" s="469"/>
    </row>
    <row r="14836" spans="6:6" x14ac:dyDescent="0.25">
      <c r="F14836" s="469"/>
    </row>
    <row r="14837" spans="6:6" x14ac:dyDescent="0.25">
      <c r="F14837" s="469"/>
    </row>
    <row r="14838" spans="6:6" x14ac:dyDescent="0.25">
      <c r="F14838" s="469"/>
    </row>
    <row r="14839" spans="6:6" x14ac:dyDescent="0.25">
      <c r="F14839" s="469"/>
    </row>
    <row r="14840" spans="6:6" x14ac:dyDescent="0.25">
      <c r="F14840" s="469"/>
    </row>
    <row r="14841" spans="6:6" x14ac:dyDescent="0.25">
      <c r="F14841" s="469"/>
    </row>
    <row r="14842" spans="6:6" x14ac:dyDescent="0.25">
      <c r="F14842" s="469"/>
    </row>
    <row r="14843" spans="6:6" x14ac:dyDescent="0.25">
      <c r="F14843" s="469"/>
    </row>
    <row r="14844" spans="6:6" x14ac:dyDescent="0.25">
      <c r="F14844" s="469"/>
    </row>
    <row r="14845" spans="6:6" x14ac:dyDescent="0.25">
      <c r="F14845" s="469"/>
    </row>
    <row r="14846" spans="6:6" x14ac:dyDescent="0.25">
      <c r="F14846" s="469"/>
    </row>
    <row r="14847" spans="6:6" x14ac:dyDescent="0.25">
      <c r="F14847" s="469"/>
    </row>
    <row r="14848" spans="6:6" x14ac:dyDescent="0.25">
      <c r="F14848" s="469"/>
    </row>
    <row r="14849" spans="6:6" x14ac:dyDescent="0.25">
      <c r="F14849" s="469"/>
    </row>
    <row r="14850" spans="6:6" x14ac:dyDescent="0.25">
      <c r="F14850" s="469"/>
    </row>
    <row r="14851" spans="6:6" x14ac:dyDescent="0.25">
      <c r="F14851" s="469"/>
    </row>
    <row r="14852" spans="6:6" x14ac:dyDescent="0.25">
      <c r="F14852" s="469"/>
    </row>
    <row r="14853" spans="6:6" x14ac:dyDescent="0.25">
      <c r="F14853" s="469"/>
    </row>
    <row r="14854" spans="6:6" x14ac:dyDescent="0.25">
      <c r="F14854" s="469"/>
    </row>
    <row r="14855" spans="6:6" x14ac:dyDescent="0.25">
      <c r="F14855" s="469"/>
    </row>
    <row r="14856" spans="6:6" x14ac:dyDescent="0.25">
      <c r="F14856" s="469"/>
    </row>
    <row r="14857" spans="6:6" x14ac:dyDescent="0.25">
      <c r="F14857" s="469"/>
    </row>
    <row r="14858" spans="6:6" x14ac:dyDescent="0.25">
      <c r="F14858" s="469"/>
    </row>
    <row r="14859" spans="6:6" x14ac:dyDescent="0.25">
      <c r="F14859" s="469"/>
    </row>
    <row r="14860" spans="6:6" x14ac:dyDescent="0.25">
      <c r="F14860" s="469"/>
    </row>
    <row r="14861" spans="6:6" x14ac:dyDescent="0.25">
      <c r="F14861" s="469"/>
    </row>
    <row r="14862" spans="6:6" x14ac:dyDescent="0.25">
      <c r="F14862" s="469"/>
    </row>
    <row r="14863" spans="6:6" x14ac:dyDescent="0.25">
      <c r="F14863" s="469"/>
    </row>
    <row r="14864" spans="6:6" x14ac:dyDescent="0.25">
      <c r="F14864" s="469"/>
    </row>
    <row r="14865" spans="6:6" x14ac:dyDescent="0.25">
      <c r="F14865" s="469"/>
    </row>
    <row r="14866" spans="6:6" x14ac:dyDescent="0.25">
      <c r="F14866" s="469"/>
    </row>
    <row r="14867" spans="6:6" x14ac:dyDescent="0.25">
      <c r="F14867" s="469"/>
    </row>
    <row r="14868" spans="6:6" x14ac:dyDescent="0.25">
      <c r="F14868" s="469"/>
    </row>
    <row r="14869" spans="6:6" x14ac:dyDescent="0.25">
      <c r="F14869" s="469"/>
    </row>
    <row r="14870" spans="6:6" x14ac:dyDescent="0.25">
      <c r="F14870" s="469"/>
    </row>
    <row r="14871" spans="6:6" x14ac:dyDescent="0.25">
      <c r="F14871" s="469"/>
    </row>
    <row r="14872" spans="6:6" x14ac:dyDescent="0.25">
      <c r="F14872" s="469"/>
    </row>
    <row r="14873" spans="6:6" x14ac:dyDescent="0.25">
      <c r="F14873" s="469"/>
    </row>
    <row r="14874" spans="6:6" x14ac:dyDescent="0.25">
      <c r="F14874" s="469"/>
    </row>
    <row r="14875" spans="6:6" x14ac:dyDescent="0.25">
      <c r="F14875" s="469"/>
    </row>
    <row r="14876" spans="6:6" x14ac:dyDescent="0.25">
      <c r="F14876" s="469"/>
    </row>
    <row r="14877" spans="6:6" x14ac:dyDescent="0.25">
      <c r="F14877" s="469"/>
    </row>
    <row r="14878" spans="6:6" x14ac:dyDescent="0.25">
      <c r="F14878" s="469"/>
    </row>
    <row r="14879" spans="6:6" x14ac:dyDescent="0.25">
      <c r="F14879" s="469"/>
    </row>
    <row r="14880" spans="6:6" x14ac:dyDescent="0.25">
      <c r="F14880" s="469"/>
    </row>
    <row r="14881" spans="6:6" x14ac:dyDescent="0.25">
      <c r="F14881" s="469"/>
    </row>
    <row r="14882" spans="6:6" x14ac:dyDescent="0.25">
      <c r="F14882" s="469"/>
    </row>
    <row r="14883" spans="6:6" x14ac:dyDescent="0.25">
      <c r="F14883" s="469"/>
    </row>
    <row r="14884" spans="6:6" x14ac:dyDescent="0.25">
      <c r="F14884" s="469"/>
    </row>
    <row r="14885" spans="6:6" x14ac:dyDescent="0.25">
      <c r="F14885" s="469"/>
    </row>
    <row r="14886" spans="6:6" x14ac:dyDescent="0.25">
      <c r="F14886" s="469"/>
    </row>
    <row r="14887" spans="6:6" x14ac:dyDescent="0.25">
      <c r="F14887" s="469"/>
    </row>
    <row r="14888" spans="6:6" x14ac:dyDescent="0.25">
      <c r="F14888" s="469"/>
    </row>
    <row r="14889" spans="6:6" x14ac:dyDescent="0.25">
      <c r="F14889" s="469"/>
    </row>
    <row r="14890" spans="6:6" x14ac:dyDescent="0.25">
      <c r="F14890" s="469"/>
    </row>
    <row r="14891" spans="6:6" x14ac:dyDescent="0.25">
      <c r="F14891" s="469"/>
    </row>
    <row r="14892" spans="6:6" x14ac:dyDescent="0.25">
      <c r="F14892" s="469"/>
    </row>
    <row r="14893" spans="6:6" x14ac:dyDescent="0.25">
      <c r="F14893" s="469"/>
    </row>
    <row r="14894" spans="6:6" x14ac:dyDescent="0.25">
      <c r="F14894" s="469"/>
    </row>
    <row r="14895" spans="6:6" x14ac:dyDescent="0.25">
      <c r="F14895" s="469"/>
    </row>
    <row r="14896" spans="6:6" x14ac:dyDescent="0.25">
      <c r="F14896" s="469"/>
    </row>
    <row r="14897" spans="6:6" x14ac:dyDescent="0.25">
      <c r="F14897" s="469"/>
    </row>
    <row r="14898" spans="6:6" x14ac:dyDescent="0.25">
      <c r="F14898" s="469"/>
    </row>
    <row r="14899" spans="6:6" x14ac:dyDescent="0.25">
      <c r="F14899" s="469"/>
    </row>
    <row r="14900" spans="6:6" x14ac:dyDescent="0.25">
      <c r="F14900" s="469"/>
    </row>
    <row r="14901" spans="6:6" x14ac:dyDescent="0.25">
      <c r="F14901" s="469"/>
    </row>
    <row r="14902" spans="6:6" x14ac:dyDescent="0.25">
      <c r="F14902" s="469"/>
    </row>
    <row r="14903" spans="6:6" x14ac:dyDescent="0.25">
      <c r="F14903" s="469"/>
    </row>
    <row r="14904" spans="6:6" x14ac:dyDescent="0.25">
      <c r="F14904" s="469"/>
    </row>
    <row r="14905" spans="6:6" x14ac:dyDescent="0.25">
      <c r="F14905" s="469"/>
    </row>
    <row r="14906" spans="6:6" x14ac:dyDescent="0.25">
      <c r="F14906" s="469"/>
    </row>
    <row r="14907" spans="6:6" x14ac:dyDescent="0.25">
      <c r="F14907" s="469"/>
    </row>
    <row r="14908" spans="6:6" x14ac:dyDescent="0.25">
      <c r="F14908" s="469"/>
    </row>
    <row r="14909" spans="6:6" x14ac:dyDescent="0.25">
      <c r="F14909" s="469"/>
    </row>
    <row r="14910" spans="6:6" x14ac:dyDescent="0.25">
      <c r="F14910" s="469"/>
    </row>
    <row r="14911" spans="6:6" x14ac:dyDescent="0.25">
      <c r="F14911" s="469"/>
    </row>
    <row r="14912" spans="6:6" x14ac:dyDescent="0.25">
      <c r="F14912" s="469"/>
    </row>
    <row r="14913" spans="6:6" x14ac:dyDescent="0.25">
      <c r="F14913" s="469"/>
    </row>
    <row r="14914" spans="6:6" x14ac:dyDescent="0.25">
      <c r="F14914" s="469"/>
    </row>
    <row r="14915" spans="6:6" x14ac:dyDescent="0.25">
      <c r="F14915" s="469"/>
    </row>
    <row r="14916" spans="6:6" x14ac:dyDescent="0.25">
      <c r="F14916" s="469"/>
    </row>
    <row r="14917" spans="6:6" x14ac:dyDescent="0.25">
      <c r="F14917" s="469"/>
    </row>
    <row r="14918" spans="6:6" x14ac:dyDescent="0.25">
      <c r="F14918" s="469"/>
    </row>
    <row r="14919" spans="6:6" x14ac:dyDescent="0.25">
      <c r="F14919" s="469"/>
    </row>
    <row r="14920" spans="6:6" x14ac:dyDescent="0.25">
      <c r="F14920" s="469"/>
    </row>
    <row r="14921" spans="6:6" x14ac:dyDescent="0.25">
      <c r="F14921" s="469"/>
    </row>
    <row r="14922" spans="6:6" x14ac:dyDescent="0.25">
      <c r="F14922" s="469"/>
    </row>
    <row r="14923" spans="6:6" x14ac:dyDescent="0.25">
      <c r="F14923" s="469"/>
    </row>
    <row r="14924" spans="6:6" x14ac:dyDescent="0.25">
      <c r="F14924" s="469"/>
    </row>
    <row r="14925" spans="6:6" x14ac:dyDescent="0.25">
      <c r="F14925" s="469"/>
    </row>
    <row r="14926" spans="6:6" x14ac:dyDescent="0.25">
      <c r="F14926" s="469"/>
    </row>
    <row r="14927" spans="6:6" x14ac:dyDescent="0.25">
      <c r="F14927" s="469"/>
    </row>
    <row r="14928" spans="6:6" x14ac:dyDescent="0.25">
      <c r="F14928" s="469"/>
    </row>
    <row r="14929" spans="6:6" x14ac:dyDescent="0.25">
      <c r="F14929" s="469"/>
    </row>
    <row r="14930" spans="6:6" x14ac:dyDescent="0.25">
      <c r="F14930" s="469"/>
    </row>
    <row r="14931" spans="6:6" x14ac:dyDescent="0.25">
      <c r="F14931" s="469"/>
    </row>
    <row r="14932" spans="6:6" x14ac:dyDescent="0.25">
      <c r="F14932" s="469"/>
    </row>
    <row r="14933" spans="6:6" x14ac:dyDescent="0.25">
      <c r="F14933" s="469"/>
    </row>
    <row r="14934" spans="6:6" x14ac:dyDescent="0.25">
      <c r="F14934" s="469"/>
    </row>
    <row r="14935" spans="6:6" x14ac:dyDescent="0.25">
      <c r="F14935" s="469"/>
    </row>
    <row r="14936" spans="6:6" x14ac:dyDescent="0.25">
      <c r="F14936" s="469"/>
    </row>
    <row r="14937" spans="6:6" x14ac:dyDescent="0.25">
      <c r="F14937" s="469"/>
    </row>
    <row r="14938" spans="6:6" x14ac:dyDescent="0.25">
      <c r="F14938" s="469"/>
    </row>
    <row r="14939" spans="6:6" x14ac:dyDescent="0.25">
      <c r="F14939" s="469"/>
    </row>
    <row r="14940" spans="6:6" x14ac:dyDescent="0.25">
      <c r="F14940" s="469"/>
    </row>
    <row r="14941" spans="6:6" x14ac:dyDescent="0.25">
      <c r="F14941" s="469"/>
    </row>
    <row r="14942" spans="6:6" x14ac:dyDescent="0.25">
      <c r="F14942" s="469"/>
    </row>
    <row r="14943" spans="6:6" x14ac:dyDescent="0.25">
      <c r="F14943" s="469"/>
    </row>
    <row r="14944" spans="6:6" x14ac:dyDescent="0.25">
      <c r="F14944" s="469"/>
    </row>
    <row r="14945" spans="6:6" x14ac:dyDescent="0.25">
      <c r="F14945" s="469"/>
    </row>
    <row r="14946" spans="6:6" x14ac:dyDescent="0.25">
      <c r="F14946" s="469"/>
    </row>
    <row r="14947" spans="6:6" x14ac:dyDescent="0.25">
      <c r="F14947" s="469"/>
    </row>
    <row r="14948" spans="6:6" x14ac:dyDescent="0.25">
      <c r="F14948" s="469"/>
    </row>
    <row r="14949" spans="6:6" x14ac:dyDescent="0.25">
      <c r="F14949" s="469"/>
    </row>
    <row r="14950" spans="6:6" x14ac:dyDescent="0.25">
      <c r="F14950" s="469"/>
    </row>
    <row r="14951" spans="6:6" x14ac:dyDescent="0.25">
      <c r="F14951" s="469"/>
    </row>
    <row r="14952" spans="6:6" x14ac:dyDescent="0.25">
      <c r="F14952" s="469"/>
    </row>
    <row r="14953" spans="6:6" x14ac:dyDescent="0.25">
      <c r="F14953" s="469"/>
    </row>
    <row r="14954" spans="6:6" x14ac:dyDescent="0.25">
      <c r="F14954" s="469"/>
    </row>
    <row r="14955" spans="6:6" x14ac:dyDescent="0.25">
      <c r="F14955" s="469"/>
    </row>
    <row r="14956" spans="6:6" x14ac:dyDescent="0.25">
      <c r="F14956" s="469"/>
    </row>
    <row r="14957" spans="6:6" x14ac:dyDescent="0.25">
      <c r="F14957" s="469"/>
    </row>
    <row r="14958" spans="6:6" x14ac:dyDescent="0.25">
      <c r="F14958" s="469"/>
    </row>
    <row r="14959" spans="6:6" x14ac:dyDescent="0.25">
      <c r="F14959" s="469"/>
    </row>
    <row r="14960" spans="6:6" x14ac:dyDescent="0.25">
      <c r="F14960" s="469"/>
    </row>
    <row r="14961" spans="6:6" x14ac:dyDescent="0.25">
      <c r="F14961" s="469"/>
    </row>
    <row r="14962" spans="6:6" x14ac:dyDescent="0.25">
      <c r="F14962" s="469"/>
    </row>
    <row r="14963" spans="6:6" x14ac:dyDescent="0.25">
      <c r="F14963" s="469"/>
    </row>
    <row r="14964" spans="6:6" x14ac:dyDescent="0.25">
      <c r="F14964" s="469"/>
    </row>
    <row r="14965" spans="6:6" x14ac:dyDescent="0.25">
      <c r="F14965" s="469"/>
    </row>
    <row r="14966" spans="6:6" x14ac:dyDescent="0.25">
      <c r="F14966" s="469"/>
    </row>
    <row r="14967" spans="6:6" x14ac:dyDescent="0.25">
      <c r="F14967" s="469"/>
    </row>
    <row r="14968" spans="6:6" x14ac:dyDescent="0.25">
      <c r="F14968" s="469"/>
    </row>
    <row r="14969" spans="6:6" x14ac:dyDescent="0.25">
      <c r="F14969" s="469"/>
    </row>
    <row r="14970" spans="6:6" x14ac:dyDescent="0.25">
      <c r="F14970" s="469"/>
    </row>
    <row r="14971" spans="6:6" x14ac:dyDescent="0.25">
      <c r="F14971" s="469"/>
    </row>
    <row r="14972" spans="6:6" x14ac:dyDescent="0.25">
      <c r="F14972" s="469"/>
    </row>
    <row r="14973" spans="6:6" x14ac:dyDescent="0.25">
      <c r="F14973" s="469"/>
    </row>
    <row r="14974" spans="6:6" x14ac:dyDescent="0.25">
      <c r="F14974" s="469"/>
    </row>
    <row r="14975" spans="6:6" x14ac:dyDescent="0.25">
      <c r="F14975" s="469"/>
    </row>
    <row r="14976" spans="6:6" x14ac:dyDescent="0.25">
      <c r="F14976" s="469"/>
    </row>
    <row r="14977" spans="6:6" x14ac:dyDescent="0.25">
      <c r="F14977" s="469"/>
    </row>
    <row r="14978" spans="6:6" x14ac:dyDescent="0.25">
      <c r="F14978" s="469"/>
    </row>
    <row r="14979" spans="6:6" x14ac:dyDescent="0.25">
      <c r="F14979" s="469"/>
    </row>
    <row r="14980" spans="6:6" x14ac:dyDescent="0.25">
      <c r="F14980" s="469"/>
    </row>
    <row r="14981" spans="6:6" x14ac:dyDescent="0.25">
      <c r="F14981" s="469"/>
    </row>
    <row r="14982" spans="6:6" x14ac:dyDescent="0.25">
      <c r="F14982" s="469"/>
    </row>
    <row r="14983" spans="6:6" x14ac:dyDescent="0.25">
      <c r="F14983" s="469"/>
    </row>
    <row r="14984" spans="6:6" x14ac:dyDescent="0.25">
      <c r="F14984" s="469"/>
    </row>
    <row r="14985" spans="6:6" x14ac:dyDescent="0.25">
      <c r="F14985" s="469"/>
    </row>
    <row r="14986" spans="6:6" x14ac:dyDescent="0.25">
      <c r="F14986" s="469"/>
    </row>
    <row r="14987" spans="6:6" x14ac:dyDescent="0.25">
      <c r="F14987" s="469"/>
    </row>
    <row r="14988" spans="6:6" x14ac:dyDescent="0.25">
      <c r="F14988" s="469"/>
    </row>
    <row r="14989" spans="6:6" x14ac:dyDescent="0.25">
      <c r="F14989" s="469"/>
    </row>
    <row r="14990" spans="6:6" x14ac:dyDescent="0.25">
      <c r="F14990" s="469"/>
    </row>
    <row r="14991" spans="6:6" x14ac:dyDescent="0.25">
      <c r="F14991" s="469"/>
    </row>
    <row r="14992" spans="6:6" x14ac:dyDescent="0.25">
      <c r="F14992" s="469"/>
    </row>
    <row r="14993" spans="6:6" x14ac:dyDescent="0.25">
      <c r="F14993" s="469"/>
    </row>
    <row r="14994" spans="6:6" x14ac:dyDescent="0.25">
      <c r="F14994" s="469"/>
    </row>
    <row r="14995" spans="6:6" x14ac:dyDescent="0.25">
      <c r="F14995" s="469"/>
    </row>
    <row r="14996" spans="6:6" x14ac:dyDescent="0.25">
      <c r="F14996" s="469"/>
    </row>
    <row r="14997" spans="6:6" x14ac:dyDescent="0.25">
      <c r="F14997" s="469"/>
    </row>
    <row r="14998" spans="6:6" x14ac:dyDescent="0.25">
      <c r="F14998" s="469"/>
    </row>
    <row r="14999" spans="6:6" x14ac:dyDescent="0.25">
      <c r="F14999" s="469"/>
    </row>
    <row r="15000" spans="6:6" x14ac:dyDescent="0.25">
      <c r="F15000" s="469"/>
    </row>
    <row r="15001" spans="6:6" x14ac:dyDescent="0.25">
      <c r="F15001" s="469"/>
    </row>
    <row r="15002" spans="6:6" x14ac:dyDescent="0.25">
      <c r="F15002" s="469"/>
    </row>
    <row r="15003" spans="6:6" x14ac:dyDescent="0.25">
      <c r="F15003" s="469"/>
    </row>
    <row r="15004" spans="6:6" x14ac:dyDescent="0.25">
      <c r="F15004" s="469"/>
    </row>
    <row r="15005" spans="6:6" x14ac:dyDescent="0.25">
      <c r="F15005" s="469"/>
    </row>
    <row r="15006" spans="6:6" x14ac:dyDescent="0.25">
      <c r="F15006" s="469"/>
    </row>
    <row r="15007" spans="6:6" x14ac:dyDescent="0.25">
      <c r="F15007" s="469"/>
    </row>
    <row r="15008" spans="6:6" x14ac:dyDescent="0.25">
      <c r="F15008" s="469"/>
    </row>
    <row r="15009" spans="6:6" x14ac:dyDescent="0.25">
      <c r="F15009" s="469"/>
    </row>
    <row r="15010" spans="6:6" x14ac:dyDescent="0.25">
      <c r="F15010" s="469"/>
    </row>
    <row r="15011" spans="6:6" x14ac:dyDescent="0.25">
      <c r="F15011" s="469"/>
    </row>
    <row r="15012" spans="6:6" x14ac:dyDescent="0.25">
      <c r="F15012" s="469"/>
    </row>
    <row r="15013" spans="6:6" x14ac:dyDescent="0.25">
      <c r="F15013" s="469"/>
    </row>
    <row r="15014" spans="6:6" x14ac:dyDescent="0.25">
      <c r="F15014" s="469"/>
    </row>
    <row r="15015" spans="6:6" x14ac:dyDescent="0.25">
      <c r="F15015" s="469"/>
    </row>
    <row r="15016" spans="6:6" x14ac:dyDescent="0.25">
      <c r="F15016" s="469"/>
    </row>
    <row r="15017" spans="6:6" x14ac:dyDescent="0.25">
      <c r="F15017" s="469"/>
    </row>
    <row r="15018" spans="6:6" x14ac:dyDescent="0.25">
      <c r="F15018" s="469"/>
    </row>
    <row r="15019" spans="6:6" x14ac:dyDescent="0.25">
      <c r="F15019" s="469"/>
    </row>
    <row r="15020" spans="6:6" x14ac:dyDescent="0.25">
      <c r="F15020" s="469"/>
    </row>
    <row r="15021" spans="6:6" x14ac:dyDescent="0.25">
      <c r="F15021" s="469"/>
    </row>
    <row r="15022" spans="6:6" x14ac:dyDescent="0.25">
      <c r="F15022" s="469"/>
    </row>
    <row r="15023" spans="6:6" x14ac:dyDescent="0.25">
      <c r="F15023" s="469"/>
    </row>
    <row r="15024" spans="6:6" x14ac:dyDescent="0.25">
      <c r="F15024" s="469"/>
    </row>
    <row r="15025" spans="6:6" x14ac:dyDescent="0.25">
      <c r="F15025" s="469"/>
    </row>
    <row r="15026" spans="6:6" x14ac:dyDescent="0.25">
      <c r="F15026" s="469"/>
    </row>
    <row r="15027" spans="6:6" x14ac:dyDescent="0.25">
      <c r="F15027" s="469"/>
    </row>
    <row r="15028" spans="6:6" x14ac:dyDescent="0.25">
      <c r="F15028" s="469"/>
    </row>
    <row r="15029" spans="6:6" x14ac:dyDescent="0.25">
      <c r="F15029" s="469"/>
    </row>
    <row r="15030" spans="6:6" x14ac:dyDescent="0.25">
      <c r="F15030" s="469"/>
    </row>
    <row r="15031" spans="6:6" x14ac:dyDescent="0.25">
      <c r="F15031" s="469"/>
    </row>
    <row r="15032" spans="6:6" x14ac:dyDescent="0.25">
      <c r="F15032" s="469"/>
    </row>
    <row r="15033" spans="6:6" x14ac:dyDescent="0.25">
      <c r="F15033" s="469"/>
    </row>
    <row r="15034" spans="6:6" x14ac:dyDescent="0.25">
      <c r="F15034" s="469"/>
    </row>
    <row r="15035" spans="6:6" x14ac:dyDescent="0.25">
      <c r="F15035" s="469"/>
    </row>
    <row r="15036" spans="6:6" x14ac:dyDescent="0.25">
      <c r="F15036" s="469"/>
    </row>
    <row r="15037" spans="6:6" x14ac:dyDescent="0.25">
      <c r="F15037" s="469"/>
    </row>
    <row r="15038" spans="6:6" x14ac:dyDescent="0.25">
      <c r="F15038" s="469"/>
    </row>
    <row r="15039" spans="6:6" x14ac:dyDescent="0.25">
      <c r="F15039" s="469"/>
    </row>
    <row r="15040" spans="6:6" x14ac:dyDescent="0.25">
      <c r="F15040" s="469"/>
    </row>
    <row r="15041" spans="6:6" x14ac:dyDescent="0.25">
      <c r="F15041" s="469"/>
    </row>
    <row r="15042" spans="6:6" x14ac:dyDescent="0.25">
      <c r="F15042" s="469"/>
    </row>
    <row r="15043" spans="6:6" x14ac:dyDescent="0.25">
      <c r="F15043" s="469"/>
    </row>
    <row r="15044" spans="6:6" x14ac:dyDescent="0.25">
      <c r="F15044" s="469"/>
    </row>
    <row r="15045" spans="6:6" x14ac:dyDescent="0.25">
      <c r="F15045" s="469"/>
    </row>
    <row r="15046" spans="6:6" x14ac:dyDescent="0.25">
      <c r="F15046" s="469"/>
    </row>
    <row r="15047" spans="6:6" x14ac:dyDescent="0.25">
      <c r="F15047" s="469"/>
    </row>
    <row r="15048" spans="6:6" x14ac:dyDescent="0.25">
      <c r="F15048" s="469"/>
    </row>
    <row r="15049" spans="6:6" x14ac:dyDescent="0.25">
      <c r="F15049" s="469"/>
    </row>
    <row r="15050" spans="6:6" x14ac:dyDescent="0.25">
      <c r="F15050" s="469"/>
    </row>
    <row r="15051" spans="6:6" x14ac:dyDescent="0.25">
      <c r="F15051" s="469"/>
    </row>
    <row r="15052" spans="6:6" x14ac:dyDescent="0.25">
      <c r="F15052" s="469"/>
    </row>
    <row r="15053" spans="6:6" x14ac:dyDescent="0.25">
      <c r="F15053" s="469"/>
    </row>
    <row r="15054" spans="6:6" x14ac:dyDescent="0.25">
      <c r="F15054" s="469"/>
    </row>
    <row r="15055" spans="6:6" x14ac:dyDescent="0.25">
      <c r="F15055" s="469"/>
    </row>
    <row r="15056" spans="6:6" x14ac:dyDescent="0.25">
      <c r="F15056" s="469"/>
    </row>
    <row r="15057" spans="6:6" x14ac:dyDescent="0.25">
      <c r="F15057" s="469"/>
    </row>
    <row r="15058" spans="6:6" x14ac:dyDescent="0.25">
      <c r="F15058" s="469"/>
    </row>
    <row r="15059" spans="6:6" x14ac:dyDescent="0.25">
      <c r="F15059" s="469"/>
    </row>
    <row r="15060" spans="6:6" x14ac:dyDescent="0.25">
      <c r="F15060" s="469"/>
    </row>
    <row r="15061" spans="6:6" x14ac:dyDescent="0.25">
      <c r="F15061" s="469"/>
    </row>
    <row r="15062" spans="6:6" x14ac:dyDescent="0.25">
      <c r="F15062" s="469"/>
    </row>
    <row r="15063" spans="6:6" x14ac:dyDescent="0.25">
      <c r="F15063" s="469"/>
    </row>
    <row r="15064" spans="6:6" x14ac:dyDescent="0.25">
      <c r="F15064" s="469"/>
    </row>
    <row r="15065" spans="6:6" x14ac:dyDescent="0.25">
      <c r="F15065" s="469"/>
    </row>
    <row r="15066" spans="6:6" x14ac:dyDescent="0.25">
      <c r="F15066" s="469"/>
    </row>
    <row r="15067" spans="6:6" x14ac:dyDescent="0.25">
      <c r="F15067" s="469"/>
    </row>
    <row r="15068" spans="6:6" x14ac:dyDescent="0.25">
      <c r="F15068" s="469"/>
    </row>
    <row r="15069" spans="6:6" x14ac:dyDescent="0.25">
      <c r="F15069" s="469"/>
    </row>
    <row r="15070" spans="6:6" x14ac:dyDescent="0.25">
      <c r="F15070" s="469"/>
    </row>
    <row r="15071" spans="6:6" x14ac:dyDescent="0.25">
      <c r="F15071" s="469"/>
    </row>
    <row r="15072" spans="6:6" x14ac:dyDescent="0.25">
      <c r="F15072" s="469"/>
    </row>
    <row r="15073" spans="6:6" x14ac:dyDescent="0.25">
      <c r="F15073" s="469"/>
    </row>
    <row r="15074" spans="6:6" x14ac:dyDescent="0.25">
      <c r="F15074" s="469"/>
    </row>
    <row r="15075" spans="6:6" x14ac:dyDescent="0.25">
      <c r="F15075" s="469"/>
    </row>
    <row r="15076" spans="6:6" x14ac:dyDescent="0.25">
      <c r="F15076" s="469"/>
    </row>
    <row r="15077" spans="6:6" x14ac:dyDescent="0.25">
      <c r="F15077" s="469"/>
    </row>
    <row r="15078" spans="6:6" x14ac:dyDescent="0.25">
      <c r="F15078" s="469"/>
    </row>
    <row r="15079" spans="6:6" x14ac:dyDescent="0.25">
      <c r="F15079" s="469"/>
    </row>
    <row r="15080" spans="6:6" x14ac:dyDescent="0.25">
      <c r="F15080" s="469"/>
    </row>
    <row r="15081" spans="6:6" x14ac:dyDescent="0.25">
      <c r="F15081" s="469"/>
    </row>
    <row r="15082" spans="6:6" x14ac:dyDescent="0.25">
      <c r="F15082" s="469"/>
    </row>
    <row r="15083" spans="6:6" x14ac:dyDescent="0.25">
      <c r="F15083" s="469"/>
    </row>
    <row r="15084" spans="6:6" x14ac:dyDescent="0.25">
      <c r="F15084" s="469"/>
    </row>
    <row r="15085" spans="6:6" x14ac:dyDescent="0.25">
      <c r="F15085" s="469"/>
    </row>
    <row r="15086" spans="6:6" x14ac:dyDescent="0.25">
      <c r="F15086" s="469"/>
    </row>
    <row r="15087" spans="6:6" x14ac:dyDescent="0.25">
      <c r="F15087" s="469"/>
    </row>
    <row r="15088" spans="6:6" x14ac:dyDescent="0.25">
      <c r="F15088" s="469"/>
    </row>
    <row r="15089" spans="6:6" x14ac:dyDescent="0.25">
      <c r="F15089" s="469"/>
    </row>
    <row r="15090" spans="6:6" x14ac:dyDescent="0.25">
      <c r="F15090" s="469"/>
    </row>
    <row r="15091" spans="6:6" x14ac:dyDescent="0.25">
      <c r="F15091" s="469"/>
    </row>
    <row r="15092" spans="6:6" x14ac:dyDescent="0.25">
      <c r="F15092" s="469"/>
    </row>
    <row r="15093" spans="6:6" x14ac:dyDescent="0.25">
      <c r="F15093" s="469"/>
    </row>
    <row r="15094" spans="6:6" x14ac:dyDescent="0.25">
      <c r="F15094" s="469"/>
    </row>
    <row r="15095" spans="6:6" x14ac:dyDescent="0.25">
      <c r="F15095" s="469"/>
    </row>
    <row r="15096" spans="6:6" x14ac:dyDescent="0.25">
      <c r="F15096" s="469"/>
    </row>
    <row r="15097" spans="6:6" x14ac:dyDescent="0.25">
      <c r="F15097" s="469"/>
    </row>
    <row r="15098" spans="6:6" x14ac:dyDescent="0.25">
      <c r="F15098" s="469"/>
    </row>
    <row r="15099" spans="6:6" x14ac:dyDescent="0.25">
      <c r="F15099" s="469"/>
    </row>
    <row r="15100" spans="6:6" x14ac:dyDescent="0.25">
      <c r="F15100" s="469"/>
    </row>
    <row r="15101" spans="6:6" x14ac:dyDescent="0.25">
      <c r="F15101" s="469"/>
    </row>
    <row r="15102" spans="6:6" x14ac:dyDescent="0.25">
      <c r="F15102" s="469"/>
    </row>
    <row r="15103" spans="6:6" x14ac:dyDescent="0.25">
      <c r="F15103" s="469"/>
    </row>
    <row r="15104" spans="6:6" x14ac:dyDescent="0.25">
      <c r="F15104" s="469"/>
    </row>
    <row r="15105" spans="6:6" x14ac:dyDescent="0.25">
      <c r="F15105" s="469"/>
    </row>
    <row r="15106" spans="6:6" x14ac:dyDescent="0.25">
      <c r="F15106" s="469"/>
    </row>
    <row r="15107" spans="6:6" x14ac:dyDescent="0.25">
      <c r="F15107" s="469"/>
    </row>
    <row r="15108" spans="6:6" x14ac:dyDescent="0.25">
      <c r="F15108" s="469"/>
    </row>
    <row r="15109" spans="6:6" x14ac:dyDescent="0.25">
      <c r="F15109" s="469"/>
    </row>
    <row r="15110" spans="6:6" x14ac:dyDescent="0.25">
      <c r="F15110" s="469"/>
    </row>
    <row r="15111" spans="6:6" x14ac:dyDescent="0.25">
      <c r="F15111" s="469"/>
    </row>
    <row r="15112" spans="6:6" x14ac:dyDescent="0.25">
      <c r="F15112" s="469"/>
    </row>
    <row r="15113" spans="6:6" x14ac:dyDescent="0.25">
      <c r="F15113" s="469"/>
    </row>
    <row r="15114" spans="6:6" x14ac:dyDescent="0.25">
      <c r="F15114" s="469"/>
    </row>
    <row r="15115" spans="6:6" x14ac:dyDescent="0.25">
      <c r="F15115" s="469"/>
    </row>
    <row r="15116" spans="6:6" x14ac:dyDescent="0.25">
      <c r="F15116" s="469"/>
    </row>
    <row r="15117" spans="6:6" x14ac:dyDescent="0.25">
      <c r="F15117" s="469"/>
    </row>
    <row r="15118" spans="6:6" x14ac:dyDescent="0.25">
      <c r="F15118" s="469"/>
    </row>
    <row r="15119" spans="6:6" x14ac:dyDescent="0.25">
      <c r="F15119" s="469"/>
    </row>
    <row r="15120" spans="6:6" x14ac:dyDescent="0.25">
      <c r="F15120" s="469"/>
    </row>
    <row r="15121" spans="6:6" x14ac:dyDescent="0.25">
      <c r="F15121" s="469"/>
    </row>
    <row r="15122" spans="6:6" x14ac:dyDescent="0.25">
      <c r="F15122" s="469"/>
    </row>
    <row r="15123" spans="6:6" x14ac:dyDescent="0.25">
      <c r="F15123" s="469"/>
    </row>
    <row r="15124" spans="6:6" x14ac:dyDescent="0.25">
      <c r="F15124" s="469"/>
    </row>
    <row r="15125" spans="6:6" x14ac:dyDescent="0.25">
      <c r="F15125" s="469"/>
    </row>
    <row r="15126" spans="6:6" x14ac:dyDescent="0.25">
      <c r="F15126" s="469"/>
    </row>
    <row r="15127" spans="6:6" x14ac:dyDescent="0.25">
      <c r="F15127" s="469"/>
    </row>
    <row r="15128" spans="6:6" x14ac:dyDescent="0.25">
      <c r="F15128" s="469"/>
    </row>
    <row r="15129" spans="6:6" x14ac:dyDescent="0.25">
      <c r="F15129" s="469"/>
    </row>
    <row r="15130" spans="6:6" x14ac:dyDescent="0.25">
      <c r="F15130" s="469"/>
    </row>
    <row r="15131" spans="6:6" x14ac:dyDescent="0.25">
      <c r="F15131" s="469"/>
    </row>
    <row r="15132" spans="6:6" x14ac:dyDescent="0.25">
      <c r="F15132" s="469"/>
    </row>
    <row r="15133" spans="6:6" x14ac:dyDescent="0.25">
      <c r="F15133" s="469"/>
    </row>
    <row r="15134" spans="6:6" x14ac:dyDescent="0.25">
      <c r="F15134" s="469"/>
    </row>
    <row r="15135" spans="6:6" x14ac:dyDescent="0.25">
      <c r="F15135" s="469"/>
    </row>
    <row r="15136" spans="6:6" x14ac:dyDescent="0.25">
      <c r="F15136" s="469"/>
    </row>
    <row r="15137" spans="6:6" x14ac:dyDescent="0.25">
      <c r="F15137" s="469"/>
    </row>
    <row r="15138" spans="6:6" x14ac:dyDescent="0.25">
      <c r="F15138" s="469"/>
    </row>
    <row r="15139" spans="6:6" x14ac:dyDescent="0.25">
      <c r="F15139" s="469"/>
    </row>
    <row r="15140" spans="6:6" x14ac:dyDescent="0.25">
      <c r="F15140" s="469"/>
    </row>
    <row r="15141" spans="6:6" x14ac:dyDescent="0.25">
      <c r="F15141" s="469"/>
    </row>
    <row r="15142" spans="6:6" x14ac:dyDescent="0.25">
      <c r="F15142" s="469"/>
    </row>
    <row r="15143" spans="6:6" x14ac:dyDescent="0.25">
      <c r="F15143" s="469"/>
    </row>
    <row r="15144" spans="6:6" x14ac:dyDescent="0.25">
      <c r="F15144" s="469"/>
    </row>
    <row r="15145" spans="6:6" x14ac:dyDescent="0.25">
      <c r="F15145" s="469"/>
    </row>
    <row r="15146" spans="6:6" x14ac:dyDescent="0.25">
      <c r="F15146" s="469"/>
    </row>
    <row r="15147" spans="6:6" x14ac:dyDescent="0.25">
      <c r="F15147" s="469"/>
    </row>
    <row r="15148" spans="6:6" x14ac:dyDescent="0.25">
      <c r="F15148" s="469"/>
    </row>
    <row r="15149" spans="6:6" x14ac:dyDescent="0.25">
      <c r="F15149" s="469"/>
    </row>
    <row r="15150" spans="6:6" x14ac:dyDescent="0.25">
      <c r="F15150" s="469"/>
    </row>
    <row r="15151" spans="6:6" x14ac:dyDescent="0.25">
      <c r="F15151" s="469"/>
    </row>
    <row r="15152" spans="6:6" x14ac:dyDescent="0.25">
      <c r="F15152" s="469"/>
    </row>
    <row r="15153" spans="6:6" x14ac:dyDescent="0.25">
      <c r="F15153" s="469"/>
    </row>
    <row r="15154" spans="6:6" x14ac:dyDescent="0.25">
      <c r="F15154" s="469"/>
    </row>
    <row r="15155" spans="6:6" x14ac:dyDescent="0.25">
      <c r="F15155" s="469"/>
    </row>
    <row r="15156" spans="6:6" x14ac:dyDescent="0.25">
      <c r="F15156" s="469"/>
    </row>
    <row r="15157" spans="6:6" x14ac:dyDescent="0.25">
      <c r="F15157" s="469"/>
    </row>
    <row r="15158" spans="6:6" x14ac:dyDescent="0.25">
      <c r="F15158" s="469"/>
    </row>
    <row r="15159" spans="6:6" x14ac:dyDescent="0.25">
      <c r="F15159" s="469"/>
    </row>
    <row r="15160" spans="6:6" x14ac:dyDescent="0.25">
      <c r="F15160" s="469"/>
    </row>
    <row r="15161" spans="6:6" x14ac:dyDescent="0.25">
      <c r="F15161" s="469"/>
    </row>
    <row r="15162" spans="6:6" x14ac:dyDescent="0.25">
      <c r="F15162" s="469"/>
    </row>
    <row r="15163" spans="6:6" x14ac:dyDescent="0.25">
      <c r="F15163" s="469"/>
    </row>
    <row r="15164" spans="6:6" x14ac:dyDescent="0.25">
      <c r="F15164" s="469"/>
    </row>
    <row r="15165" spans="6:6" x14ac:dyDescent="0.25">
      <c r="F15165" s="469"/>
    </row>
    <row r="15166" spans="6:6" x14ac:dyDescent="0.25">
      <c r="F15166" s="469"/>
    </row>
    <row r="15167" spans="6:6" x14ac:dyDescent="0.25">
      <c r="F15167" s="469"/>
    </row>
    <row r="15168" spans="6:6" x14ac:dyDescent="0.25">
      <c r="F15168" s="469"/>
    </row>
    <row r="15169" spans="6:6" x14ac:dyDescent="0.25">
      <c r="F15169" s="469"/>
    </row>
    <row r="15170" spans="6:6" x14ac:dyDescent="0.25">
      <c r="F15170" s="469"/>
    </row>
    <row r="15171" spans="6:6" x14ac:dyDescent="0.25">
      <c r="F15171" s="469"/>
    </row>
    <row r="15172" spans="6:6" x14ac:dyDescent="0.25">
      <c r="F15172" s="469"/>
    </row>
    <row r="15173" spans="6:6" x14ac:dyDescent="0.25">
      <c r="F15173" s="469"/>
    </row>
    <row r="15174" spans="6:6" x14ac:dyDescent="0.25">
      <c r="F15174" s="469"/>
    </row>
    <row r="15175" spans="6:6" x14ac:dyDescent="0.25">
      <c r="F15175" s="469"/>
    </row>
    <row r="15176" spans="6:6" x14ac:dyDescent="0.25">
      <c r="F15176" s="469"/>
    </row>
    <row r="15177" spans="6:6" x14ac:dyDescent="0.25">
      <c r="F15177" s="469"/>
    </row>
    <row r="15178" spans="6:6" x14ac:dyDescent="0.25">
      <c r="F15178" s="469"/>
    </row>
    <row r="15179" spans="6:6" x14ac:dyDescent="0.25">
      <c r="F15179" s="469"/>
    </row>
    <row r="15180" spans="6:6" x14ac:dyDescent="0.25">
      <c r="F15180" s="469"/>
    </row>
    <row r="15181" spans="6:6" x14ac:dyDescent="0.25">
      <c r="F15181" s="469"/>
    </row>
    <row r="15182" spans="6:6" x14ac:dyDescent="0.25">
      <c r="F15182" s="469"/>
    </row>
    <row r="15183" spans="6:6" x14ac:dyDescent="0.25">
      <c r="F15183" s="469"/>
    </row>
    <row r="15184" spans="6:6" x14ac:dyDescent="0.25">
      <c r="F15184" s="469"/>
    </row>
    <row r="15185" spans="6:6" x14ac:dyDescent="0.25">
      <c r="F15185" s="469"/>
    </row>
    <row r="15186" spans="6:6" x14ac:dyDescent="0.25">
      <c r="F15186" s="469"/>
    </row>
    <row r="15187" spans="6:6" x14ac:dyDescent="0.25">
      <c r="F15187" s="469"/>
    </row>
    <row r="15188" spans="6:6" x14ac:dyDescent="0.25">
      <c r="F15188" s="469"/>
    </row>
    <row r="15189" spans="6:6" x14ac:dyDescent="0.25">
      <c r="F15189" s="469"/>
    </row>
    <row r="15190" spans="6:6" x14ac:dyDescent="0.25">
      <c r="F15190" s="469"/>
    </row>
    <row r="15191" spans="6:6" x14ac:dyDescent="0.25">
      <c r="F15191" s="469"/>
    </row>
    <row r="15192" spans="6:6" x14ac:dyDescent="0.25">
      <c r="F15192" s="469"/>
    </row>
    <row r="15193" spans="6:6" x14ac:dyDescent="0.25">
      <c r="F15193" s="469"/>
    </row>
    <row r="15194" spans="6:6" x14ac:dyDescent="0.25">
      <c r="F15194" s="469"/>
    </row>
    <row r="15195" spans="6:6" x14ac:dyDescent="0.25">
      <c r="F15195" s="469"/>
    </row>
    <row r="15196" spans="6:6" x14ac:dyDescent="0.25">
      <c r="F15196" s="469"/>
    </row>
    <row r="15197" spans="6:6" x14ac:dyDescent="0.25">
      <c r="F15197" s="469"/>
    </row>
    <row r="15198" spans="6:6" x14ac:dyDescent="0.25">
      <c r="F15198" s="469"/>
    </row>
    <row r="15199" spans="6:6" x14ac:dyDescent="0.25">
      <c r="F15199" s="469"/>
    </row>
    <row r="15200" spans="6:6" x14ac:dyDescent="0.25">
      <c r="F15200" s="469"/>
    </row>
    <row r="15201" spans="6:6" x14ac:dyDescent="0.25">
      <c r="F15201" s="469"/>
    </row>
    <row r="15202" spans="6:6" x14ac:dyDescent="0.25">
      <c r="F15202" s="469"/>
    </row>
    <row r="15203" spans="6:6" x14ac:dyDescent="0.25">
      <c r="F15203" s="469"/>
    </row>
    <row r="15204" spans="6:6" x14ac:dyDescent="0.25">
      <c r="F15204" s="469"/>
    </row>
    <row r="15205" spans="6:6" x14ac:dyDescent="0.25">
      <c r="F15205" s="469"/>
    </row>
    <row r="15206" spans="6:6" x14ac:dyDescent="0.25">
      <c r="F15206" s="469"/>
    </row>
    <row r="15207" spans="6:6" x14ac:dyDescent="0.25">
      <c r="F15207" s="469"/>
    </row>
    <row r="15208" spans="6:6" x14ac:dyDescent="0.25">
      <c r="F15208" s="469"/>
    </row>
    <row r="15209" spans="6:6" x14ac:dyDescent="0.25">
      <c r="F15209" s="469"/>
    </row>
    <row r="15210" spans="6:6" x14ac:dyDescent="0.25">
      <c r="F15210" s="469"/>
    </row>
    <row r="15211" spans="6:6" x14ac:dyDescent="0.25">
      <c r="F15211" s="469"/>
    </row>
    <row r="15212" spans="6:6" x14ac:dyDescent="0.25">
      <c r="F15212" s="469"/>
    </row>
    <row r="15213" spans="6:6" x14ac:dyDescent="0.25">
      <c r="F15213" s="469"/>
    </row>
    <row r="15214" spans="6:6" x14ac:dyDescent="0.25">
      <c r="F15214" s="469"/>
    </row>
    <row r="15215" spans="6:6" x14ac:dyDescent="0.25">
      <c r="F15215" s="469"/>
    </row>
    <row r="15216" spans="6:6" x14ac:dyDescent="0.25">
      <c r="F15216" s="469"/>
    </row>
    <row r="15217" spans="6:6" x14ac:dyDescent="0.25">
      <c r="F15217" s="469"/>
    </row>
    <row r="15218" spans="6:6" x14ac:dyDescent="0.25">
      <c r="F15218" s="469"/>
    </row>
    <row r="15219" spans="6:6" x14ac:dyDescent="0.25">
      <c r="F15219" s="469"/>
    </row>
    <row r="15220" spans="6:6" x14ac:dyDescent="0.25">
      <c r="F15220" s="469"/>
    </row>
    <row r="15221" spans="6:6" x14ac:dyDescent="0.25">
      <c r="F15221" s="469"/>
    </row>
    <row r="15222" spans="6:6" x14ac:dyDescent="0.25">
      <c r="F15222" s="469"/>
    </row>
    <row r="15223" spans="6:6" x14ac:dyDescent="0.25">
      <c r="F15223" s="469"/>
    </row>
    <row r="15224" spans="6:6" x14ac:dyDescent="0.25">
      <c r="F15224" s="469"/>
    </row>
    <row r="15225" spans="6:6" x14ac:dyDescent="0.25">
      <c r="F15225" s="469"/>
    </row>
    <row r="15226" spans="6:6" x14ac:dyDescent="0.25">
      <c r="F15226" s="469"/>
    </row>
    <row r="15227" spans="6:6" x14ac:dyDescent="0.25">
      <c r="F15227" s="469"/>
    </row>
    <row r="15228" spans="6:6" x14ac:dyDescent="0.25">
      <c r="F15228" s="469"/>
    </row>
    <row r="15229" spans="6:6" x14ac:dyDescent="0.25">
      <c r="F15229" s="469"/>
    </row>
    <row r="15230" spans="6:6" x14ac:dyDescent="0.25">
      <c r="F15230" s="469"/>
    </row>
    <row r="15231" spans="6:6" x14ac:dyDescent="0.25">
      <c r="F15231" s="469"/>
    </row>
    <row r="15232" spans="6:6" x14ac:dyDescent="0.25">
      <c r="F15232" s="469"/>
    </row>
    <row r="15233" spans="6:6" x14ac:dyDescent="0.25">
      <c r="F15233" s="469"/>
    </row>
    <row r="15234" spans="6:6" x14ac:dyDescent="0.25">
      <c r="F15234" s="469"/>
    </row>
    <row r="15235" spans="6:6" x14ac:dyDescent="0.25">
      <c r="F15235" s="469"/>
    </row>
    <row r="15236" spans="6:6" x14ac:dyDescent="0.25">
      <c r="F15236" s="469"/>
    </row>
    <row r="15237" spans="6:6" x14ac:dyDescent="0.25">
      <c r="F15237" s="469"/>
    </row>
    <row r="15238" spans="6:6" x14ac:dyDescent="0.25">
      <c r="F15238" s="469"/>
    </row>
    <row r="15239" spans="6:6" x14ac:dyDescent="0.25">
      <c r="F15239" s="469"/>
    </row>
    <row r="15240" spans="6:6" x14ac:dyDescent="0.25">
      <c r="F15240" s="469"/>
    </row>
    <row r="15241" spans="6:6" x14ac:dyDescent="0.25">
      <c r="F15241" s="469"/>
    </row>
    <row r="15242" spans="6:6" x14ac:dyDescent="0.25">
      <c r="F15242" s="469"/>
    </row>
    <row r="15243" spans="6:6" x14ac:dyDescent="0.25">
      <c r="F15243" s="469"/>
    </row>
    <row r="15244" spans="6:6" x14ac:dyDescent="0.25">
      <c r="F15244" s="469"/>
    </row>
    <row r="15245" spans="6:6" x14ac:dyDescent="0.25">
      <c r="F15245" s="469"/>
    </row>
    <row r="15246" spans="6:6" x14ac:dyDescent="0.25">
      <c r="F15246" s="469"/>
    </row>
    <row r="15247" spans="6:6" x14ac:dyDescent="0.25">
      <c r="F15247" s="469"/>
    </row>
    <row r="15248" spans="6:6" x14ac:dyDescent="0.25">
      <c r="F15248" s="469"/>
    </row>
    <row r="15249" spans="6:6" x14ac:dyDescent="0.25">
      <c r="F15249" s="469"/>
    </row>
    <row r="15250" spans="6:6" x14ac:dyDescent="0.25">
      <c r="F15250" s="469"/>
    </row>
    <row r="15251" spans="6:6" x14ac:dyDescent="0.25">
      <c r="F15251" s="469"/>
    </row>
    <row r="15252" spans="6:6" x14ac:dyDescent="0.25">
      <c r="F15252" s="469"/>
    </row>
    <row r="15253" spans="6:6" x14ac:dyDescent="0.25">
      <c r="F15253" s="469"/>
    </row>
    <row r="15254" spans="6:6" x14ac:dyDescent="0.25">
      <c r="F15254" s="469"/>
    </row>
    <row r="15255" spans="6:6" x14ac:dyDescent="0.25">
      <c r="F15255" s="469"/>
    </row>
    <row r="15256" spans="6:6" x14ac:dyDescent="0.25">
      <c r="F15256" s="469"/>
    </row>
    <row r="15257" spans="6:6" x14ac:dyDescent="0.25">
      <c r="F15257" s="469"/>
    </row>
    <row r="15258" spans="6:6" x14ac:dyDescent="0.25">
      <c r="F15258" s="469"/>
    </row>
    <row r="15259" spans="6:6" x14ac:dyDescent="0.25">
      <c r="F15259" s="469"/>
    </row>
    <row r="15260" spans="6:6" x14ac:dyDescent="0.25">
      <c r="F15260" s="469"/>
    </row>
    <row r="15261" spans="6:6" x14ac:dyDescent="0.25">
      <c r="F15261" s="469"/>
    </row>
    <row r="15262" spans="6:6" x14ac:dyDescent="0.25">
      <c r="F15262" s="469"/>
    </row>
    <row r="15263" spans="6:6" x14ac:dyDescent="0.25">
      <c r="F15263" s="469"/>
    </row>
    <row r="15264" spans="6:6" x14ac:dyDescent="0.25">
      <c r="F15264" s="469"/>
    </row>
    <row r="15265" spans="6:6" x14ac:dyDescent="0.25">
      <c r="F15265" s="469"/>
    </row>
    <row r="15266" spans="6:6" x14ac:dyDescent="0.25">
      <c r="F15266" s="469"/>
    </row>
    <row r="15267" spans="6:6" x14ac:dyDescent="0.25">
      <c r="F15267" s="469"/>
    </row>
    <row r="15268" spans="6:6" x14ac:dyDescent="0.25">
      <c r="F15268" s="469"/>
    </row>
    <row r="15269" spans="6:6" x14ac:dyDescent="0.25">
      <c r="F15269" s="469"/>
    </row>
    <row r="15270" spans="6:6" x14ac:dyDescent="0.25">
      <c r="F15270" s="469"/>
    </row>
    <row r="15271" spans="6:6" x14ac:dyDescent="0.25">
      <c r="F15271" s="469"/>
    </row>
    <row r="15272" spans="6:6" x14ac:dyDescent="0.25">
      <c r="F15272" s="469"/>
    </row>
    <row r="15273" spans="6:6" x14ac:dyDescent="0.25">
      <c r="F15273" s="469"/>
    </row>
    <row r="15274" spans="6:6" x14ac:dyDescent="0.25">
      <c r="F15274" s="469"/>
    </row>
    <row r="15275" spans="6:6" x14ac:dyDescent="0.25">
      <c r="F15275" s="469"/>
    </row>
    <row r="15276" spans="6:6" x14ac:dyDescent="0.25">
      <c r="F15276" s="469"/>
    </row>
    <row r="15277" spans="6:6" x14ac:dyDescent="0.25">
      <c r="F15277" s="469"/>
    </row>
    <row r="15278" spans="6:6" x14ac:dyDescent="0.25">
      <c r="F15278" s="469"/>
    </row>
    <row r="15279" spans="6:6" x14ac:dyDescent="0.25">
      <c r="F15279" s="469"/>
    </row>
    <row r="15280" spans="6:6" x14ac:dyDescent="0.25">
      <c r="F15280" s="469"/>
    </row>
    <row r="15281" spans="6:6" x14ac:dyDescent="0.25">
      <c r="F15281" s="469"/>
    </row>
    <row r="15282" spans="6:6" x14ac:dyDescent="0.25">
      <c r="F15282" s="469"/>
    </row>
    <row r="15283" spans="6:6" x14ac:dyDescent="0.25">
      <c r="F15283" s="469"/>
    </row>
    <row r="15284" spans="6:6" x14ac:dyDescent="0.25">
      <c r="F15284" s="469"/>
    </row>
    <row r="15285" spans="6:6" x14ac:dyDescent="0.25">
      <c r="F15285" s="469"/>
    </row>
    <row r="15286" spans="6:6" x14ac:dyDescent="0.25">
      <c r="F15286" s="469"/>
    </row>
    <row r="15287" spans="6:6" x14ac:dyDescent="0.25">
      <c r="F15287" s="469"/>
    </row>
    <row r="15288" spans="6:6" x14ac:dyDescent="0.25">
      <c r="F15288" s="469"/>
    </row>
    <row r="15289" spans="6:6" x14ac:dyDescent="0.25">
      <c r="F15289" s="469"/>
    </row>
    <row r="15290" spans="6:6" x14ac:dyDescent="0.25">
      <c r="F15290" s="469"/>
    </row>
    <row r="15291" spans="6:6" x14ac:dyDescent="0.25">
      <c r="F15291" s="469"/>
    </row>
    <row r="15292" spans="6:6" x14ac:dyDescent="0.25">
      <c r="F15292" s="469"/>
    </row>
    <row r="15293" spans="6:6" x14ac:dyDescent="0.25">
      <c r="F15293" s="469"/>
    </row>
    <row r="15294" spans="6:6" x14ac:dyDescent="0.25">
      <c r="F15294" s="469"/>
    </row>
    <row r="15295" spans="6:6" x14ac:dyDescent="0.25">
      <c r="F15295" s="469"/>
    </row>
    <row r="15296" spans="6:6" x14ac:dyDescent="0.25">
      <c r="F15296" s="469"/>
    </row>
    <row r="15297" spans="6:6" x14ac:dyDescent="0.25">
      <c r="F15297" s="469"/>
    </row>
    <row r="15298" spans="6:6" x14ac:dyDescent="0.25">
      <c r="F15298" s="469"/>
    </row>
    <row r="15299" spans="6:6" x14ac:dyDescent="0.25">
      <c r="F15299" s="469"/>
    </row>
    <row r="15300" spans="6:6" x14ac:dyDescent="0.25">
      <c r="F15300" s="469"/>
    </row>
    <row r="15301" spans="6:6" x14ac:dyDescent="0.25">
      <c r="F15301" s="469"/>
    </row>
    <row r="15302" spans="6:6" x14ac:dyDescent="0.25">
      <c r="F15302" s="469"/>
    </row>
    <row r="15303" spans="6:6" x14ac:dyDescent="0.25">
      <c r="F15303" s="469"/>
    </row>
    <row r="15304" spans="6:6" x14ac:dyDescent="0.25">
      <c r="F15304" s="469"/>
    </row>
    <row r="15305" spans="6:6" x14ac:dyDescent="0.25">
      <c r="F15305" s="469"/>
    </row>
    <row r="15306" spans="6:6" x14ac:dyDescent="0.25">
      <c r="F15306" s="469"/>
    </row>
    <row r="15307" spans="6:6" x14ac:dyDescent="0.25">
      <c r="F15307" s="469"/>
    </row>
    <row r="15308" spans="6:6" x14ac:dyDescent="0.25">
      <c r="F15308" s="469"/>
    </row>
    <row r="15309" spans="6:6" x14ac:dyDescent="0.25">
      <c r="F15309" s="469"/>
    </row>
    <row r="15310" spans="6:6" x14ac:dyDescent="0.25">
      <c r="F15310" s="469"/>
    </row>
    <row r="15311" spans="6:6" x14ac:dyDescent="0.25">
      <c r="F15311" s="469"/>
    </row>
    <row r="15312" spans="6:6" x14ac:dyDescent="0.25">
      <c r="F15312" s="469"/>
    </row>
    <row r="15313" spans="6:6" x14ac:dyDescent="0.25">
      <c r="F15313" s="469"/>
    </row>
    <row r="15314" spans="6:6" x14ac:dyDescent="0.25">
      <c r="F15314" s="469"/>
    </row>
    <row r="15315" spans="6:6" x14ac:dyDescent="0.25">
      <c r="F15315" s="469"/>
    </row>
    <row r="15316" spans="6:6" x14ac:dyDescent="0.25">
      <c r="F15316" s="469"/>
    </row>
    <row r="15317" spans="6:6" x14ac:dyDescent="0.25">
      <c r="F15317" s="469"/>
    </row>
    <row r="15318" spans="6:6" x14ac:dyDescent="0.25">
      <c r="F15318" s="469"/>
    </row>
    <row r="15319" spans="6:6" x14ac:dyDescent="0.25">
      <c r="F15319" s="469"/>
    </row>
    <row r="15320" spans="6:6" x14ac:dyDescent="0.25">
      <c r="F15320" s="469"/>
    </row>
    <row r="15321" spans="6:6" x14ac:dyDescent="0.25">
      <c r="F15321" s="469"/>
    </row>
    <row r="15322" spans="6:6" x14ac:dyDescent="0.25">
      <c r="F15322" s="469"/>
    </row>
    <row r="15323" spans="6:6" x14ac:dyDescent="0.25">
      <c r="F15323" s="469"/>
    </row>
    <row r="15324" spans="6:6" x14ac:dyDescent="0.25">
      <c r="F15324" s="469"/>
    </row>
    <row r="15325" spans="6:6" x14ac:dyDescent="0.25">
      <c r="F15325" s="469"/>
    </row>
    <row r="15326" spans="6:6" x14ac:dyDescent="0.25">
      <c r="F15326" s="469"/>
    </row>
    <row r="15327" spans="6:6" x14ac:dyDescent="0.25">
      <c r="F15327" s="469"/>
    </row>
    <row r="15328" spans="6:6" x14ac:dyDescent="0.25">
      <c r="F15328" s="469"/>
    </row>
    <row r="15329" spans="6:6" x14ac:dyDescent="0.25">
      <c r="F15329" s="469"/>
    </row>
    <row r="15330" spans="6:6" x14ac:dyDescent="0.25">
      <c r="F15330" s="469"/>
    </row>
    <row r="15331" spans="6:6" x14ac:dyDescent="0.25">
      <c r="F15331" s="469"/>
    </row>
    <row r="15332" spans="6:6" x14ac:dyDescent="0.25">
      <c r="F15332" s="469"/>
    </row>
    <row r="15333" spans="6:6" x14ac:dyDescent="0.25">
      <c r="F15333" s="469"/>
    </row>
    <row r="15334" spans="6:6" x14ac:dyDescent="0.25">
      <c r="F15334" s="469"/>
    </row>
    <row r="15335" spans="6:6" x14ac:dyDescent="0.25">
      <c r="F15335" s="469"/>
    </row>
    <row r="15336" spans="6:6" x14ac:dyDescent="0.25">
      <c r="F15336" s="469"/>
    </row>
    <row r="15337" spans="6:6" x14ac:dyDescent="0.25">
      <c r="F15337" s="469"/>
    </row>
    <row r="15338" spans="6:6" x14ac:dyDescent="0.25">
      <c r="F15338" s="469"/>
    </row>
    <row r="15339" spans="6:6" x14ac:dyDescent="0.25">
      <c r="F15339" s="469"/>
    </row>
    <row r="15340" spans="6:6" x14ac:dyDescent="0.25">
      <c r="F15340" s="469"/>
    </row>
    <row r="15341" spans="6:6" x14ac:dyDescent="0.25">
      <c r="F15341" s="469"/>
    </row>
    <row r="15342" spans="6:6" x14ac:dyDescent="0.25">
      <c r="F15342" s="469"/>
    </row>
    <row r="15343" spans="6:6" x14ac:dyDescent="0.25">
      <c r="F15343" s="469"/>
    </row>
    <row r="15344" spans="6:6" x14ac:dyDescent="0.25">
      <c r="F15344" s="469"/>
    </row>
    <row r="15345" spans="6:6" x14ac:dyDescent="0.25">
      <c r="F15345" s="469"/>
    </row>
    <row r="15346" spans="6:6" x14ac:dyDescent="0.25">
      <c r="F15346" s="469"/>
    </row>
    <row r="15347" spans="6:6" x14ac:dyDescent="0.25">
      <c r="F15347" s="469"/>
    </row>
    <row r="15348" spans="6:6" x14ac:dyDescent="0.25">
      <c r="F15348" s="469"/>
    </row>
    <row r="15349" spans="6:6" x14ac:dyDescent="0.25">
      <c r="F15349" s="469"/>
    </row>
    <row r="15350" spans="6:6" x14ac:dyDescent="0.25">
      <c r="F15350" s="469"/>
    </row>
    <row r="15351" spans="6:6" x14ac:dyDescent="0.25">
      <c r="F15351" s="469"/>
    </row>
    <row r="15352" spans="6:6" x14ac:dyDescent="0.25">
      <c r="F15352" s="469"/>
    </row>
    <row r="15353" spans="6:6" x14ac:dyDescent="0.25">
      <c r="F15353" s="469"/>
    </row>
    <row r="15354" spans="6:6" x14ac:dyDescent="0.25">
      <c r="F15354" s="469"/>
    </row>
    <row r="15355" spans="6:6" x14ac:dyDescent="0.25">
      <c r="F15355" s="469"/>
    </row>
    <row r="15356" spans="6:6" x14ac:dyDescent="0.25">
      <c r="F15356" s="469"/>
    </row>
    <row r="15357" spans="6:6" x14ac:dyDescent="0.25">
      <c r="F15357" s="469"/>
    </row>
    <row r="15358" spans="6:6" x14ac:dyDescent="0.25">
      <c r="F15358" s="469"/>
    </row>
    <row r="15359" spans="6:6" x14ac:dyDescent="0.25">
      <c r="F15359" s="469"/>
    </row>
    <row r="15360" spans="6:6" x14ac:dyDescent="0.25">
      <c r="F15360" s="469"/>
    </row>
    <row r="15361" spans="6:6" x14ac:dyDescent="0.25">
      <c r="F15361" s="469"/>
    </row>
    <row r="15362" spans="6:6" x14ac:dyDescent="0.25">
      <c r="F15362" s="469"/>
    </row>
    <row r="15363" spans="6:6" x14ac:dyDescent="0.25">
      <c r="F15363" s="469"/>
    </row>
    <row r="15364" spans="6:6" x14ac:dyDescent="0.25">
      <c r="F15364" s="469"/>
    </row>
    <row r="15365" spans="6:6" x14ac:dyDescent="0.25">
      <c r="F15365" s="469"/>
    </row>
    <row r="15366" spans="6:6" x14ac:dyDescent="0.25">
      <c r="F15366" s="469"/>
    </row>
    <row r="15367" spans="6:6" x14ac:dyDescent="0.25">
      <c r="F15367" s="469"/>
    </row>
    <row r="15368" spans="6:6" x14ac:dyDescent="0.25">
      <c r="F15368" s="469"/>
    </row>
    <row r="15369" spans="6:6" x14ac:dyDescent="0.25">
      <c r="F15369" s="469"/>
    </row>
    <row r="15370" spans="6:6" x14ac:dyDescent="0.25">
      <c r="F15370" s="469"/>
    </row>
    <row r="15371" spans="6:6" x14ac:dyDescent="0.25">
      <c r="F15371" s="469"/>
    </row>
    <row r="15372" spans="6:6" x14ac:dyDescent="0.25">
      <c r="F15372" s="469"/>
    </row>
    <row r="15373" spans="6:6" x14ac:dyDescent="0.25">
      <c r="F15373" s="469"/>
    </row>
    <row r="15374" spans="6:6" x14ac:dyDescent="0.25">
      <c r="F15374" s="469"/>
    </row>
    <row r="15375" spans="6:6" x14ac:dyDescent="0.25">
      <c r="F15375" s="469"/>
    </row>
    <row r="15376" spans="6:6" x14ac:dyDescent="0.25">
      <c r="F15376" s="469"/>
    </row>
    <row r="15377" spans="6:6" x14ac:dyDescent="0.25">
      <c r="F15377" s="469"/>
    </row>
    <row r="15378" spans="6:6" x14ac:dyDescent="0.25">
      <c r="F15378" s="469"/>
    </row>
    <row r="15379" spans="6:6" x14ac:dyDescent="0.25">
      <c r="F15379" s="469"/>
    </row>
    <row r="15380" spans="6:6" x14ac:dyDescent="0.25">
      <c r="F15380" s="469"/>
    </row>
    <row r="15381" spans="6:6" x14ac:dyDescent="0.25">
      <c r="F15381" s="469"/>
    </row>
    <row r="15382" spans="6:6" x14ac:dyDescent="0.25">
      <c r="F15382" s="469"/>
    </row>
    <row r="15383" spans="6:6" x14ac:dyDescent="0.25">
      <c r="F15383" s="469"/>
    </row>
    <row r="15384" spans="6:6" x14ac:dyDescent="0.25">
      <c r="F15384" s="469"/>
    </row>
    <row r="15385" spans="6:6" x14ac:dyDescent="0.25">
      <c r="F15385" s="469"/>
    </row>
    <row r="15386" spans="6:6" x14ac:dyDescent="0.25">
      <c r="F15386" s="469"/>
    </row>
    <row r="15387" spans="6:6" x14ac:dyDescent="0.25">
      <c r="F15387" s="469"/>
    </row>
    <row r="15388" spans="6:6" x14ac:dyDescent="0.25">
      <c r="F15388" s="469"/>
    </row>
    <row r="15389" spans="6:6" x14ac:dyDescent="0.25">
      <c r="F15389" s="469"/>
    </row>
    <row r="15390" spans="6:6" x14ac:dyDescent="0.25">
      <c r="F15390" s="469"/>
    </row>
    <row r="15391" spans="6:6" x14ac:dyDescent="0.25">
      <c r="F15391" s="469"/>
    </row>
    <row r="15392" spans="6:6" x14ac:dyDescent="0.25">
      <c r="F15392" s="469"/>
    </row>
    <row r="15393" spans="6:6" x14ac:dyDescent="0.25">
      <c r="F15393" s="469"/>
    </row>
    <row r="15394" spans="6:6" x14ac:dyDescent="0.25">
      <c r="F15394" s="469"/>
    </row>
    <row r="15395" spans="6:6" x14ac:dyDescent="0.25">
      <c r="F15395" s="469"/>
    </row>
    <row r="15396" spans="6:6" x14ac:dyDescent="0.25">
      <c r="F15396" s="469"/>
    </row>
    <row r="15397" spans="6:6" x14ac:dyDescent="0.25">
      <c r="F15397" s="469"/>
    </row>
    <row r="15398" spans="6:6" x14ac:dyDescent="0.25">
      <c r="F15398" s="469"/>
    </row>
    <row r="15399" spans="6:6" x14ac:dyDescent="0.25">
      <c r="F15399" s="469"/>
    </row>
    <row r="15400" spans="6:6" x14ac:dyDescent="0.25">
      <c r="F15400" s="469"/>
    </row>
    <row r="15401" spans="6:6" x14ac:dyDescent="0.25">
      <c r="F15401" s="469"/>
    </row>
    <row r="15402" spans="6:6" x14ac:dyDescent="0.25">
      <c r="F15402" s="469"/>
    </row>
    <row r="15403" spans="6:6" x14ac:dyDescent="0.25">
      <c r="F15403" s="469"/>
    </row>
    <row r="15404" spans="6:6" x14ac:dyDescent="0.25">
      <c r="F15404" s="469"/>
    </row>
    <row r="15405" spans="6:6" x14ac:dyDescent="0.25">
      <c r="F15405" s="469"/>
    </row>
    <row r="15406" spans="6:6" x14ac:dyDescent="0.25">
      <c r="F15406" s="469"/>
    </row>
    <row r="15407" spans="6:6" x14ac:dyDescent="0.25">
      <c r="F15407" s="469"/>
    </row>
    <row r="15408" spans="6:6" x14ac:dyDescent="0.25">
      <c r="F15408" s="469"/>
    </row>
    <row r="15409" spans="6:6" x14ac:dyDescent="0.25">
      <c r="F15409" s="469"/>
    </row>
    <row r="15410" spans="6:6" x14ac:dyDescent="0.25">
      <c r="F15410" s="469"/>
    </row>
    <row r="15411" spans="6:6" x14ac:dyDescent="0.25">
      <c r="F15411" s="469"/>
    </row>
    <row r="15412" spans="6:6" x14ac:dyDescent="0.25">
      <c r="F15412" s="469"/>
    </row>
    <row r="15413" spans="6:6" x14ac:dyDescent="0.25">
      <c r="F15413" s="469"/>
    </row>
    <row r="15414" spans="6:6" x14ac:dyDescent="0.25">
      <c r="F15414" s="469"/>
    </row>
    <row r="15415" spans="6:6" x14ac:dyDescent="0.25">
      <c r="F15415" s="469"/>
    </row>
    <row r="15416" spans="6:6" x14ac:dyDescent="0.25">
      <c r="F15416" s="469"/>
    </row>
    <row r="15417" spans="6:6" x14ac:dyDescent="0.25">
      <c r="F15417" s="469"/>
    </row>
    <row r="15418" spans="6:6" x14ac:dyDescent="0.25">
      <c r="F15418" s="469"/>
    </row>
    <row r="15419" spans="6:6" x14ac:dyDescent="0.25">
      <c r="F15419" s="469"/>
    </row>
    <row r="15420" spans="6:6" x14ac:dyDescent="0.25">
      <c r="F15420" s="469"/>
    </row>
    <row r="15421" spans="6:6" x14ac:dyDescent="0.25">
      <c r="F15421" s="469"/>
    </row>
    <row r="15422" spans="6:6" x14ac:dyDescent="0.25">
      <c r="F15422" s="469"/>
    </row>
    <row r="15423" spans="6:6" x14ac:dyDescent="0.25">
      <c r="F15423" s="469"/>
    </row>
    <row r="15424" spans="6:6" x14ac:dyDescent="0.25">
      <c r="F15424" s="469"/>
    </row>
    <row r="15425" spans="6:6" x14ac:dyDescent="0.25">
      <c r="F15425" s="469"/>
    </row>
    <row r="15426" spans="6:6" x14ac:dyDescent="0.25">
      <c r="F15426" s="469"/>
    </row>
    <row r="15427" spans="6:6" x14ac:dyDescent="0.25">
      <c r="F15427" s="469"/>
    </row>
    <row r="15428" spans="6:6" x14ac:dyDescent="0.25">
      <c r="F15428" s="469"/>
    </row>
    <row r="15429" spans="6:6" x14ac:dyDescent="0.25">
      <c r="F15429" s="469"/>
    </row>
    <row r="15430" spans="6:6" x14ac:dyDescent="0.25">
      <c r="F15430" s="469"/>
    </row>
    <row r="15431" spans="6:6" x14ac:dyDescent="0.25">
      <c r="F15431" s="469"/>
    </row>
    <row r="15432" spans="6:6" x14ac:dyDescent="0.25">
      <c r="F15432" s="469"/>
    </row>
    <row r="15433" spans="6:6" x14ac:dyDescent="0.25">
      <c r="F15433" s="469"/>
    </row>
    <row r="15434" spans="6:6" x14ac:dyDescent="0.25">
      <c r="F15434" s="469"/>
    </row>
    <row r="15435" spans="6:6" x14ac:dyDescent="0.25">
      <c r="F15435" s="469"/>
    </row>
    <row r="15436" spans="6:6" x14ac:dyDescent="0.25">
      <c r="F15436" s="469"/>
    </row>
    <row r="15437" spans="6:6" x14ac:dyDescent="0.25">
      <c r="F15437" s="469"/>
    </row>
    <row r="15438" spans="6:6" x14ac:dyDescent="0.25">
      <c r="F15438" s="469"/>
    </row>
    <row r="15439" spans="6:6" x14ac:dyDescent="0.25">
      <c r="F15439" s="469"/>
    </row>
    <row r="15440" spans="6:6" x14ac:dyDescent="0.25">
      <c r="F15440" s="469"/>
    </row>
    <row r="15441" spans="6:6" x14ac:dyDescent="0.25">
      <c r="F15441" s="469"/>
    </row>
    <row r="15442" spans="6:6" x14ac:dyDescent="0.25">
      <c r="F15442" s="469"/>
    </row>
    <row r="15443" spans="6:6" x14ac:dyDescent="0.25">
      <c r="F15443" s="469"/>
    </row>
    <row r="15444" spans="6:6" x14ac:dyDescent="0.25">
      <c r="F15444" s="469"/>
    </row>
    <row r="15445" spans="6:6" x14ac:dyDescent="0.25">
      <c r="F15445" s="469"/>
    </row>
    <row r="15446" spans="6:6" x14ac:dyDescent="0.25">
      <c r="F15446" s="469"/>
    </row>
    <row r="15447" spans="6:6" x14ac:dyDescent="0.25">
      <c r="F15447" s="469"/>
    </row>
    <row r="15448" spans="6:6" x14ac:dyDescent="0.25">
      <c r="F15448" s="469"/>
    </row>
    <row r="15449" spans="6:6" x14ac:dyDescent="0.25">
      <c r="F15449" s="469"/>
    </row>
    <row r="15450" spans="6:6" x14ac:dyDescent="0.25">
      <c r="F15450" s="469"/>
    </row>
    <row r="15451" spans="6:6" x14ac:dyDescent="0.25">
      <c r="F15451" s="469"/>
    </row>
    <row r="15452" spans="6:6" x14ac:dyDescent="0.25">
      <c r="F15452" s="469"/>
    </row>
    <row r="15453" spans="6:6" x14ac:dyDescent="0.25">
      <c r="F15453" s="469"/>
    </row>
    <row r="15454" spans="6:6" x14ac:dyDescent="0.25">
      <c r="F15454" s="469"/>
    </row>
    <row r="15455" spans="6:6" x14ac:dyDescent="0.25">
      <c r="F15455" s="469"/>
    </row>
    <row r="15456" spans="6:6" x14ac:dyDescent="0.25">
      <c r="F15456" s="469"/>
    </row>
    <row r="15457" spans="6:6" x14ac:dyDescent="0.25">
      <c r="F15457" s="469"/>
    </row>
    <row r="15458" spans="6:6" x14ac:dyDescent="0.25">
      <c r="F15458" s="469"/>
    </row>
    <row r="15459" spans="6:6" x14ac:dyDescent="0.25">
      <c r="F15459" s="469"/>
    </row>
    <row r="15460" spans="6:6" x14ac:dyDescent="0.25">
      <c r="F15460" s="469"/>
    </row>
    <row r="15461" spans="6:6" x14ac:dyDescent="0.25">
      <c r="F15461" s="469"/>
    </row>
    <row r="15462" spans="6:6" x14ac:dyDescent="0.25">
      <c r="F15462" s="469"/>
    </row>
    <row r="15463" spans="6:6" x14ac:dyDescent="0.25">
      <c r="F15463" s="469"/>
    </row>
    <row r="15464" spans="6:6" x14ac:dyDescent="0.25">
      <c r="F15464" s="469"/>
    </row>
    <row r="15465" spans="6:6" x14ac:dyDescent="0.25">
      <c r="F15465" s="469"/>
    </row>
    <row r="15466" spans="6:6" x14ac:dyDescent="0.25">
      <c r="F15466" s="469"/>
    </row>
    <row r="15467" spans="6:6" x14ac:dyDescent="0.25">
      <c r="F15467" s="469"/>
    </row>
    <row r="15468" spans="6:6" x14ac:dyDescent="0.25">
      <c r="F15468" s="469"/>
    </row>
    <row r="15469" spans="6:6" x14ac:dyDescent="0.25">
      <c r="F15469" s="469"/>
    </row>
    <row r="15470" spans="6:6" x14ac:dyDescent="0.25">
      <c r="F15470" s="469"/>
    </row>
    <row r="15471" spans="6:6" x14ac:dyDescent="0.25">
      <c r="F15471" s="469"/>
    </row>
    <row r="15472" spans="6:6" x14ac:dyDescent="0.25">
      <c r="F15472" s="469"/>
    </row>
    <row r="15473" spans="6:6" x14ac:dyDescent="0.25">
      <c r="F15473" s="469"/>
    </row>
    <row r="15474" spans="6:6" x14ac:dyDescent="0.25">
      <c r="F15474" s="469"/>
    </row>
    <row r="15475" spans="6:6" x14ac:dyDescent="0.25">
      <c r="F15475" s="469"/>
    </row>
    <row r="15476" spans="6:6" x14ac:dyDescent="0.25">
      <c r="F15476" s="469"/>
    </row>
    <row r="15477" spans="6:6" x14ac:dyDescent="0.25">
      <c r="F15477" s="469"/>
    </row>
    <row r="15478" spans="6:6" x14ac:dyDescent="0.25">
      <c r="F15478" s="469"/>
    </row>
    <row r="15479" spans="6:6" x14ac:dyDescent="0.25">
      <c r="F15479" s="469"/>
    </row>
    <row r="15480" spans="6:6" x14ac:dyDescent="0.25">
      <c r="F15480" s="469"/>
    </row>
    <row r="15481" spans="6:6" x14ac:dyDescent="0.25">
      <c r="F15481" s="469"/>
    </row>
    <row r="15482" spans="6:6" x14ac:dyDescent="0.25">
      <c r="F15482" s="469"/>
    </row>
    <row r="15483" spans="6:6" x14ac:dyDescent="0.25">
      <c r="F15483" s="469"/>
    </row>
    <row r="15484" spans="6:6" x14ac:dyDescent="0.25">
      <c r="F15484" s="469"/>
    </row>
    <row r="15485" spans="6:6" x14ac:dyDescent="0.25">
      <c r="F15485" s="469"/>
    </row>
    <row r="15486" spans="6:6" x14ac:dyDescent="0.25">
      <c r="F15486" s="469"/>
    </row>
    <row r="15487" spans="6:6" x14ac:dyDescent="0.25">
      <c r="F15487" s="469"/>
    </row>
    <row r="15488" spans="6:6" x14ac:dyDescent="0.25">
      <c r="F15488" s="469"/>
    </row>
    <row r="15489" spans="6:6" x14ac:dyDescent="0.25">
      <c r="F15489" s="469"/>
    </row>
    <row r="15490" spans="6:6" x14ac:dyDescent="0.25">
      <c r="F15490" s="469"/>
    </row>
    <row r="15491" spans="6:6" x14ac:dyDescent="0.25">
      <c r="F15491" s="469"/>
    </row>
    <row r="15492" spans="6:6" x14ac:dyDescent="0.25">
      <c r="F15492" s="469"/>
    </row>
    <row r="15493" spans="6:6" x14ac:dyDescent="0.25">
      <c r="F15493" s="469"/>
    </row>
    <row r="15494" spans="6:6" x14ac:dyDescent="0.25">
      <c r="F15494" s="469"/>
    </row>
    <row r="15495" spans="6:6" x14ac:dyDescent="0.25">
      <c r="F15495" s="469"/>
    </row>
    <row r="15496" spans="6:6" x14ac:dyDescent="0.25">
      <c r="F15496" s="469"/>
    </row>
    <row r="15497" spans="6:6" x14ac:dyDescent="0.25">
      <c r="F15497" s="469"/>
    </row>
    <row r="15498" spans="6:6" x14ac:dyDescent="0.25">
      <c r="F15498" s="469"/>
    </row>
    <row r="15499" spans="6:6" x14ac:dyDescent="0.25">
      <c r="F15499" s="469"/>
    </row>
    <row r="15500" spans="6:6" x14ac:dyDescent="0.25">
      <c r="F15500" s="469"/>
    </row>
    <row r="15501" spans="6:6" x14ac:dyDescent="0.25">
      <c r="F15501" s="469"/>
    </row>
    <row r="15502" spans="6:6" x14ac:dyDescent="0.25">
      <c r="F15502" s="469"/>
    </row>
    <row r="15503" spans="6:6" x14ac:dyDescent="0.25">
      <c r="F15503" s="469"/>
    </row>
    <row r="15504" spans="6:6" x14ac:dyDescent="0.25">
      <c r="F15504" s="469"/>
    </row>
    <row r="15505" spans="6:6" x14ac:dyDescent="0.25">
      <c r="F15505" s="469"/>
    </row>
    <row r="15506" spans="6:6" x14ac:dyDescent="0.25">
      <c r="F15506" s="469"/>
    </row>
    <row r="15507" spans="6:6" x14ac:dyDescent="0.25">
      <c r="F15507" s="469"/>
    </row>
    <row r="15508" spans="6:6" x14ac:dyDescent="0.25">
      <c r="F15508" s="469"/>
    </row>
    <row r="15509" spans="6:6" x14ac:dyDescent="0.25">
      <c r="F15509" s="469"/>
    </row>
    <row r="15510" spans="6:6" x14ac:dyDescent="0.25">
      <c r="F15510" s="469"/>
    </row>
    <row r="15511" spans="6:6" x14ac:dyDescent="0.25">
      <c r="F15511" s="469"/>
    </row>
    <row r="15512" spans="6:6" x14ac:dyDescent="0.25">
      <c r="F15512" s="469"/>
    </row>
    <row r="15513" spans="6:6" x14ac:dyDescent="0.25">
      <c r="F15513" s="469"/>
    </row>
    <row r="15514" spans="6:6" x14ac:dyDescent="0.25">
      <c r="F15514" s="469"/>
    </row>
    <row r="15515" spans="6:6" x14ac:dyDescent="0.25">
      <c r="F15515" s="469"/>
    </row>
    <row r="15516" spans="6:6" x14ac:dyDescent="0.25">
      <c r="F15516" s="469"/>
    </row>
    <row r="15517" spans="6:6" x14ac:dyDescent="0.25">
      <c r="F15517" s="469"/>
    </row>
    <row r="15518" spans="6:6" x14ac:dyDescent="0.25">
      <c r="F15518" s="469"/>
    </row>
    <row r="15519" spans="6:6" x14ac:dyDescent="0.25">
      <c r="F15519" s="469"/>
    </row>
    <row r="15520" spans="6:6" x14ac:dyDescent="0.25">
      <c r="F15520" s="469"/>
    </row>
    <row r="15521" spans="6:6" x14ac:dyDescent="0.25">
      <c r="F15521" s="469"/>
    </row>
    <row r="15522" spans="6:6" x14ac:dyDescent="0.25">
      <c r="F15522" s="469"/>
    </row>
    <row r="15523" spans="6:6" x14ac:dyDescent="0.25">
      <c r="F15523" s="469"/>
    </row>
    <row r="15524" spans="6:6" x14ac:dyDescent="0.25">
      <c r="F15524" s="469"/>
    </row>
    <row r="15525" spans="6:6" x14ac:dyDescent="0.25">
      <c r="F15525" s="469"/>
    </row>
    <row r="15526" spans="6:6" x14ac:dyDescent="0.25">
      <c r="F15526" s="469"/>
    </row>
    <row r="15527" spans="6:6" x14ac:dyDescent="0.25">
      <c r="F15527" s="469"/>
    </row>
    <row r="15528" spans="6:6" x14ac:dyDescent="0.25">
      <c r="F15528" s="469"/>
    </row>
    <row r="15529" spans="6:6" x14ac:dyDescent="0.25">
      <c r="F15529" s="469"/>
    </row>
    <row r="15530" spans="6:6" x14ac:dyDescent="0.25">
      <c r="F15530" s="469"/>
    </row>
    <row r="15531" spans="6:6" x14ac:dyDescent="0.25">
      <c r="F15531" s="469"/>
    </row>
    <row r="15532" spans="6:6" x14ac:dyDescent="0.25">
      <c r="F15532" s="469"/>
    </row>
    <row r="15533" spans="6:6" x14ac:dyDescent="0.25">
      <c r="F15533" s="469"/>
    </row>
    <row r="15534" spans="6:6" x14ac:dyDescent="0.25">
      <c r="F15534" s="469"/>
    </row>
    <row r="15535" spans="6:6" x14ac:dyDescent="0.25">
      <c r="F15535" s="469"/>
    </row>
    <row r="15536" spans="6:6" x14ac:dyDescent="0.25">
      <c r="F15536" s="469"/>
    </row>
    <row r="15537" spans="6:6" x14ac:dyDescent="0.25">
      <c r="F15537" s="469"/>
    </row>
    <row r="15538" spans="6:6" x14ac:dyDescent="0.25">
      <c r="F15538" s="469"/>
    </row>
    <row r="15539" spans="6:6" x14ac:dyDescent="0.25">
      <c r="F15539" s="469"/>
    </row>
    <row r="15540" spans="6:6" x14ac:dyDescent="0.25">
      <c r="F15540" s="469"/>
    </row>
    <row r="15541" spans="6:6" x14ac:dyDescent="0.25">
      <c r="F15541" s="469"/>
    </row>
    <row r="15542" spans="6:6" x14ac:dyDescent="0.25">
      <c r="F15542" s="469"/>
    </row>
    <row r="15543" spans="6:6" x14ac:dyDescent="0.25">
      <c r="F15543" s="469"/>
    </row>
    <row r="15544" spans="6:6" x14ac:dyDescent="0.25">
      <c r="F15544" s="469"/>
    </row>
    <row r="15545" spans="6:6" x14ac:dyDescent="0.25">
      <c r="F15545" s="469"/>
    </row>
    <row r="15546" spans="6:6" x14ac:dyDescent="0.25">
      <c r="F15546" s="469"/>
    </row>
    <row r="15547" spans="6:6" x14ac:dyDescent="0.25">
      <c r="F15547" s="469"/>
    </row>
    <row r="15548" spans="6:6" x14ac:dyDescent="0.25">
      <c r="F15548" s="469"/>
    </row>
    <row r="15549" spans="6:6" x14ac:dyDescent="0.25">
      <c r="F15549" s="469"/>
    </row>
    <row r="15550" spans="6:6" x14ac:dyDescent="0.25">
      <c r="F15550" s="469"/>
    </row>
    <row r="15551" spans="6:6" x14ac:dyDescent="0.25">
      <c r="F15551" s="469"/>
    </row>
    <row r="15552" spans="6:6" x14ac:dyDescent="0.25">
      <c r="F15552" s="469"/>
    </row>
    <row r="15553" spans="6:6" x14ac:dyDescent="0.25">
      <c r="F15553" s="469"/>
    </row>
    <row r="15554" spans="6:6" x14ac:dyDescent="0.25">
      <c r="F15554" s="469"/>
    </row>
    <row r="15555" spans="6:6" x14ac:dyDescent="0.25">
      <c r="F15555" s="469"/>
    </row>
    <row r="15556" spans="6:6" x14ac:dyDescent="0.25">
      <c r="F15556" s="469"/>
    </row>
    <row r="15557" spans="6:6" x14ac:dyDescent="0.25">
      <c r="F15557" s="469"/>
    </row>
    <row r="15558" spans="6:6" x14ac:dyDescent="0.25">
      <c r="F15558" s="469"/>
    </row>
    <row r="15559" spans="6:6" x14ac:dyDescent="0.25">
      <c r="F15559" s="469"/>
    </row>
    <row r="15560" spans="6:6" x14ac:dyDescent="0.25">
      <c r="F15560" s="469"/>
    </row>
    <row r="15561" spans="6:6" x14ac:dyDescent="0.25">
      <c r="F15561" s="469"/>
    </row>
    <row r="15562" spans="6:6" x14ac:dyDescent="0.25">
      <c r="F15562" s="469"/>
    </row>
    <row r="15563" spans="6:6" x14ac:dyDescent="0.25">
      <c r="F15563" s="469"/>
    </row>
    <row r="15564" spans="6:6" x14ac:dyDescent="0.25">
      <c r="F15564" s="469"/>
    </row>
    <row r="15565" spans="6:6" x14ac:dyDescent="0.25">
      <c r="F15565" s="469"/>
    </row>
    <row r="15566" spans="6:6" x14ac:dyDescent="0.25">
      <c r="F15566" s="469"/>
    </row>
    <row r="15567" spans="6:6" x14ac:dyDescent="0.25">
      <c r="F15567" s="469"/>
    </row>
    <row r="15568" spans="6:6" x14ac:dyDescent="0.25">
      <c r="F15568" s="469"/>
    </row>
    <row r="15569" spans="6:6" x14ac:dyDescent="0.25">
      <c r="F15569" s="469"/>
    </row>
    <row r="15570" spans="6:6" x14ac:dyDescent="0.25">
      <c r="F15570" s="469"/>
    </row>
    <row r="15571" spans="6:6" x14ac:dyDescent="0.25">
      <c r="F15571" s="469"/>
    </row>
    <row r="15572" spans="6:6" x14ac:dyDescent="0.25">
      <c r="F15572" s="469"/>
    </row>
    <row r="15573" spans="6:6" x14ac:dyDescent="0.25">
      <c r="F15573" s="469"/>
    </row>
    <row r="15574" spans="6:6" x14ac:dyDescent="0.25">
      <c r="F15574" s="469"/>
    </row>
    <row r="15575" spans="6:6" x14ac:dyDescent="0.25">
      <c r="F15575" s="469"/>
    </row>
    <row r="15576" spans="6:6" x14ac:dyDescent="0.25">
      <c r="F15576" s="469"/>
    </row>
    <row r="15577" spans="6:6" x14ac:dyDescent="0.25">
      <c r="F15577" s="469"/>
    </row>
    <row r="15578" spans="6:6" x14ac:dyDescent="0.25">
      <c r="F15578" s="469"/>
    </row>
    <row r="15579" spans="6:6" x14ac:dyDescent="0.25">
      <c r="F15579" s="469"/>
    </row>
    <row r="15580" spans="6:6" x14ac:dyDescent="0.25">
      <c r="F15580" s="469"/>
    </row>
    <row r="15581" spans="6:6" x14ac:dyDescent="0.25">
      <c r="F15581" s="469"/>
    </row>
    <row r="15582" spans="6:6" x14ac:dyDescent="0.25">
      <c r="F15582" s="469"/>
    </row>
    <row r="15583" spans="6:6" x14ac:dyDescent="0.25">
      <c r="F15583" s="469"/>
    </row>
    <row r="15584" spans="6:6" x14ac:dyDescent="0.25">
      <c r="F15584" s="469"/>
    </row>
    <row r="15585" spans="6:6" x14ac:dyDescent="0.25">
      <c r="F15585" s="469"/>
    </row>
    <row r="15586" spans="6:6" x14ac:dyDescent="0.25">
      <c r="F15586" s="469"/>
    </row>
    <row r="15587" spans="6:6" x14ac:dyDescent="0.25">
      <c r="F15587" s="469"/>
    </row>
    <row r="15588" spans="6:6" x14ac:dyDescent="0.25">
      <c r="F15588" s="469"/>
    </row>
    <row r="15589" spans="6:6" x14ac:dyDescent="0.25">
      <c r="F15589" s="469"/>
    </row>
    <row r="15590" spans="6:6" x14ac:dyDescent="0.25">
      <c r="F15590" s="469"/>
    </row>
    <row r="15591" spans="6:6" x14ac:dyDescent="0.25">
      <c r="F15591" s="469"/>
    </row>
    <row r="15592" spans="6:6" x14ac:dyDescent="0.25">
      <c r="F15592" s="469"/>
    </row>
    <row r="15593" spans="6:6" x14ac:dyDescent="0.25">
      <c r="F15593" s="469"/>
    </row>
    <row r="15594" spans="6:6" x14ac:dyDescent="0.25">
      <c r="F15594" s="469"/>
    </row>
    <row r="15595" spans="6:6" x14ac:dyDescent="0.25">
      <c r="F15595" s="469"/>
    </row>
    <row r="15596" spans="6:6" x14ac:dyDescent="0.25">
      <c r="F15596" s="469"/>
    </row>
    <row r="15597" spans="6:6" x14ac:dyDescent="0.25">
      <c r="F15597" s="469"/>
    </row>
    <row r="15598" spans="6:6" x14ac:dyDescent="0.25">
      <c r="F15598" s="469"/>
    </row>
    <row r="15599" spans="6:6" x14ac:dyDescent="0.25">
      <c r="F15599" s="469"/>
    </row>
    <row r="15600" spans="6:6" x14ac:dyDescent="0.25">
      <c r="F15600" s="469"/>
    </row>
    <row r="15601" spans="6:6" x14ac:dyDescent="0.25">
      <c r="F15601" s="469"/>
    </row>
    <row r="15602" spans="6:6" x14ac:dyDescent="0.25">
      <c r="F15602" s="469"/>
    </row>
    <row r="15603" spans="6:6" x14ac:dyDescent="0.25">
      <c r="F15603" s="469"/>
    </row>
    <row r="15604" spans="6:6" x14ac:dyDescent="0.25">
      <c r="F15604" s="469"/>
    </row>
    <row r="15605" spans="6:6" x14ac:dyDescent="0.25">
      <c r="F15605" s="469"/>
    </row>
    <row r="15606" spans="6:6" x14ac:dyDescent="0.25">
      <c r="F15606" s="469"/>
    </row>
    <row r="15607" spans="6:6" x14ac:dyDescent="0.25">
      <c r="F15607" s="469"/>
    </row>
    <row r="15608" spans="6:6" x14ac:dyDescent="0.25">
      <c r="F15608" s="469"/>
    </row>
    <row r="15609" spans="6:6" x14ac:dyDescent="0.25">
      <c r="F15609" s="469"/>
    </row>
    <row r="15610" spans="6:6" x14ac:dyDescent="0.25">
      <c r="F15610" s="469"/>
    </row>
    <row r="15611" spans="6:6" x14ac:dyDescent="0.25">
      <c r="F15611" s="469"/>
    </row>
    <row r="15612" spans="6:6" x14ac:dyDescent="0.25">
      <c r="F15612" s="469"/>
    </row>
    <row r="15613" spans="6:6" x14ac:dyDescent="0.25">
      <c r="F15613" s="469"/>
    </row>
    <row r="15614" spans="6:6" x14ac:dyDescent="0.25">
      <c r="F15614" s="469"/>
    </row>
    <row r="15615" spans="6:6" x14ac:dyDescent="0.25">
      <c r="F15615" s="469"/>
    </row>
    <row r="15616" spans="6:6" x14ac:dyDescent="0.25">
      <c r="F15616" s="469"/>
    </row>
    <row r="15617" spans="6:6" x14ac:dyDescent="0.25">
      <c r="F15617" s="469"/>
    </row>
    <row r="15618" spans="6:6" x14ac:dyDescent="0.25">
      <c r="F15618" s="469"/>
    </row>
    <row r="15619" spans="6:6" x14ac:dyDescent="0.25">
      <c r="F15619" s="469"/>
    </row>
    <row r="15620" spans="6:6" x14ac:dyDescent="0.25">
      <c r="F15620" s="469"/>
    </row>
    <row r="15621" spans="6:6" x14ac:dyDescent="0.25">
      <c r="F15621" s="469"/>
    </row>
    <row r="15622" spans="6:6" x14ac:dyDescent="0.25">
      <c r="F15622" s="469"/>
    </row>
    <row r="15623" spans="6:6" x14ac:dyDescent="0.25">
      <c r="F15623" s="469"/>
    </row>
    <row r="15624" spans="6:6" x14ac:dyDescent="0.25">
      <c r="F15624" s="469"/>
    </row>
    <row r="15625" spans="6:6" x14ac:dyDescent="0.25">
      <c r="F15625" s="469"/>
    </row>
    <row r="15626" spans="6:6" x14ac:dyDescent="0.25">
      <c r="F15626" s="469"/>
    </row>
    <row r="15627" spans="6:6" x14ac:dyDescent="0.25">
      <c r="F15627" s="469"/>
    </row>
    <row r="15628" spans="6:6" x14ac:dyDescent="0.25">
      <c r="F15628" s="469"/>
    </row>
    <row r="15629" spans="6:6" x14ac:dyDescent="0.25">
      <c r="F15629" s="469"/>
    </row>
    <row r="15630" spans="6:6" x14ac:dyDescent="0.25">
      <c r="F15630" s="469"/>
    </row>
    <row r="15631" spans="6:6" x14ac:dyDescent="0.25">
      <c r="F15631" s="469"/>
    </row>
    <row r="15632" spans="6:6" x14ac:dyDescent="0.25">
      <c r="F15632" s="469"/>
    </row>
    <row r="15633" spans="6:6" x14ac:dyDescent="0.25">
      <c r="F15633" s="469"/>
    </row>
    <row r="15634" spans="6:6" x14ac:dyDescent="0.25">
      <c r="F15634" s="469"/>
    </row>
    <row r="15635" spans="6:6" x14ac:dyDescent="0.25">
      <c r="F15635" s="469"/>
    </row>
    <row r="15636" spans="6:6" x14ac:dyDescent="0.25">
      <c r="F15636" s="469"/>
    </row>
    <row r="15637" spans="6:6" x14ac:dyDescent="0.25">
      <c r="F15637" s="469"/>
    </row>
    <row r="15638" spans="6:6" x14ac:dyDescent="0.25">
      <c r="F15638" s="469"/>
    </row>
    <row r="15639" spans="6:6" x14ac:dyDescent="0.25">
      <c r="F15639" s="469"/>
    </row>
    <row r="15640" spans="6:6" x14ac:dyDescent="0.25">
      <c r="F15640" s="469"/>
    </row>
    <row r="15641" spans="6:6" x14ac:dyDescent="0.25">
      <c r="F15641" s="469"/>
    </row>
    <row r="15642" spans="6:6" x14ac:dyDescent="0.25">
      <c r="F15642" s="469"/>
    </row>
    <row r="15643" spans="6:6" x14ac:dyDescent="0.25">
      <c r="F15643" s="469"/>
    </row>
    <row r="15644" spans="6:6" x14ac:dyDescent="0.25">
      <c r="F15644" s="469"/>
    </row>
    <row r="15645" spans="6:6" x14ac:dyDescent="0.25">
      <c r="F15645" s="469"/>
    </row>
    <row r="15646" spans="6:6" x14ac:dyDescent="0.25">
      <c r="F15646" s="469"/>
    </row>
    <row r="15647" spans="6:6" x14ac:dyDescent="0.25">
      <c r="F15647" s="469"/>
    </row>
    <row r="15648" spans="6:6" x14ac:dyDescent="0.25">
      <c r="F15648" s="469"/>
    </row>
    <row r="15649" spans="6:6" x14ac:dyDescent="0.25">
      <c r="F15649" s="469"/>
    </row>
    <row r="15650" spans="6:6" x14ac:dyDescent="0.25">
      <c r="F15650" s="469"/>
    </row>
    <row r="15651" spans="6:6" x14ac:dyDescent="0.25">
      <c r="F15651" s="469"/>
    </row>
    <row r="15652" spans="6:6" x14ac:dyDescent="0.25">
      <c r="F15652" s="469"/>
    </row>
    <row r="15653" spans="6:6" x14ac:dyDescent="0.25">
      <c r="F15653" s="469"/>
    </row>
    <row r="15654" spans="6:6" x14ac:dyDescent="0.25">
      <c r="F15654" s="469"/>
    </row>
    <row r="15655" spans="6:6" x14ac:dyDescent="0.25">
      <c r="F15655" s="469"/>
    </row>
    <row r="15656" spans="6:6" x14ac:dyDescent="0.25">
      <c r="F15656" s="469"/>
    </row>
    <row r="15657" spans="6:6" x14ac:dyDescent="0.25">
      <c r="F15657" s="469"/>
    </row>
    <row r="15658" spans="6:6" x14ac:dyDescent="0.25">
      <c r="F15658" s="469"/>
    </row>
    <row r="15659" spans="6:6" x14ac:dyDescent="0.25">
      <c r="F15659" s="469"/>
    </row>
    <row r="15660" spans="6:6" x14ac:dyDescent="0.25">
      <c r="F15660" s="469"/>
    </row>
    <row r="15661" spans="6:6" x14ac:dyDescent="0.25">
      <c r="F15661" s="469"/>
    </row>
    <row r="15662" spans="6:6" x14ac:dyDescent="0.25">
      <c r="F15662" s="469"/>
    </row>
    <row r="15663" spans="6:6" x14ac:dyDescent="0.25">
      <c r="F15663" s="469"/>
    </row>
    <row r="15664" spans="6:6" x14ac:dyDescent="0.25">
      <c r="F15664" s="469"/>
    </row>
    <row r="15665" spans="6:6" x14ac:dyDescent="0.25">
      <c r="F15665" s="469"/>
    </row>
    <row r="15666" spans="6:6" x14ac:dyDescent="0.25">
      <c r="F15666" s="469"/>
    </row>
    <row r="15667" spans="6:6" x14ac:dyDescent="0.25">
      <c r="F15667" s="469"/>
    </row>
    <row r="15668" spans="6:6" x14ac:dyDescent="0.25">
      <c r="F15668" s="469"/>
    </row>
    <row r="15669" spans="6:6" x14ac:dyDescent="0.25">
      <c r="F15669" s="469"/>
    </row>
    <row r="15670" spans="6:6" x14ac:dyDescent="0.25">
      <c r="F15670" s="469"/>
    </row>
    <row r="15671" spans="6:6" x14ac:dyDescent="0.25">
      <c r="F15671" s="469"/>
    </row>
    <row r="15672" spans="6:6" x14ac:dyDescent="0.25">
      <c r="F15672" s="469"/>
    </row>
    <row r="15673" spans="6:6" x14ac:dyDescent="0.25">
      <c r="F15673" s="469"/>
    </row>
    <row r="15674" spans="6:6" x14ac:dyDescent="0.25">
      <c r="F15674" s="469"/>
    </row>
    <row r="15675" spans="6:6" x14ac:dyDescent="0.25">
      <c r="F15675" s="469"/>
    </row>
    <row r="15676" spans="6:6" x14ac:dyDescent="0.25">
      <c r="F15676" s="469"/>
    </row>
    <row r="15677" spans="6:6" x14ac:dyDescent="0.25">
      <c r="F15677" s="469"/>
    </row>
    <row r="15678" spans="6:6" x14ac:dyDescent="0.25">
      <c r="F15678" s="469"/>
    </row>
    <row r="15679" spans="6:6" x14ac:dyDescent="0.25">
      <c r="F15679" s="469"/>
    </row>
    <row r="15680" spans="6:6" x14ac:dyDescent="0.25">
      <c r="F15680" s="469"/>
    </row>
    <row r="15681" spans="6:6" x14ac:dyDescent="0.25">
      <c r="F15681" s="469"/>
    </row>
    <row r="15682" spans="6:6" x14ac:dyDescent="0.25">
      <c r="F15682" s="469"/>
    </row>
    <row r="15683" spans="6:6" x14ac:dyDescent="0.25">
      <c r="F15683" s="469"/>
    </row>
    <row r="15684" spans="6:6" x14ac:dyDescent="0.25">
      <c r="F15684" s="469"/>
    </row>
    <row r="15685" spans="6:6" x14ac:dyDescent="0.25">
      <c r="F15685" s="469"/>
    </row>
    <row r="15686" spans="6:6" x14ac:dyDescent="0.25">
      <c r="F15686" s="469"/>
    </row>
    <row r="15687" spans="6:6" x14ac:dyDescent="0.25">
      <c r="F15687" s="469"/>
    </row>
    <row r="15688" spans="6:6" x14ac:dyDescent="0.25">
      <c r="F15688" s="469"/>
    </row>
    <row r="15689" spans="6:6" x14ac:dyDescent="0.25">
      <c r="F15689" s="469"/>
    </row>
    <row r="15690" spans="6:6" x14ac:dyDescent="0.25">
      <c r="F15690" s="469"/>
    </row>
    <row r="15691" spans="6:6" x14ac:dyDescent="0.25">
      <c r="F15691" s="469"/>
    </row>
    <row r="15692" spans="6:6" x14ac:dyDescent="0.25">
      <c r="F15692" s="469"/>
    </row>
    <row r="15693" spans="6:6" x14ac:dyDescent="0.25">
      <c r="F15693" s="469"/>
    </row>
    <row r="15694" spans="6:6" x14ac:dyDescent="0.25">
      <c r="F15694" s="469"/>
    </row>
    <row r="15695" spans="6:6" x14ac:dyDescent="0.25">
      <c r="F15695" s="469"/>
    </row>
    <row r="15696" spans="6:6" x14ac:dyDescent="0.25">
      <c r="F15696" s="469"/>
    </row>
    <row r="15697" spans="6:6" x14ac:dyDescent="0.25">
      <c r="F15697" s="469"/>
    </row>
    <row r="15698" spans="6:6" x14ac:dyDescent="0.25">
      <c r="F15698" s="469"/>
    </row>
    <row r="15699" spans="6:6" x14ac:dyDescent="0.25">
      <c r="F15699" s="469"/>
    </row>
    <row r="15700" spans="6:6" x14ac:dyDescent="0.25">
      <c r="F15700" s="469"/>
    </row>
    <row r="15701" spans="6:6" x14ac:dyDescent="0.25">
      <c r="F15701" s="469"/>
    </row>
    <row r="15702" spans="6:6" x14ac:dyDescent="0.25">
      <c r="F15702" s="469"/>
    </row>
    <row r="15703" spans="6:6" x14ac:dyDescent="0.25">
      <c r="F15703" s="469"/>
    </row>
    <row r="15704" spans="6:6" x14ac:dyDescent="0.25">
      <c r="F15704" s="469"/>
    </row>
    <row r="15705" spans="6:6" x14ac:dyDescent="0.25">
      <c r="F15705" s="469"/>
    </row>
    <row r="15706" spans="6:6" x14ac:dyDescent="0.25">
      <c r="F15706" s="469"/>
    </row>
    <row r="15707" spans="6:6" x14ac:dyDescent="0.25">
      <c r="F15707" s="469"/>
    </row>
    <row r="15708" spans="6:6" x14ac:dyDescent="0.25">
      <c r="F15708" s="469"/>
    </row>
    <row r="15709" spans="6:6" x14ac:dyDescent="0.25">
      <c r="F15709" s="469"/>
    </row>
    <row r="15710" spans="6:6" x14ac:dyDescent="0.25">
      <c r="F15710" s="469"/>
    </row>
    <row r="15711" spans="6:6" x14ac:dyDescent="0.25">
      <c r="F15711" s="469"/>
    </row>
    <row r="15712" spans="6:6" x14ac:dyDescent="0.25">
      <c r="F15712" s="469"/>
    </row>
    <row r="15713" spans="6:6" x14ac:dyDescent="0.25">
      <c r="F15713" s="469"/>
    </row>
    <row r="15714" spans="6:6" x14ac:dyDescent="0.25">
      <c r="F15714" s="469"/>
    </row>
    <row r="15715" spans="6:6" x14ac:dyDescent="0.25">
      <c r="F15715" s="469"/>
    </row>
    <row r="15716" spans="6:6" x14ac:dyDescent="0.25">
      <c r="F15716" s="469"/>
    </row>
    <row r="15717" spans="6:6" x14ac:dyDescent="0.25">
      <c r="F15717" s="469"/>
    </row>
    <row r="15718" spans="6:6" x14ac:dyDescent="0.25">
      <c r="F15718" s="469"/>
    </row>
    <row r="15719" spans="6:6" x14ac:dyDescent="0.25">
      <c r="F15719" s="469"/>
    </row>
    <row r="15720" spans="6:6" x14ac:dyDescent="0.25">
      <c r="F15720" s="469"/>
    </row>
    <row r="15721" spans="6:6" x14ac:dyDescent="0.25">
      <c r="F15721" s="469"/>
    </row>
    <row r="15722" spans="6:6" x14ac:dyDescent="0.25">
      <c r="F15722" s="469"/>
    </row>
    <row r="15723" spans="6:6" x14ac:dyDescent="0.25">
      <c r="F15723" s="469"/>
    </row>
    <row r="15724" spans="6:6" x14ac:dyDescent="0.25">
      <c r="F15724" s="469"/>
    </row>
    <row r="15725" spans="6:6" x14ac:dyDescent="0.25">
      <c r="F15725" s="469"/>
    </row>
    <row r="15726" spans="6:6" x14ac:dyDescent="0.25">
      <c r="F15726" s="469"/>
    </row>
    <row r="15727" spans="6:6" x14ac:dyDescent="0.25">
      <c r="F15727" s="469"/>
    </row>
    <row r="15728" spans="6:6" x14ac:dyDescent="0.25">
      <c r="F15728" s="469"/>
    </row>
    <row r="15729" spans="6:6" x14ac:dyDescent="0.25">
      <c r="F15729" s="469"/>
    </row>
    <row r="15730" spans="6:6" x14ac:dyDescent="0.25">
      <c r="F15730" s="469"/>
    </row>
    <row r="15731" spans="6:6" x14ac:dyDescent="0.25">
      <c r="F15731" s="469"/>
    </row>
    <row r="15732" spans="6:6" x14ac:dyDescent="0.25">
      <c r="F15732" s="469"/>
    </row>
    <row r="15733" spans="6:6" x14ac:dyDescent="0.25">
      <c r="F15733" s="469"/>
    </row>
    <row r="15734" spans="6:6" x14ac:dyDescent="0.25">
      <c r="F15734" s="469"/>
    </row>
    <row r="15735" spans="6:6" x14ac:dyDescent="0.25">
      <c r="F15735" s="469"/>
    </row>
    <row r="15736" spans="6:6" x14ac:dyDescent="0.25">
      <c r="F15736" s="469"/>
    </row>
    <row r="15737" spans="6:6" x14ac:dyDescent="0.25">
      <c r="F15737" s="469"/>
    </row>
    <row r="15738" spans="6:6" x14ac:dyDescent="0.25">
      <c r="F15738" s="469"/>
    </row>
    <row r="15739" spans="6:6" x14ac:dyDescent="0.25">
      <c r="F15739" s="469"/>
    </row>
    <row r="15740" spans="6:6" x14ac:dyDescent="0.25">
      <c r="F15740" s="469"/>
    </row>
    <row r="15741" spans="6:6" x14ac:dyDescent="0.25">
      <c r="F15741" s="469"/>
    </row>
    <row r="15742" spans="6:6" x14ac:dyDescent="0.25">
      <c r="F15742" s="469"/>
    </row>
    <row r="15743" spans="6:6" x14ac:dyDescent="0.25">
      <c r="F15743" s="469"/>
    </row>
    <row r="15744" spans="6:6" x14ac:dyDescent="0.25">
      <c r="F15744" s="469"/>
    </row>
    <row r="15745" spans="6:6" x14ac:dyDescent="0.25">
      <c r="F15745" s="469"/>
    </row>
    <row r="15746" spans="6:6" x14ac:dyDescent="0.25">
      <c r="F15746" s="469"/>
    </row>
    <row r="15747" spans="6:6" x14ac:dyDescent="0.25">
      <c r="F15747" s="469"/>
    </row>
    <row r="15748" spans="6:6" x14ac:dyDescent="0.25">
      <c r="F15748" s="469"/>
    </row>
    <row r="15749" spans="6:6" x14ac:dyDescent="0.25">
      <c r="F15749" s="469"/>
    </row>
    <row r="15750" spans="6:6" x14ac:dyDescent="0.25">
      <c r="F15750" s="469"/>
    </row>
    <row r="15751" spans="6:6" x14ac:dyDescent="0.25">
      <c r="F15751" s="469"/>
    </row>
    <row r="15752" spans="6:6" x14ac:dyDescent="0.25">
      <c r="F15752" s="469"/>
    </row>
    <row r="15753" spans="6:6" x14ac:dyDescent="0.25">
      <c r="F15753" s="469"/>
    </row>
    <row r="15754" spans="6:6" x14ac:dyDescent="0.25">
      <c r="F15754" s="469"/>
    </row>
    <row r="15755" spans="6:6" x14ac:dyDescent="0.25">
      <c r="F15755" s="469"/>
    </row>
    <row r="15756" spans="6:6" x14ac:dyDescent="0.25">
      <c r="F15756" s="469"/>
    </row>
    <row r="15757" spans="6:6" x14ac:dyDescent="0.25">
      <c r="F15757" s="469"/>
    </row>
    <row r="15758" spans="6:6" x14ac:dyDescent="0.25">
      <c r="F15758" s="469"/>
    </row>
    <row r="15759" spans="6:6" x14ac:dyDescent="0.25">
      <c r="F15759" s="469"/>
    </row>
    <row r="15760" spans="6:6" x14ac:dyDescent="0.25">
      <c r="F15760" s="469"/>
    </row>
    <row r="15761" spans="6:6" x14ac:dyDescent="0.25">
      <c r="F15761" s="469"/>
    </row>
    <row r="15762" spans="6:6" x14ac:dyDescent="0.25">
      <c r="F15762" s="469"/>
    </row>
    <row r="15763" spans="6:6" x14ac:dyDescent="0.25">
      <c r="F15763" s="469"/>
    </row>
    <row r="15764" spans="6:6" x14ac:dyDescent="0.25">
      <c r="F15764" s="469"/>
    </row>
    <row r="15765" spans="6:6" x14ac:dyDescent="0.25">
      <c r="F15765" s="469"/>
    </row>
    <row r="15766" spans="6:6" x14ac:dyDescent="0.25">
      <c r="F15766" s="469"/>
    </row>
    <row r="15767" spans="6:6" x14ac:dyDescent="0.25">
      <c r="F15767" s="469"/>
    </row>
    <row r="15768" spans="6:6" x14ac:dyDescent="0.25">
      <c r="F15768" s="469"/>
    </row>
    <row r="15769" spans="6:6" x14ac:dyDescent="0.25">
      <c r="F15769" s="469"/>
    </row>
    <row r="15770" spans="6:6" x14ac:dyDescent="0.25">
      <c r="F15770" s="469"/>
    </row>
    <row r="15771" spans="6:6" x14ac:dyDescent="0.25">
      <c r="F15771" s="469"/>
    </row>
    <row r="15772" spans="6:6" x14ac:dyDescent="0.25">
      <c r="F15772" s="469"/>
    </row>
    <row r="15773" spans="6:6" x14ac:dyDescent="0.25">
      <c r="F15773" s="469"/>
    </row>
    <row r="15774" spans="6:6" x14ac:dyDescent="0.25">
      <c r="F15774" s="469"/>
    </row>
    <row r="15775" spans="6:6" x14ac:dyDescent="0.25">
      <c r="F15775" s="469"/>
    </row>
    <row r="15776" spans="6:6" x14ac:dyDescent="0.25">
      <c r="F15776" s="469"/>
    </row>
    <row r="15777" spans="6:6" x14ac:dyDescent="0.25">
      <c r="F15777" s="469"/>
    </row>
    <row r="15778" spans="6:6" x14ac:dyDescent="0.25">
      <c r="F15778" s="469"/>
    </row>
    <row r="15779" spans="6:6" x14ac:dyDescent="0.25">
      <c r="F15779" s="469"/>
    </row>
    <row r="15780" spans="6:6" x14ac:dyDescent="0.25">
      <c r="F15780" s="469"/>
    </row>
    <row r="15781" spans="6:6" x14ac:dyDescent="0.25">
      <c r="F15781" s="469"/>
    </row>
    <row r="15782" spans="6:6" x14ac:dyDescent="0.25">
      <c r="F15782" s="469"/>
    </row>
    <row r="15783" spans="6:6" x14ac:dyDescent="0.25">
      <c r="F15783" s="469"/>
    </row>
    <row r="15784" spans="6:6" x14ac:dyDescent="0.25">
      <c r="F15784" s="469"/>
    </row>
    <row r="15785" spans="6:6" x14ac:dyDescent="0.25">
      <c r="F15785" s="469"/>
    </row>
    <row r="15786" spans="6:6" x14ac:dyDescent="0.25">
      <c r="F15786" s="469"/>
    </row>
    <row r="15787" spans="6:6" x14ac:dyDescent="0.25">
      <c r="F15787" s="469"/>
    </row>
    <row r="15788" spans="6:6" x14ac:dyDescent="0.25">
      <c r="F15788" s="469"/>
    </row>
    <row r="15789" spans="6:6" x14ac:dyDescent="0.25">
      <c r="F15789" s="469"/>
    </row>
    <row r="15790" spans="6:6" x14ac:dyDescent="0.25">
      <c r="F15790" s="469"/>
    </row>
    <row r="15791" spans="6:6" x14ac:dyDescent="0.25">
      <c r="F15791" s="469"/>
    </row>
    <row r="15792" spans="6:6" x14ac:dyDescent="0.25">
      <c r="F15792" s="469"/>
    </row>
    <row r="15793" spans="6:6" x14ac:dyDescent="0.25">
      <c r="F15793" s="469"/>
    </row>
    <row r="15794" spans="6:6" x14ac:dyDescent="0.25">
      <c r="F15794" s="469"/>
    </row>
    <row r="15795" spans="6:6" x14ac:dyDescent="0.25">
      <c r="F15795" s="469"/>
    </row>
    <row r="15796" spans="6:6" x14ac:dyDescent="0.25">
      <c r="F15796" s="469"/>
    </row>
    <row r="15797" spans="6:6" x14ac:dyDescent="0.25">
      <c r="F15797" s="469"/>
    </row>
    <row r="15798" spans="6:6" x14ac:dyDescent="0.25">
      <c r="F15798" s="469"/>
    </row>
    <row r="15799" spans="6:6" x14ac:dyDescent="0.25">
      <c r="F15799" s="469"/>
    </row>
    <row r="15800" spans="6:6" x14ac:dyDescent="0.25">
      <c r="F15800" s="469"/>
    </row>
    <row r="15801" spans="6:6" x14ac:dyDescent="0.25">
      <c r="F15801" s="469"/>
    </row>
    <row r="15802" spans="6:6" x14ac:dyDescent="0.25">
      <c r="F15802" s="469"/>
    </row>
    <row r="15803" spans="6:6" x14ac:dyDescent="0.25">
      <c r="F15803" s="469"/>
    </row>
    <row r="15804" spans="6:6" x14ac:dyDescent="0.25">
      <c r="F15804" s="469"/>
    </row>
    <row r="15805" spans="6:6" x14ac:dyDescent="0.25">
      <c r="F15805" s="469"/>
    </row>
    <row r="15806" spans="6:6" x14ac:dyDescent="0.25">
      <c r="F15806" s="469"/>
    </row>
    <row r="15807" spans="6:6" x14ac:dyDescent="0.25">
      <c r="F15807" s="469"/>
    </row>
    <row r="15808" spans="6:6" x14ac:dyDescent="0.25">
      <c r="F15808" s="469"/>
    </row>
    <row r="15809" spans="6:6" x14ac:dyDescent="0.25">
      <c r="F15809" s="469"/>
    </row>
    <row r="15810" spans="6:6" x14ac:dyDescent="0.25">
      <c r="F15810" s="469"/>
    </row>
    <row r="15811" spans="6:6" x14ac:dyDescent="0.25">
      <c r="F15811" s="469"/>
    </row>
    <row r="15812" spans="6:6" x14ac:dyDescent="0.25">
      <c r="F15812" s="469"/>
    </row>
    <row r="15813" spans="6:6" x14ac:dyDescent="0.25">
      <c r="F15813" s="469"/>
    </row>
    <row r="15814" spans="6:6" x14ac:dyDescent="0.25">
      <c r="F15814" s="469"/>
    </row>
    <row r="15815" spans="6:6" x14ac:dyDescent="0.25">
      <c r="F15815" s="469"/>
    </row>
    <row r="15816" spans="6:6" x14ac:dyDescent="0.25">
      <c r="F15816" s="469"/>
    </row>
    <row r="15817" spans="6:6" x14ac:dyDescent="0.25">
      <c r="F15817" s="469"/>
    </row>
    <row r="15818" spans="6:6" x14ac:dyDescent="0.25">
      <c r="F15818" s="469"/>
    </row>
    <row r="15819" spans="6:6" x14ac:dyDescent="0.25">
      <c r="F15819" s="469"/>
    </row>
    <row r="15820" spans="6:6" x14ac:dyDescent="0.25">
      <c r="F15820" s="469"/>
    </row>
    <row r="15821" spans="6:6" x14ac:dyDescent="0.25">
      <c r="F15821" s="469"/>
    </row>
    <row r="15822" spans="6:6" x14ac:dyDescent="0.25">
      <c r="F15822" s="469"/>
    </row>
    <row r="15823" spans="6:6" x14ac:dyDescent="0.25">
      <c r="F15823" s="469"/>
    </row>
    <row r="15824" spans="6:6" x14ac:dyDescent="0.25">
      <c r="F15824" s="469"/>
    </row>
    <row r="15825" spans="6:6" x14ac:dyDescent="0.25">
      <c r="F15825" s="469"/>
    </row>
    <row r="15826" spans="6:6" x14ac:dyDescent="0.25">
      <c r="F15826" s="469"/>
    </row>
    <row r="15827" spans="6:6" x14ac:dyDescent="0.25">
      <c r="F15827" s="469"/>
    </row>
    <row r="15828" spans="6:6" x14ac:dyDescent="0.25">
      <c r="F15828" s="469"/>
    </row>
    <row r="15829" spans="6:6" x14ac:dyDescent="0.25">
      <c r="F15829" s="469"/>
    </row>
    <row r="15830" spans="6:6" x14ac:dyDescent="0.25">
      <c r="F15830" s="469"/>
    </row>
    <row r="15831" spans="6:6" x14ac:dyDescent="0.25">
      <c r="F15831" s="469"/>
    </row>
    <row r="15832" spans="6:6" x14ac:dyDescent="0.25">
      <c r="F15832" s="469"/>
    </row>
    <row r="15833" spans="6:6" x14ac:dyDescent="0.25">
      <c r="F15833" s="469"/>
    </row>
    <row r="15834" spans="6:6" x14ac:dyDescent="0.25">
      <c r="F15834" s="469"/>
    </row>
    <row r="15835" spans="6:6" x14ac:dyDescent="0.25">
      <c r="F15835" s="469"/>
    </row>
    <row r="15836" spans="6:6" x14ac:dyDescent="0.25">
      <c r="F15836" s="469"/>
    </row>
    <row r="15837" spans="6:6" x14ac:dyDescent="0.25">
      <c r="F15837" s="469"/>
    </row>
    <row r="15838" spans="6:6" x14ac:dyDescent="0.25">
      <c r="F15838" s="469"/>
    </row>
    <row r="15839" spans="6:6" x14ac:dyDescent="0.25">
      <c r="F15839" s="469"/>
    </row>
    <row r="15840" spans="6:6" x14ac:dyDescent="0.25">
      <c r="F15840" s="469"/>
    </row>
    <row r="15841" spans="6:6" x14ac:dyDescent="0.25">
      <c r="F15841" s="469"/>
    </row>
    <row r="15842" spans="6:6" x14ac:dyDescent="0.25">
      <c r="F15842" s="469"/>
    </row>
    <row r="15843" spans="6:6" x14ac:dyDescent="0.25">
      <c r="F15843" s="469"/>
    </row>
    <row r="15844" spans="6:6" x14ac:dyDescent="0.25">
      <c r="F15844" s="469"/>
    </row>
    <row r="15845" spans="6:6" x14ac:dyDescent="0.25">
      <c r="F15845" s="469"/>
    </row>
    <row r="15846" spans="6:6" x14ac:dyDescent="0.25">
      <c r="F15846" s="469"/>
    </row>
    <row r="15847" spans="6:6" x14ac:dyDescent="0.25">
      <c r="F15847" s="469"/>
    </row>
    <row r="15848" spans="6:6" x14ac:dyDescent="0.25">
      <c r="F15848" s="469"/>
    </row>
    <row r="15849" spans="6:6" x14ac:dyDescent="0.25">
      <c r="F15849" s="469"/>
    </row>
    <row r="15850" spans="6:6" x14ac:dyDescent="0.25">
      <c r="F15850" s="469"/>
    </row>
    <row r="15851" spans="6:6" x14ac:dyDescent="0.25">
      <c r="F15851" s="469"/>
    </row>
    <row r="15852" spans="6:6" x14ac:dyDescent="0.25">
      <c r="F15852" s="469"/>
    </row>
    <row r="15853" spans="6:6" x14ac:dyDescent="0.25">
      <c r="F15853" s="469"/>
    </row>
    <row r="15854" spans="6:6" x14ac:dyDescent="0.25">
      <c r="F15854" s="469"/>
    </row>
    <row r="15855" spans="6:6" x14ac:dyDescent="0.25">
      <c r="F15855" s="469"/>
    </row>
    <row r="15856" spans="6:6" x14ac:dyDescent="0.25">
      <c r="F15856" s="469"/>
    </row>
    <row r="15857" spans="6:6" x14ac:dyDescent="0.25">
      <c r="F15857" s="469"/>
    </row>
    <row r="15858" spans="6:6" x14ac:dyDescent="0.25">
      <c r="F15858" s="469"/>
    </row>
    <row r="15859" spans="6:6" x14ac:dyDescent="0.25">
      <c r="F15859" s="469"/>
    </row>
    <row r="15860" spans="6:6" x14ac:dyDescent="0.25">
      <c r="F15860" s="469"/>
    </row>
    <row r="15861" spans="6:6" x14ac:dyDescent="0.25">
      <c r="F15861" s="469"/>
    </row>
    <row r="15862" spans="6:6" x14ac:dyDescent="0.25">
      <c r="F15862" s="469"/>
    </row>
    <row r="15863" spans="6:6" x14ac:dyDescent="0.25">
      <c r="F15863" s="469"/>
    </row>
    <row r="15864" spans="6:6" x14ac:dyDescent="0.25">
      <c r="F15864" s="469"/>
    </row>
    <row r="15865" spans="6:6" x14ac:dyDescent="0.25">
      <c r="F15865" s="469"/>
    </row>
    <row r="15866" spans="6:6" x14ac:dyDescent="0.25">
      <c r="F15866" s="469"/>
    </row>
    <row r="15867" spans="6:6" x14ac:dyDescent="0.25">
      <c r="F15867" s="469"/>
    </row>
    <row r="15868" spans="6:6" x14ac:dyDescent="0.25">
      <c r="F15868" s="469"/>
    </row>
    <row r="15869" spans="6:6" x14ac:dyDescent="0.25">
      <c r="F15869" s="469"/>
    </row>
    <row r="15870" spans="6:6" x14ac:dyDescent="0.25">
      <c r="F15870" s="469"/>
    </row>
    <row r="15871" spans="6:6" x14ac:dyDescent="0.25">
      <c r="F15871" s="469"/>
    </row>
    <row r="15872" spans="6:6" x14ac:dyDescent="0.25">
      <c r="F15872" s="469"/>
    </row>
    <row r="15873" spans="6:6" x14ac:dyDescent="0.25">
      <c r="F15873" s="469"/>
    </row>
    <row r="15874" spans="6:6" x14ac:dyDescent="0.25">
      <c r="F15874" s="469"/>
    </row>
    <row r="15875" spans="6:6" x14ac:dyDescent="0.25">
      <c r="F15875" s="469"/>
    </row>
    <row r="15876" spans="6:6" x14ac:dyDescent="0.25">
      <c r="F15876" s="469"/>
    </row>
    <row r="15877" spans="6:6" x14ac:dyDescent="0.25">
      <c r="F15877" s="469"/>
    </row>
    <row r="15878" spans="6:6" x14ac:dyDescent="0.25">
      <c r="F15878" s="469"/>
    </row>
    <row r="15879" spans="6:6" x14ac:dyDescent="0.25">
      <c r="F15879" s="469"/>
    </row>
    <row r="15880" spans="6:6" x14ac:dyDescent="0.25">
      <c r="F15880" s="469"/>
    </row>
    <row r="15881" spans="6:6" x14ac:dyDescent="0.25">
      <c r="F15881" s="469"/>
    </row>
    <row r="15882" spans="6:6" x14ac:dyDescent="0.25">
      <c r="F15882" s="469"/>
    </row>
    <row r="15883" spans="6:6" x14ac:dyDescent="0.25">
      <c r="F15883" s="469"/>
    </row>
    <row r="15884" spans="6:6" x14ac:dyDescent="0.25">
      <c r="F15884" s="469"/>
    </row>
    <row r="15885" spans="6:6" x14ac:dyDescent="0.25">
      <c r="F15885" s="469"/>
    </row>
    <row r="15886" spans="6:6" x14ac:dyDescent="0.25">
      <c r="F15886" s="469"/>
    </row>
    <row r="15887" spans="6:6" x14ac:dyDescent="0.25">
      <c r="F15887" s="469"/>
    </row>
    <row r="15888" spans="6:6" x14ac:dyDescent="0.25">
      <c r="F15888" s="469"/>
    </row>
    <row r="15889" spans="6:6" x14ac:dyDescent="0.25">
      <c r="F15889" s="469"/>
    </row>
    <row r="15890" spans="6:6" x14ac:dyDescent="0.25">
      <c r="F15890" s="469"/>
    </row>
    <row r="15891" spans="6:6" x14ac:dyDescent="0.25">
      <c r="F15891" s="469"/>
    </row>
    <row r="15892" spans="6:6" x14ac:dyDescent="0.25">
      <c r="F15892" s="469"/>
    </row>
    <row r="15893" spans="6:6" x14ac:dyDescent="0.25">
      <c r="F15893" s="469"/>
    </row>
    <row r="15894" spans="6:6" x14ac:dyDescent="0.25">
      <c r="F15894" s="469"/>
    </row>
    <row r="15895" spans="6:6" x14ac:dyDescent="0.25">
      <c r="F15895" s="469"/>
    </row>
    <row r="15896" spans="6:6" x14ac:dyDescent="0.25">
      <c r="F15896" s="469"/>
    </row>
    <row r="15897" spans="6:6" x14ac:dyDescent="0.25">
      <c r="F15897" s="469"/>
    </row>
    <row r="15898" spans="6:6" x14ac:dyDescent="0.25">
      <c r="F15898" s="469"/>
    </row>
    <row r="15899" spans="6:6" x14ac:dyDescent="0.25">
      <c r="F15899" s="469"/>
    </row>
    <row r="15900" spans="6:6" x14ac:dyDescent="0.25">
      <c r="F15900" s="469"/>
    </row>
    <row r="15901" spans="6:6" x14ac:dyDescent="0.25">
      <c r="F15901" s="469"/>
    </row>
    <row r="15902" spans="6:6" x14ac:dyDescent="0.25">
      <c r="F15902" s="469"/>
    </row>
    <row r="15903" spans="6:6" x14ac:dyDescent="0.25">
      <c r="F15903" s="469"/>
    </row>
    <row r="15904" spans="6:6" x14ac:dyDescent="0.25">
      <c r="F15904" s="469"/>
    </row>
    <row r="15905" spans="6:6" x14ac:dyDescent="0.25">
      <c r="F15905" s="469"/>
    </row>
    <row r="15906" spans="6:6" x14ac:dyDescent="0.25">
      <c r="F15906" s="469"/>
    </row>
    <row r="15907" spans="6:6" x14ac:dyDescent="0.25">
      <c r="F15907" s="469"/>
    </row>
    <row r="15908" spans="6:6" x14ac:dyDescent="0.25">
      <c r="F15908" s="469"/>
    </row>
    <row r="15909" spans="6:6" x14ac:dyDescent="0.25">
      <c r="F15909" s="469"/>
    </row>
    <row r="15910" spans="6:6" x14ac:dyDescent="0.25">
      <c r="F15910" s="469"/>
    </row>
    <row r="15911" spans="6:6" x14ac:dyDescent="0.25">
      <c r="F15911" s="469"/>
    </row>
    <row r="15912" spans="6:6" x14ac:dyDescent="0.25">
      <c r="F15912" s="469"/>
    </row>
    <row r="15913" spans="6:6" x14ac:dyDescent="0.25">
      <c r="F15913" s="469"/>
    </row>
    <row r="15914" spans="6:6" x14ac:dyDescent="0.25">
      <c r="F15914" s="469"/>
    </row>
    <row r="15915" spans="6:6" x14ac:dyDescent="0.25">
      <c r="F15915" s="469"/>
    </row>
    <row r="15916" spans="6:6" x14ac:dyDescent="0.25">
      <c r="F15916" s="469"/>
    </row>
    <row r="15917" spans="6:6" x14ac:dyDescent="0.25">
      <c r="F15917" s="469"/>
    </row>
    <row r="15918" spans="6:6" x14ac:dyDescent="0.25">
      <c r="F15918" s="469"/>
    </row>
    <row r="15919" spans="6:6" x14ac:dyDescent="0.25">
      <c r="F15919" s="469"/>
    </row>
    <row r="15920" spans="6:6" x14ac:dyDescent="0.25">
      <c r="F15920" s="469"/>
    </row>
    <row r="15921" spans="6:6" x14ac:dyDescent="0.25">
      <c r="F15921" s="469"/>
    </row>
    <row r="15922" spans="6:6" x14ac:dyDescent="0.25">
      <c r="F15922" s="469"/>
    </row>
    <row r="15923" spans="6:6" x14ac:dyDescent="0.25">
      <c r="F15923" s="469"/>
    </row>
    <row r="15924" spans="6:6" x14ac:dyDescent="0.25">
      <c r="F15924" s="469"/>
    </row>
    <row r="15925" spans="6:6" x14ac:dyDescent="0.25">
      <c r="F15925" s="469"/>
    </row>
    <row r="15926" spans="6:6" x14ac:dyDescent="0.25">
      <c r="F15926" s="469"/>
    </row>
    <row r="15927" spans="6:6" x14ac:dyDescent="0.25">
      <c r="F15927" s="469"/>
    </row>
    <row r="15928" spans="6:6" x14ac:dyDescent="0.25">
      <c r="F15928" s="469"/>
    </row>
    <row r="15929" spans="6:6" x14ac:dyDescent="0.25">
      <c r="F15929" s="469"/>
    </row>
    <row r="15930" spans="6:6" x14ac:dyDescent="0.25">
      <c r="F15930" s="469"/>
    </row>
    <row r="15931" spans="6:6" x14ac:dyDescent="0.25">
      <c r="F15931" s="469"/>
    </row>
    <row r="15932" spans="6:6" x14ac:dyDescent="0.25">
      <c r="F15932" s="469"/>
    </row>
    <row r="15933" spans="6:6" x14ac:dyDescent="0.25">
      <c r="F15933" s="469"/>
    </row>
    <row r="15934" spans="6:6" x14ac:dyDescent="0.25">
      <c r="F15934" s="469"/>
    </row>
    <row r="15935" spans="6:6" x14ac:dyDescent="0.25">
      <c r="F15935" s="469"/>
    </row>
    <row r="15936" spans="6:6" x14ac:dyDescent="0.25">
      <c r="F15936" s="469"/>
    </row>
    <row r="15937" spans="6:6" x14ac:dyDescent="0.25">
      <c r="F15937" s="469"/>
    </row>
    <row r="15938" spans="6:6" x14ac:dyDescent="0.25">
      <c r="F15938" s="469"/>
    </row>
    <row r="15939" spans="6:6" x14ac:dyDescent="0.25">
      <c r="F15939" s="469"/>
    </row>
    <row r="15940" spans="6:6" x14ac:dyDescent="0.25">
      <c r="F15940" s="469"/>
    </row>
    <row r="15941" spans="6:6" x14ac:dyDescent="0.25">
      <c r="F15941" s="469"/>
    </row>
    <row r="15942" spans="6:6" x14ac:dyDescent="0.25">
      <c r="F15942" s="469"/>
    </row>
    <row r="15943" spans="6:6" x14ac:dyDescent="0.25">
      <c r="F15943" s="469"/>
    </row>
    <row r="15944" spans="6:6" x14ac:dyDescent="0.25">
      <c r="F15944" s="469"/>
    </row>
    <row r="15945" spans="6:6" x14ac:dyDescent="0.25">
      <c r="F15945" s="469"/>
    </row>
    <row r="15946" spans="6:6" x14ac:dyDescent="0.25">
      <c r="F15946" s="469"/>
    </row>
    <row r="15947" spans="6:6" x14ac:dyDescent="0.25">
      <c r="F15947" s="469"/>
    </row>
    <row r="15948" spans="6:6" x14ac:dyDescent="0.25">
      <c r="F15948" s="469"/>
    </row>
    <row r="15949" spans="6:6" x14ac:dyDescent="0.25">
      <c r="F15949" s="469"/>
    </row>
    <row r="15950" spans="6:6" x14ac:dyDescent="0.25">
      <c r="F15950" s="469"/>
    </row>
    <row r="15951" spans="6:6" x14ac:dyDescent="0.25">
      <c r="F15951" s="469"/>
    </row>
    <row r="15952" spans="6:6" x14ac:dyDescent="0.25">
      <c r="F15952" s="469"/>
    </row>
    <row r="15953" spans="6:6" x14ac:dyDescent="0.25">
      <c r="F15953" s="469"/>
    </row>
    <row r="15954" spans="6:6" x14ac:dyDescent="0.25">
      <c r="F15954" s="469"/>
    </row>
    <row r="15955" spans="6:6" x14ac:dyDescent="0.25">
      <c r="F15955" s="469"/>
    </row>
    <row r="15956" spans="6:6" x14ac:dyDescent="0.25">
      <c r="F15956" s="469"/>
    </row>
    <row r="15957" spans="6:6" x14ac:dyDescent="0.25">
      <c r="F15957" s="469"/>
    </row>
    <row r="15958" spans="6:6" x14ac:dyDescent="0.25">
      <c r="F15958" s="469"/>
    </row>
    <row r="15959" spans="6:6" x14ac:dyDescent="0.25">
      <c r="F15959" s="469"/>
    </row>
    <row r="15960" spans="6:6" x14ac:dyDescent="0.25">
      <c r="F15960" s="469"/>
    </row>
    <row r="15961" spans="6:6" x14ac:dyDescent="0.25">
      <c r="F15961" s="469"/>
    </row>
    <row r="15962" spans="6:6" x14ac:dyDescent="0.25">
      <c r="F15962" s="469"/>
    </row>
    <row r="15963" spans="6:6" x14ac:dyDescent="0.25">
      <c r="F15963" s="469"/>
    </row>
    <row r="15964" spans="6:6" x14ac:dyDescent="0.25">
      <c r="F15964" s="469"/>
    </row>
    <row r="15965" spans="6:6" x14ac:dyDescent="0.25">
      <c r="F15965" s="469"/>
    </row>
    <row r="15966" spans="6:6" x14ac:dyDescent="0.25">
      <c r="F15966" s="469"/>
    </row>
    <row r="15967" spans="6:6" x14ac:dyDescent="0.25">
      <c r="F15967" s="469"/>
    </row>
    <row r="15968" spans="6:6" x14ac:dyDescent="0.25">
      <c r="F15968" s="469"/>
    </row>
    <row r="15969" spans="6:6" x14ac:dyDescent="0.25">
      <c r="F15969" s="469"/>
    </row>
    <row r="15970" spans="6:6" x14ac:dyDescent="0.25">
      <c r="F15970" s="469"/>
    </row>
    <row r="15971" spans="6:6" x14ac:dyDescent="0.25">
      <c r="F15971" s="469"/>
    </row>
    <row r="15972" spans="6:6" x14ac:dyDescent="0.25">
      <c r="F15972" s="469"/>
    </row>
    <row r="15973" spans="6:6" x14ac:dyDescent="0.25">
      <c r="F15973" s="469"/>
    </row>
    <row r="15974" spans="6:6" x14ac:dyDescent="0.25">
      <c r="F15974" s="469"/>
    </row>
    <row r="15975" spans="6:6" x14ac:dyDescent="0.25">
      <c r="F15975" s="469"/>
    </row>
    <row r="15976" spans="6:6" x14ac:dyDescent="0.25">
      <c r="F15976" s="469"/>
    </row>
    <row r="15977" spans="6:6" x14ac:dyDescent="0.25">
      <c r="F15977" s="469"/>
    </row>
    <row r="15978" spans="6:6" x14ac:dyDescent="0.25">
      <c r="F15978" s="469"/>
    </row>
    <row r="15979" spans="6:6" x14ac:dyDescent="0.25">
      <c r="F15979" s="469"/>
    </row>
    <row r="15980" spans="6:6" x14ac:dyDescent="0.25">
      <c r="F15980" s="469"/>
    </row>
    <row r="15981" spans="6:6" x14ac:dyDescent="0.25">
      <c r="F15981" s="469"/>
    </row>
    <row r="15982" spans="6:6" x14ac:dyDescent="0.25">
      <c r="F15982" s="469"/>
    </row>
    <row r="15983" spans="6:6" x14ac:dyDescent="0.25">
      <c r="F15983" s="469"/>
    </row>
    <row r="15984" spans="6:6" x14ac:dyDescent="0.25">
      <c r="F15984" s="469"/>
    </row>
    <row r="15985" spans="6:6" x14ac:dyDescent="0.25">
      <c r="F15985" s="469"/>
    </row>
    <row r="15986" spans="6:6" x14ac:dyDescent="0.25">
      <c r="F15986" s="469"/>
    </row>
    <row r="15987" spans="6:6" x14ac:dyDescent="0.25">
      <c r="F15987" s="469"/>
    </row>
    <row r="15988" spans="6:6" x14ac:dyDescent="0.25">
      <c r="F15988" s="469"/>
    </row>
    <row r="15989" spans="6:6" x14ac:dyDescent="0.25">
      <c r="F15989" s="469"/>
    </row>
    <row r="15990" spans="6:6" x14ac:dyDescent="0.25">
      <c r="F15990" s="469"/>
    </row>
    <row r="15991" spans="6:6" x14ac:dyDescent="0.25">
      <c r="F15991" s="469"/>
    </row>
    <row r="15992" spans="6:6" x14ac:dyDescent="0.25">
      <c r="F15992" s="469"/>
    </row>
    <row r="15993" spans="6:6" x14ac:dyDescent="0.25">
      <c r="F15993" s="469"/>
    </row>
    <row r="15994" spans="6:6" x14ac:dyDescent="0.25">
      <c r="F15994" s="469"/>
    </row>
    <row r="15995" spans="6:6" x14ac:dyDescent="0.25">
      <c r="F15995" s="469"/>
    </row>
    <row r="15996" spans="6:6" x14ac:dyDescent="0.25">
      <c r="F15996" s="469"/>
    </row>
    <row r="15997" spans="6:6" x14ac:dyDescent="0.25">
      <c r="F15997" s="469"/>
    </row>
    <row r="15998" spans="6:6" x14ac:dyDescent="0.25">
      <c r="F15998" s="469"/>
    </row>
    <row r="15999" spans="6:6" x14ac:dyDescent="0.25">
      <c r="F15999" s="469"/>
    </row>
    <row r="16000" spans="6:6" x14ac:dyDescent="0.25">
      <c r="F16000" s="469"/>
    </row>
    <row r="16001" spans="6:6" x14ac:dyDescent="0.25">
      <c r="F16001" s="469"/>
    </row>
    <row r="16002" spans="6:6" x14ac:dyDescent="0.25">
      <c r="F16002" s="469"/>
    </row>
    <row r="16003" spans="6:6" x14ac:dyDescent="0.25">
      <c r="F16003" s="469"/>
    </row>
    <row r="16004" spans="6:6" x14ac:dyDescent="0.25">
      <c r="F16004" s="469"/>
    </row>
    <row r="16005" spans="6:6" x14ac:dyDescent="0.25">
      <c r="F16005" s="469"/>
    </row>
    <row r="16006" spans="6:6" x14ac:dyDescent="0.25">
      <c r="F16006" s="469"/>
    </row>
    <row r="16007" spans="6:6" x14ac:dyDescent="0.25">
      <c r="F16007" s="469"/>
    </row>
    <row r="16008" spans="6:6" x14ac:dyDescent="0.25">
      <c r="F16008" s="469"/>
    </row>
    <row r="16009" spans="6:6" x14ac:dyDescent="0.25">
      <c r="F16009" s="469"/>
    </row>
    <row r="16010" spans="6:6" x14ac:dyDescent="0.25">
      <c r="F16010" s="469"/>
    </row>
    <row r="16011" spans="6:6" x14ac:dyDescent="0.25">
      <c r="F16011" s="469"/>
    </row>
    <row r="16012" spans="6:6" x14ac:dyDescent="0.25">
      <c r="F16012" s="469"/>
    </row>
    <row r="16013" spans="6:6" x14ac:dyDescent="0.25">
      <c r="F16013" s="469"/>
    </row>
    <row r="16014" spans="6:6" x14ac:dyDescent="0.25">
      <c r="F16014" s="469"/>
    </row>
    <row r="16015" spans="6:6" x14ac:dyDescent="0.25">
      <c r="F16015" s="469"/>
    </row>
    <row r="16016" spans="6:6" x14ac:dyDescent="0.25">
      <c r="F16016" s="469"/>
    </row>
    <row r="16017" spans="6:6" x14ac:dyDescent="0.25">
      <c r="F16017" s="469"/>
    </row>
    <row r="16018" spans="6:6" x14ac:dyDescent="0.25">
      <c r="F16018" s="469"/>
    </row>
    <row r="16019" spans="6:6" x14ac:dyDescent="0.25">
      <c r="F16019" s="469"/>
    </row>
    <row r="16020" spans="6:6" x14ac:dyDescent="0.25">
      <c r="F16020" s="469"/>
    </row>
    <row r="16021" spans="6:6" x14ac:dyDescent="0.25">
      <c r="F16021" s="469"/>
    </row>
    <row r="16022" spans="6:6" x14ac:dyDescent="0.25">
      <c r="F16022" s="469"/>
    </row>
    <row r="16023" spans="6:6" x14ac:dyDescent="0.25">
      <c r="F16023" s="469"/>
    </row>
    <row r="16024" spans="6:6" x14ac:dyDescent="0.25">
      <c r="F16024" s="469"/>
    </row>
    <row r="16025" spans="6:6" x14ac:dyDescent="0.25">
      <c r="F16025" s="469"/>
    </row>
    <row r="16026" spans="6:6" x14ac:dyDescent="0.25">
      <c r="F16026" s="469"/>
    </row>
    <row r="16027" spans="6:6" x14ac:dyDescent="0.25">
      <c r="F16027" s="469"/>
    </row>
    <row r="16028" spans="6:6" x14ac:dyDescent="0.25">
      <c r="F16028" s="469"/>
    </row>
    <row r="16029" spans="6:6" x14ac:dyDescent="0.25">
      <c r="F16029" s="469"/>
    </row>
    <row r="16030" spans="6:6" x14ac:dyDescent="0.25">
      <c r="F16030" s="469"/>
    </row>
    <row r="16031" spans="6:6" x14ac:dyDescent="0.25">
      <c r="F16031" s="469"/>
    </row>
    <row r="16032" spans="6:6" x14ac:dyDescent="0.25">
      <c r="F16032" s="469"/>
    </row>
    <row r="16033" spans="6:6" x14ac:dyDescent="0.25">
      <c r="F16033" s="469"/>
    </row>
    <row r="16034" spans="6:6" x14ac:dyDescent="0.25">
      <c r="F16034" s="469"/>
    </row>
    <row r="16035" spans="6:6" x14ac:dyDescent="0.25">
      <c r="F16035" s="469"/>
    </row>
    <row r="16036" spans="6:6" x14ac:dyDescent="0.25">
      <c r="F16036" s="469"/>
    </row>
    <row r="16037" spans="6:6" x14ac:dyDescent="0.25">
      <c r="F16037" s="469"/>
    </row>
    <row r="16038" spans="6:6" x14ac:dyDescent="0.25">
      <c r="F16038" s="469"/>
    </row>
    <row r="16039" spans="6:6" x14ac:dyDescent="0.25">
      <c r="F16039" s="469"/>
    </row>
    <row r="16040" spans="6:6" x14ac:dyDescent="0.25">
      <c r="F16040" s="469"/>
    </row>
    <row r="16041" spans="6:6" x14ac:dyDescent="0.25">
      <c r="F16041" s="469"/>
    </row>
    <row r="16042" spans="6:6" x14ac:dyDescent="0.25">
      <c r="F16042" s="469"/>
    </row>
    <row r="16043" spans="6:6" x14ac:dyDescent="0.25">
      <c r="F16043" s="469"/>
    </row>
    <row r="16044" spans="6:6" x14ac:dyDescent="0.25">
      <c r="F16044" s="469"/>
    </row>
    <row r="16045" spans="6:6" x14ac:dyDescent="0.25">
      <c r="F16045" s="469"/>
    </row>
    <row r="16046" spans="6:6" x14ac:dyDescent="0.25">
      <c r="F16046" s="469"/>
    </row>
    <row r="16047" spans="6:6" x14ac:dyDescent="0.25">
      <c r="F16047" s="469"/>
    </row>
    <row r="16048" spans="6:6" x14ac:dyDescent="0.25">
      <c r="F16048" s="469"/>
    </row>
    <row r="16049" spans="6:6" x14ac:dyDescent="0.25">
      <c r="F16049" s="469"/>
    </row>
    <row r="16050" spans="6:6" x14ac:dyDescent="0.25">
      <c r="F16050" s="469"/>
    </row>
    <row r="16051" spans="6:6" x14ac:dyDescent="0.25">
      <c r="F16051" s="469"/>
    </row>
    <row r="16052" spans="6:6" x14ac:dyDescent="0.25">
      <c r="F16052" s="469"/>
    </row>
    <row r="16053" spans="6:6" x14ac:dyDescent="0.25">
      <c r="F16053" s="469"/>
    </row>
    <row r="16054" spans="6:6" x14ac:dyDescent="0.25">
      <c r="F16054" s="469"/>
    </row>
    <row r="16055" spans="6:6" x14ac:dyDescent="0.25">
      <c r="F16055" s="469"/>
    </row>
    <row r="16056" spans="6:6" x14ac:dyDescent="0.25">
      <c r="F16056" s="469"/>
    </row>
    <row r="16057" spans="6:6" x14ac:dyDescent="0.25">
      <c r="F16057" s="469"/>
    </row>
    <row r="16058" spans="6:6" x14ac:dyDescent="0.25">
      <c r="F16058" s="469"/>
    </row>
    <row r="16059" spans="6:6" x14ac:dyDescent="0.25">
      <c r="F16059" s="469"/>
    </row>
    <row r="16060" spans="6:6" x14ac:dyDescent="0.25">
      <c r="F16060" s="469"/>
    </row>
    <row r="16061" spans="6:6" x14ac:dyDescent="0.25">
      <c r="F16061" s="469"/>
    </row>
    <row r="16062" spans="6:6" x14ac:dyDescent="0.25">
      <c r="F16062" s="469"/>
    </row>
    <row r="16063" spans="6:6" x14ac:dyDescent="0.25">
      <c r="F16063" s="469"/>
    </row>
    <row r="16064" spans="6:6" x14ac:dyDescent="0.25">
      <c r="F16064" s="469"/>
    </row>
    <row r="16065" spans="6:6" x14ac:dyDescent="0.25">
      <c r="F16065" s="469"/>
    </row>
    <row r="16066" spans="6:6" x14ac:dyDescent="0.25">
      <c r="F16066" s="469"/>
    </row>
    <row r="16067" spans="6:6" x14ac:dyDescent="0.25">
      <c r="F16067" s="469"/>
    </row>
    <row r="16068" spans="6:6" x14ac:dyDescent="0.25">
      <c r="F16068" s="469"/>
    </row>
    <row r="16069" spans="6:6" x14ac:dyDescent="0.25">
      <c r="F16069" s="469"/>
    </row>
    <row r="16070" spans="6:6" x14ac:dyDescent="0.25">
      <c r="F16070" s="469"/>
    </row>
    <row r="16071" spans="6:6" x14ac:dyDescent="0.25">
      <c r="F16071" s="469"/>
    </row>
    <row r="16072" spans="6:6" x14ac:dyDescent="0.25">
      <c r="F16072" s="469"/>
    </row>
    <row r="16073" spans="6:6" x14ac:dyDescent="0.25">
      <c r="F16073" s="469"/>
    </row>
    <row r="16074" spans="6:6" x14ac:dyDescent="0.25">
      <c r="F16074" s="469"/>
    </row>
    <row r="16075" spans="6:6" x14ac:dyDescent="0.25">
      <c r="F16075" s="469"/>
    </row>
    <row r="16076" spans="6:6" x14ac:dyDescent="0.25">
      <c r="F16076" s="469"/>
    </row>
    <row r="16077" spans="6:6" x14ac:dyDescent="0.25">
      <c r="F16077" s="469"/>
    </row>
    <row r="16078" spans="6:6" x14ac:dyDescent="0.25">
      <c r="F16078" s="469"/>
    </row>
    <row r="16079" spans="6:6" x14ac:dyDescent="0.25">
      <c r="F16079" s="469"/>
    </row>
    <row r="16080" spans="6:6" x14ac:dyDescent="0.25">
      <c r="F16080" s="469"/>
    </row>
    <row r="16081" spans="6:6" x14ac:dyDescent="0.25">
      <c r="F16081" s="469"/>
    </row>
    <row r="16082" spans="6:6" x14ac:dyDescent="0.25">
      <c r="F16082" s="469"/>
    </row>
    <row r="16083" spans="6:6" x14ac:dyDescent="0.25">
      <c r="F16083" s="469"/>
    </row>
    <row r="16084" spans="6:6" x14ac:dyDescent="0.25">
      <c r="F16084" s="469"/>
    </row>
    <row r="16085" spans="6:6" x14ac:dyDescent="0.25">
      <c r="F16085" s="469"/>
    </row>
    <row r="16086" spans="6:6" x14ac:dyDescent="0.25">
      <c r="F16086" s="469"/>
    </row>
    <row r="16087" spans="6:6" x14ac:dyDescent="0.25">
      <c r="F16087" s="469"/>
    </row>
    <row r="16088" spans="6:6" x14ac:dyDescent="0.25">
      <c r="F16088" s="469"/>
    </row>
    <row r="16089" spans="6:6" x14ac:dyDescent="0.25">
      <c r="F16089" s="469"/>
    </row>
    <row r="16090" spans="6:6" x14ac:dyDescent="0.25">
      <c r="F16090" s="469"/>
    </row>
    <row r="16091" spans="6:6" x14ac:dyDescent="0.25">
      <c r="F16091" s="469"/>
    </row>
    <row r="16092" spans="6:6" x14ac:dyDescent="0.25">
      <c r="F16092" s="469"/>
    </row>
    <row r="16093" spans="6:6" x14ac:dyDescent="0.25">
      <c r="F16093" s="469"/>
    </row>
    <row r="16094" spans="6:6" x14ac:dyDescent="0.25">
      <c r="F16094" s="469"/>
    </row>
    <row r="16095" spans="6:6" x14ac:dyDescent="0.25">
      <c r="F16095" s="469"/>
    </row>
    <row r="16096" spans="6:6" x14ac:dyDescent="0.25">
      <c r="F16096" s="469"/>
    </row>
    <row r="16097" spans="6:6" x14ac:dyDescent="0.25">
      <c r="F16097" s="469"/>
    </row>
    <row r="16098" spans="6:6" x14ac:dyDescent="0.25">
      <c r="F16098" s="469"/>
    </row>
    <row r="16099" spans="6:6" x14ac:dyDescent="0.25">
      <c r="F16099" s="469"/>
    </row>
    <row r="16100" spans="6:6" x14ac:dyDescent="0.25">
      <c r="F16100" s="469"/>
    </row>
    <row r="16101" spans="6:6" x14ac:dyDescent="0.25">
      <c r="F16101" s="469"/>
    </row>
    <row r="16102" spans="6:6" x14ac:dyDescent="0.25">
      <c r="F16102" s="469"/>
    </row>
    <row r="16103" spans="6:6" x14ac:dyDescent="0.25">
      <c r="F16103" s="469"/>
    </row>
    <row r="16104" spans="6:6" x14ac:dyDescent="0.25">
      <c r="F16104" s="469"/>
    </row>
    <row r="16105" spans="6:6" x14ac:dyDescent="0.25">
      <c r="F16105" s="469"/>
    </row>
    <row r="16106" spans="6:6" x14ac:dyDescent="0.25">
      <c r="F16106" s="469"/>
    </row>
    <row r="16107" spans="6:6" x14ac:dyDescent="0.25">
      <c r="F16107" s="469"/>
    </row>
    <row r="16108" spans="6:6" x14ac:dyDescent="0.25">
      <c r="F16108" s="469"/>
    </row>
    <row r="16109" spans="6:6" x14ac:dyDescent="0.25">
      <c r="F16109" s="469"/>
    </row>
    <row r="16110" spans="6:6" x14ac:dyDescent="0.25">
      <c r="F16110" s="469"/>
    </row>
    <row r="16111" spans="6:6" x14ac:dyDescent="0.25">
      <c r="F16111" s="469"/>
    </row>
    <row r="16112" spans="6:6" x14ac:dyDescent="0.25">
      <c r="F16112" s="469"/>
    </row>
    <row r="16113" spans="6:6" x14ac:dyDescent="0.25">
      <c r="F16113" s="469"/>
    </row>
    <row r="16114" spans="6:6" x14ac:dyDescent="0.25">
      <c r="F16114" s="469"/>
    </row>
    <row r="16115" spans="6:6" x14ac:dyDescent="0.25">
      <c r="F16115" s="469"/>
    </row>
    <row r="16116" spans="6:6" x14ac:dyDescent="0.25">
      <c r="F16116" s="469"/>
    </row>
    <row r="16117" spans="6:6" x14ac:dyDescent="0.25">
      <c r="F16117" s="469"/>
    </row>
    <row r="16118" spans="6:6" x14ac:dyDescent="0.25">
      <c r="F16118" s="469"/>
    </row>
    <row r="16119" spans="6:6" x14ac:dyDescent="0.25">
      <c r="F16119" s="469"/>
    </row>
    <row r="16120" spans="6:6" x14ac:dyDescent="0.25">
      <c r="F16120" s="469"/>
    </row>
    <row r="16121" spans="6:6" x14ac:dyDescent="0.25">
      <c r="F16121" s="469"/>
    </row>
    <row r="16122" spans="6:6" x14ac:dyDescent="0.25">
      <c r="F16122" s="469"/>
    </row>
    <row r="16123" spans="6:6" x14ac:dyDescent="0.25">
      <c r="F16123" s="469"/>
    </row>
    <row r="16124" spans="6:6" x14ac:dyDescent="0.25">
      <c r="F16124" s="469"/>
    </row>
    <row r="16125" spans="6:6" x14ac:dyDescent="0.25">
      <c r="F16125" s="469"/>
    </row>
    <row r="16126" spans="6:6" x14ac:dyDescent="0.25">
      <c r="F16126" s="469"/>
    </row>
    <row r="16127" spans="6:6" x14ac:dyDescent="0.25">
      <c r="F16127" s="469"/>
    </row>
    <row r="16128" spans="6:6" x14ac:dyDescent="0.25">
      <c r="F16128" s="469"/>
    </row>
    <row r="16129" spans="6:6" x14ac:dyDescent="0.25">
      <c r="F16129" s="469"/>
    </row>
    <row r="16130" spans="6:6" x14ac:dyDescent="0.25">
      <c r="F16130" s="469"/>
    </row>
    <row r="16131" spans="6:6" x14ac:dyDescent="0.25">
      <c r="F16131" s="469"/>
    </row>
    <row r="16132" spans="6:6" x14ac:dyDescent="0.25">
      <c r="F16132" s="469"/>
    </row>
    <row r="16133" spans="6:6" x14ac:dyDescent="0.25">
      <c r="F16133" s="469"/>
    </row>
    <row r="16134" spans="6:6" x14ac:dyDescent="0.25">
      <c r="F16134" s="469"/>
    </row>
    <row r="16135" spans="6:6" x14ac:dyDescent="0.25">
      <c r="F16135" s="469"/>
    </row>
    <row r="16136" spans="6:6" x14ac:dyDescent="0.25">
      <c r="F16136" s="469"/>
    </row>
    <row r="16137" spans="6:6" x14ac:dyDescent="0.25">
      <c r="F16137" s="469"/>
    </row>
    <row r="16138" spans="6:6" x14ac:dyDescent="0.25">
      <c r="F16138" s="469"/>
    </row>
    <row r="16139" spans="6:6" x14ac:dyDescent="0.25">
      <c r="F16139" s="469"/>
    </row>
    <row r="16140" spans="6:6" x14ac:dyDescent="0.25">
      <c r="F16140" s="469"/>
    </row>
    <row r="16141" spans="6:6" x14ac:dyDescent="0.25">
      <c r="F16141" s="469"/>
    </row>
    <row r="16142" spans="6:6" x14ac:dyDescent="0.25">
      <c r="F16142" s="469"/>
    </row>
    <row r="16143" spans="6:6" x14ac:dyDescent="0.25">
      <c r="F16143" s="469"/>
    </row>
    <row r="16144" spans="6:6" x14ac:dyDescent="0.25">
      <c r="F16144" s="469"/>
    </row>
    <row r="16145" spans="6:6" x14ac:dyDescent="0.25">
      <c r="F16145" s="469"/>
    </row>
    <row r="16146" spans="6:6" x14ac:dyDescent="0.25">
      <c r="F16146" s="469"/>
    </row>
    <row r="16147" spans="6:6" x14ac:dyDescent="0.25">
      <c r="F16147" s="469"/>
    </row>
    <row r="16148" spans="6:6" x14ac:dyDescent="0.25">
      <c r="F16148" s="469"/>
    </row>
    <row r="16149" spans="6:6" x14ac:dyDescent="0.25">
      <c r="F16149" s="469"/>
    </row>
    <row r="16150" spans="6:6" x14ac:dyDescent="0.25">
      <c r="F16150" s="469"/>
    </row>
    <row r="16151" spans="6:6" x14ac:dyDescent="0.25">
      <c r="F16151" s="469"/>
    </row>
    <row r="16152" spans="6:6" x14ac:dyDescent="0.25">
      <c r="F16152" s="469"/>
    </row>
    <row r="16153" spans="6:6" x14ac:dyDescent="0.25">
      <c r="F16153" s="469"/>
    </row>
    <row r="16154" spans="6:6" x14ac:dyDescent="0.25">
      <c r="F16154" s="469"/>
    </row>
    <row r="16155" spans="6:6" x14ac:dyDescent="0.25">
      <c r="F16155" s="469"/>
    </row>
    <row r="16156" spans="6:6" x14ac:dyDescent="0.25">
      <c r="F16156" s="469"/>
    </row>
    <row r="16157" spans="6:6" x14ac:dyDescent="0.25">
      <c r="F16157" s="469"/>
    </row>
    <row r="16158" spans="6:6" x14ac:dyDescent="0.25">
      <c r="F16158" s="469"/>
    </row>
    <row r="16159" spans="6:6" x14ac:dyDescent="0.25">
      <c r="F16159" s="469"/>
    </row>
    <row r="16160" spans="6:6" x14ac:dyDescent="0.25">
      <c r="F16160" s="469"/>
    </row>
    <row r="16161" spans="6:6" x14ac:dyDescent="0.25">
      <c r="F16161" s="469"/>
    </row>
    <row r="16162" spans="6:6" x14ac:dyDescent="0.25">
      <c r="F16162" s="469"/>
    </row>
    <row r="16163" spans="6:6" x14ac:dyDescent="0.25">
      <c r="F16163" s="469"/>
    </row>
    <row r="16164" spans="6:6" x14ac:dyDescent="0.25">
      <c r="F16164" s="469"/>
    </row>
    <row r="16165" spans="6:6" x14ac:dyDescent="0.25">
      <c r="F16165" s="469"/>
    </row>
    <row r="16166" spans="6:6" x14ac:dyDescent="0.25">
      <c r="F16166" s="469"/>
    </row>
    <row r="16167" spans="6:6" x14ac:dyDescent="0.25">
      <c r="F16167" s="469"/>
    </row>
    <row r="16168" spans="6:6" x14ac:dyDescent="0.25">
      <c r="F16168" s="469"/>
    </row>
    <row r="16169" spans="6:6" x14ac:dyDescent="0.25">
      <c r="F16169" s="469"/>
    </row>
    <row r="16170" spans="6:6" x14ac:dyDescent="0.25">
      <c r="F16170" s="469"/>
    </row>
    <row r="16171" spans="6:6" x14ac:dyDescent="0.25">
      <c r="F16171" s="469"/>
    </row>
    <row r="16172" spans="6:6" x14ac:dyDescent="0.25">
      <c r="F16172" s="469"/>
    </row>
    <row r="16173" spans="6:6" x14ac:dyDescent="0.25">
      <c r="F16173" s="469"/>
    </row>
    <row r="16174" spans="6:6" x14ac:dyDescent="0.25">
      <c r="F16174" s="469"/>
    </row>
    <row r="16175" spans="6:6" x14ac:dyDescent="0.25">
      <c r="F16175" s="469"/>
    </row>
    <row r="16176" spans="6:6" x14ac:dyDescent="0.25">
      <c r="F16176" s="469"/>
    </row>
    <row r="16177" spans="6:6" x14ac:dyDescent="0.25">
      <c r="F16177" s="469"/>
    </row>
    <row r="16178" spans="6:6" x14ac:dyDescent="0.25">
      <c r="F16178" s="469"/>
    </row>
    <row r="16179" spans="6:6" x14ac:dyDescent="0.25">
      <c r="F16179" s="469"/>
    </row>
    <row r="16180" spans="6:6" x14ac:dyDescent="0.25">
      <c r="F16180" s="469"/>
    </row>
    <row r="16181" spans="6:6" x14ac:dyDescent="0.25">
      <c r="F16181" s="469"/>
    </row>
    <row r="16182" spans="6:6" x14ac:dyDescent="0.25">
      <c r="F16182" s="469"/>
    </row>
    <row r="16183" spans="6:6" x14ac:dyDescent="0.25">
      <c r="F16183" s="469"/>
    </row>
    <row r="16184" spans="6:6" x14ac:dyDescent="0.25">
      <c r="F16184" s="469"/>
    </row>
    <row r="16185" spans="6:6" x14ac:dyDescent="0.25">
      <c r="F16185" s="469"/>
    </row>
    <row r="16186" spans="6:6" x14ac:dyDescent="0.25">
      <c r="F16186" s="469"/>
    </row>
    <row r="16187" spans="6:6" x14ac:dyDescent="0.25">
      <c r="F16187" s="469"/>
    </row>
    <row r="16188" spans="6:6" x14ac:dyDescent="0.25">
      <c r="F16188" s="469"/>
    </row>
    <row r="16189" spans="6:6" x14ac:dyDescent="0.25">
      <c r="F16189" s="469"/>
    </row>
    <row r="16190" spans="6:6" x14ac:dyDescent="0.25">
      <c r="F16190" s="469"/>
    </row>
    <row r="16191" spans="6:6" x14ac:dyDescent="0.25">
      <c r="F16191" s="469"/>
    </row>
    <row r="16192" spans="6:6" x14ac:dyDescent="0.25">
      <c r="F16192" s="469"/>
    </row>
    <row r="16193" spans="6:6" x14ac:dyDescent="0.25">
      <c r="F16193" s="469"/>
    </row>
    <row r="16194" spans="6:6" x14ac:dyDescent="0.25">
      <c r="F16194" s="469"/>
    </row>
    <row r="16195" spans="6:6" x14ac:dyDescent="0.25">
      <c r="F16195" s="469"/>
    </row>
    <row r="16196" spans="6:6" x14ac:dyDescent="0.25">
      <c r="F16196" s="469"/>
    </row>
    <row r="16197" spans="6:6" x14ac:dyDescent="0.25">
      <c r="F16197" s="469"/>
    </row>
    <row r="16198" spans="6:6" x14ac:dyDescent="0.25">
      <c r="F16198" s="469"/>
    </row>
    <row r="16199" spans="6:6" x14ac:dyDescent="0.25">
      <c r="F16199" s="469"/>
    </row>
    <row r="16200" spans="6:6" x14ac:dyDescent="0.25">
      <c r="F16200" s="469"/>
    </row>
    <row r="16201" spans="6:6" x14ac:dyDescent="0.25">
      <c r="F16201" s="469"/>
    </row>
    <row r="16202" spans="6:6" x14ac:dyDescent="0.25">
      <c r="F16202" s="469"/>
    </row>
    <row r="16203" spans="6:6" x14ac:dyDescent="0.25">
      <c r="F16203" s="469"/>
    </row>
    <row r="16204" spans="6:6" x14ac:dyDescent="0.25">
      <c r="F16204" s="469"/>
    </row>
    <row r="16205" spans="6:6" x14ac:dyDescent="0.25">
      <c r="F16205" s="469"/>
    </row>
    <row r="16206" spans="6:6" x14ac:dyDescent="0.25">
      <c r="F16206" s="469"/>
    </row>
    <row r="16207" spans="6:6" x14ac:dyDescent="0.25">
      <c r="F16207" s="469"/>
    </row>
    <row r="16208" spans="6:6" x14ac:dyDescent="0.25">
      <c r="F16208" s="469"/>
    </row>
    <row r="16209" spans="6:6" x14ac:dyDescent="0.25">
      <c r="F16209" s="469"/>
    </row>
    <row r="16210" spans="6:6" x14ac:dyDescent="0.25">
      <c r="F16210" s="469"/>
    </row>
    <row r="16211" spans="6:6" x14ac:dyDescent="0.25">
      <c r="F16211" s="469"/>
    </row>
    <row r="16212" spans="6:6" x14ac:dyDescent="0.25">
      <c r="F16212" s="469"/>
    </row>
    <row r="16213" spans="6:6" x14ac:dyDescent="0.25">
      <c r="F16213" s="469"/>
    </row>
    <row r="16214" spans="6:6" x14ac:dyDescent="0.25">
      <c r="F16214" s="469"/>
    </row>
    <row r="16215" spans="6:6" x14ac:dyDescent="0.25">
      <c r="F16215" s="469"/>
    </row>
    <row r="16216" spans="6:6" x14ac:dyDescent="0.25">
      <c r="F16216" s="469"/>
    </row>
    <row r="16217" spans="6:6" x14ac:dyDescent="0.25">
      <c r="F16217" s="469"/>
    </row>
    <row r="16218" spans="6:6" x14ac:dyDescent="0.25">
      <c r="F16218" s="469"/>
    </row>
    <row r="16219" spans="6:6" x14ac:dyDescent="0.25">
      <c r="F16219" s="469"/>
    </row>
    <row r="16220" spans="6:6" x14ac:dyDescent="0.25">
      <c r="F16220" s="469"/>
    </row>
    <row r="16221" spans="6:6" x14ac:dyDescent="0.25">
      <c r="F16221" s="469"/>
    </row>
    <row r="16222" spans="6:6" x14ac:dyDescent="0.25">
      <c r="F16222" s="469"/>
    </row>
    <row r="16223" spans="6:6" x14ac:dyDescent="0.25">
      <c r="F16223" s="469"/>
    </row>
    <row r="16224" spans="6:6" x14ac:dyDescent="0.25">
      <c r="F16224" s="469"/>
    </row>
    <row r="16225" spans="6:6" x14ac:dyDescent="0.25">
      <c r="F16225" s="469"/>
    </row>
    <row r="16226" spans="6:6" x14ac:dyDescent="0.25">
      <c r="F16226" s="469"/>
    </row>
    <row r="16227" spans="6:6" x14ac:dyDescent="0.25">
      <c r="F16227" s="469"/>
    </row>
    <row r="16228" spans="6:6" x14ac:dyDescent="0.25">
      <c r="F16228" s="469"/>
    </row>
    <row r="16229" spans="6:6" x14ac:dyDescent="0.25">
      <c r="F16229" s="469"/>
    </row>
    <row r="16230" spans="6:6" x14ac:dyDescent="0.25">
      <c r="F16230" s="469"/>
    </row>
    <row r="16231" spans="6:6" x14ac:dyDescent="0.25">
      <c r="F16231" s="469"/>
    </row>
    <row r="16232" spans="6:6" x14ac:dyDescent="0.25">
      <c r="F16232" s="469"/>
    </row>
    <row r="16233" spans="6:6" x14ac:dyDescent="0.25">
      <c r="F16233" s="469"/>
    </row>
    <row r="16234" spans="6:6" x14ac:dyDescent="0.25">
      <c r="F16234" s="469"/>
    </row>
    <row r="16235" spans="6:6" x14ac:dyDescent="0.25">
      <c r="F16235" s="469"/>
    </row>
    <row r="16236" spans="6:6" x14ac:dyDescent="0.25">
      <c r="F16236" s="469"/>
    </row>
    <row r="16237" spans="6:6" x14ac:dyDescent="0.25">
      <c r="F16237" s="469"/>
    </row>
    <row r="16238" spans="6:6" x14ac:dyDescent="0.25">
      <c r="F16238" s="469"/>
    </row>
    <row r="16239" spans="6:6" x14ac:dyDescent="0.25">
      <c r="F16239" s="469"/>
    </row>
    <row r="16240" spans="6:6" x14ac:dyDescent="0.25">
      <c r="F16240" s="469"/>
    </row>
    <row r="16241" spans="6:6" x14ac:dyDescent="0.25">
      <c r="F16241" s="469"/>
    </row>
    <row r="16242" spans="6:6" x14ac:dyDescent="0.25">
      <c r="F16242" s="469"/>
    </row>
    <row r="16243" spans="6:6" x14ac:dyDescent="0.25">
      <c r="F16243" s="469"/>
    </row>
    <row r="16244" spans="6:6" x14ac:dyDescent="0.25">
      <c r="F16244" s="469"/>
    </row>
    <row r="16245" spans="6:6" x14ac:dyDescent="0.25">
      <c r="F16245" s="469"/>
    </row>
    <row r="16246" spans="6:6" x14ac:dyDescent="0.25">
      <c r="F16246" s="469"/>
    </row>
    <row r="16247" spans="6:6" x14ac:dyDescent="0.25">
      <c r="F16247" s="469"/>
    </row>
    <row r="16248" spans="6:6" x14ac:dyDescent="0.25">
      <c r="F16248" s="469"/>
    </row>
    <row r="16249" spans="6:6" x14ac:dyDescent="0.25">
      <c r="F16249" s="469"/>
    </row>
    <row r="16250" spans="6:6" x14ac:dyDescent="0.25">
      <c r="F16250" s="469"/>
    </row>
    <row r="16251" spans="6:6" x14ac:dyDescent="0.25">
      <c r="F16251" s="469"/>
    </row>
    <row r="16252" spans="6:6" x14ac:dyDescent="0.25">
      <c r="F16252" s="469"/>
    </row>
    <row r="16253" spans="6:6" x14ac:dyDescent="0.25">
      <c r="F16253" s="469"/>
    </row>
    <row r="16254" spans="6:6" x14ac:dyDescent="0.25">
      <c r="F16254" s="469"/>
    </row>
    <row r="16255" spans="6:6" x14ac:dyDescent="0.25">
      <c r="F16255" s="469"/>
    </row>
    <row r="16256" spans="6:6" x14ac:dyDescent="0.25">
      <c r="F16256" s="469"/>
    </row>
    <row r="16257" spans="6:6" x14ac:dyDescent="0.25">
      <c r="F16257" s="469"/>
    </row>
    <row r="16258" spans="6:6" x14ac:dyDescent="0.25">
      <c r="F16258" s="469"/>
    </row>
    <row r="16259" spans="6:6" x14ac:dyDescent="0.25">
      <c r="F16259" s="469"/>
    </row>
    <row r="16260" spans="6:6" x14ac:dyDescent="0.25">
      <c r="F16260" s="469"/>
    </row>
    <row r="16261" spans="6:6" x14ac:dyDescent="0.25">
      <c r="F16261" s="469"/>
    </row>
    <row r="16262" spans="6:6" x14ac:dyDescent="0.25">
      <c r="F16262" s="469"/>
    </row>
    <row r="16263" spans="6:6" x14ac:dyDescent="0.25">
      <c r="F16263" s="469"/>
    </row>
    <row r="16264" spans="6:6" x14ac:dyDescent="0.25">
      <c r="F16264" s="469"/>
    </row>
    <row r="16265" spans="6:6" x14ac:dyDescent="0.25">
      <c r="F16265" s="469"/>
    </row>
    <row r="16266" spans="6:6" x14ac:dyDescent="0.25">
      <c r="F16266" s="469"/>
    </row>
    <row r="16267" spans="6:6" x14ac:dyDescent="0.25">
      <c r="F16267" s="469"/>
    </row>
    <row r="16268" spans="6:6" x14ac:dyDescent="0.25">
      <c r="F16268" s="469"/>
    </row>
    <row r="16269" spans="6:6" x14ac:dyDescent="0.25">
      <c r="F16269" s="469"/>
    </row>
    <row r="16270" spans="6:6" x14ac:dyDescent="0.25">
      <c r="F16270" s="469"/>
    </row>
    <row r="16271" spans="6:6" x14ac:dyDescent="0.25">
      <c r="F16271" s="469"/>
    </row>
    <row r="16272" spans="6:6" x14ac:dyDescent="0.25">
      <c r="F16272" s="469"/>
    </row>
    <row r="16273" spans="6:6" x14ac:dyDescent="0.25">
      <c r="F16273" s="469"/>
    </row>
    <row r="16274" spans="6:6" x14ac:dyDescent="0.25">
      <c r="F16274" s="469"/>
    </row>
    <row r="16275" spans="6:6" x14ac:dyDescent="0.25">
      <c r="F16275" s="469"/>
    </row>
    <row r="16276" spans="6:6" x14ac:dyDescent="0.25">
      <c r="F16276" s="469"/>
    </row>
    <row r="16277" spans="6:6" x14ac:dyDescent="0.25">
      <c r="F16277" s="469"/>
    </row>
    <row r="16278" spans="6:6" x14ac:dyDescent="0.25">
      <c r="F16278" s="469"/>
    </row>
    <row r="16279" spans="6:6" x14ac:dyDescent="0.25">
      <c r="F16279" s="469"/>
    </row>
    <row r="16280" spans="6:6" x14ac:dyDescent="0.25">
      <c r="F16280" s="469"/>
    </row>
    <row r="16281" spans="6:6" x14ac:dyDescent="0.25">
      <c r="F16281" s="469"/>
    </row>
    <row r="16282" spans="6:6" x14ac:dyDescent="0.25">
      <c r="F16282" s="469"/>
    </row>
    <row r="16283" spans="6:6" x14ac:dyDescent="0.25">
      <c r="F16283" s="469"/>
    </row>
    <row r="16284" spans="6:6" x14ac:dyDescent="0.25">
      <c r="F16284" s="469"/>
    </row>
    <row r="16285" spans="6:6" x14ac:dyDescent="0.25">
      <c r="F16285" s="469"/>
    </row>
    <row r="16286" spans="6:6" x14ac:dyDescent="0.25">
      <c r="F16286" s="469"/>
    </row>
    <row r="16287" spans="6:6" x14ac:dyDescent="0.25">
      <c r="F16287" s="469"/>
    </row>
    <row r="16288" spans="6:6" x14ac:dyDescent="0.25">
      <c r="F16288" s="469"/>
    </row>
    <row r="16289" spans="6:6" x14ac:dyDescent="0.25">
      <c r="F16289" s="469"/>
    </row>
    <row r="16290" spans="6:6" x14ac:dyDescent="0.25">
      <c r="F16290" s="469"/>
    </row>
    <row r="16291" spans="6:6" x14ac:dyDescent="0.25">
      <c r="F16291" s="469"/>
    </row>
    <row r="16292" spans="6:6" x14ac:dyDescent="0.25">
      <c r="F16292" s="469"/>
    </row>
    <row r="16293" spans="6:6" x14ac:dyDescent="0.25">
      <c r="F16293" s="469"/>
    </row>
    <row r="16294" spans="6:6" x14ac:dyDescent="0.25">
      <c r="F16294" s="469"/>
    </row>
    <row r="16295" spans="6:6" x14ac:dyDescent="0.25">
      <c r="F16295" s="469"/>
    </row>
    <row r="16296" spans="6:6" x14ac:dyDescent="0.25">
      <c r="F16296" s="469"/>
    </row>
    <row r="16297" spans="6:6" x14ac:dyDescent="0.25">
      <c r="F16297" s="469"/>
    </row>
    <row r="16298" spans="6:6" x14ac:dyDescent="0.25">
      <c r="F16298" s="469"/>
    </row>
    <row r="16299" spans="6:6" x14ac:dyDescent="0.25">
      <c r="F16299" s="469"/>
    </row>
    <row r="16300" spans="6:6" x14ac:dyDescent="0.25">
      <c r="F16300" s="469"/>
    </row>
    <row r="16301" spans="6:6" x14ac:dyDescent="0.25">
      <c r="F16301" s="469"/>
    </row>
    <row r="16302" spans="6:6" x14ac:dyDescent="0.25">
      <c r="F16302" s="469"/>
    </row>
    <row r="16303" spans="6:6" x14ac:dyDescent="0.25">
      <c r="F16303" s="469"/>
    </row>
    <row r="16304" spans="6:6" x14ac:dyDescent="0.25">
      <c r="F16304" s="469"/>
    </row>
    <row r="16305" spans="6:6" x14ac:dyDescent="0.25">
      <c r="F16305" s="469"/>
    </row>
    <row r="16306" spans="6:6" x14ac:dyDescent="0.25">
      <c r="F16306" s="469"/>
    </row>
    <row r="16307" spans="6:6" x14ac:dyDescent="0.25">
      <c r="F16307" s="469"/>
    </row>
    <row r="16308" spans="6:6" x14ac:dyDescent="0.25">
      <c r="F16308" s="469"/>
    </row>
    <row r="16309" spans="6:6" x14ac:dyDescent="0.25">
      <c r="F16309" s="469"/>
    </row>
    <row r="16310" spans="6:6" x14ac:dyDescent="0.25">
      <c r="F16310" s="469"/>
    </row>
    <row r="16311" spans="6:6" x14ac:dyDescent="0.25">
      <c r="F16311" s="469"/>
    </row>
    <row r="16312" spans="6:6" x14ac:dyDescent="0.25">
      <c r="F16312" s="469"/>
    </row>
    <row r="16313" spans="6:6" x14ac:dyDescent="0.25">
      <c r="F16313" s="469"/>
    </row>
    <row r="16314" spans="6:6" x14ac:dyDescent="0.25">
      <c r="F16314" s="469"/>
    </row>
    <row r="16315" spans="6:6" x14ac:dyDescent="0.25">
      <c r="F16315" s="469"/>
    </row>
    <row r="16316" spans="6:6" x14ac:dyDescent="0.25">
      <c r="F16316" s="469"/>
    </row>
    <row r="16317" spans="6:6" x14ac:dyDescent="0.25">
      <c r="F16317" s="469"/>
    </row>
    <row r="16318" spans="6:6" x14ac:dyDescent="0.25">
      <c r="F16318" s="469"/>
    </row>
    <row r="16319" spans="6:6" x14ac:dyDescent="0.25">
      <c r="F16319" s="469"/>
    </row>
    <row r="16320" spans="6:6" x14ac:dyDescent="0.25">
      <c r="F16320" s="469"/>
    </row>
    <row r="16321" spans="6:6" x14ac:dyDescent="0.25">
      <c r="F16321" s="469"/>
    </row>
    <row r="16322" spans="6:6" x14ac:dyDescent="0.25">
      <c r="F16322" s="469"/>
    </row>
    <row r="16323" spans="6:6" x14ac:dyDescent="0.25">
      <c r="F16323" s="469"/>
    </row>
    <row r="16324" spans="6:6" x14ac:dyDescent="0.25">
      <c r="F16324" s="469"/>
    </row>
    <row r="16325" spans="6:6" x14ac:dyDescent="0.25">
      <c r="F16325" s="469"/>
    </row>
    <row r="16326" spans="6:6" x14ac:dyDescent="0.25">
      <c r="F16326" s="469"/>
    </row>
    <row r="16327" spans="6:6" x14ac:dyDescent="0.25">
      <c r="F16327" s="469"/>
    </row>
    <row r="16328" spans="6:6" x14ac:dyDescent="0.25">
      <c r="F16328" s="469"/>
    </row>
    <row r="16329" spans="6:6" x14ac:dyDescent="0.25">
      <c r="F16329" s="469"/>
    </row>
    <row r="16330" spans="6:6" x14ac:dyDescent="0.25">
      <c r="F16330" s="469"/>
    </row>
    <row r="16331" spans="6:6" x14ac:dyDescent="0.25">
      <c r="F16331" s="469"/>
    </row>
    <row r="16332" spans="6:6" x14ac:dyDescent="0.25">
      <c r="F16332" s="469"/>
    </row>
    <row r="16333" spans="6:6" x14ac:dyDescent="0.25">
      <c r="F16333" s="469"/>
    </row>
    <row r="16334" spans="6:6" x14ac:dyDescent="0.25">
      <c r="F16334" s="469"/>
    </row>
    <row r="16335" spans="6:6" x14ac:dyDescent="0.25">
      <c r="F16335" s="469"/>
    </row>
    <row r="16336" spans="6:6" x14ac:dyDescent="0.25">
      <c r="F16336" s="469"/>
    </row>
    <row r="16337" spans="6:6" x14ac:dyDescent="0.25">
      <c r="F16337" s="469"/>
    </row>
    <row r="16338" spans="6:6" x14ac:dyDescent="0.25">
      <c r="F16338" s="469"/>
    </row>
    <row r="16339" spans="6:6" x14ac:dyDescent="0.25">
      <c r="F16339" s="469"/>
    </row>
    <row r="16340" spans="6:6" x14ac:dyDescent="0.25">
      <c r="F16340" s="469"/>
    </row>
    <row r="16341" spans="6:6" x14ac:dyDescent="0.25">
      <c r="F16341" s="469"/>
    </row>
    <row r="16342" spans="6:6" x14ac:dyDescent="0.25">
      <c r="F16342" s="469"/>
    </row>
    <row r="16343" spans="6:6" x14ac:dyDescent="0.25">
      <c r="F16343" s="469"/>
    </row>
    <row r="16344" spans="6:6" x14ac:dyDescent="0.25">
      <c r="F16344" s="469"/>
    </row>
    <row r="16345" spans="6:6" x14ac:dyDescent="0.25">
      <c r="F16345" s="469"/>
    </row>
    <row r="16346" spans="6:6" x14ac:dyDescent="0.25">
      <c r="F16346" s="469"/>
    </row>
    <row r="16347" spans="6:6" x14ac:dyDescent="0.25">
      <c r="F16347" s="469"/>
    </row>
    <row r="16348" spans="6:6" x14ac:dyDescent="0.25">
      <c r="F16348" s="469"/>
    </row>
    <row r="16349" spans="6:6" x14ac:dyDescent="0.25">
      <c r="F16349" s="469"/>
    </row>
    <row r="16350" spans="6:6" x14ac:dyDescent="0.25">
      <c r="F16350" s="469"/>
    </row>
    <row r="16351" spans="6:6" x14ac:dyDescent="0.25">
      <c r="F16351" s="469"/>
    </row>
    <row r="16352" spans="6:6" x14ac:dyDescent="0.25">
      <c r="F16352" s="469"/>
    </row>
    <row r="16353" spans="6:6" x14ac:dyDescent="0.25">
      <c r="F16353" s="469"/>
    </row>
    <row r="16354" spans="6:6" x14ac:dyDescent="0.25">
      <c r="F16354" s="469"/>
    </row>
    <row r="16355" spans="6:6" x14ac:dyDescent="0.25">
      <c r="F16355" s="469"/>
    </row>
    <row r="16356" spans="6:6" x14ac:dyDescent="0.25">
      <c r="F16356" s="469"/>
    </row>
    <row r="16357" spans="6:6" x14ac:dyDescent="0.25">
      <c r="F16357" s="469"/>
    </row>
    <row r="16358" spans="6:6" x14ac:dyDescent="0.25">
      <c r="F16358" s="469"/>
    </row>
    <row r="16359" spans="6:6" x14ac:dyDescent="0.25">
      <c r="F16359" s="469"/>
    </row>
    <row r="16360" spans="6:6" x14ac:dyDescent="0.25">
      <c r="F16360" s="469"/>
    </row>
    <row r="16361" spans="6:6" x14ac:dyDescent="0.25">
      <c r="F16361" s="469"/>
    </row>
    <row r="16362" spans="6:6" x14ac:dyDescent="0.25">
      <c r="F16362" s="469"/>
    </row>
    <row r="16363" spans="6:6" x14ac:dyDescent="0.25">
      <c r="F16363" s="469"/>
    </row>
    <row r="16364" spans="6:6" x14ac:dyDescent="0.25">
      <c r="F16364" s="469"/>
    </row>
    <row r="16365" spans="6:6" x14ac:dyDescent="0.25">
      <c r="F16365" s="469"/>
    </row>
    <row r="16366" spans="6:6" x14ac:dyDescent="0.25">
      <c r="F16366" s="469"/>
    </row>
    <row r="16367" spans="6:6" x14ac:dyDescent="0.25">
      <c r="F16367" s="469"/>
    </row>
    <row r="16368" spans="6:6" x14ac:dyDescent="0.25">
      <c r="F16368" s="469"/>
    </row>
    <row r="16369" spans="6:6" x14ac:dyDescent="0.25">
      <c r="F16369" s="469"/>
    </row>
    <row r="16370" spans="6:6" x14ac:dyDescent="0.25">
      <c r="F16370" s="469"/>
    </row>
    <row r="16371" spans="6:6" x14ac:dyDescent="0.25">
      <c r="F16371" s="469"/>
    </row>
    <row r="16372" spans="6:6" x14ac:dyDescent="0.25">
      <c r="F16372" s="469"/>
    </row>
    <row r="16373" spans="6:6" x14ac:dyDescent="0.25">
      <c r="F16373" s="469"/>
    </row>
    <row r="16374" spans="6:6" x14ac:dyDescent="0.25">
      <c r="F16374" s="469"/>
    </row>
    <row r="16375" spans="6:6" x14ac:dyDescent="0.25">
      <c r="F16375" s="469"/>
    </row>
    <row r="16376" spans="6:6" x14ac:dyDescent="0.25">
      <c r="F16376" s="469"/>
    </row>
    <row r="16377" spans="6:6" x14ac:dyDescent="0.25">
      <c r="F16377" s="469"/>
    </row>
    <row r="16378" spans="6:6" x14ac:dyDescent="0.25">
      <c r="F16378" s="469"/>
    </row>
    <row r="16379" spans="6:6" x14ac:dyDescent="0.25">
      <c r="F16379" s="469"/>
    </row>
    <row r="16380" spans="6:6" x14ac:dyDescent="0.25">
      <c r="F16380" s="469"/>
    </row>
    <row r="16381" spans="6:6" x14ac:dyDescent="0.25">
      <c r="F16381" s="469"/>
    </row>
    <row r="16382" spans="6:6" x14ac:dyDescent="0.25">
      <c r="F16382" s="469"/>
    </row>
    <row r="16383" spans="6:6" x14ac:dyDescent="0.25">
      <c r="F16383" s="469"/>
    </row>
    <row r="16384" spans="6:6" x14ac:dyDescent="0.25">
      <c r="F16384" s="469"/>
    </row>
    <row r="16385" spans="6:6" x14ac:dyDescent="0.25">
      <c r="F16385" s="469"/>
    </row>
    <row r="16386" spans="6:6" x14ac:dyDescent="0.25">
      <c r="F16386" s="469"/>
    </row>
    <row r="16387" spans="6:6" x14ac:dyDescent="0.25">
      <c r="F16387" s="469"/>
    </row>
    <row r="16388" spans="6:6" x14ac:dyDescent="0.25">
      <c r="F16388" s="469"/>
    </row>
    <row r="16389" spans="6:6" x14ac:dyDescent="0.25">
      <c r="F16389" s="469"/>
    </row>
    <row r="16390" spans="6:6" x14ac:dyDescent="0.25">
      <c r="F16390" s="469"/>
    </row>
    <row r="16391" spans="6:6" x14ac:dyDescent="0.25">
      <c r="F16391" s="469"/>
    </row>
    <row r="16392" spans="6:6" x14ac:dyDescent="0.25">
      <c r="F16392" s="469"/>
    </row>
    <row r="16393" spans="6:6" x14ac:dyDescent="0.25">
      <c r="F16393" s="469"/>
    </row>
    <row r="16394" spans="6:6" x14ac:dyDescent="0.25">
      <c r="F16394" s="469"/>
    </row>
    <row r="16395" spans="6:6" x14ac:dyDescent="0.25">
      <c r="F16395" s="469"/>
    </row>
    <row r="16396" spans="6:6" x14ac:dyDescent="0.25">
      <c r="F16396" s="469"/>
    </row>
    <row r="16397" spans="6:6" x14ac:dyDescent="0.25">
      <c r="F16397" s="469"/>
    </row>
    <row r="16398" spans="6:6" x14ac:dyDescent="0.25">
      <c r="F16398" s="469"/>
    </row>
    <row r="16399" spans="6:6" x14ac:dyDescent="0.25">
      <c r="F16399" s="469"/>
    </row>
    <row r="16400" spans="6:6" x14ac:dyDescent="0.25">
      <c r="F16400" s="469"/>
    </row>
    <row r="16401" spans="6:6" x14ac:dyDescent="0.25">
      <c r="F16401" s="469"/>
    </row>
    <row r="16402" spans="6:6" x14ac:dyDescent="0.25">
      <c r="F16402" s="469"/>
    </row>
    <row r="16403" spans="6:6" x14ac:dyDescent="0.25">
      <c r="F16403" s="469"/>
    </row>
    <row r="16404" spans="6:6" x14ac:dyDescent="0.25">
      <c r="F16404" s="469"/>
    </row>
    <row r="16405" spans="6:6" x14ac:dyDescent="0.25">
      <c r="F16405" s="469"/>
    </row>
    <row r="16406" spans="6:6" x14ac:dyDescent="0.25">
      <c r="F16406" s="469"/>
    </row>
    <row r="16407" spans="6:6" x14ac:dyDescent="0.25">
      <c r="F16407" s="469"/>
    </row>
    <row r="16408" spans="6:6" x14ac:dyDescent="0.25">
      <c r="F16408" s="469"/>
    </row>
    <row r="16409" spans="6:6" x14ac:dyDescent="0.25">
      <c r="F16409" s="469"/>
    </row>
    <row r="16410" spans="6:6" x14ac:dyDescent="0.25">
      <c r="F16410" s="469"/>
    </row>
    <row r="16411" spans="6:6" x14ac:dyDescent="0.25">
      <c r="F16411" s="469"/>
    </row>
    <row r="16412" spans="6:6" x14ac:dyDescent="0.25">
      <c r="F16412" s="469"/>
    </row>
    <row r="16413" spans="6:6" x14ac:dyDescent="0.25">
      <c r="F16413" s="469"/>
    </row>
    <row r="16414" spans="6:6" x14ac:dyDescent="0.25">
      <c r="F16414" s="469"/>
    </row>
    <row r="16415" spans="6:6" x14ac:dyDescent="0.25">
      <c r="F16415" s="469"/>
    </row>
    <row r="16416" spans="6:6" x14ac:dyDescent="0.25">
      <c r="F16416" s="469"/>
    </row>
    <row r="16417" spans="6:6" x14ac:dyDescent="0.25">
      <c r="F16417" s="469"/>
    </row>
    <row r="16418" spans="6:6" x14ac:dyDescent="0.25">
      <c r="F16418" s="469"/>
    </row>
    <row r="16419" spans="6:6" x14ac:dyDescent="0.25">
      <c r="F16419" s="469"/>
    </row>
    <row r="16420" spans="6:6" x14ac:dyDescent="0.25">
      <c r="F16420" s="469"/>
    </row>
    <row r="16421" spans="6:6" x14ac:dyDescent="0.25">
      <c r="F16421" s="469"/>
    </row>
    <row r="16422" spans="6:6" x14ac:dyDescent="0.25">
      <c r="F16422" s="469"/>
    </row>
    <row r="16423" spans="6:6" x14ac:dyDescent="0.25">
      <c r="F16423" s="469"/>
    </row>
    <row r="16424" spans="6:6" x14ac:dyDescent="0.25">
      <c r="F16424" s="469"/>
    </row>
    <row r="16425" spans="6:6" x14ac:dyDescent="0.25">
      <c r="F16425" s="469"/>
    </row>
    <row r="16426" spans="6:6" x14ac:dyDescent="0.25">
      <c r="F16426" s="469"/>
    </row>
    <row r="16427" spans="6:6" x14ac:dyDescent="0.25">
      <c r="F16427" s="469"/>
    </row>
    <row r="16428" spans="6:6" x14ac:dyDescent="0.25">
      <c r="F16428" s="469"/>
    </row>
    <row r="16429" spans="6:6" x14ac:dyDescent="0.25">
      <c r="F16429" s="469"/>
    </row>
    <row r="16430" spans="6:6" x14ac:dyDescent="0.25">
      <c r="F16430" s="469"/>
    </row>
    <row r="16431" spans="6:6" x14ac:dyDescent="0.25">
      <c r="F16431" s="469"/>
    </row>
    <row r="16432" spans="6:6" x14ac:dyDescent="0.25">
      <c r="F16432" s="469"/>
    </row>
    <row r="16433" spans="6:6" x14ac:dyDescent="0.25">
      <c r="F16433" s="469"/>
    </row>
    <row r="16434" spans="6:6" x14ac:dyDescent="0.25">
      <c r="F16434" s="469"/>
    </row>
    <row r="16435" spans="6:6" x14ac:dyDescent="0.25">
      <c r="F16435" s="469"/>
    </row>
    <row r="16436" spans="6:6" x14ac:dyDescent="0.25">
      <c r="F16436" s="469"/>
    </row>
    <row r="16437" spans="6:6" x14ac:dyDescent="0.25">
      <c r="F16437" s="469"/>
    </row>
    <row r="16438" spans="6:6" x14ac:dyDescent="0.25">
      <c r="F16438" s="469"/>
    </row>
    <row r="16439" spans="6:6" x14ac:dyDescent="0.25">
      <c r="F16439" s="469"/>
    </row>
    <row r="16440" spans="6:6" x14ac:dyDescent="0.25">
      <c r="F16440" s="469"/>
    </row>
    <row r="16441" spans="6:6" x14ac:dyDescent="0.25">
      <c r="F16441" s="469"/>
    </row>
    <row r="16442" spans="6:6" x14ac:dyDescent="0.25">
      <c r="F16442" s="469"/>
    </row>
    <row r="16443" spans="6:6" x14ac:dyDescent="0.25">
      <c r="F16443" s="469"/>
    </row>
    <row r="16444" spans="6:6" x14ac:dyDescent="0.25">
      <c r="F16444" s="469"/>
    </row>
    <row r="16445" spans="6:6" x14ac:dyDescent="0.25">
      <c r="F16445" s="469"/>
    </row>
    <row r="16446" spans="6:6" x14ac:dyDescent="0.25">
      <c r="F16446" s="469"/>
    </row>
    <row r="16447" spans="6:6" x14ac:dyDescent="0.25">
      <c r="F16447" s="469"/>
    </row>
    <row r="16448" spans="6:6" x14ac:dyDescent="0.25">
      <c r="F16448" s="469"/>
    </row>
    <row r="16449" spans="6:6" x14ac:dyDescent="0.25">
      <c r="F16449" s="469"/>
    </row>
    <row r="16450" spans="6:6" x14ac:dyDescent="0.25">
      <c r="F16450" s="469"/>
    </row>
    <row r="16451" spans="6:6" x14ac:dyDescent="0.25">
      <c r="F16451" s="469"/>
    </row>
    <row r="16452" spans="6:6" x14ac:dyDescent="0.25">
      <c r="F16452" s="469"/>
    </row>
    <row r="16453" spans="6:6" x14ac:dyDescent="0.25">
      <c r="F16453" s="469"/>
    </row>
    <row r="16454" spans="6:6" x14ac:dyDescent="0.25">
      <c r="F16454" s="469"/>
    </row>
    <row r="16455" spans="6:6" x14ac:dyDescent="0.25">
      <c r="F16455" s="469"/>
    </row>
    <row r="16456" spans="6:6" x14ac:dyDescent="0.25">
      <c r="F16456" s="469"/>
    </row>
    <row r="16457" spans="6:6" x14ac:dyDescent="0.25">
      <c r="F16457" s="469"/>
    </row>
    <row r="16458" spans="6:6" x14ac:dyDescent="0.25">
      <c r="F16458" s="469"/>
    </row>
    <row r="16459" spans="6:6" x14ac:dyDescent="0.25">
      <c r="F16459" s="469"/>
    </row>
    <row r="16460" spans="6:6" x14ac:dyDescent="0.25">
      <c r="F16460" s="469"/>
    </row>
    <row r="16461" spans="6:6" x14ac:dyDescent="0.25">
      <c r="F16461" s="469"/>
    </row>
    <row r="16462" spans="6:6" x14ac:dyDescent="0.25">
      <c r="F16462" s="469"/>
    </row>
    <row r="16463" spans="6:6" x14ac:dyDescent="0.25">
      <c r="F16463" s="469"/>
    </row>
    <row r="16464" spans="6:6" x14ac:dyDescent="0.25">
      <c r="F16464" s="469"/>
    </row>
    <row r="16465" spans="6:6" x14ac:dyDescent="0.25">
      <c r="F16465" s="469"/>
    </row>
    <row r="16466" spans="6:6" x14ac:dyDescent="0.25">
      <c r="F16466" s="469"/>
    </row>
    <row r="16467" spans="6:6" x14ac:dyDescent="0.25">
      <c r="F16467" s="469"/>
    </row>
    <row r="16468" spans="6:6" x14ac:dyDescent="0.25">
      <c r="F16468" s="469"/>
    </row>
    <row r="16469" spans="6:6" x14ac:dyDescent="0.25">
      <c r="F16469" s="469"/>
    </row>
    <row r="16470" spans="6:6" x14ac:dyDescent="0.25">
      <c r="F16470" s="469"/>
    </row>
    <row r="16471" spans="6:6" x14ac:dyDescent="0.25">
      <c r="F16471" s="469"/>
    </row>
    <row r="16472" spans="6:6" x14ac:dyDescent="0.25">
      <c r="F16472" s="469"/>
    </row>
    <row r="16473" spans="6:6" x14ac:dyDescent="0.25">
      <c r="F16473" s="469"/>
    </row>
    <row r="16474" spans="6:6" x14ac:dyDescent="0.25">
      <c r="F16474" s="469"/>
    </row>
    <row r="16475" spans="6:6" x14ac:dyDescent="0.25">
      <c r="F16475" s="469"/>
    </row>
    <row r="16476" spans="6:6" x14ac:dyDescent="0.25">
      <c r="F16476" s="469"/>
    </row>
    <row r="16477" spans="6:6" x14ac:dyDescent="0.25">
      <c r="F16477" s="469"/>
    </row>
    <row r="16478" spans="6:6" x14ac:dyDescent="0.25">
      <c r="F16478" s="469"/>
    </row>
    <row r="16479" spans="6:6" x14ac:dyDescent="0.25">
      <c r="F16479" s="469"/>
    </row>
    <row r="16480" spans="6:6" x14ac:dyDescent="0.25">
      <c r="F16480" s="469"/>
    </row>
    <row r="16481" spans="6:6" x14ac:dyDescent="0.25">
      <c r="F16481" s="469"/>
    </row>
    <row r="16482" spans="6:6" x14ac:dyDescent="0.25">
      <c r="F16482" s="469"/>
    </row>
    <row r="16483" spans="6:6" x14ac:dyDescent="0.25">
      <c r="F16483" s="469"/>
    </row>
    <row r="16484" spans="6:6" x14ac:dyDescent="0.25">
      <c r="F16484" s="469"/>
    </row>
    <row r="16485" spans="6:6" x14ac:dyDescent="0.25">
      <c r="F16485" s="469"/>
    </row>
    <row r="16486" spans="6:6" x14ac:dyDescent="0.25">
      <c r="F16486" s="469"/>
    </row>
    <row r="16487" spans="6:6" x14ac:dyDescent="0.25">
      <c r="F16487" s="469"/>
    </row>
    <row r="16488" spans="6:6" x14ac:dyDescent="0.25">
      <c r="F16488" s="469"/>
    </row>
    <row r="16489" spans="6:6" x14ac:dyDescent="0.25">
      <c r="F16489" s="469"/>
    </row>
    <row r="16490" spans="6:6" x14ac:dyDescent="0.25">
      <c r="F16490" s="469"/>
    </row>
    <row r="16491" spans="6:6" x14ac:dyDescent="0.25">
      <c r="F16491" s="469"/>
    </row>
    <row r="16492" spans="6:6" x14ac:dyDescent="0.25">
      <c r="F16492" s="469"/>
    </row>
    <row r="16493" spans="6:6" x14ac:dyDescent="0.25">
      <c r="F16493" s="469"/>
    </row>
    <row r="16494" spans="6:6" x14ac:dyDescent="0.25">
      <c r="F16494" s="469"/>
    </row>
    <row r="16495" spans="6:6" x14ac:dyDescent="0.25">
      <c r="F16495" s="469"/>
    </row>
    <row r="16496" spans="6:6" x14ac:dyDescent="0.25">
      <c r="F16496" s="469"/>
    </row>
    <row r="16497" spans="6:6" x14ac:dyDescent="0.25">
      <c r="F16497" s="469"/>
    </row>
    <row r="16498" spans="6:6" x14ac:dyDescent="0.25">
      <c r="F16498" s="469"/>
    </row>
    <row r="16499" spans="6:6" x14ac:dyDescent="0.25">
      <c r="F16499" s="469"/>
    </row>
    <row r="16500" spans="6:6" x14ac:dyDescent="0.25">
      <c r="F16500" s="469"/>
    </row>
    <row r="16501" spans="6:6" x14ac:dyDescent="0.25">
      <c r="F16501" s="469"/>
    </row>
    <row r="16502" spans="6:6" x14ac:dyDescent="0.25">
      <c r="F16502" s="469"/>
    </row>
    <row r="16503" spans="6:6" x14ac:dyDescent="0.25">
      <c r="F16503" s="469"/>
    </row>
    <row r="16504" spans="6:6" x14ac:dyDescent="0.25">
      <c r="F16504" s="469"/>
    </row>
    <row r="16505" spans="6:6" x14ac:dyDescent="0.25">
      <c r="F16505" s="469"/>
    </row>
    <row r="16506" spans="6:6" x14ac:dyDescent="0.25">
      <c r="F16506" s="469"/>
    </row>
    <row r="16507" spans="6:6" x14ac:dyDescent="0.25">
      <c r="F16507" s="469"/>
    </row>
    <row r="16508" spans="6:6" x14ac:dyDescent="0.25">
      <c r="F16508" s="469"/>
    </row>
    <row r="16509" spans="6:6" x14ac:dyDescent="0.25">
      <c r="F16509" s="469"/>
    </row>
    <row r="16510" spans="6:6" x14ac:dyDescent="0.25">
      <c r="F16510" s="469"/>
    </row>
    <row r="16511" spans="6:6" x14ac:dyDescent="0.25">
      <c r="F16511" s="469"/>
    </row>
    <row r="16512" spans="6:6" x14ac:dyDescent="0.25">
      <c r="F16512" s="469"/>
    </row>
    <row r="16513" spans="6:6" x14ac:dyDescent="0.25">
      <c r="F16513" s="469"/>
    </row>
    <row r="16514" spans="6:6" x14ac:dyDescent="0.25">
      <c r="F16514" s="469"/>
    </row>
    <row r="16515" spans="6:6" x14ac:dyDescent="0.25">
      <c r="F16515" s="469"/>
    </row>
    <row r="16516" spans="6:6" x14ac:dyDescent="0.25">
      <c r="F16516" s="469"/>
    </row>
    <row r="16517" spans="6:6" x14ac:dyDescent="0.25">
      <c r="F16517" s="469"/>
    </row>
    <row r="16518" spans="6:6" x14ac:dyDescent="0.25">
      <c r="F16518" s="469"/>
    </row>
    <row r="16519" spans="6:6" x14ac:dyDescent="0.25">
      <c r="F16519" s="469"/>
    </row>
    <row r="16520" spans="6:6" x14ac:dyDescent="0.25">
      <c r="F16520" s="469"/>
    </row>
    <row r="16521" spans="6:6" x14ac:dyDescent="0.25">
      <c r="F16521" s="469"/>
    </row>
    <row r="16522" spans="6:6" x14ac:dyDescent="0.25">
      <c r="F16522" s="469"/>
    </row>
    <row r="16523" spans="6:6" x14ac:dyDescent="0.25">
      <c r="F16523" s="469"/>
    </row>
    <row r="16524" spans="6:6" x14ac:dyDescent="0.25">
      <c r="F16524" s="469"/>
    </row>
    <row r="16525" spans="6:6" x14ac:dyDescent="0.25">
      <c r="F16525" s="469"/>
    </row>
    <row r="16526" spans="6:6" x14ac:dyDescent="0.25">
      <c r="F16526" s="469"/>
    </row>
    <row r="16527" spans="6:6" x14ac:dyDescent="0.25">
      <c r="F16527" s="469"/>
    </row>
    <row r="16528" spans="6:6" x14ac:dyDescent="0.25">
      <c r="F16528" s="469"/>
    </row>
    <row r="16529" spans="6:6" x14ac:dyDescent="0.25">
      <c r="F16529" s="469"/>
    </row>
    <row r="16530" spans="6:6" x14ac:dyDescent="0.25">
      <c r="F16530" s="469"/>
    </row>
    <row r="16531" spans="6:6" x14ac:dyDescent="0.25">
      <c r="F16531" s="469"/>
    </row>
    <row r="16532" spans="6:6" x14ac:dyDescent="0.25">
      <c r="F16532" s="469"/>
    </row>
    <row r="16533" spans="6:6" x14ac:dyDescent="0.25">
      <c r="F16533" s="469"/>
    </row>
    <row r="16534" spans="6:6" x14ac:dyDescent="0.25">
      <c r="F16534" s="469"/>
    </row>
    <row r="16535" spans="6:6" x14ac:dyDescent="0.25">
      <c r="F16535" s="469"/>
    </row>
    <row r="16536" spans="6:6" x14ac:dyDescent="0.25">
      <c r="F16536" s="469"/>
    </row>
    <row r="16537" spans="6:6" x14ac:dyDescent="0.25">
      <c r="F16537" s="469"/>
    </row>
    <row r="16538" spans="6:6" x14ac:dyDescent="0.25">
      <c r="F16538" s="469"/>
    </row>
    <row r="16539" spans="6:6" x14ac:dyDescent="0.25">
      <c r="F16539" s="469"/>
    </row>
    <row r="16540" spans="6:6" x14ac:dyDescent="0.25">
      <c r="F16540" s="469"/>
    </row>
    <row r="16541" spans="6:6" x14ac:dyDescent="0.25">
      <c r="F16541" s="469"/>
    </row>
    <row r="16542" spans="6:6" x14ac:dyDescent="0.25">
      <c r="F16542" s="469"/>
    </row>
    <row r="16543" spans="6:6" x14ac:dyDescent="0.25">
      <c r="F16543" s="469"/>
    </row>
    <row r="16544" spans="6:6" x14ac:dyDescent="0.25">
      <c r="F16544" s="469"/>
    </row>
    <row r="16545" spans="6:6" x14ac:dyDescent="0.25">
      <c r="F16545" s="469"/>
    </row>
    <row r="16546" spans="6:6" x14ac:dyDescent="0.25">
      <c r="F16546" s="469"/>
    </row>
    <row r="16547" spans="6:6" x14ac:dyDescent="0.25">
      <c r="F16547" s="469"/>
    </row>
    <row r="16548" spans="6:6" x14ac:dyDescent="0.25">
      <c r="F16548" s="469"/>
    </row>
    <row r="16549" spans="6:6" x14ac:dyDescent="0.25">
      <c r="F16549" s="469"/>
    </row>
    <row r="16550" spans="6:6" x14ac:dyDescent="0.25">
      <c r="F16550" s="469"/>
    </row>
    <row r="16551" spans="6:6" x14ac:dyDescent="0.25">
      <c r="F16551" s="469"/>
    </row>
    <row r="16552" spans="6:6" x14ac:dyDescent="0.25">
      <c r="F16552" s="469"/>
    </row>
    <row r="16553" spans="6:6" x14ac:dyDescent="0.25">
      <c r="F16553" s="469"/>
    </row>
    <row r="16554" spans="6:6" x14ac:dyDescent="0.25">
      <c r="F16554" s="469"/>
    </row>
    <row r="16555" spans="6:6" x14ac:dyDescent="0.25">
      <c r="F16555" s="469"/>
    </row>
    <row r="16556" spans="6:6" x14ac:dyDescent="0.25">
      <c r="F16556" s="469"/>
    </row>
    <row r="16557" spans="6:6" x14ac:dyDescent="0.25">
      <c r="F16557" s="469"/>
    </row>
    <row r="16558" spans="6:6" x14ac:dyDescent="0.25">
      <c r="F16558" s="469"/>
    </row>
    <row r="16559" spans="6:6" x14ac:dyDescent="0.25">
      <c r="F16559" s="469"/>
    </row>
    <row r="16560" spans="6:6" x14ac:dyDescent="0.25">
      <c r="F16560" s="469"/>
    </row>
    <row r="16561" spans="6:6" x14ac:dyDescent="0.25">
      <c r="F16561" s="469"/>
    </row>
    <row r="16562" spans="6:6" x14ac:dyDescent="0.25">
      <c r="F16562" s="469"/>
    </row>
    <row r="16563" spans="6:6" x14ac:dyDescent="0.25">
      <c r="F16563" s="469"/>
    </row>
    <row r="16564" spans="6:6" x14ac:dyDescent="0.25">
      <c r="F16564" s="469"/>
    </row>
    <row r="16565" spans="6:6" x14ac:dyDescent="0.25">
      <c r="F16565" s="469"/>
    </row>
    <row r="16566" spans="6:6" x14ac:dyDescent="0.25">
      <c r="F16566" s="469"/>
    </row>
    <row r="16567" spans="6:6" x14ac:dyDescent="0.25">
      <c r="F16567" s="469"/>
    </row>
    <row r="16568" spans="6:6" x14ac:dyDescent="0.25">
      <c r="F16568" s="469"/>
    </row>
    <row r="16569" spans="6:6" x14ac:dyDescent="0.25">
      <c r="F16569" s="469"/>
    </row>
    <row r="16570" spans="6:6" x14ac:dyDescent="0.25">
      <c r="F16570" s="469"/>
    </row>
    <row r="16571" spans="6:6" x14ac:dyDescent="0.25">
      <c r="F16571" s="469"/>
    </row>
    <row r="16572" spans="6:6" x14ac:dyDescent="0.25">
      <c r="F16572" s="469"/>
    </row>
    <row r="16573" spans="6:6" x14ac:dyDescent="0.25">
      <c r="F16573" s="469"/>
    </row>
    <row r="16574" spans="6:6" x14ac:dyDescent="0.25">
      <c r="F16574" s="469"/>
    </row>
    <row r="16575" spans="6:6" x14ac:dyDescent="0.25">
      <c r="F16575" s="469"/>
    </row>
    <row r="16576" spans="6:6" x14ac:dyDescent="0.25">
      <c r="F16576" s="469"/>
    </row>
    <row r="16577" spans="6:6" x14ac:dyDescent="0.25">
      <c r="F16577" s="469"/>
    </row>
    <row r="16578" spans="6:6" x14ac:dyDescent="0.25">
      <c r="F16578" s="469"/>
    </row>
    <row r="16579" spans="6:6" x14ac:dyDescent="0.25">
      <c r="F16579" s="469"/>
    </row>
    <row r="16580" spans="6:6" x14ac:dyDescent="0.25">
      <c r="F16580" s="469"/>
    </row>
    <row r="16581" spans="6:6" x14ac:dyDescent="0.25">
      <c r="F16581" s="469"/>
    </row>
    <row r="16582" spans="6:6" x14ac:dyDescent="0.25">
      <c r="F16582" s="469"/>
    </row>
    <row r="16583" spans="6:6" x14ac:dyDescent="0.25">
      <c r="F16583" s="469"/>
    </row>
    <row r="16584" spans="6:6" x14ac:dyDescent="0.25">
      <c r="F16584" s="469"/>
    </row>
    <row r="16585" spans="6:6" x14ac:dyDescent="0.25">
      <c r="F16585" s="469"/>
    </row>
    <row r="16586" spans="6:6" x14ac:dyDescent="0.25">
      <c r="F16586" s="469"/>
    </row>
    <row r="16587" spans="6:6" x14ac:dyDescent="0.25">
      <c r="F16587" s="469"/>
    </row>
    <row r="16588" spans="6:6" x14ac:dyDescent="0.25">
      <c r="F16588" s="469"/>
    </row>
    <row r="16589" spans="6:6" x14ac:dyDescent="0.25">
      <c r="F16589" s="469"/>
    </row>
    <row r="16590" spans="6:6" x14ac:dyDescent="0.25">
      <c r="F16590" s="469"/>
    </row>
    <row r="16591" spans="6:6" x14ac:dyDescent="0.25">
      <c r="F16591" s="469"/>
    </row>
    <row r="16592" spans="6:6" x14ac:dyDescent="0.25">
      <c r="F16592" s="469"/>
    </row>
    <row r="16593" spans="6:6" x14ac:dyDescent="0.25">
      <c r="F16593" s="469"/>
    </row>
    <row r="16594" spans="6:6" x14ac:dyDescent="0.25">
      <c r="F16594" s="469"/>
    </row>
    <row r="16595" spans="6:6" x14ac:dyDescent="0.25">
      <c r="F16595" s="469"/>
    </row>
    <row r="16596" spans="6:6" x14ac:dyDescent="0.25">
      <c r="F16596" s="469"/>
    </row>
    <row r="16597" spans="6:6" x14ac:dyDescent="0.25">
      <c r="F16597" s="469"/>
    </row>
    <row r="16598" spans="6:6" x14ac:dyDescent="0.25">
      <c r="F16598" s="469"/>
    </row>
    <row r="16599" spans="6:6" x14ac:dyDescent="0.25">
      <c r="F16599" s="469"/>
    </row>
    <row r="16600" spans="6:6" x14ac:dyDescent="0.25">
      <c r="F16600" s="469"/>
    </row>
    <row r="16601" spans="6:6" x14ac:dyDescent="0.25">
      <c r="F16601" s="469"/>
    </row>
    <row r="16602" spans="6:6" x14ac:dyDescent="0.25">
      <c r="F16602" s="469"/>
    </row>
    <row r="16603" spans="6:6" x14ac:dyDescent="0.25">
      <c r="F16603" s="469"/>
    </row>
    <row r="16604" spans="6:6" x14ac:dyDescent="0.25">
      <c r="F16604" s="469"/>
    </row>
    <row r="16605" spans="6:6" x14ac:dyDescent="0.25">
      <c r="F16605" s="469"/>
    </row>
    <row r="16606" spans="6:6" x14ac:dyDescent="0.25">
      <c r="F16606" s="469"/>
    </row>
    <row r="16607" spans="6:6" x14ac:dyDescent="0.25">
      <c r="F16607" s="469"/>
    </row>
    <row r="16608" spans="6:6" x14ac:dyDescent="0.25">
      <c r="F16608" s="469"/>
    </row>
    <row r="16609" spans="6:6" x14ac:dyDescent="0.25">
      <c r="F16609" s="469"/>
    </row>
    <row r="16610" spans="6:6" x14ac:dyDescent="0.25">
      <c r="F16610" s="469"/>
    </row>
    <row r="16611" spans="6:6" x14ac:dyDescent="0.25">
      <c r="F16611" s="469"/>
    </row>
    <row r="16612" spans="6:6" x14ac:dyDescent="0.25">
      <c r="F16612" s="469"/>
    </row>
    <row r="16613" spans="6:6" x14ac:dyDescent="0.25">
      <c r="F16613" s="469"/>
    </row>
    <row r="16614" spans="6:6" x14ac:dyDescent="0.25">
      <c r="F16614" s="469"/>
    </row>
    <row r="16615" spans="6:6" x14ac:dyDescent="0.25">
      <c r="F16615" s="469"/>
    </row>
    <row r="16616" spans="6:6" x14ac:dyDescent="0.25">
      <c r="F16616" s="469"/>
    </row>
    <row r="16617" spans="6:6" x14ac:dyDescent="0.25">
      <c r="F16617" s="469"/>
    </row>
    <row r="16618" spans="6:6" x14ac:dyDescent="0.25">
      <c r="F16618" s="469"/>
    </row>
    <row r="16619" spans="6:6" x14ac:dyDescent="0.25">
      <c r="F16619" s="469"/>
    </row>
    <row r="16620" spans="6:6" x14ac:dyDescent="0.25">
      <c r="F16620" s="469"/>
    </row>
    <row r="16621" spans="6:6" x14ac:dyDescent="0.25">
      <c r="F16621" s="469"/>
    </row>
    <row r="16622" spans="6:6" x14ac:dyDescent="0.25">
      <c r="F16622" s="469"/>
    </row>
    <row r="16623" spans="6:6" x14ac:dyDescent="0.25">
      <c r="F16623" s="469"/>
    </row>
    <row r="16624" spans="6:6" x14ac:dyDescent="0.25">
      <c r="F16624" s="469"/>
    </row>
    <row r="16625" spans="6:6" x14ac:dyDescent="0.25">
      <c r="F16625" s="469"/>
    </row>
    <row r="16626" spans="6:6" x14ac:dyDescent="0.25">
      <c r="F16626" s="469"/>
    </row>
    <row r="16627" spans="6:6" x14ac:dyDescent="0.25">
      <c r="F16627" s="469"/>
    </row>
    <row r="16628" spans="6:6" x14ac:dyDescent="0.25">
      <c r="F16628" s="469"/>
    </row>
    <row r="16629" spans="6:6" x14ac:dyDescent="0.25">
      <c r="F16629" s="469"/>
    </row>
    <row r="16630" spans="6:6" x14ac:dyDescent="0.25">
      <c r="F16630" s="469"/>
    </row>
    <row r="16631" spans="6:6" x14ac:dyDescent="0.25">
      <c r="F16631" s="469"/>
    </row>
    <row r="16632" spans="6:6" x14ac:dyDescent="0.25">
      <c r="F16632" s="469"/>
    </row>
    <row r="16633" spans="6:6" x14ac:dyDescent="0.25">
      <c r="F16633" s="469"/>
    </row>
    <row r="16634" spans="6:6" x14ac:dyDescent="0.25">
      <c r="F16634" s="469"/>
    </row>
    <row r="16635" spans="6:6" x14ac:dyDescent="0.25">
      <c r="F16635" s="469"/>
    </row>
    <row r="16636" spans="6:6" x14ac:dyDescent="0.25">
      <c r="F16636" s="469"/>
    </row>
    <row r="16637" spans="6:6" x14ac:dyDescent="0.25">
      <c r="F16637" s="469"/>
    </row>
    <row r="16638" spans="6:6" x14ac:dyDescent="0.25">
      <c r="F16638" s="469"/>
    </row>
    <row r="16639" spans="6:6" x14ac:dyDescent="0.25">
      <c r="F16639" s="469"/>
    </row>
    <row r="16640" spans="6:6" x14ac:dyDescent="0.25">
      <c r="F16640" s="469"/>
    </row>
    <row r="16641" spans="6:6" x14ac:dyDescent="0.25">
      <c r="F16641" s="469"/>
    </row>
    <row r="16642" spans="6:6" x14ac:dyDescent="0.25">
      <c r="F16642" s="469"/>
    </row>
    <row r="16643" spans="6:6" x14ac:dyDescent="0.25">
      <c r="F16643" s="469"/>
    </row>
    <row r="16644" spans="6:6" x14ac:dyDescent="0.25">
      <c r="F16644" s="469"/>
    </row>
    <row r="16645" spans="6:6" x14ac:dyDescent="0.25">
      <c r="F16645" s="469"/>
    </row>
    <row r="16646" spans="6:6" x14ac:dyDescent="0.25">
      <c r="F16646" s="469"/>
    </row>
    <row r="16647" spans="6:6" x14ac:dyDescent="0.25">
      <c r="F16647" s="469"/>
    </row>
    <row r="16648" spans="6:6" x14ac:dyDescent="0.25">
      <c r="F16648" s="469"/>
    </row>
    <row r="16649" spans="6:6" x14ac:dyDescent="0.25">
      <c r="F16649" s="469"/>
    </row>
    <row r="16650" spans="6:6" x14ac:dyDescent="0.25">
      <c r="F16650" s="469"/>
    </row>
    <row r="16651" spans="6:6" x14ac:dyDescent="0.25">
      <c r="F16651" s="469"/>
    </row>
    <row r="16652" spans="6:6" x14ac:dyDescent="0.25">
      <c r="F16652" s="469"/>
    </row>
    <row r="16653" spans="6:6" x14ac:dyDescent="0.25">
      <c r="F16653" s="469"/>
    </row>
    <row r="16654" spans="6:6" x14ac:dyDescent="0.25">
      <c r="F16654" s="469"/>
    </row>
    <row r="16655" spans="6:6" x14ac:dyDescent="0.25">
      <c r="F16655" s="469"/>
    </row>
    <row r="16656" spans="6:6" x14ac:dyDescent="0.25">
      <c r="F16656" s="469"/>
    </row>
    <row r="16657" spans="6:6" x14ac:dyDescent="0.25">
      <c r="F16657" s="469"/>
    </row>
    <row r="16658" spans="6:6" x14ac:dyDescent="0.25">
      <c r="F16658" s="469"/>
    </row>
    <row r="16659" spans="6:6" x14ac:dyDescent="0.25">
      <c r="F16659" s="469"/>
    </row>
    <row r="16660" spans="6:6" x14ac:dyDescent="0.25">
      <c r="F16660" s="469"/>
    </row>
    <row r="16661" spans="6:6" x14ac:dyDescent="0.25">
      <c r="F16661" s="469"/>
    </row>
    <row r="16662" spans="6:6" x14ac:dyDescent="0.25">
      <c r="F16662" s="469"/>
    </row>
    <row r="16663" spans="6:6" x14ac:dyDescent="0.25">
      <c r="F16663" s="469"/>
    </row>
    <row r="16664" spans="6:6" x14ac:dyDescent="0.25">
      <c r="F16664" s="469"/>
    </row>
    <row r="16665" spans="6:6" x14ac:dyDescent="0.25">
      <c r="F16665" s="469"/>
    </row>
    <row r="16666" spans="6:6" x14ac:dyDescent="0.25">
      <c r="F16666" s="469"/>
    </row>
    <row r="16667" spans="6:6" x14ac:dyDescent="0.25">
      <c r="F16667" s="469"/>
    </row>
    <row r="16668" spans="6:6" x14ac:dyDescent="0.25">
      <c r="F16668" s="469"/>
    </row>
    <row r="16669" spans="6:6" x14ac:dyDescent="0.25">
      <c r="F16669" s="469"/>
    </row>
    <row r="16670" spans="6:6" x14ac:dyDescent="0.25">
      <c r="F16670" s="469"/>
    </row>
    <row r="16671" spans="6:6" x14ac:dyDescent="0.25">
      <c r="F16671" s="469"/>
    </row>
    <row r="16672" spans="6:6" x14ac:dyDescent="0.25">
      <c r="F16672" s="469"/>
    </row>
    <row r="16673" spans="6:6" x14ac:dyDescent="0.25">
      <c r="F16673" s="469"/>
    </row>
    <row r="16674" spans="6:6" x14ac:dyDescent="0.25">
      <c r="F16674" s="469"/>
    </row>
    <row r="16675" spans="6:6" x14ac:dyDescent="0.25">
      <c r="F16675" s="469"/>
    </row>
    <row r="16676" spans="6:6" x14ac:dyDescent="0.25">
      <c r="F16676" s="469"/>
    </row>
    <row r="16677" spans="6:6" x14ac:dyDescent="0.25">
      <c r="F16677" s="469"/>
    </row>
    <row r="16678" spans="6:6" x14ac:dyDescent="0.25">
      <c r="F16678" s="469"/>
    </row>
    <row r="16679" spans="6:6" x14ac:dyDescent="0.25">
      <c r="F16679" s="469"/>
    </row>
    <row r="16680" spans="6:6" x14ac:dyDescent="0.25">
      <c r="F16680" s="469"/>
    </row>
    <row r="16681" spans="6:6" x14ac:dyDescent="0.25">
      <c r="F16681" s="469"/>
    </row>
    <row r="16682" spans="6:6" x14ac:dyDescent="0.25">
      <c r="F16682" s="469"/>
    </row>
    <row r="16683" spans="6:6" x14ac:dyDescent="0.25">
      <c r="F16683" s="469"/>
    </row>
    <row r="16684" spans="6:6" x14ac:dyDescent="0.25">
      <c r="F16684" s="469"/>
    </row>
    <row r="16685" spans="6:6" x14ac:dyDescent="0.25">
      <c r="F16685" s="469"/>
    </row>
    <row r="16686" spans="6:6" x14ac:dyDescent="0.25">
      <c r="F16686" s="469"/>
    </row>
    <row r="16687" spans="6:6" x14ac:dyDescent="0.25">
      <c r="F16687" s="469"/>
    </row>
    <row r="16688" spans="6:6" x14ac:dyDescent="0.25">
      <c r="F16688" s="469"/>
    </row>
    <row r="16689" spans="6:6" x14ac:dyDescent="0.25">
      <c r="F16689" s="469"/>
    </row>
    <row r="16690" spans="6:6" x14ac:dyDescent="0.25">
      <c r="F16690" s="469"/>
    </row>
    <row r="16691" spans="6:6" x14ac:dyDescent="0.25">
      <c r="F16691" s="469"/>
    </row>
    <row r="16692" spans="6:6" x14ac:dyDescent="0.25">
      <c r="F16692" s="469"/>
    </row>
    <row r="16693" spans="6:6" x14ac:dyDescent="0.25">
      <c r="F16693" s="469"/>
    </row>
    <row r="16694" spans="6:6" x14ac:dyDescent="0.25">
      <c r="F16694" s="469"/>
    </row>
    <row r="16695" spans="6:6" x14ac:dyDescent="0.25">
      <c r="F16695" s="469"/>
    </row>
    <row r="16696" spans="6:6" x14ac:dyDescent="0.25">
      <c r="F16696" s="469"/>
    </row>
    <row r="16697" spans="6:6" x14ac:dyDescent="0.25">
      <c r="F16697" s="469"/>
    </row>
    <row r="16698" spans="6:6" x14ac:dyDescent="0.25">
      <c r="F16698" s="469"/>
    </row>
    <row r="16699" spans="6:6" x14ac:dyDescent="0.25">
      <c r="F16699" s="469"/>
    </row>
    <row r="16700" spans="6:6" x14ac:dyDescent="0.25">
      <c r="F16700" s="469"/>
    </row>
    <row r="16701" spans="6:6" x14ac:dyDescent="0.25">
      <c r="F16701" s="469"/>
    </row>
    <row r="16702" spans="6:6" x14ac:dyDescent="0.25">
      <c r="F16702" s="469"/>
    </row>
    <row r="16703" spans="6:6" x14ac:dyDescent="0.25">
      <c r="F16703" s="469"/>
    </row>
    <row r="16704" spans="6:6" x14ac:dyDescent="0.25">
      <c r="F16704" s="469"/>
    </row>
    <row r="16705" spans="6:6" x14ac:dyDescent="0.25">
      <c r="F16705" s="469"/>
    </row>
    <row r="16706" spans="6:6" x14ac:dyDescent="0.25">
      <c r="F16706" s="469"/>
    </row>
    <row r="16707" spans="6:6" x14ac:dyDescent="0.25">
      <c r="F16707" s="469"/>
    </row>
    <row r="16708" spans="6:6" x14ac:dyDescent="0.25">
      <c r="F16708" s="469"/>
    </row>
    <row r="16709" spans="6:6" x14ac:dyDescent="0.25">
      <c r="F16709" s="469"/>
    </row>
    <row r="16710" spans="6:6" x14ac:dyDescent="0.25">
      <c r="F16710" s="469"/>
    </row>
    <row r="16711" spans="6:6" x14ac:dyDescent="0.25">
      <c r="F16711" s="469"/>
    </row>
    <row r="16712" spans="6:6" x14ac:dyDescent="0.25">
      <c r="F16712" s="469"/>
    </row>
    <row r="16713" spans="6:6" x14ac:dyDescent="0.25">
      <c r="F16713" s="469"/>
    </row>
    <row r="16714" spans="6:6" x14ac:dyDescent="0.25">
      <c r="F16714" s="469"/>
    </row>
    <row r="16715" spans="6:6" x14ac:dyDescent="0.25">
      <c r="F16715" s="469"/>
    </row>
    <row r="16716" spans="6:6" x14ac:dyDescent="0.25">
      <c r="F16716" s="469"/>
    </row>
    <row r="16717" spans="6:6" x14ac:dyDescent="0.25">
      <c r="F16717" s="469"/>
    </row>
    <row r="16718" spans="6:6" x14ac:dyDescent="0.25">
      <c r="F16718" s="469"/>
    </row>
    <row r="16719" spans="6:6" x14ac:dyDescent="0.25">
      <c r="F16719" s="469"/>
    </row>
    <row r="16720" spans="6:6" x14ac:dyDescent="0.25">
      <c r="F16720" s="469"/>
    </row>
    <row r="16721" spans="6:6" x14ac:dyDescent="0.25">
      <c r="F16721" s="469"/>
    </row>
    <row r="16722" spans="6:6" x14ac:dyDescent="0.25">
      <c r="F16722" s="469"/>
    </row>
    <row r="16723" spans="6:6" x14ac:dyDescent="0.25">
      <c r="F16723" s="469"/>
    </row>
    <row r="16724" spans="6:6" x14ac:dyDescent="0.25">
      <c r="F16724" s="469"/>
    </row>
    <row r="16725" spans="6:6" x14ac:dyDescent="0.25">
      <c r="F16725" s="469"/>
    </row>
    <row r="16726" spans="6:6" x14ac:dyDescent="0.25">
      <c r="F16726" s="469"/>
    </row>
    <row r="16727" spans="6:6" x14ac:dyDescent="0.25">
      <c r="F16727" s="469"/>
    </row>
    <row r="16728" spans="6:6" x14ac:dyDescent="0.25">
      <c r="F16728" s="469"/>
    </row>
    <row r="16729" spans="6:6" x14ac:dyDescent="0.25">
      <c r="F16729" s="469"/>
    </row>
    <row r="16730" spans="6:6" x14ac:dyDescent="0.25">
      <c r="F16730" s="469"/>
    </row>
    <row r="16731" spans="6:6" x14ac:dyDescent="0.25">
      <c r="F16731" s="469"/>
    </row>
    <row r="16732" spans="6:6" x14ac:dyDescent="0.25">
      <c r="F16732" s="469"/>
    </row>
    <row r="16733" spans="6:6" x14ac:dyDescent="0.25">
      <c r="F16733" s="469"/>
    </row>
    <row r="16734" spans="6:6" x14ac:dyDescent="0.25">
      <c r="F16734" s="469"/>
    </row>
    <row r="16735" spans="6:6" x14ac:dyDescent="0.25">
      <c r="F16735" s="469"/>
    </row>
    <row r="16736" spans="6:6" x14ac:dyDescent="0.25">
      <c r="F16736" s="469"/>
    </row>
    <row r="16737" spans="6:6" x14ac:dyDescent="0.25">
      <c r="F16737" s="469"/>
    </row>
    <row r="16738" spans="6:6" x14ac:dyDescent="0.25">
      <c r="F16738" s="469"/>
    </row>
    <row r="16739" spans="6:6" x14ac:dyDescent="0.25">
      <c r="F16739" s="469"/>
    </row>
    <row r="16740" spans="6:6" x14ac:dyDescent="0.25">
      <c r="F16740" s="469"/>
    </row>
    <row r="16741" spans="6:6" x14ac:dyDescent="0.25">
      <c r="F16741" s="469"/>
    </row>
    <row r="16742" spans="6:6" x14ac:dyDescent="0.25">
      <c r="F16742" s="469"/>
    </row>
    <row r="16743" spans="6:6" x14ac:dyDescent="0.25">
      <c r="F16743" s="469"/>
    </row>
    <row r="16744" spans="6:6" x14ac:dyDescent="0.25">
      <c r="F16744" s="469"/>
    </row>
    <row r="16745" spans="6:6" x14ac:dyDescent="0.25">
      <c r="F16745" s="469"/>
    </row>
    <row r="16746" spans="6:6" x14ac:dyDescent="0.25">
      <c r="F16746" s="469"/>
    </row>
    <row r="16747" spans="6:6" x14ac:dyDescent="0.25">
      <c r="F16747" s="469"/>
    </row>
    <row r="16748" spans="6:6" x14ac:dyDescent="0.25">
      <c r="F16748" s="469"/>
    </row>
    <row r="16749" spans="6:6" x14ac:dyDescent="0.25">
      <c r="F16749" s="469"/>
    </row>
    <row r="16750" spans="6:6" x14ac:dyDescent="0.25">
      <c r="F16750" s="469"/>
    </row>
    <row r="16751" spans="6:6" x14ac:dyDescent="0.25">
      <c r="F16751" s="469"/>
    </row>
    <row r="16752" spans="6:6" x14ac:dyDescent="0.25">
      <c r="F16752" s="469"/>
    </row>
    <row r="16753" spans="6:6" x14ac:dyDescent="0.25">
      <c r="F16753" s="469"/>
    </row>
    <row r="16754" spans="6:6" x14ac:dyDescent="0.25">
      <c r="F16754" s="469"/>
    </row>
    <row r="16755" spans="6:6" x14ac:dyDescent="0.25">
      <c r="F16755" s="469"/>
    </row>
    <row r="16756" spans="6:6" x14ac:dyDescent="0.25">
      <c r="F16756" s="469"/>
    </row>
    <row r="16757" spans="6:6" x14ac:dyDescent="0.25">
      <c r="F16757" s="469"/>
    </row>
    <row r="16758" spans="6:6" x14ac:dyDescent="0.25">
      <c r="F16758" s="469"/>
    </row>
    <row r="16759" spans="6:6" x14ac:dyDescent="0.25">
      <c r="F16759" s="469"/>
    </row>
    <row r="16760" spans="6:6" x14ac:dyDescent="0.25">
      <c r="F16760" s="469"/>
    </row>
    <row r="16761" spans="6:6" x14ac:dyDescent="0.25">
      <c r="F16761" s="469"/>
    </row>
    <row r="16762" spans="6:6" x14ac:dyDescent="0.25">
      <c r="F16762" s="469"/>
    </row>
    <row r="16763" spans="6:6" x14ac:dyDescent="0.25">
      <c r="F16763" s="469"/>
    </row>
    <row r="16764" spans="6:6" x14ac:dyDescent="0.25">
      <c r="F16764" s="469"/>
    </row>
    <row r="16765" spans="6:6" x14ac:dyDescent="0.25">
      <c r="F16765" s="469"/>
    </row>
    <row r="16766" spans="6:6" x14ac:dyDescent="0.25">
      <c r="F16766" s="469"/>
    </row>
    <row r="16767" spans="6:6" x14ac:dyDescent="0.25">
      <c r="F16767" s="469"/>
    </row>
    <row r="16768" spans="6:6" x14ac:dyDescent="0.25">
      <c r="F16768" s="469"/>
    </row>
    <row r="16769" spans="6:6" x14ac:dyDescent="0.25">
      <c r="F16769" s="469"/>
    </row>
    <row r="16770" spans="6:6" x14ac:dyDescent="0.25">
      <c r="F16770" s="469"/>
    </row>
    <row r="16771" spans="6:6" x14ac:dyDescent="0.25">
      <c r="F16771" s="469"/>
    </row>
    <row r="16772" spans="6:6" x14ac:dyDescent="0.25">
      <c r="F16772" s="469"/>
    </row>
    <row r="16773" spans="6:6" x14ac:dyDescent="0.25">
      <c r="F16773" s="469"/>
    </row>
    <row r="16774" spans="6:6" x14ac:dyDescent="0.25">
      <c r="F16774" s="469"/>
    </row>
    <row r="16775" spans="6:6" x14ac:dyDescent="0.25">
      <c r="F16775" s="469"/>
    </row>
    <row r="16776" spans="6:6" x14ac:dyDescent="0.25">
      <c r="F16776" s="469"/>
    </row>
    <row r="16777" spans="6:6" x14ac:dyDescent="0.25">
      <c r="F16777" s="469"/>
    </row>
    <row r="16778" spans="6:6" x14ac:dyDescent="0.25">
      <c r="F16778" s="469"/>
    </row>
    <row r="16779" spans="6:6" x14ac:dyDescent="0.25">
      <c r="F16779" s="469"/>
    </row>
    <row r="16780" spans="6:6" x14ac:dyDescent="0.25">
      <c r="F16780" s="469"/>
    </row>
    <row r="16781" spans="6:6" x14ac:dyDescent="0.25">
      <c r="F16781" s="469"/>
    </row>
    <row r="16782" spans="6:6" x14ac:dyDescent="0.25">
      <c r="F16782" s="469"/>
    </row>
    <row r="16783" spans="6:6" x14ac:dyDescent="0.25">
      <c r="F16783" s="469"/>
    </row>
    <row r="16784" spans="6:6" x14ac:dyDescent="0.25">
      <c r="F16784" s="469"/>
    </row>
    <row r="16785" spans="6:6" x14ac:dyDescent="0.25">
      <c r="F16785" s="469"/>
    </row>
    <row r="16786" spans="6:6" x14ac:dyDescent="0.25">
      <c r="F16786" s="469"/>
    </row>
    <row r="16787" spans="6:6" x14ac:dyDescent="0.25">
      <c r="F16787" s="469"/>
    </row>
    <row r="16788" spans="6:6" x14ac:dyDescent="0.25">
      <c r="F16788" s="469"/>
    </row>
    <row r="16789" spans="6:6" x14ac:dyDescent="0.25">
      <c r="F16789" s="469"/>
    </row>
    <row r="16790" spans="6:6" x14ac:dyDescent="0.25">
      <c r="F16790" s="469"/>
    </row>
    <row r="16791" spans="6:6" x14ac:dyDescent="0.25">
      <c r="F16791" s="469"/>
    </row>
    <row r="16792" spans="6:6" x14ac:dyDescent="0.25">
      <c r="F16792" s="469"/>
    </row>
    <row r="16793" spans="6:6" x14ac:dyDescent="0.25">
      <c r="F16793" s="469"/>
    </row>
    <row r="16794" spans="6:6" x14ac:dyDescent="0.25">
      <c r="F16794" s="469"/>
    </row>
    <row r="16795" spans="6:6" x14ac:dyDescent="0.25">
      <c r="F16795" s="469"/>
    </row>
    <row r="16796" spans="6:6" x14ac:dyDescent="0.25">
      <c r="F16796" s="469"/>
    </row>
    <row r="16797" spans="6:6" x14ac:dyDescent="0.25">
      <c r="F16797" s="469"/>
    </row>
    <row r="16798" spans="6:6" x14ac:dyDescent="0.25">
      <c r="F16798" s="469"/>
    </row>
    <row r="16799" spans="6:6" x14ac:dyDescent="0.25">
      <c r="F16799" s="469"/>
    </row>
    <row r="16800" spans="6:6" x14ac:dyDescent="0.25">
      <c r="F16800" s="469"/>
    </row>
    <row r="16801" spans="6:6" x14ac:dyDescent="0.25">
      <c r="F16801" s="469"/>
    </row>
    <row r="16802" spans="6:6" x14ac:dyDescent="0.25">
      <c r="F16802" s="469"/>
    </row>
    <row r="16803" spans="6:6" x14ac:dyDescent="0.25">
      <c r="F16803" s="469"/>
    </row>
    <row r="16804" spans="6:6" x14ac:dyDescent="0.25">
      <c r="F16804" s="469"/>
    </row>
    <row r="16805" spans="6:6" x14ac:dyDescent="0.25">
      <c r="F16805" s="469"/>
    </row>
    <row r="16806" spans="6:6" x14ac:dyDescent="0.25">
      <c r="F16806" s="469"/>
    </row>
    <row r="16807" spans="6:6" x14ac:dyDescent="0.25">
      <c r="F16807" s="469"/>
    </row>
    <row r="16808" spans="6:6" x14ac:dyDescent="0.25">
      <c r="F16808" s="469"/>
    </row>
    <row r="16809" spans="6:6" x14ac:dyDescent="0.25">
      <c r="F16809" s="469"/>
    </row>
    <row r="16810" spans="6:6" x14ac:dyDescent="0.25">
      <c r="F16810" s="469"/>
    </row>
    <row r="16811" spans="6:6" x14ac:dyDescent="0.25">
      <c r="F16811" s="469"/>
    </row>
    <row r="16812" spans="6:6" x14ac:dyDescent="0.25">
      <c r="F16812" s="469"/>
    </row>
    <row r="16813" spans="6:6" x14ac:dyDescent="0.25">
      <c r="F16813" s="469"/>
    </row>
    <row r="16814" spans="6:6" x14ac:dyDescent="0.25">
      <c r="F16814" s="469"/>
    </row>
    <row r="16815" spans="6:6" x14ac:dyDescent="0.25">
      <c r="F16815" s="469"/>
    </row>
    <row r="16816" spans="6:6" x14ac:dyDescent="0.25">
      <c r="F16816" s="469"/>
    </row>
    <row r="16817" spans="6:6" x14ac:dyDescent="0.25">
      <c r="F16817" s="469"/>
    </row>
    <row r="16818" spans="6:6" x14ac:dyDescent="0.25">
      <c r="F16818" s="469"/>
    </row>
    <row r="16819" spans="6:6" x14ac:dyDescent="0.25">
      <c r="F16819" s="469"/>
    </row>
    <row r="16820" spans="6:6" x14ac:dyDescent="0.25">
      <c r="F16820" s="469"/>
    </row>
    <row r="16821" spans="6:6" x14ac:dyDescent="0.25">
      <c r="F16821" s="469"/>
    </row>
    <row r="16822" spans="6:6" x14ac:dyDescent="0.25">
      <c r="F16822" s="469"/>
    </row>
    <row r="16823" spans="6:6" x14ac:dyDescent="0.25">
      <c r="F16823" s="469"/>
    </row>
    <row r="16824" spans="6:6" x14ac:dyDescent="0.25">
      <c r="F16824" s="469"/>
    </row>
    <row r="16825" spans="6:6" x14ac:dyDescent="0.25">
      <c r="F16825" s="469"/>
    </row>
    <row r="16826" spans="6:6" x14ac:dyDescent="0.25">
      <c r="F16826" s="469"/>
    </row>
    <row r="16827" spans="6:6" x14ac:dyDescent="0.25">
      <c r="F16827" s="469"/>
    </row>
    <row r="16828" spans="6:6" x14ac:dyDescent="0.25">
      <c r="F16828" s="469"/>
    </row>
    <row r="16829" spans="6:6" x14ac:dyDescent="0.25">
      <c r="F16829" s="469"/>
    </row>
    <row r="16830" spans="6:6" x14ac:dyDescent="0.25">
      <c r="F16830" s="469"/>
    </row>
    <row r="16831" spans="6:6" x14ac:dyDescent="0.25">
      <c r="F16831" s="469"/>
    </row>
    <row r="16832" spans="6:6" x14ac:dyDescent="0.25">
      <c r="F16832" s="469"/>
    </row>
    <row r="16833" spans="6:6" x14ac:dyDescent="0.25">
      <c r="F16833" s="469"/>
    </row>
    <row r="16834" spans="6:6" x14ac:dyDescent="0.25">
      <c r="F16834" s="469"/>
    </row>
    <row r="16835" spans="6:6" x14ac:dyDescent="0.25">
      <c r="F16835" s="469"/>
    </row>
    <row r="16836" spans="6:6" x14ac:dyDescent="0.25">
      <c r="F16836" s="469"/>
    </row>
    <row r="16837" spans="6:6" x14ac:dyDescent="0.25">
      <c r="F16837" s="469"/>
    </row>
    <row r="16838" spans="6:6" x14ac:dyDescent="0.25">
      <c r="F16838" s="469"/>
    </row>
    <row r="16839" spans="6:6" x14ac:dyDescent="0.25">
      <c r="F16839" s="469"/>
    </row>
    <row r="16840" spans="6:6" x14ac:dyDescent="0.25">
      <c r="F16840" s="469"/>
    </row>
    <row r="16841" spans="6:6" x14ac:dyDescent="0.25">
      <c r="F16841" s="469"/>
    </row>
    <row r="16842" spans="6:6" x14ac:dyDescent="0.25">
      <c r="F16842" s="469"/>
    </row>
    <row r="16843" spans="6:6" x14ac:dyDescent="0.25">
      <c r="F16843" s="469"/>
    </row>
    <row r="16844" spans="6:6" x14ac:dyDescent="0.25">
      <c r="F16844" s="469"/>
    </row>
    <row r="16845" spans="6:6" x14ac:dyDescent="0.25">
      <c r="F16845" s="469"/>
    </row>
    <row r="16846" spans="6:6" x14ac:dyDescent="0.25">
      <c r="F16846" s="469"/>
    </row>
    <row r="16847" spans="6:6" x14ac:dyDescent="0.25">
      <c r="F16847" s="469"/>
    </row>
    <row r="16848" spans="6:6" x14ac:dyDescent="0.25">
      <c r="F16848" s="469"/>
    </row>
    <row r="16849" spans="6:6" x14ac:dyDescent="0.25">
      <c r="F16849" s="469"/>
    </row>
    <row r="16850" spans="6:6" x14ac:dyDescent="0.25">
      <c r="F16850" s="469"/>
    </row>
    <row r="16851" spans="6:6" x14ac:dyDescent="0.25">
      <c r="F16851" s="469"/>
    </row>
    <row r="16852" spans="6:6" x14ac:dyDescent="0.25">
      <c r="F16852" s="469"/>
    </row>
    <row r="16853" spans="6:6" x14ac:dyDescent="0.25">
      <c r="F16853" s="469"/>
    </row>
    <row r="16854" spans="6:6" x14ac:dyDescent="0.25">
      <c r="F16854" s="469"/>
    </row>
    <row r="16855" spans="6:6" x14ac:dyDescent="0.25">
      <c r="F16855" s="469"/>
    </row>
    <row r="16856" spans="6:6" x14ac:dyDescent="0.25">
      <c r="F16856" s="469"/>
    </row>
    <row r="16857" spans="6:6" x14ac:dyDescent="0.25">
      <c r="F16857" s="469"/>
    </row>
    <row r="16858" spans="6:6" x14ac:dyDescent="0.25">
      <c r="F16858" s="469"/>
    </row>
    <row r="16859" spans="6:6" x14ac:dyDescent="0.25">
      <c r="F16859" s="469"/>
    </row>
    <row r="16860" spans="6:6" x14ac:dyDescent="0.25">
      <c r="F16860" s="469"/>
    </row>
    <row r="16861" spans="6:6" x14ac:dyDescent="0.25">
      <c r="F16861" s="469"/>
    </row>
    <row r="16862" spans="6:6" x14ac:dyDescent="0.25">
      <c r="F16862" s="469"/>
    </row>
    <row r="16863" spans="6:6" x14ac:dyDescent="0.25">
      <c r="F16863" s="469"/>
    </row>
    <row r="16864" spans="6:6" x14ac:dyDescent="0.25">
      <c r="F16864" s="469"/>
    </row>
    <row r="16865" spans="6:6" x14ac:dyDescent="0.25">
      <c r="F16865" s="469"/>
    </row>
    <row r="16866" spans="6:6" x14ac:dyDescent="0.25">
      <c r="F16866" s="469"/>
    </row>
    <row r="16867" spans="6:6" x14ac:dyDescent="0.25">
      <c r="F16867" s="469"/>
    </row>
    <row r="16868" spans="6:6" x14ac:dyDescent="0.25">
      <c r="F16868" s="469"/>
    </row>
    <row r="16869" spans="6:6" x14ac:dyDescent="0.25">
      <c r="F16869" s="469"/>
    </row>
    <row r="16870" spans="6:6" x14ac:dyDescent="0.25">
      <c r="F16870" s="469"/>
    </row>
    <row r="16871" spans="6:6" x14ac:dyDescent="0.25">
      <c r="F16871" s="469"/>
    </row>
    <row r="16872" spans="6:6" x14ac:dyDescent="0.25">
      <c r="F16872" s="469"/>
    </row>
    <row r="16873" spans="6:6" x14ac:dyDescent="0.25">
      <c r="F16873" s="469"/>
    </row>
    <row r="16874" spans="6:6" x14ac:dyDescent="0.25">
      <c r="F16874" s="469"/>
    </row>
    <row r="16875" spans="6:6" x14ac:dyDescent="0.25">
      <c r="F16875" s="469"/>
    </row>
    <row r="16876" spans="6:6" x14ac:dyDescent="0.25">
      <c r="F16876" s="469"/>
    </row>
    <row r="16877" spans="6:6" x14ac:dyDescent="0.25">
      <c r="F16877" s="469"/>
    </row>
    <row r="16878" spans="6:6" x14ac:dyDescent="0.25">
      <c r="F16878" s="469"/>
    </row>
    <row r="16879" spans="6:6" x14ac:dyDescent="0.25">
      <c r="F16879" s="469"/>
    </row>
    <row r="16880" spans="6:6" x14ac:dyDescent="0.25">
      <c r="F16880" s="469"/>
    </row>
    <row r="16881" spans="6:6" x14ac:dyDescent="0.25">
      <c r="F16881" s="469"/>
    </row>
    <row r="16882" spans="6:6" x14ac:dyDescent="0.25">
      <c r="F16882" s="469"/>
    </row>
    <row r="16883" spans="6:6" x14ac:dyDescent="0.25">
      <c r="F16883" s="469"/>
    </row>
    <row r="16884" spans="6:6" x14ac:dyDescent="0.25">
      <c r="F16884" s="469"/>
    </row>
    <row r="16885" spans="6:6" x14ac:dyDescent="0.25">
      <c r="F16885" s="469"/>
    </row>
    <row r="16886" spans="6:6" x14ac:dyDescent="0.25">
      <c r="F16886" s="469"/>
    </row>
    <row r="16887" spans="6:6" x14ac:dyDescent="0.25">
      <c r="F16887" s="469"/>
    </row>
    <row r="16888" spans="6:6" x14ac:dyDescent="0.25">
      <c r="F16888" s="469"/>
    </row>
    <row r="16889" spans="6:6" x14ac:dyDescent="0.25">
      <c r="F16889" s="469"/>
    </row>
    <row r="16890" spans="6:6" x14ac:dyDescent="0.25">
      <c r="F16890" s="469"/>
    </row>
    <row r="16891" spans="6:6" x14ac:dyDescent="0.25">
      <c r="F16891" s="469"/>
    </row>
    <row r="16892" spans="6:6" x14ac:dyDescent="0.25">
      <c r="F16892" s="469"/>
    </row>
    <row r="16893" spans="6:6" x14ac:dyDescent="0.25">
      <c r="F16893" s="469"/>
    </row>
    <row r="16894" spans="6:6" x14ac:dyDescent="0.25">
      <c r="F16894" s="469"/>
    </row>
    <row r="16895" spans="6:6" x14ac:dyDescent="0.25">
      <c r="F16895" s="469"/>
    </row>
    <row r="16896" spans="6:6" x14ac:dyDescent="0.25">
      <c r="F16896" s="469"/>
    </row>
    <row r="16897" spans="6:6" x14ac:dyDescent="0.25">
      <c r="F16897" s="469"/>
    </row>
    <row r="16898" spans="6:6" x14ac:dyDescent="0.25">
      <c r="F16898" s="469"/>
    </row>
    <row r="16899" spans="6:6" x14ac:dyDescent="0.25">
      <c r="F16899" s="469"/>
    </row>
    <row r="16900" spans="6:6" x14ac:dyDescent="0.25">
      <c r="F16900" s="469"/>
    </row>
    <row r="16901" spans="6:6" x14ac:dyDescent="0.25">
      <c r="F16901" s="469"/>
    </row>
    <row r="16902" spans="6:6" x14ac:dyDescent="0.25">
      <c r="F16902" s="469"/>
    </row>
    <row r="16903" spans="6:6" x14ac:dyDescent="0.25">
      <c r="F16903" s="469"/>
    </row>
    <row r="16904" spans="6:6" x14ac:dyDescent="0.25">
      <c r="F16904" s="469"/>
    </row>
    <row r="16905" spans="6:6" x14ac:dyDescent="0.25">
      <c r="F16905" s="469"/>
    </row>
    <row r="16906" spans="6:6" x14ac:dyDescent="0.25">
      <c r="F16906" s="469"/>
    </row>
    <row r="16907" spans="6:6" x14ac:dyDescent="0.25">
      <c r="F16907" s="469"/>
    </row>
    <row r="16908" spans="6:6" x14ac:dyDescent="0.25">
      <c r="F16908" s="469"/>
    </row>
    <row r="16909" spans="6:6" x14ac:dyDescent="0.25">
      <c r="F16909" s="469"/>
    </row>
    <row r="16910" spans="6:6" x14ac:dyDescent="0.25">
      <c r="F16910" s="469"/>
    </row>
    <row r="16911" spans="6:6" x14ac:dyDescent="0.25">
      <c r="F16911" s="469"/>
    </row>
    <row r="16912" spans="6:6" x14ac:dyDescent="0.25">
      <c r="F16912" s="469"/>
    </row>
    <row r="16913" spans="6:6" x14ac:dyDescent="0.25">
      <c r="F16913" s="469"/>
    </row>
    <row r="16914" spans="6:6" x14ac:dyDescent="0.25">
      <c r="F16914" s="469"/>
    </row>
    <row r="16915" spans="6:6" x14ac:dyDescent="0.25">
      <c r="F16915" s="469"/>
    </row>
    <row r="16916" spans="6:6" x14ac:dyDescent="0.25">
      <c r="F16916" s="469"/>
    </row>
    <row r="16917" spans="6:6" x14ac:dyDescent="0.25">
      <c r="F16917" s="469"/>
    </row>
    <row r="16918" spans="6:6" x14ac:dyDescent="0.25">
      <c r="F16918" s="469"/>
    </row>
    <row r="16919" spans="6:6" x14ac:dyDescent="0.25">
      <c r="F16919" s="469"/>
    </row>
    <row r="16920" spans="6:6" x14ac:dyDescent="0.25">
      <c r="F16920" s="469"/>
    </row>
    <row r="16921" spans="6:6" x14ac:dyDescent="0.25">
      <c r="F16921" s="469"/>
    </row>
    <row r="16922" spans="6:6" x14ac:dyDescent="0.25">
      <c r="F16922" s="469"/>
    </row>
    <row r="16923" spans="6:6" x14ac:dyDescent="0.25">
      <c r="F16923" s="469"/>
    </row>
    <row r="16924" spans="6:6" x14ac:dyDescent="0.25">
      <c r="F16924" s="469"/>
    </row>
    <row r="16925" spans="6:6" x14ac:dyDescent="0.25">
      <c r="F16925" s="469"/>
    </row>
    <row r="16926" spans="6:6" x14ac:dyDescent="0.25">
      <c r="F16926" s="469"/>
    </row>
    <row r="16927" spans="6:6" x14ac:dyDescent="0.25">
      <c r="F16927" s="469"/>
    </row>
    <row r="16928" spans="6:6" x14ac:dyDescent="0.25">
      <c r="F16928" s="469"/>
    </row>
    <row r="16929" spans="6:6" x14ac:dyDescent="0.25">
      <c r="F16929" s="469"/>
    </row>
    <row r="16930" spans="6:6" x14ac:dyDescent="0.25">
      <c r="F16930" s="469"/>
    </row>
    <row r="16931" spans="6:6" x14ac:dyDescent="0.25">
      <c r="F16931" s="469"/>
    </row>
    <row r="16932" spans="6:6" x14ac:dyDescent="0.25">
      <c r="F16932" s="469"/>
    </row>
    <row r="16933" spans="6:6" x14ac:dyDescent="0.25">
      <c r="F16933" s="469"/>
    </row>
    <row r="16934" spans="6:6" x14ac:dyDescent="0.25">
      <c r="F16934" s="469"/>
    </row>
    <row r="16935" spans="6:6" x14ac:dyDescent="0.25">
      <c r="F16935" s="469"/>
    </row>
    <row r="16936" spans="6:6" x14ac:dyDescent="0.25">
      <c r="F16936" s="469"/>
    </row>
    <row r="16937" spans="6:6" x14ac:dyDescent="0.25">
      <c r="F16937" s="469"/>
    </row>
    <row r="16938" spans="6:6" x14ac:dyDescent="0.25">
      <c r="F16938" s="469"/>
    </row>
    <row r="16939" spans="6:6" x14ac:dyDescent="0.25">
      <c r="F16939" s="469"/>
    </row>
    <row r="16940" spans="6:6" x14ac:dyDescent="0.25">
      <c r="F16940" s="469"/>
    </row>
    <row r="16941" spans="6:6" x14ac:dyDescent="0.25">
      <c r="F16941" s="469"/>
    </row>
    <row r="16942" spans="6:6" x14ac:dyDescent="0.25">
      <c r="F16942" s="469"/>
    </row>
    <row r="16943" spans="6:6" x14ac:dyDescent="0.25">
      <c r="F16943" s="469"/>
    </row>
    <row r="16944" spans="6:6" x14ac:dyDescent="0.25">
      <c r="F16944" s="469"/>
    </row>
    <row r="16945" spans="6:6" x14ac:dyDescent="0.25">
      <c r="F16945" s="469"/>
    </row>
    <row r="16946" spans="6:6" x14ac:dyDescent="0.25">
      <c r="F16946" s="469"/>
    </row>
    <row r="16947" spans="6:6" x14ac:dyDescent="0.25">
      <c r="F16947" s="469"/>
    </row>
    <row r="16948" spans="6:6" x14ac:dyDescent="0.25">
      <c r="F16948" s="469"/>
    </row>
    <row r="16949" spans="6:6" x14ac:dyDescent="0.25">
      <c r="F16949" s="469"/>
    </row>
    <row r="16950" spans="6:6" x14ac:dyDescent="0.25">
      <c r="F16950" s="469"/>
    </row>
    <row r="16951" spans="6:6" x14ac:dyDescent="0.25">
      <c r="F16951" s="469"/>
    </row>
    <row r="16952" spans="6:6" x14ac:dyDescent="0.25">
      <c r="F16952" s="469"/>
    </row>
    <row r="16953" spans="6:6" x14ac:dyDescent="0.25">
      <c r="F16953" s="469"/>
    </row>
    <row r="16954" spans="6:6" x14ac:dyDescent="0.25">
      <c r="F16954" s="469"/>
    </row>
    <row r="16955" spans="6:6" x14ac:dyDescent="0.25">
      <c r="F16955" s="469"/>
    </row>
    <row r="16956" spans="6:6" x14ac:dyDescent="0.25">
      <c r="F16956" s="469"/>
    </row>
    <row r="16957" spans="6:6" x14ac:dyDescent="0.25">
      <c r="F16957" s="469"/>
    </row>
    <row r="16958" spans="6:6" x14ac:dyDescent="0.25">
      <c r="F16958" s="469"/>
    </row>
    <row r="16959" spans="6:6" x14ac:dyDescent="0.25">
      <c r="F16959" s="469"/>
    </row>
    <row r="16960" spans="6:6" x14ac:dyDescent="0.25">
      <c r="F16960" s="469"/>
    </row>
    <row r="16961" spans="6:6" x14ac:dyDescent="0.25">
      <c r="F16961" s="469"/>
    </row>
    <row r="16962" spans="6:6" x14ac:dyDescent="0.25">
      <c r="F16962" s="469"/>
    </row>
    <row r="16963" spans="6:6" x14ac:dyDescent="0.25">
      <c r="F16963" s="469"/>
    </row>
    <row r="16964" spans="6:6" x14ac:dyDescent="0.25">
      <c r="F16964" s="469"/>
    </row>
    <row r="16965" spans="6:6" x14ac:dyDescent="0.25">
      <c r="F16965" s="469"/>
    </row>
    <row r="16966" spans="6:6" x14ac:dyDescent="0.25">
      <c r="F16966" s="469"/>
    </row>
    <row r="16967" spans="6:6" x14ac:dyDescent="0.25">
      <c r="F16967" s="469"/>
    </row>
    <row r="16968" spans="6:6" x14ac:dyDescent="0.25">
      <c r="F16968" s="469"/>
    </row>
    <row r="16969" spans="6:6" x14ac:dyDescent="0.25">
      <c r="F16969" s="469"/>
    </row>
    <row r="16970" spans="6:6" x14ac:dyDescent="0.25">
      <c r="F16970" s="469"/>
    </row>
    <row r="16971" spans="6:6" x14ac:dyDescent="0.25">
      <c r="F16971" s="469"/>
    </row>
    <row r="16972" spans="6:6" x14ac:dyDescent="0.25">
      <c r="F16972" s="469"/>
    </row>
    <row r="16973" spans="6:6" x14ac:dyDescent="0.25">
      <c r="F16973" s="469"/>
    </row>
    <row r="16974" spans="6:6" x14ac:dyDescent="0.25">
      <c r="F16974" s="469"/>
    </row>
    <row r="16975" spans="6:6" x14ac:dyDescent="0.25">
      <c r="F16975" s="469"/>
    </row>
    <row r="16976" spans="6:6" x14ac:dyDescent="0.25">
      <c r="F16976" s="469"/>
    </row>
    <row r="16977" spans="6:6" x14ac:dyDescent="0.25">
      <c r="F16977" s="469"/>
    </row>
    <row r="16978" spans="6:6" x14ac:dyDescent="0.25">
      <c r="F16978" s="469"/>
    </row>
    <row r="16979" spans="6:6" x14ac:dyDescent="0.25">
      <c r="F16979" s="469"/>
    </row>
    <row r="16980" spans="6:6" x14ac:dyDescent="0.25">
      <c r="F16980" s="469"/>
    </row>
    <row r="16981" spans="6:6" x14ac:dyDescent="0.25">
      <c r="F16981" s="469"/>
    </row>
    <row r="16982" spans="6:6" x14ac:dyDescent="0.25">
      <c r="F16982" s="469"/>
    </row>
    <row r="16983" spans="6:6" x14ac:dyDescent="0.25">
      <c r="F16983" s="469"/>
    </row>
    <row r="16984" spans="6:6" x14ac:dyDescent="0.25">
      <c r="F16984" s="469"/>
    </row>
    <row r="16985" spans="6:6" x14ac:dyDescent="0.25">
      <c r="F16985" s="469"/>
    </row>
    <row r="16986" spans="6:6" x14ac:dyDescent="0.25">
      <c r="F16986" s="469"/>
    </row>
    <row r="16987" spans="6:6" x14ac:dyDescent="0.25">
      <c r="F16987" s="469"/>
    </row>
    <row r="16988" spans="6:6" x14ac:dyDescent="0.25">
      <c r="F16988" s="469"/>
    </row>
    <row r="16989" spans="6:6" x14ac:dyDescent="0.25">
      <c r="F16989" s="469"/>
    </row>
    <row r="16990" spans="6:6" x14ac:dyDescent="0.25">
      <c r="F16990" s="469"/>
    </row>
    <row r="16991" spans="6:6" x14ac:dyDescent="0.25">
      <c r="F16991" s="469"/>
    </row>
    <row r="16992" spans="6:6" x14ac:dyDescent="0.25">
      <c r="F16992" s="469"/>
    </row>
    <row r="16993" spans="6:6" x14ac:dyDescent="0.25">
      <c r="F16993" s="469"/>
    </row>
    <row r="16994" spans="6:6" x14ac:dyDescent="0.25">
      <c r="F16994" s="469"/>
    </row>
    <row r="16995" spans="6:6" x14ac:dyDescent="0.25">
      <c r="F16995" s="469"/>
    </row>
    <row r="16996" spans="6:6" x14ac:dyDescent="0.25">
      <c r="F16996" s="469"/>
    </row>
    <row r="16997" spans="6:6" x14ac:dyDescent="0.25">
      <c r="F16997" s="469"/>
    </row>
    <row r="16998" spans="6:6" x14ac:dyDescent="0.25">
      <c r="F16998" s="469"/>
    </row>
    <row r="16999" spans="6:6" x14ac:dyDescent="0.25">
      <c r="F16999" s="469"/>
    </row>
    <row r="17000" spans="6:6" x14ac:dyDescent="0.25">
      <c r="F17000" s="469"/>
    </row>
    <row r="17001" spans="6:6" x14ac:dyDescent="0.25">
      <c r="F17001" s="469"/>
    </row>
    <row r="17002" spans="6:6" x14ac:dyDescent="0.25">
      <c r="F17002" s="469"/>
    </row>
    <row r="17003" spans="6:6" x14ac:dyDescent="0.25">
      <c r="F17003" s="469"/>
    </row>
    <row r="17004" spans="6:6" x14ac:dyDescent="0.25">
      <c r="F17004" s="469"/>
    </row>
    <row r="17005" spans="6:6" x14ac:dyDescent="0.25">
      <c r="F17005" s="469"/>
    </row>
    <row r="17006" spans="6:6" x14ac:dyDescent="0.25">
      <c r="F17006" s="469"/>
    </row>
    <row r="17007" spans="6:6" x14ac:dyDescent="0.25">
      <c r="F17007" s="469"/>
    </row>
    <row r="17008" spans="6:6" x14ac:dyDescent="0.25">
      <c r="F17008" s="469"/>
    </row>
    <row r="17009" spans="6:6" x14ac:dyDescent="0.25">
      <c r="F17009" s="469"/>
    </row>
    <row r="17010" spans="6:6" x14ac:dyDescent="0.25">
      <c r="F17010" s="469"/>
    </row>
    <row r="17011" spans="6:6" x14ac:dyDescent="0.25">
      <c r="F17011" s="469"/>
    </row>
    <row r="17012" spans="6:6" x14ac:dyDescent="0.25">
      <c r="F17012" s="469"/>
    </row>
    <row r="17013" spans="6:6" x14ac:dyDescent="0.25">
      <c r="F17013" s="469"/>
    </row>
    <row r="17014" spans="6:6" x14ac:dyDescent="0.25">
      <c r="F17014" s="469"/>
    </row>
    <row r="17015" spans="6:6" x14ac:dyDescent="0.25">
      <c r="F17015" s="469"/>
    </row>
    <row r="17016" spans="6:6" x14ac:dyDescent="0.25">
      <c r="F17016" s="469"/>
    </row>
    <row r="17017" spans="6:6" x14ac:dyDescent="0.25">
      <c r="F17017" s="469"/>
    </row>
    <row r="17018" spans="6:6" x14ac:dyDescent="0.25">
      <c r="F17018" s="469"/>
    </row>
    <row r="17019" spans="6:6" x14ac:dyDescent="0.25">
      <c r="F17019" s="469"/>
    </row>
    <row r="17020" spans="6:6" x14ac:dyDescent="0.25">
      <c r="F17020" s="469"/>
    </row>
    <row r="17021" spans="6:6" x14ac:dyDescent="0.25">
      <c r="F17021" s="469"/>
    </row>
    <row r="17022" spans="6:6" x14ac:dyDescent="0.25">
      <c r="F17022" s="469"/>
    </row>
    <row r="17023" spans="6:6" x14ac:dyDescent="0.25">
      <c r="F17023" s="469"/>
    </row>
    <row r="17024" spans="6:6" x14ac:dyDescent="0.25">
      <c r="F17024" s="469"/>
    </row>
    <row r="17025" spans="6:6" x14ac:dyDescent="0.25">
      <c r="F17025" s="469"/>
    </row>
    <row r="17026" spans="6:6" x14ac:dyDescent="0.25">
      <c r="F17026" s="469"/>
    </row>
    <row r="17027" spans="6:6" x14ac:dyDescent="0.25">
      <c r="F17027" s="469"/>
    </row>
    <row r="17028" spans="6:6" x14ac:dyDescent="0.25">
      <c r="F17028" s="469"/>
    </row>
    <row r="17029" spans="6:6" x14ac:dyDescent="0.25">
      <c r="F17029" s="469"/>
    </row>
    <row r="17030" spans="6:6" x14ac:dyDescent="0.25">
      <c r="F17030" s="469"/>
    </row>
    <row r="17031" spans="6:6" x14ac:dyDescent="0.25">
      <c r="F17031" s="469"/>
    </row>
    <row r="17032" spans="6:6" x14ac:dyDescent="0.25">
      <c r="F17032" s="469"/>
    </row>
    <row r="17033" spans="6:6" x14ac:dyDescent="0.25">
      <c r="F17033" s="469"/>
    </row>
    <row r="17034" spans="6:6" x14ac:dyDescent="0.25">
      <c r="F17034" s="469"/>
    </row>
    <row r="17035" spans="6:6" x14ac:dyDescent="0.25">
      <c r="F17035" s="469"/>
    </row>
    <row r="17036" spans="6:6" x14ac:dyDescent="0.25">
      <c r="F17036" s="469"/>
    </row>
    <row r="17037" spans="6:6" x14ac:dyDescent="0.25">
      <c r="F17037" s="469"/>
    </row>
    <row r="17038" spans="6:6" x14ac:dyDescent="0.25">
      <c r="F17038" s="469"/>
    </row>
    <row r="17039" spans="6:6" x14ac:dyDescent="0.25">
      <c r="F17039" s="469"/>
    </row>
    <row r="17040" spans="6:6" x14ac:dyDescent="0.25">
      <c r="F17040" s="469"/>
    </row>
    <row r="17041" spans="6:6" x14ac:dyDescent="0.25">
      <c r="F17041" s="469"/>
    </row>
    <row r="17042" spans="6:6" x14ac:dyDescent="0.25">
      <c r="F17042" s="469"/>
    </row>
    <row r="17043" spans="6:6" x14ac:dyDescent="0.25">
      <c r="F17043" s="469"/>
    </row>
    <row r="17044" spans="6:6" x14ac:dyDescent="0.25">
      <c r="F17044" s="469"/>
    </row>
    <row r="17045" spans="6:6" x14ac:dyDescent="0.25">
      <c r="F17045" s="469"/>
    </row>
    <row r="17046" spans="6:6" x14ac:dyDescent="0.25">
      <c r="F17046" s="469"/>
    </row>
    <row r="17047" spans="6:6" x14ac:dyDescent="0.25">
      <c r="F17047" s="469"/>
    </row>
    <row r="17048" spans="6:6" x14ac:dyDescent="0.25">
      <c r="F17048" s="469"/>
    </row>
    <row r="17049" spans="6:6" x14ac:dyDescent="0.25">
      <c r="F17049" s="469"/>
    </row>
    <row r="17050" spans="6:6" x14ac:dyDescent="0.25">
      <c r="F17050" s="469"/>
    </row>
    <row r="17051" spans="6:6" x14ac:dyDescent="0.25">
      <c r="F17051" s="469"/>
    </row>
    <row r="17052" spans="6:6" x14ac:dyDescent="0.25">
      <c r="F17052" s="469"/>
    </row>
    <row r="17053" spans="6:6" x14ac:dyDescent="0.25">
      <c r="F17053" s="469"/>
    </row>
    <row r="17054" spans="6:6" x14ac:dyDescent="0.25">
      <c r="F17054" s="469"/>
    </row>
    <row r="17055" spans="6:6" x14ac:dyDescent="0.25">
      <c r="F17055" s="469"/>
    </row>
    <row r="17056" spans="6:6" x14ac:dyDescent="0.25">
      <c r="F17056" s="469"/>
    </row>
    <row r="17057" spans="6:6" x14ac:dyDescent="0.25">
      <c r="F17057" s="469"/>
    </row>
    <row r="17058" spans="6:6" x14ac:dyDescent="0.25">
      <c r="F17058" s="469"/>
    </row>
    <row r="17059" spans="6:6" x14ac:dyDescent="0.25">
      <c r="F17059" s="469"/>
    </row>
    <row r="17060" spans="6:6" x14ac:dyDescent="0.25">
      <c r="F17060" s="469"/>
    </row>
    <row r="17061" spans="6:6" x14ac:dyDescent="0.25">
      <c r="F17061" s="469"/>
    </row>
    <row r="17062" spans="6:6" x14ac:dyDescent="0.25">
      <c r="F17062" s="469"/>
    </row>
    <row r="17063" spans="6:6" x14ac:dyDescent="0.25">
      <c r="F17063" s="469"/>
    </row>
    <row r="17064" spans="6:6" x14ac:dyDescent="0.25">
      <c r="F17064" s="469"/>
    </row>
    <row r="17065" spans="6:6" x14ac:dyDescent="0.25">
      <c r="F17065" s="469"/>
    </row>
    <row r="17066" spans="6:6" x14ac:dyDescent="0.25">
      <c r="F17066" s="469"/>
    </row>
    <row r="17067" spans="6:6" x14ac:dyDescent="0.25">
      <c r="F17067" s="469"/>
    </row>
    <row r="17068" spans="6:6" x14ac:dyDescent="0.25">
      <c r="F17068" s="469"/>
    </row>
    <row r="17069" spans="6:6" x14ac:dyDescent="0.25">
      <c r="F17069" s="469"/>
    </row>
    <row r="17070" spans="6:6" x14ac:dyDescent="0.25">
      <c r="F17070" s="469"/>
    </row>
    <row r="17071" spans="6:6" x14ac:dyDescent="0.25">
      <c r="F17071" s="469"/>
    </row>
    <row r="17072" spans="6:6" x14ac:dyDescent="0.25">
      <c r="F17072" s="469"/>
    </row>
    <row r="17073" spans="6:6" x14ac:dyDescent="0.25">
      <c r="F17073" s="469"/>
    </row>
    <row r="17074" spans="6:6" x14ac:dyDescent="0.25">
      <c r="F17074" s="469"/>
    </row>
    <row r="17075" spans="6:6" x14ac:dyDescent="0.25">
      <c r="F17075" s="469"/>
    </row>
    <row r="17076" spans="6:6" x14ac:dyDescent="0.25">
      <c r="F17076" s="469"/>
    </row>
    <row r="17077" spans="6:6" x14ac:dyDescent="0.25">
      <c r="F17077" s="469"/>
    </row>
    <row r="17078" spans="6:6" x14ac:dyDescent="0.25">
      <c r="F17078" s="469"/>
    </row>
    <row r="17079" spans="6:6" x14ac:dyDescent="0.25">
      <c r="F17079" s="469"/>
    </row>
    <row r="17080" spans="6:6" x14ac:dyDescent="0.25">
      <c r="F17080" s="469"/>
    </row>
    <row r="17081" spans="6:6" x14ac:dyDescent="0.25">
      <c r="F17081" s="469"/>
    </row>
    <row r="17082" spans="6:6" x14ac:dyDescent="0.25">
      <c r="F17082" s="469"/>
    </row>
    <row r="17083" spans="6:6" x14ac:dyDescent="0.25">
      <c r="F17083" s="469"/>
    </row>
    <row r="17084" spans="6:6" x14ac:dyDescent="0.25">
      <c r="F17084" s="469"/>
    </row>
    <row r="17085" spans="6:6" x14ac:dyDescent="0.25">
      <c r="F17085" s="469"/>
    </row>
    <row r="17086" spans="6:6" x14ac:dyDescent="0.25">
      <c r="F17086" s="469"/>
    </row>
    <row r="17087" spans="6:6" x14ac:dyDescent="0.25">
      <c r="F17087" s="469"/>
    </row>
    <row r="17088" spans="6:6" x14ac:dyDescent="0.25">
      <c r="F17088" s="469"/>
    </row>
    <row r="17089" spans="6:6" x14ac:dyDescent="0.25">
      <c r="F17089" s="469"/>
    </row>
    <row r="17090" spans="6:6" x14ac:dyDescent="0.25">
      <c r="F17090" s="469"/>
    </row>
    <row r="17091" spans="6:6" x14ac:dyDescent="0.25">
      <c r="F17091" s="469"/>
    </row>
    <row r="17092" spans="6:6" x14ac:dyDescent="0.25">
      <c r="F17092" s="469"/>
    </row>
    <row r="17093" spans="6:6" x14ac:dyDescent="0.25">
      <c r="F17093" s="469"/>
    </row>
    <row r="17094" spans="6:6" x14ac:dyDescent="0.25">
      <c r="F17094" s="469"/>
    </row>
    <row r="17095" spans="6:6" x14ac:dyDescent="0.25">
      <c r="F17095" s="469"/>
    </row>
    <row r="17096" spans="6:6" x14ac:dyDescent="0.25">
      <c r="F17096" s="469"/>
    </row>
    <row r="17097" spans="6:6" x14ac:dyDescent="0.25">
      <c r="F17097" s="469"/>
    </row>
    <row r="17098" spans="6:6" x14ac:dyDescent="0.25">
      <c r="F17098" s="469"/>
    </row>
    <row r="17099" spans="6:6" x14ac:dyDescent="0.25">
      <c r="F17099" s="469"/>
    </row>
    <row r="17100" spans="6:6" x14ac:dyDescent="0.25">
      <c r="F17100" s="469"/>
    </row>
    <row r="17101" spans="6:6" x14ac:dyDescent="0.25">
      <c r="F17101" s="469"/>
    </row>
    <row r="17102" spans="6:6" x14ac:dyDescent="0.25">
      <c r="F17102" s="469"/>
    </row>
    <row r="17103" spans="6:6" x14ac:dyDescent="0.25">
      <c r="F17103" s="469"/>
    </row>
    <row r="17104" spans="6:6" x14ac:dyDescent="0.25">
      <c r="F17104" s="469"/>
    </row>
    <row r="17105" spans="6:6" x14ac:dyDescent="0.25">
      <c r="F17105" s="469"/>
    </row>
    <row r="17106" spans="6:6" x14ac:dyDescent="0.25">
      <c r="F17106" s="469"/>
    </row>
    <row r="17107" spans="6:6" x14ac:dyDescent="0.25">
      <c r="F17107" s="469"/>
    </row>
    <row r="17108" spans="6:6" x14ac:dyDescent="0.25">
      <c r="F17108" s="469"/>
    </row>
    <row r="17109" spans="6:6" x14ac:dyDescent="0.25">
      <c r="F17109" s="469"/>
    </row>
    <row r="17110" spans="6:6" x14ac:dyDescent="0.25">
      <c r="F17110" s="469"/>
    </row>
    <row r="17111" spans="6:6" x14ac:dyDescent="0.25">
      <c r="F17111" s="469"/>
    </row>
    <row r="17112" spans="6:6" x14ac:dyDescent="0.25">
      <c r="F17112" s="469"/>
    </row>
    <row r="17113" spans="6:6" x14ac:dyDescent="0.25">
      <c r="F17113" s="469"/>
    </row>
    <row r="17114" spans="6:6" x14ac:dyDescent="0.25">
      <c r="F17114" s="469"/>
    </row>
    <row r="17115" spans="6:6" x14ac:dyDescent="0.25">
      <c r="F17115" s="469"/>
    </row>
    <row r="17116" spans="6:6" x14ac:dyDescent="0.25">
      <c r="F17116" s="469"/>
    </row>
    <row r="17117" spans="6:6" x14ac:dyDescent="0.25">
      <c r="F17117" s="469"/>
    </row>
    <row r="17118" spans="6:6" x14ac:dyDescent="0.25">
      <c r="F17118" s="469"/>
    </row>
    <row r="17119" spans="6:6" x14ac:dyDescent="0.25">
      <c r="F17119" s="469"/>
    </row>
    <row r="17120" spans="6:6" x14ac:dyDescent="0.25">
      <c r="F17120" s="469"/>
    </row>
    <row r="17121" spans="6:6" x14ac:dyDescent="0.25">
      <c r="F17121" s="469"/>
    </row>
    <row r="17122" spans="6:6" x14ac:dyDescent="0.25">
      <c r="F17122" s="469"/>
    </row>
    <row r="17123" spans="6:6" x14ac:dyDescent="0.25">
      <c r="F17123" s="469"/>
    </row>
    <row r="17124" spans="6:6" x14ac:dyDescent="0.25">
      <c r="F17124" s="469"/>
    </row>
    <row r="17125" spans="6:6" x14ac:dyDescent="0.25">
      <c r="F17125" s="469"/>
    </row>
    <row r="17126" spans="6:6" x14ac:dyDescent="0.25">
      <c r="F17126" s="469"/>
    </row>
    <row r="17127" spans="6:6" x14ac:dyDescent="0.25">
      <c r="F17127" s="469"/>
    </row>
    <row r="17128" spans="6:6" x14ac:dyDescent="0.25">
      <c r="F17128" s="469"/>
    </row>
    <row r="17129" spans="6:6" x14ac:dyDescent="0.25">
      <c r="F17129" s="469"/>
    </row>
    <row r="17130" spans="6:6" x14ac:dyDescent="0.25">
      <c r="F17130" s="469"/>
    </row>
    <row r="17131" spans="6:6" x14ac:dyDescent="0.25">
      <c r="F17131" s="469"/>
    </row>
    <row r="17132" spans="6:6" x14ac:dyDescent="0.25">
      <c r="F17132" s="469"/>
    </row>
    <row r="17133" spans="6:6" x14ac:dyDescent="0.25">
      <c r="F17133" s="469"/>
    </row>
    <row r="17134" spans="6:6" x14ac:dyDescent="0.25">
      <c r="F17134" s="469"/>
    </row>
    <row r="17135" spans="6:6" x14ac:dyDescent="0.25">
      <c r="F17135" s="469"/>
    </row>
    <row r="17136" spans="6:6" x14ac:dyDescent="0.25">
      <c r="F17136" s="469"/>
    </row>
    <row r="17137" spans="6:6" x14ac:dyDescent="0.25">
      <c r="F17137" s="469"/>
    </row>
    <row r="17138" spans="6:6" x14ac:dyDescent="0.25">
      <c r="F17138" s="469"/>
    </row>
    <row r="17139" spans="6:6" x14ac:dyDescent="0.25">
      <c r="F17139" s="469"/>
    </row>
    <row r="17140" spans="6:6" x14ac:dyDescent="0.25">
      <c r="F17140" s="469"/>
    </row>
    <row r="17141" spans="6:6" x14ac:dyDescent="0.25">
      <c r="F17141" s="469"/>
    </row>
    <row r="17142" spans="6:6" x14ac:dyDescent="0.25">
      <c r="F17142" s="469"/>
    </row>
    <row r="17143" spans="6:6" x14ac:dyDescent="0.25">
      <c r="F17143" s="469"/>
    </row>
    <row r="17144" spans="6:6" x14ac:dyDescent="0.25">
      <c r="F17144" s="469"/>
    </row>
    <row r="17145" spans="6:6" x14ac:dyDescent="0.25">
      <c r="F17145" s="469"/>
    </row>
    <row r="17146" spans="6:6" x14ac:dyDescent="0.25">
      <c r="F17146" s="469"/>
    </row>
    <row r="17147" spans="6:6" x14ac:dyDescent="0.25">
      <c r="F17147" s="469"/>
    </row>
    <row r="17148" spans="6:6" x14ac:dyDescent="0.25">
      <c r="F17148" s="469"/>
    </row>
    <row r="17149" spans="6:6" x14ac:dyDescent="0.25">
      <c r="F17149" s="469"/>
    </row>
    <row r="17150" spans="6:6" x14ac:dyDescent="0.25">
      <c r="F17150" s="469"/>
    </row>
    <row r="17151" spans="6:6" x14ac:dyDescent="0.25">
      <c r="F17151" s="469"/>
    </row>
    <row r="17152" spans="6:6" x14ac:dyDescent="0.25">
      <c r="F17152" s="469"/>
    </row>
    <row r="17153" spans="6:6" x14ac:dyDescent="0.25">
      <c r="F17153" s="469"/>
    </row>
    <row r="17154" spans="6:6" x14ac:dyDescent="0.25">
      <c r="F17154" s="469"/>
    </row>
    <row r="17155" spans="6:6" x14ac:dyDescent="0.25">
      <c r="F17155" s="469"/>
    </row>
    <row r="17156" spans="6:6" x14ac:dyDescent="0.25">
      <c r="F17156" s="469"/>
    </row>
    <row r="17157" spans="6:6" x14ac:dyDescent="0.25">
      <c r="F17157" s="469"/>
    </row>
    <row r="17158" spans="6:6" x14ac:dyDescent="0.25">
      <c r="F17158" s="469"/>
    </row>
    <row r="17159" spans="6:6" x14ac:dyDescent="0.25">
      <c r="F17159" s="469"/>
    </row>
    <row r="17160" spans="6:6" x14ac:dyDescent="0.25">
      <c r="F17160" s="469"/>
    </row>
    <row r="17161" spans="6:6" x14ac:dyDescent="0.25">
      <c r="F17161" s="469"/>
    </row>
    <row r="17162" spans="6:6" x14ac:dyDescent="0.25">
      <c r="F17162" s="469"/>
    </row>
    <row r="17163" spans="6:6" x14ac:dyDescent="0.25">
      <c r="F17163" s="469"/>
    </row>
    <row r="17164" spans="6:6" x14ac:dyDescent="0.25">
      <c r="F17164" s="469"/>
    </row>
    <row r="17165" spans="6:6" x14ac:dyDescent="0.25">
      <c r="F17165" s="469"/>
    </row>
    <row r="17166" spans="6:6" x14ac:dyDescent="0.25">
      <c r="F17166" s="469"/>
    </row>
    <row r="17167" spans="6:6" x14ac:dyDescent="0.25">
      <c r="F17167" s="469"/>
    </row>
    <row r="17168" spans="6:6" x14ac:dyDescent="0.25">
      <c r="F17168" s="469"/>
    </row>
    <row r="17169" spans="6:6" x14ac:dyDescent="0.25">
      <c r="F17169" s="469"/>
    </row>
    <row r="17170" spans="6:6" x14ac:dyDescent="0.25">
      <c r="F17170" s="469"/>
    </row>
    <row r="17171" spans="6:6" x14ac:dyDescent="0.25">
      <c r="F17171" s="469"/>
    </row>
    <row r="17172" spans="6:6" x14ac:dyDescent="0.25">
      <c r="F17172" s="469"/>
    </row>
    <row r="17173" spans="6:6" x14ac:dyDescent="0.25">
      <c r="F17173" s="469"/>
    </row>
    <row r="17174" spans="6:6" x14ac:dyDescent="0.25">
      <c r="F17174" s="469"/>
    </row>
    <row r="17175" spans="6:6" x14ac:dyDescent="0.25">
      <c r="F17175" s="469"/>
    </row>
    <row r="17176" spans="6:6" x14ac:dyDescent="0.25">
      <c r="F17176" s="469"/>
    </row>
    <row r="17177" spans="6:6" x14ac:dyDescent="0.25">
      <c r="F17177" s="469"/>
    </row>
    <row r="17178" spans="6:6" x14ac:dyDescent="0.25">
      <c r="F17178" s="469"/>
    </row>
    <row r="17179" spans="6:6" x14ac:dyDescent="0.25">
      <c r="F17179" s="469"/>
    </row>
    <row r="17180" spans="6:6" x14ac:dyDescent="0.25">
      <c r="F17180" s="469"/>
    </row>
    <row r="17181" spans="6:6" x14ac:dyDescent="0.25">
      <c r="F17181" s="469"/>
    </row>
    <row r="17182" spans="6:6" x14ac:dyDescent="0.25">
      <c r="F17182" s="469"/>
    </row>
    <row r="17183" spans="6:6" x14ac:dyDescent="0.25">
      <c r="F17183" s="469"/>
    </row>
    <row r="17184" spans="6:6" x14ac:dyDescent="0.25">
      <c r="F17184" s="469"/>
    </row>
    <row r="17185" spans="6:6" x14ac:dyDescent="0.25">
      <c r="F17185" s="469"/>
    </row>
    <row r="17186" spans="6:6" x14ac:dyDescent="0.25">
      <c r="F17186" s="469"/>
    </row>
    <row r="17187" spans="6:6" x14ac:dyDescent="0.25">
      <c r="F17187" s="469"/>
    </row>
    <row r="17188" spans="6:6" x14ac:dyDescent="0.25">
      <c r="F17188" s="469"/>
    </row>
    <row r="17189" spans="6:6" x14ac:dyDescent="0.25">
      <c r="F17189" s="469"/>
    </row>
    <row r="17190" spans="6:6" x14ac:dyDescent="0.25">
      <c r="F17190" s="469"/>
    </row>
    <row r="17191" spans="6:6" x14ac:dyDescent="0.25">
      <c r="F17191" s="469"/>
    </row>
    <row r="17192" spans="6:6" x14ac:dyDescent="0.25">
      <c r="F17192" s="469"/>
    </row>
    <row r="17193" spans="6:6" x14ac:dyDescent="0.25">
      <c r="F17193" s="469"/>
    </row>
    <row r="17194" spans="6:6" x14ac:dyDescent="0.25">
      <c r="F17194" s="469"/>
    </row>
    <row r="17195" spans="6:6" x14ac:dyDescent="0.25">
      <c r="F17195" s="469"/>
    </row>
    <row r="17196" spans="6:6" x14ac:dyDescent="0.25">
      <c r="F17196" s="469"/>
    </row>
    <row r="17197" spans="6:6" x14ac:dyDescent="0.25">
      <c r="F17197" s="469"/>
    </row>
    <row r="17198" spans="6:6" x14ac:dyDescent="0.25">
      <c r="F17198" s="469"/>
    </row>
    <row r="17199" spans="6:6" x14ac:dyDescent="0.25">
      <c r="F17199" s="469"/>
    </row>
    <row r="17200" spans="6:6" x14ac:dyDescent="0.25">
      <c r="F17200" s="469"/>
    </row>
    <row r="17201" spans="6:6" x14ac:dyDescent="0.25">
      <c r="F17201" s="469"/>
    </row>
    <row r="17202" spans="6:6" x14ac:dyDescent="0.25">
      <c r="F17202" s="469"/>
    </row>
    <row r="17203" spans="6:6" x14ac:dyDescent="0.25">
      <c r="F17203" s="469"/>
    </row>
    <row r="17204" spans="6:6" x14ac:dyDescent="0.25">
      <c r="F17204" s="469"/>
    </row>
    <row r="17205" spans="6:6" x14ac:dyDescent="0.25">
      <c r="F17205" s="469"/>
    </row>
    <row r="17206" spans="6:6" x14ac:dyDescent="0.25">
      <c r="F17206" s="469"/>
    </row>
    <row r="17207" spans="6:6" x14ac:dyDescent="0.25">
      <c r="F17207" s="469"/>
    </row>
    <row r="17208" spans="6:6" x14ac:dyDescent="0.25">
      <c r="F17208" s="469"/>
    </row>
    <row r="17209" spans="6:6" x14ac:dyDescent="0.25">
      <c r="F17209" s="469"/>
    </row>
    <row r="17210" spans="6:6" x14ac:dyDescent="0.25">
      <c r="F17210" s="469"/>
    </row>
    <row r="17211" spans="6:6" x14ac:dyDescent="0.25">
      <c r="F17211" s="469"/>
    </row>
    <row r="17212" spans="6:6" x14ac:dyDescent="0.25">
      <c r="F17212" s="469"/>
    </row>
    <row r="17213" spans="6:6" x14ac:dyDescent="0.25">
      <c r="F17213" s="469"/>
    </row>
    <row r="17214" spans="6:6" x14ac:dyDescent="0.25">
      <c r="F17214" s="469"/>
    </row>
    <row r="17215" spans="6:6" x14ac:dyDescent="0.25">
      <c r="F17215" s="469"/>
    </row>
    <row r="17216" spans="6:6" x14ac:dyDescent="0.25">
      <c r="F17216" s="469"/>
    </row>
    <row r="17217" spans="6:6" x14ac:dyDescent="0.25">
      <c r="F17217" s="469"/>
    </row>
    <row r="17218" spans="6:6" x14ac:dyDescent="0.25">
      <c r="F17218" s="469"/>
    </row>
    <row r="17219" spans="6:6" x14ac:dyDescent="0.25">
      <c r="F17219" s="469"/>
    </row>
    <row r="17220" spans="6:6" x14ac:dyDescent="0.25">
      <c r="F17220" s="469"/>
    </row>
    <row r="17221" spans="6:6" x14ac:dyDescent="0.25">
      <c r="F17221" s="469"/>
    </row>
    <row r="17222" spans="6:6" x14ac:dyDescent="0.25">
      <c r="F17222" s="469"/>
    </row>
    <row r="17223" spans="6:6" x14ac:dyDescent="0.25">
      <c r="F17223" s="469"/>
    </row>
    <row r="17224" spans="6:6" x14ac:dyDescent="0.25">
      <c r="F17224" s="469"/>
    </row>
    <row r="17225" spans="6:6" x14ac:dyDescent="0.25">
      <c r="F17225" s="469"/>
    </row>
    <row r="17226" spans="6:6" x14ac:dyDescent="0.25">
      <c r="F17226" s="469"/>
    </row>
    <row r="17227" spans="6:6" x14ac:dyDescent="0.25">
      <c r="F17227" s="469"/>
    </row>
    <row r="17228" spans="6:6" x14ac:dyDescent="0.25">
      <c r="F17228" s="469"/>
    </row>
    <row r="17229" spans="6:6" x14ac:dyDescent="0.25">
      <c r="F17229" s="469"/>
    </row>
    <row r="17230" spans="6:6" x14ac:dyDescent="0.25">
      <c r="F17230" s="469"/>
    </row>
    <row r="17231" spans="6:6" x14ac:dyDescent="0.25">
      <c r="F17231" s="469"/>
    </row>
    <row r="17232" spans="6:6" x14ac:dyDescent="0.25">
      <c r="F17232" s="469"/>
    </row>
    <row r="17233" spans="6:6" x14ac:dyDescent="0.25">
      <c r="F17233" s="469"/>
    </row>
    <row r="17234" spans="6:6" x14ac:dyDescent="0.25">
      <c r="F17234" s="469"/>
    </row>
    <row r="17235" spans="6:6" x14ac:dyDescent="0.25">
      <c r="F17235" s="469"/>
    </row>
    <row r="17236" spans="6:6" x14ac:dyDescent="0.25">
      <c r="F17236" s="469"/>
    </row>
    <row r="17237" spans="6:6" x14ac:dyDescent="0.25">
      <c r="F17237" s="469"/>
    </row>
    <row r="17238" spans="6:6" x14ac:dyDescent="0.25">
      <c r="F17238" s="469"/>
    </row>
    <row r="17239" spans="6:6" x14ac:dyDescent="0.25">
      <c r="F17239" s="469"/>
    </row>
    <row r="17240" spans="6:6" x14ac:dyDescent="0.25">
      <c r="F17240" s="469"/>
    </row>
    <row r="17241" spans="6:6" x14ac:dyDescent="0.25">
      <c r="F17241" s="469"/>
    </row>
    <row r="17242" spans="6:6" x14ac:dyDescent="0.25">
      <c r="F17242" s="469"/>
    </row>
    <row r="17243" spans="6:6" x14ac:dyDescent="0.25">
      <c r="F17243" s="469"/>
    </row>
    <row r="17244" spans="6:6" x14ac:dyDescent="0.25">
      <c r="F17244" s="469"/>
    </row>
    <row r="17245" spans="6:6" x14ac:dyDescent="0.25">
      <c r="F17245" s="469"/>
    </row>
    <row r="17246" spans="6:6" x14ac:dyDescent="0.25">
      <c r="F17246" s="469"/>
    </row>
    <row r="17247" spans="6:6" x14ac:dyDescent="0.25">
      <c r="F17247" s="469"/>
    </row>
    <row r="17248" spans="6:6" x14ac:dyDescent="0.25">
      <c r="F17248" s="469"/>
    </row>
    <row r="17249" spans="6:6" x14ac:dyDescent="0.25">
      <c r="F17249" s="469"/>
    </row>
    <row r="17250" spans="6:6" x14ac:dyDescent="0.25">
      <c r="F17250" s="469"/>
    </row>
    <row r="17251" spans="6:6" x14ac:dyDescent="0.25">
      <c r="F17251" s="469"/>
    </row>
    <row r="17252" spans="6:6" x14ac:dyDescent="0.25">
      <c r="F17252" s="469"/>
    </row>
    <row r="17253" spans="6:6" x14ac:dyDescent="0.25">
      <c r="F17253" s="469"/>
    </row>
    <row r="17254" spans="6:6" x14ac:dyDescent="0.25">
      <c r="F17254" s="469"/>
    </row>
    <row r="17255" spans="6:6" x14ac:dyDescent="0.25">
      <c r="F17255" s="469"/>
    </row>
    <row r="17256" spans="6:6" x14ac:dyDescent="0.25">
      <c r="F17256" s="469"/>
    </row>
    <row r="17257" spans="6:6" x14ac:dyDescent="0.25">
      <c r="F17257" s="469"/>
    </row>
    <row r="17258" spans="6:6" x14ac:dyDescent="0.25">
      <c r="F17258" s="469"/>
    </row>
    <row r="17259" spans="6:6" x14ac:dyDescent="0.25">
      <c r="F17259" s="469"/>
    </row>
    <row r="17260" spans="6:6" x14ac:dyDescent="0.25">
      <c r="F17260" s="469"/>
    </row>
    <row r="17261" spans="6:6" x14ac:dyDescent="0.25">
      <c r="F17261" s="469"/>
    </row>
    <row r="17262" spans="6:6" x14ac:dyDescent="0.25">
      <c r="F17262" s="469"/>
    </row>
    <row r="17263" spans="6:6" x14ac:dyDescent="0.25">
      <c r="F17263" s="469"/>
    </row>
    <row r="17264" spans="6:6" x14ac:dyDescent="0.25">
      <c r="F17264" s="469"/>
    </row>
    <row r="17265" spans="6:6" x14ac:dyDescent="0.25">
      <c r="F17265" s="469"/>
    </row>
    <row r="17266" spans="6:6" x14ac:dyDescent="0.25">
      <c r="F17266" s="469"/>
    </row>
    <row r="17267" spans="6:6" x14ac:dyDescent="0.25">
      <c r="F17267" s="469"/>
    </row>
    <row r="17268" spans="6:6" x14ac:dyDescent="0.25">
      <c r="F17268" s="469"/>
    </row>
    <row r="17269" spans="6:6" x14ac:dyDescent="0.25">
      <c r="F17269" s="469"/>
    </row>
    <row r="17270" spans="6:6" x14ac:dyDescent="0.25">
      <c r="F17270" s="469"/>
    </row>
    <row r="17271" spans="6:6" x14ac:dyDescent="0.25">
      <c r="F17271" s="469"/>
    </row>
    <row r="17272" spans="6:6" x14ac:dyDescent="0.25">
      <c r="F17272" s="469"/>
    </row>
    <row r="17273" spans="6:6" x14ac:dyDescent="0.25">
      <c r="F17273" s="469"/>
    </row>
    <row r="17274" spans="6:6" x14ac:dyDescent="0.25">
      <c r="F17274" s="469"/>
    </row>
    <row r="17275" spans="6:6" x14ac:dyDescent="0.25">
      <c r="F17275" s="469"/>
    </row>
    <row r="17276" spans="6:6" x14ac:dyDescent="0.25">
      <c r="F17276" s="469"/>
    </row>
    <row r="17277" spans="6:6" x14ac:dyDescent="0.25">
      <c r="F17277" s="469"/>
    </row>
    <row r="17278" spans="6:6" x14ac:dyDescent="0.25">
      <c r="F17278" s="469"/>
    </row>
    <row r="17279" spans="6:6" x14ac:dyDescent="0.25">
      <c r="F17279" s="469"/>
    </row>
    <row r="17280" spans="6:6" x14ac:dyDescent="0.25">
      <c r="F17280" s="469"/>
    </row>
    <row r="17281" spans="6:6" x14ac:dyDescent="0.25">
      <c r="F17281" s="469"/>
    </row>
    <row r="17282" spans="6:6" x14ac:dyDescent="0.25">
      <c r="F17282" s="469"/>
    </row>
    <row r="17283" spans="6:6" x14ac:dyDescent="0.25">
      <c r="F17283" s="469"/>
    </row>
    <row r="17284" spans="6:6" x14ac:dyDescent="0.25">
      <c r="F17284" s="469"/>
    </row>
    <row r="17285" spans="6:6" x14ac:dyDescent="0.25">
      <c r="F17285" s="469"/>
    </row>
    <row r="17286" spans="6:6" x14ac:dyDescent="0.25">
      <c r="F17286" s="469"/>
    </row>
    <row r="17287" spans="6:6" x14ac:dyDescent="0.25">
      <c r="F17287" s="469"/>
    </row>
    <row r="17288" spans="6:6" x14ac:dyDescent="0.25">
      <c r="F17288" s="469"/>
    </row>
    <row r="17289" spans="6:6" x14ac:dyDescent="0.25">
      <c r="F17289" s="469"/>
    </row>
    <row r="17290" spans="6:6" x14ac:dyDescent="0.25">
      <c r="F17290" s="469"/>
    </row>
    <row r="17291" spans="6:6" x14ac:dyDescent="0.25">
      <c r="F17291" s="469"/>
    </row>
    <row r="17292" spans="6:6" x14ac:dyDescent="0.25">
      <c r="F17292" s="469"/>
    </row>
    <row r="17293" spans="6:6" x14ac:dyDescent="0.25">
      <c r="F17293" s="469"/>
    </row>
    <row r="17294" spans="6:6" x14ac:dyDescent="0.25">
      <c r="F17294" s="469"/>
    </row>
    <row r="17295" spans="6:6" x14ac:dyDescent="0.25">
      <c r="F17295" s="469"/>
    </row>
    <row r="17296" spans="6:6" x14ac:dyDescent="0.25">
      <c r="F17296" s="469"/>
    </row>
    <row r="17297" spans="6:6" x14ac:dyDescent="0.25">
      <c r="F17297" s="469"/>
    </row>
    <row r="17298" spans="6:6" x14ac:dyDescent="0.25">
      <c r="F17298" s="469"/>
    </row>
    <row r="17299" spans="6:6" x14ac:dyDescent="0.25">
      <c r="F17299" s="469"/>
    </row>
    <row r="17300" spans="6:6" x14ac:dyDescent="0.25">
      <c r="F17300" s="469"/>
    </row>
    <row r="17301" spans="6:6" x14ac:dyDescent="0.25">
      <c r="F17301" s="469"/>
    </row>
    <row r="17302" spans="6:6" x14ac:dyDescent="0.25">
      <c r="F17302" s="469"/>
    </row>
    <row r="17303" spans="6:6" x14ac:dyDescent="0.25">
      <c r="F17303" s="469"/>
    </row>
    <row r="17304" spans="6:6" x14ac:dyDescent="0.25">
      <c r="F17304" s="469"/>
    </row>
    <row r="17305" spans="6:6" x14ac:dyDescent="0.25">
      <c r="F17305" s="469"/>
    </row>
    <row r="17306" spans="6:6" x14ac:dyDescent="0.25">
      <c r="F17306" s="469"/>
    </row>
    <row r="17307" spans="6:6" x14ac:dyDescent="0.25">
      <c r="F17307" s="469"/>
    </row>
    <row r="17308" spans="6:6" x14ac:dyDescent="0.25">
      <c r="F17308" s="469"/>
    </row>
    <row r="17309" spans="6:6" x14ac:dyDescent="0.25">
      <c r="F17309" s="469"/>
    </row>
    <row r="17310" spans="6:6" x14ac:dyDescent="0.25">
      <c r="F17310" s="469"/>
    </row>
    <row r="17311" spans="6:6" x14ac:dyDescent="0.25">
      <c r="F17311" s="469"/>
    </row>
    <row r="17312" spans="6:6" x14ac:dyDescent="0.25">
      <c r="F17312" s="469"/>
    </row>
    <row r="17313" spans="6:6" x14ac:dyDescent="0.25">
      <c r="F17313" s="469"/>
    </row>
    <row r="17314" spans="6:6" x14ac:dyDescent="0.25">
      <c r="F17314" s="469"/>
    </row>
    <row r="17315" spans="6:6" x14ac:dyDescent="0.25">
      <c r="F17315" s="469"/>
    </row>
    <row r="17316" spans="6:6" x14ac:dyDescent="0.25">
      <c r="F17316" s="469"/>
    </row>
    <row r="17317" spans="6:6" x14ac:dyDescent="0.25">
      <c r="F17317" s="469"/>
    </row>
    <row r="17318" spans="6:6" x14ac:dyDescent="0.25">
      <c r="F17318" s="469"/>
    </row>
    <row r="17319" spans="6:6" x14ac:dyDescent="0.25">
      <c r="F17319" s="469"/>
    </row>
    <row r="17320" spans="6:6" x14ac:dyDescent="0.25">
      <c r="F17320" s="469"/>
    </row>
    <row r="17321" spans="6:6" x14ac:dyDescent="0.25">
      <c r="F17321" s="469"/>
    </row>
    <row r="17322" spans="6:6" x14ac:dyDescent="0.25">
      <c r="F17322" s="469"/>
    </row>
    <row r="17323" spans="6:6" x14ac:dyDescent="0.25">
      <c r="F17323" s="469"/>
    </row>
    <row r="17324" spans="6:6" x14ac:dyDescent="0.25">
      <c r="F17324" s="469"/>
    </row>
    <row r="17325" spans="6:6" x14ac:dyDescent="0.25">
      <c r="F17325" s="469"/>
    </row>
    <row r="17326" spans="6:6" x14ac:dyDescent="0.25">
      <c r="F17326" s="469"/>
    </row>
    <row r="17327" spans="6:6" x14ac:dyDescent="0.25">
      <c r="F17327" s="469"/>
    </row>
    <row r="17328" spans="6:6" x14ac:dyDescent="0.25">
      <c r="F17328" s="469"/>
    </row>
    <row r="17329" spans="6:6" x14ac:dyDescent="0.25">
      <c r="F17329" s="469"/>
    </row>
    <row r="17330" spans="6:6" x14ac:dyDescent="0.25">
      <c r="F17330" s="469"/>
    </row>
    <row r="17331" spans="6:6" x14ac:dyDescent="0.25">
      <c r="F17331" s="469"/>
    </row>
    <row r="17332" spans="6:6" x14ac:dyDescent="0.25">
      <c r="F17332" s="469"/>
    </row>
    <row r="17333" spans="6:6" x14ac:dyDescent="0.25">
      <c r="F17333" s="469"/>
    </row>
    <row r="17334" spans="6:6" x14ac:dyDescent="0.25">
      <c r="F17334" s="469"/>
    </row>
    <row r="17335" spans="6:6" x14ac:dyDescent="0.25">
      <c r="F17335" s="469"/>
    </row>
    <row r="17336" spans="6:6" x14ac:dyDescent="0.25">
      <c r="F17336" s="469"/>
    </row>
    <row r="17337" spans="6:6" x14ac:dyDescent="0.25">
      <c r="F17337" s="469"/>
    </row>
    <row r="17338" spans="6:6" x14ac:dyDescent="0.25">
      <c r="F17338" s="469"/>
    </row>
    <row r="17339" spans="6:6" x14ac:dyDescent="0.25">
      <c r="F17339" s="469"/>
    </row>
    <row r="17340" spans="6:6" x14ac:dyDescent="0.25">
      <c r="F17340" s="469"/>
    </row>
    <row r="17341" spans="6:6" x14ac:dyDescent="0.25">
      <c r="F17341" s="469"/>
    </row>
    <row r="17342" spans="6:6" x14ac:dyDescent="0.25">
      <c r="F17342" s="469"/>
    </row>
    <row r="17343" spans="6:6" x14ac:dyDescent="0.25">
      <c r="F17343" s="469"/>
    </row>
    <row r="17344" spans="6:6" x14ac:dyDescent="0.25">
      <c r="F17344" s="469"/>
    </row>
    <row r="17345" spans="6:6" x14ac:dyDescent="0.25">
      <c r="F17345" s="469"/>
    </row>
    <row r="17346" spans="6:6" x14ac:dyDescent="0.25">
      <c r="F17346" s="469"/>
    </row>
    <row r="17347" spans="6:6" x14ac:dyDescent="0.25">
      <c r="F17347" s="469"/>
    </row>
    <row r="17348" spans="6:6" x14ac:dyDescent="0.25">
      <c r="F17348" s="469"/>
    </row>
    <row r="17349" spans="6:6" x14ac:dyDescent="0.25">
      <c r="F17349" s="469"/>
    </row>
    <row r="17350" spans="6:6" x14ac:dyDescent="0.25">
      <c r="F17350" s="469"/>
    </row>
    <row r="17351" spans="6:6" x14ac:dyDescent="0.25">
      <c r="F17351" s="469"/>
    </row>
    <row r="17352" spans="6:6" x14ac:dyDescent="0.25">
      <c r="F17352" s="469"/>
    </row>
    <row r="17353" spans="6:6" x14ac:dyDescent="0.25">
      <c r="F17353" s="469"/>
    </row>
    <row r="17354" spans="6:6" x14ac:dyDescent="0.25">
      <c r="F17354" s="469"/>
    </row>
    <row r="17355" spans="6:6" x14ac:dyDescent="0.25">
      <c r="F17355" s="469"/>
    </row>
    <row r="17356" spans="6:6" x14ac:dyDescent="0.25">
      <c r="F17356" s="469"/>
    </row>
    <row r="17357" spans="6:6" x14ac:dyDescent="0.25">
      <c r="F17357" s="469"/>
    </row>
    <row r="17358" spans="6:6" x14ac:dyDescent="0.25">
      <c r="F17358" s="469"/>
    </row>
    <row r="17359" spans="6:6" x14ac:dyDescent="0.25">
      <c r="F17359" s="469"/>
    </row>
    <row r="17360" spans="6:6" x14ac:dyDescent="0.25">
      <c r="F17360" s="469"/>
    </row>
    <row r="17361" spans="6:6" x14ac:dyDescent="0.25">
      <c r="F17361" s="469"/>
    </row>
    <row r="17362" spans="6:6" x14ac:dyDescent="0.25">
      <c r="F17362" s="469"/>
    </row>
    <row r="17363" spans="6:6" x14ac:dyDescent="0.25">
      <c r="F17363" s="469"/>
    </row>
    <row r="17364" spans="6:6" x14ac:dyDescent="0.25">
      <c r="F17364" s="469"/>
    </row>
    <row r="17365" spans="6:6" x14ac:dyDescent="0.25">
      <c r="F17365" s="469"/>
    </row>
    <row r="17366" spans="6:6" x14ac:dyDescent="0.25">
      <c r="F17366" s="469"/>
    </row>
    <row r="17367" spans="6:6" x14ac:dyDescent="0.25">
      <c r="F17367" s="469"/>
    </row>
    <row r="17368" spans="6:6" x14ac:dyDescent="0.25">
      <c r="F17368" s="469"/>
    </row>
    <row r="17369" spans="6:6" x14ac:dyDescent="0.25">
      <c r="F17369" s="469"/>
    </row>
    <row r="17370" spans="6:6" x14ac:dyDescent="0.25">
      <c r="F17370" s="469"/>
    </row>
    <row r="17371" spans="6:6" x14ac:dyDescent="0.25">
      <c r="F17371" s="469"/>
    </row>
    <row r="17372" spans="6:6" x14ac:dyDescent="0.25">
      <c r="F17372" s="469"/>
    </row>
    <row r="17373" spans="6:6" x14ac:dyDescent="0.25">
      <c r="F17373" s="469"/>
    </row>
    <row r="17374" spans="6:6" x14ac:dyDescent="0.25">
      <c r="F17374" s="469"/>
    </row>
    <row r="17375" spans="6:6" x14ac:dyDescent="0.25">
      <c r="F17375" s="469"/>
    </row>
    <row r="17376" spans="6:6" x14ac:dyDescent="0.25">
      <c r="F17376" s="469"/>
    </row>
    <row r="17377" spans="6:6" x14ac:dyDescent="0.25">
      <c r="F17377" s="469"/>
    </row>
    <row r="17378" spans="6:6" x14ac:dyDescent="0.25">
      <c r="F17378" s="469"/>
    </row>
    <row r="17379" spans="6:6" x14ac:dyDescent="0.25">
      <c r="F17379" s="469"/>
    </row>
    <row r="17380" spans="6:6" x14ac:dyDescent="0.25">
      <c r="F17380" s="469"/>
    </row>
    <row r="17381" spans="6:6" x14ac:dyDescent="0.25">
      <c r="F17381" s="469"/>
    </row>
    <row r="17382" spans="6:6" x14ac:dyDescent="0.25">
      <c r="F17382" s="469"/>
    </row>
    <row r="17383" spans="6:6" x14ac:dyDescent="0.25">
      <c r="F17383" s="469"/>
    </row>
    <row r="17384" spans="6:6" x14ac:dyDescent="0.25">
      <c r="F17384" s="469"/>
    </row>
    <row r="17385" spans="6:6" x14ac:dyDescent="0.25">
      <c r="F17385" s="469"/>
    </row>
    <row r="17386" spans="6:6" x14ac:dyDescent="0.25">
      <c r="F17386" s="469"/>
    </row>
    <row r="17387" spans="6:6" x14ac:dyDescent="0.25">
      <c r="F17387" s="469"/>
    </row>
    <row r="17388" spans="6:6" x14ac:dyDescent="0.25">
      <c r="F17388" s="469"/>
    </row>
    <row r="17389" spans="6:6" x14ac:dyDescent="0.25">
      <c r="F17389" s="469"/>
    </row>
    <row r="17390" spans="6:6" x14ac:dyDescent="0.25">
      <c r="F17390" s="469"/>
    </row>
    <row r="17391" spans="6:6" x14ac:dyDescent="0.25">
      <c r="F17391" s="469"/>
    </row>
    <row r="17392" spans="6:6" x14ac:dyDescent="0.25">
      <c r="F17392" s="469"/>
    </row>
    <row r="17393" spans="6:6" x14ac:dyDescent="0.25">
      <c r="F17393" s="469"/>
    </row>
    <row r="17394" spans="6:6" x14ac:dyDescent="0.25">
      <c r="F17394" s="469"/>
    </row>
    <row r="17395" spans="6:6" x14ac:dyDescent="0.25">
      <c r="F17395" s="469"/>
    </row>
    <row r="17396" spans="6:6" x14ac:dyDescent="0.25">
      <c r="F17396" s="469"/>
    </row>
    <row r="17397" spans="6:6" x14ac:dyDescent="0.25">
      <c r="F17397" s="469"/>
    </row>
    <row r="17398" spans="6:6" x14ac:dyDescent="0.25">
      <c r="F17398" s="469"/>
    </row>
    <row r="17399" spans="6:6" x14ac:dyDescent="0.25">
      <c r="F17399" s="469"/>
    </row>
    <row r="17400" spans="6:6" x14ac:dyDescent="0.25">
      <c r="F17400" s="469"/>
    </row>
    <row r="17401" spans="6:6" x14ac:dyDescent="0.25">
      <c r="F17401" s="469"/>
    </row>
    <row r="17402" spans="6:6" x14ac:dyDescent="0.25">
      <c r="F17402" s="469"/>
    </row>
    <row r="17403" spans="6:6" x14ac:dyDescent="0.25">
      <c r="F17403" s="469"/>
    </row>
    <row r="17404" spans="6:6" x14ac:dyDescent="0.25">
      <c r="F17404" s="469"/>
    </row>
    <row r="17405" spans="6:6" x14ac:dyDescent="0.25">
      <c r="F17405" s="469"/>
    </row>
    <row r="17406" spans="6:6" x14ac:dyDescent="0.25">
      <c r="F17406" s="469"/>
    </row>
    <row r="17407" spans="6:6" x14ac:dyDescent="0.25">
      <c r="F17407" s="469"/>
    </row>
    <row r="17408" spans="6:6" x14ac:dyDescent="0.25">
      <c r="F17408" s="469"/>
    </row>
    <row r="17409" spans="6:6" x14ac:dyDescent="0.25">
      <c r="F17409" s="469"/>
    </row>
    <row r="17410" spans="6:6" x14ac:dyDescent="0.25">
      <c r="F17410" s="469"/>
    </row>
    <row r="17411" spans="6:6" x14ac:dyDescent="0.25">
      <c r="F17411" s="469"/>
    </row>
    <row r="17412" spans="6:6" x14ac:dyDescent="0.25">
      <c r="F17412" s="469"/>
    </row>
    <row r="17413" spans="6:6" x14ac:dyDescent="0.25">
      <c r="F17413" s="469"/>
    </row>
    <row r="17414" spans="6:6" x14ac:dyDescent="0.25">
      <c r="F17414" s="469"/>
    </row>
    <row r="17415" spans="6:6" x14ac:dyDescent="0.25">
      <c r="F17415" s="469"/>
    </row>
    <row r="17416" spans="6:6" x14ac:dyDescent="0.25">
      <c r="F17416" s="469"/>
    </row>
    <row r="17417" spans="6:6" x14ac:dyDescent="0.25">
      <c r="F17417" s="469"/>
    </row>
    <row r="17418" spans="6:6" x14ac:dyDescent="0.25">
      <c r="F17418" s="469"/>
    </row>
    <row r="17419" spans="6:6" x14ac:dyDescent="0.25">
      <c r="F17419" s="469"/>
    </row>
    <row r="17420" spans="6:6" x14ac:dyDescent="0.25">
      <c r="F17420" s="469"/>
    </row>
    <row r="17421" spans="6:6" x14ac:dyDescent="0.25">
      <c r="F17421" s="469"/>
    </row>
    <row r="17422" spans="6:6" x14ac:dyDescent="0.25">
      <c r="F17422" s="469"/>
    </row>
    <row r="17423" spans="6:6" x14ac:dyDescent="0.25">
      <c r="F17423" s="469"/>
    </row>
    <row r="17424" spans="6:6" x14ac:dyDescent="0.25">
      <c r="F17424" s="469"/>
    </row>
    <row r="17425" spans="6:6" x14ac:dyDescent="0.25">
      <c r="F17425" s="469"/>
    </row>
    <row r="17426" spans="6:6" x14ac:dyDescent="0.25">
      <c r="F17426" s="469"/>
    </row>
    <row r="17427" spans="6:6" x14ac:dyDescent="0.25">
      <c r="F17427" s="469"/>
    </row>
    <row r="17428" spans="6:6" x14ac:dyDescent="0.25">
      <c r="F17428" s="469"/>
    </row>
    <row r="17429" spans="6:6" x14ac:dyDescent="0.25">
      <c r="F17429" s="469"/>
    </row>
    <row r="17430" spans="6:6" x14ac:dyDescent="0.25">
      <c r="F17430" s="469"/>
    </row>
    <row r="17431" spans="6:6" x14ac:dyDescent="0.25">
      <c r="F17431" s="469"/>
    </row>
    <row r="17432" spans="6:6" x14ac:dyDescent="0.25">
      <c r="F17432" s="469"/>
    </row>
    <row r="17433" spans="6:6" x14ac:dyDescent="0.25">
      <c r="F17433" s="469"/>
    </row>
    <row r="17434" spans="6:6" x14ac:dyDescent="0.25">
      <c r="F17434" s="469"/>
    </row>
    <row r="17435" spans="6:6" x14ac:dyDescent="0.25">
      <c r="F17435" s="469"/>
    </row>
    <row r="17436" spans="6:6" x14ac:dyDescent="0.25">
      <c r="F17436" s="469"/>
    </row>
    <row r="17437" spans="6:6" x14ac:dyDescent="0.25">
      <c r="F17437" s="469"/>
    </row>
    <row r="17438" spans="6:6" x14ac:dyDescent="0.25">
      <c r="F17438" s="469"/>
    </row>
    <row r="17439" spans="6:6" x14ac:dyDescent="0.25">
      <c r="F17439" s="469"/>
    </row>
    <row r="17440" spans="6:6" x14ac:dyDescent="0.25">
      <c r="F17440" s="469"/>
    </row>
    <row r="17441" spans="6:6" x14ac:dyDescent="0.25">
      <c r="F17441" s="469"/>
    </row>
    <row r="17442" spans="6:6" x14ac:dyDescent="0.25">
      <c r="F17442" s="469"/>
    </row>
    <row r="17443" spans="6:6" x14ac:dyDescent="0.25">
      <c r="F17443" s="469"/>
    </row>
    <row r="17444" spans="6:6" x14ac:dyDescent="0.25">
      <c r="F17444" s="469"/>
    </row>
    <row r="17445" spans="6:6" x14ac:dyDescent="0.25">
      <c r="F17445" s="469"/>
    </row>
    <row r="17446" spans="6:6" x14ac:dyDescent="0.25">
      <c r="F17446" s="469"/>
    </row>
    <row r="17447" spans="6:6" x14ac:dyDescent="0.25">
      <c r="F17447" s="469"/>
    </row>
    <row r="17448" spans="6:6" x14ac:dyDescent="0.25">
      <c r="F17448" s="469"/>
    </row>
    <row r="17449" spans="6:6" x14ac:dyDescent="0.25">
      <c r="F17449" s="469"/>
    </row>
    <row r="17450" spans="6:6" x14ac:dyDescent="0.25">
      <c r="F17450" s="469"/>
    </row>
    <row r="17451" spans="6:6" x14ac:dyDescent="0.25">
      <c r="F17451" s="469"/>
    </row>
    <row r="17452" spans="6:6" x14ac:dyDescent="0.25">
      <c r="F17452" s="469"/>
    </row>
    <row r="17453" spans="6:6" x14ac:dyDescent="0.25">
      <c r="F17453" s="469"/>
    </row>
    <row r="17454" spans="6:6" x14ac:dyDescent="0.25">
      <c r="F17454" s="469"/>
    </row>
    <row r="17455" spans="6:6" x14ac:dyDescent="0.25">
      <c r="F17455" s="469"/>
    </row>
    <row r="17456" spans="6:6" x14ac:dyDescent="0.25">
      <c r="F17456" s="469"/>
    </row>
    <row r="17457" spans="6:6" x14ac:dyDescent="0.25">
      <c r="F17457" s="469"/>
    </row>
    <row r="17458" spans="6:6" x14ac:dyDescent="0.25">
      <c r="F17458" s="469"/>
    </row>
    <row r="17459" spans="6:6" x14ac:dyDescent="0.25">
      <c r="F17459" s="469"/>
    </row>
    <row r="17460" spans="6:6" x14ac:dyDescent="0.25">
      <c r="F17460" s="469"/>
    </row>
    <row r="17461" spans="6:6" x14ac:dyDescent="0.25">
      <c r="F17461" s="469"/>
    </row>
    <row r="17462" spans="6:6" x14ac:dyDescent="0.25">
      <c r="F17462" s="469"/>
    </row>
    <row r="17463" spans="6:6" x14ac:dyDescent="0.25">
      <c r="F17463" s="469"/>
    </row>
    <row r="17464" spans="6:6" x14ac:dyDescent="0.25">
      <c r="F17464" s="469"/>
    </row>
    <row r="17465" spans="6:6" x14ac:dyDescent="0.25">
      <c r="F17465" s="469"/>
    </row>
    <row r="17466" spans="6:6" x14ac:dyDescent="0.25">
      <c r="F17466" s="469"/>
    </row>
    <row r="17467" spans="6:6" x14ac:dyDescent="0.25">
      <c r="F17467" s="469"/>
    </row>
    <row r="17468" spans="6:6" x14ac:dyDescent="0.25">
      <c r="F17468" s="469"/>
    </row>
    <row r="17469" spans="6:6" x14ac:dyDescent="0.25">
      <c r="F17469" s="469"/>
    </row>
    <row r="17470" spans="6:6" x14ac:dyDescent="0.25">
      <c r="F17470" s="469"/>
    </row>
    <row r="17471" spans="6:6" x14ac:dyDescent="0.25">
      <c r="F17471" s="469"/>
    </row>
    <row r="17472" spans="6:6" x14ac:dyDescent="0.25">
      <c r="F17472" s="469"/>
    </row>
    <row r="17473" spans="6:6" x14ac:dyDescent="0.25">
      <c r="F17473" s="469"/>
    </row>
    <row r="17474" spans="6:6" x14ac:dyDescent="0.25">
      <c r="F17474" s="469"/>
    </row>
    <row r="17475" spans="6:6" x14ac:dyDescent="0.25">
      <c r="F17475" s="469"/>
    </row>
    <row r="17476" spans="6:6" x14ac:dyDescent="0.25">
      <c r="F17476" s="469"/>
    </row>
    <row r="17477" spans="6:6" x14ac:dyDescent="0.25">
      <c r="F17477" s="469"/>
    </row>
    <row r="17478" spans="6:6" x14ac:dyDescent="0.25">
      <c r="F17478" s="469"/>
    </row>
    <row r="17479" spans="6:6" x14ac:dyDescent="0.25">
      <c r="F17479" s="469"/>
    </row>
    <row r="17480" spans="6:6" x14ac:dyDescent="0.25">
      <c r="F17480" s="469"/>
    </row>
    <row r="17481" spans="6:6" x14ac:dyDescent="0.25">
      <c r="F17481" s="469"/>
    </row>
    <row r="17482" spans="6:6" x14ac:dyDescent="0.25">
      <c r="F17482" s="469"/>
    </row>
    <row r="17483" spans="6:6" x14ac:dyDescent="0.25">
      <c r="F17483" s="469"/>
    </row>
    <row r="17484" spans="6:6" x14ac:dyDescent="0.25">
      <c r="F17484" s="469"/>
    </row>
    <row r="17485" spans="6:6" x14ac:dyDescent="0.25">
      <c r="F17485" s="469"/>
    </row>
    <row r="17486" spans="6:6" x14ac:dyDescent="0.25">
      <c r="F17486" s="469"/>
    </row>
    <row r="17487" spans="6:6" x14ac:dyDescent="0.25">
      <c r="F17487" s="469"/>
    </row>
    <row r="17488" spans="6:6" x14ac:dyDescent="0.25">
      <c r="F17488" s="469"/>
    </row>
    <row r="17489" spans="6:6" x14ac:dyDescent="0.25">
      <c r="F17489" s="469"/>
    </row>
    <row r="17490" spans="6:6" x14ac:dyDescent="0.25">
      <c r="F17490" s="469"/>
    </row>
    <row r="17491" spans="6:6" x14ac:dyDescent="0.25">
      <c r="F17491" s="469"/>
    </row>
    <row r="17492" spans="6:6" x14ac:dyDescent="0.25">
      <c r="F17492" s="469"/>
    </row>
    <row r="17493" spans="6:6" x14ac:dyDescent="0.25">
      <c r="F17493" s="469"/>
    </row>
    <row r="17494" spans="6:6" x14ac:dyDescent="0.25">
      <c r="F17494" s="469"/>
    </row>
    <row r="17495" spans="6:6" x14ac:dyDescent="0.25">
      <c r="F17495" s="469"/>
    </row>
    <row r="17496" spans="6:6" x14ac:dyDescent="0.25">
      <c r="F17496" s="469"/>
    </row>
    <row r="17497" spans="6:6" x14ac:dyDescent="0.25">
      <c r="F17497" s="469"/>
    </row>
    <row r="17498" spans="6:6" x14ac:dyDescent="0.25">
      <c r="F17498" s="469"/>
    </row>
    <row r="17499" spans="6:6" x14ac:dyDescent="0.25">
      <c r="F17499" s="469"/>
    </row>
    <row r="17500" spans="6:6" x14ac:dyDescent="0.25">
      <c r="F17500" s="469"/>
    </row>
    <row r="17501" spans="6:6" x14ac:dyDescent="0.25">
      <c r="F17501" s="469"/>
    </row>
    <row r="17502" spans="6:6" x14ac:dyDescent="0.25">
      <c r="F17502" s="469"/>
    </row>
    <row r="17503" spans="6:6" x14ac:dyDescent="0.25">
      <c r="F17503" s="469"/>
    </row>
    <row r="17504" spans="6:6" x14ac:dyDescent="0.25">
      <c r="F17504" s="469"/>
    </row>
    <row r="17505" spans="6:6" x14ac:dyDescent="0.25">
      <c r="F17505" s="469"/>
    </row>
    <row r="17506" spans="6:6" x14ac:dyDescent="0.25">
      <c r="F17506" s="469"/>
    </row>
    <row r="17507" spans="6:6" x14ac:dyDescent="0.25">
      <c r="F17507" s="469"/>
    </row>
    <row r="17508" spans="6:6" x14ac:dyDescent="0.25">
      <c r="F17508" s="469"/>
    </row>
    <row r="17509" spans="6:6" x14ac:dyDescent="0.25">
      <c r="F17509" s="469"/>
    </row>
    <row r="17510" spans="6:6" x14ac:dyDescent="0.25">
      <c r="F17510" s="469"/>
    </row>
    <row r="17511" spans="6:6" x14ac:dyDescent="0.25">
      <c r="F17511" s="469"/>
    </row>
    <row r="17512" spans="6:6" x14ac:dyDescent="0.25">
      <c r="F17512" s="469"/>
    </row>
    <row r="17513" spans="6:6" x14ac:dyDescent="0.25">
      <c r="F17513" s="469"/>
    </row>
    <row r="17514" spans="6:6" x14ac:dyDescent="0.25">
      <c r="F17514" s="469"/>
    </row>
    <row r="17515" spans="6:6" x14ac:dyDescent="0.25">
      <c r="F17515" s="469"/>
    </row>
    <row r="17516" spans="6:6" x14ac:dyDescent="0.25">
      <c r="F17516" s="469"/>
    </row>
    <row r="17517" spans="6:6" x14ac:dyDescent="0.25">
      <c r="F17517" s="469"/>
    </row>
    <row r="17518" spans="6:6" x14ac:dyDescent="0.25">
      <c r="F17518" s="469"/>
    </row>
    <row r="17519" spans="6:6" x14ac:dyDescent="0.25">
      <c r="F17519" s="469"/>
    </row>
    <row r="17520" spans="6:6" x14ac:dyDescent="0.25">
      <c r="F17520" s="469"/>
    </row>
    <row r="17521" spans="6:6" x14ac:dyDescent="0.25">
      <c r="F17521" s="469"/>
    </row>
    <row r="17522" spans="6:6" x14ac:dyDescent="0.25">
      <c r="F17522" s="469"/>
    </row>
    <row r="17523" spans="6:6" x14ac:dyDescent="0.25">
      <c r="F17523" s="469"/>
    </row>
    <row r="17524" spans="6:6" x14ac:dyDescent="0.25">
      <c r="F17524" s="469"/>
    </row>
    <row r="17525" spans="6:6" x14ac:dyDescent="0.25">
      <c r="F17525" s="469"/>
    </row>
    <row r="17526" spans="6:6" x14ac:dyDescent="0.25">
      <c r="F17526" s="469"/>
    </row>
    <row r="17527" spans="6:6" x14ac:dyDescent="0.25">
      <c r="F17527" s="469"/>
    </row>
    <row r="17528" spans="6:6" x14ac:dyDescent="0.25">
      <c r="F17528" s="469"/>
    </row>
    <row r="17529" spans="6:6" x14ac:dyDescent="0.25">
      <c r="F17529" s="469"/>
    </row>
    <row r="17530" spans="6:6" x14ac:dyDescent="0.25">
      <c r="F17530" s="469"/>
    </row>
    <row r="17531" spans="6:6" x14ac:dyDescent="0.25">
      <c r="F17531" s="469"/>
    </row>
    <row r="17532" spans="6:6" x14ac:dyDescent="0.25">
      <c r="F17532" s="469"/>
    </row>
    <row r="17533" spans="6:6" x14ac:dyDescent="0.25">
      <c r="F17533" s="469"/>
    </row>
    <row r="17534" spans="6:6" x14ac:dyDescent="0.25">
      <c r="F17534" s="469"/>
    </row>
    <row r="17535" spans="6:6" x14ac:dyDescent="0.25">
      <c r="F17535" s="469"/>
    </row>
    <row r="17536" spans="6:6" x14ac:dyDescent="0.25">
      <c r="F17536" s="469"/>
    </row>
    <row r="17537" spans="6:6" x14ac:dyDescent="0.25">
      <c r="F17537" s="469"/>
    </row>
    <row r="17538" spans="6:6" x14ac:dyDescent="0.25">
      <c r="F17538" s="469"/>
    </row>
    <row r="17539" spans="6:6" x14ac:dyDescent="0.25">
      <c r="F17539" s="469"/>
    </row>
    <row r="17540" spans="6:6" x14ac:dyDescent="0.25">
      <c r="F17540" s="469"/>
    </row>
    <row r="17541" spans="6:6" x14ac:dyDescent="0.25">
      <c r="F17541" s="469"/>
    </row>
    <row r="17542" spans="6:6" x14ac:dyDescent="0.25">
      <c r="F17542" s="469"/>
    </row>
    <row r="17543" spans="6:6" x14ac:dyDescent="0.25">
      <c r="F17543" s="469"/>
    </row>
    <row r="17544" spans="6:6" x14ac:dyDescent="0.25">
      <c r="F17544" s="469"/>
    </row>
    <row r="17545" spans="6:6" x14ac:dyDescent="0.25">
      <c r="F17545" s="469"/>
    </row>
    <row r="17546" spans="6:6" x14ac:dyDescent="0.25">
      <c r="F17546" s="469"/>
    </row>
    <row r="17547" spans="6:6" x14ac:dyDescent="0.25">
      <c r="F17547" s="469"/>
    </row>
    <row r="17548" spans="6:6" x14ac:dyDescent="0.25">
      <c r="F17548" s="469"/>
    </row>
    <row r="17549" spans="6:6" x14ac:dyDescent="0.25">
      <c r="F17549" s="469"/>
    </row>
    <row r="17550" spans="6:6" x14ac:dyDescent="0.25">
      <c r="F17550" s="469"/>
    </row>
    <row r="17551" spans="6:6" x14ac:dyDescent="0.25">
      <c r="F17551" s="469"/>
    </row>
    <row r="17552" spans="6:6" x14ac:dyDescent="0.25">
      <c r="F17552" s="469"/>
    </row>
    <row r="17553" spans="6:6" x14ac:dyDescent="0.25">
      <c r="F17553" s="469"/>
    </row>
    <row r="17554" spans="6:6" x14ac:dyDescent="0.25">
      <c r="F17554" s="469"/>
    </row>
    <row r="17555" spans="6:6" x14ac:dyDescent="0.25">
      <c r="F17555" s="469"/>
    </row>
    <row r="17556" spans="6:6" x14ac:dyDescent="0.25">
      <c r="F17556" s="469"/>
    </row>
    <row r="17557" spans="6:6" x14ac:dyDescent="0.25">
      <c r="F17557" s="469"/>
    </row>
    <row r="17558" spans="6:6" x14ac:dyDescent="0.25">
      <c r="F17558" s="469"/>
    </row>
    <row r="17559" spans="6:6" x14ac:dyDescent="0.25">
      <c r="F17559" s="469"/>
    </row>
    <row r="17560" spans="6:6" x14ac:dyDescent="0.25">
      <c r="F17560" s="469"/>
    </row>
    <row r="17561" spans="6:6" x14ac:dyDescent="0.25">
      <c r="F17561" s="469"/>
    </row>
    <row r="17562" spans="6:6" x14ac:dyDescent="0.25">
      <c r="F17562" s="469"/>
    </row>
    <row r="17563" spans="6:6" x14ac:dyDescent="0.25">
      <c r="F17563" s="469"/>
    </row>
    <row r="17564" spans="6:6" x14ac:dyDescent="0.25">
      <c r="F17564" s="469"/>
    </row>
    <row r="17565" spans="6:6" x14ac:dyDescent="0.25">
      <c r="F17565" s="469"/>
    </row>
    <row r="17566" spans="6:6" x14ac:dyDescent="0.25">
      <c r="F17566" s="469"/>
    </row>
    <row r="17567" spans="6:6" x14ac:dyDescent="0.25">
      <c r="F17567" s="469"/>
    </row>
    <row r="17568" spans="6:6" x14ac:dyDescent="0.25">
      <c r="F17568" s="469"/>
    </row>
    <row r="17569" spans="6:6" x14ac:dyDescent="0.25">
      <c r="F17569" s="469"/>
    </row>
    <row r="17570" spans="6:6" x14ac:dyDescent="0.25">
      <c r="F17570" s="469"/>
    </row>
    <row r="17571" spans="6:6" x14ac:dyDescent="0.25">
      <c r="F17571" s="469"/>
    </row>
    <row r="17572" spans="6:6" x14ac:dyDescent="0.25">
      <c r="F17572" s="469"/>
    </row>
    <row r="17573" spans="6:6" x14ac:dyDescent="0.25">
      <c r="F17573" s="469"/>
    </row>
    <row r="17574" spans="6:6" x14ac:dyDescent="0.25">
      <c r="F17574" s="469"/>
    </row>
    <row r="17575" spans="6:6" x14ac:dyDescent="0.25">
      <c r="F17575" s="469"/>
    </row>
    <row r="17576" spans="6:6" x14ac:dyDescent="0.25">
      <c r="F17576" s="469"/>
    </row>
    <row r="17577" spans="6:6" x14ac:dyDescent="0.25">
      <c r="F17577" s="469"/>
    </row>
    <row r="17578" spans="6:6" x14ac:dyDescent="0.25">
      <c r="F17578" s="469"/>
    </row>
    <row r="17579" spans="6:6" x14ac:dyDescent="0.25">
      <c r="F17579" s="469"/>
    </row>
    <row r="17580" spans="6:6" x14ac:dyDescent="0.25">
      <c r="F17580" s="469"/>
    </row>
    <row r="17581" spans="6:6" x14ac:dyDescent="0.25">
      <c r="F17581" s="469"/>
    </row>
    <row r="17582" spans="6:6" x14ac:dyDescent="0.25">
      <c r="F17582" s="469"/>
    </row>
    <row r="17583" spans="6:6" x14ac:dyDescent="0.25">
      <c r="F17583" s="469"/>
    </row>
    <row r="17584" spans="6:6" x14ac:dyDescent="0.25">
      <c r="F17584" s="469"/>
    </row>
    <row r="17585" spans="6:6" x14ac:dyDescent="0.25">
      <c r="F17585" s="469"/>
    </row>
    <row r="17586" spans="6:6" x14ac:dyDescent="0.25">
      <c r="F17586" s="469"/>
    </row>
    <row r="17587" spans="6:6" x14ac:dyDescent="0.25">
      <c r="F17587" s="469"/>
    </row>
    <row r="17588" spans="6:6" x14ac:dyDescent="0.25">
      <c r="F17588" s="469"/>
    </row>
    <row r="17589" spans="6:6" x14ac:dyDescent="0.25">
      <c r="F17589" s="469"/>
    </row>
    <row r="17590" spans="6:6" x14ac:dyDescent="0.25">
      <c r="F17590" s="469"/>
    </row>
    <row r="17591" spans="6:6" x14ac:dyDescent="0.25">
      <c r="F17591" s="469"/>
    </row>
    <row r="17592" spans="6:6" x14ac:dyDescent="0.25">
      <c r="F17592" s="469"/>
    </row>
    <row r="17593" spans="6:6" x14ac:dyDescent="0.25">
      <c r="F17593" s="469"/>
    </row>
    <row r="17594" spans="6:6" x14ac:dyDescent="0.25">
      <c r="F17594" s="469"/>
    </row>
    <row r="17595" spans="6:6" x14ac:dyDescent="0.25">
      <c r="F17595" s="469"/>
    </row>
    <row r="17596" spans="6:6" x14ac:dyDescent="0.25">
      <c r="F17596" s="469"/>
    </row>
    <row r="17597" spans="6:6" x14ac:dyDescent="0.25">
      <c r="F17597" s="469"/>
    </row>
    <row r="17598" spans="6:6" x14ac:dyDescent="0.25">
      <c r="F17598" s="469"/>
    </row>
    <row r="17599" spans="6:6" x14ac:dyDescent="0.25">
      <c r="F17599" s="469"/>
    </row>
    <row r="17600" spans="6:6" x14ac:dyDescent="0.25">
      <c r="F17600" s="469"/>
    </row>
    <row r="17601" spans="6:6" x14ac:dyDescent="0.25">
      <c r="F17601" s="469"/>
    </row>
    <row r="17602" spans="6:6" x14ac:dyDescent="0.25">
      <c r="F17602" s="469"/>
    </row>
    <row r="17603" spans="6:6" x14ac:dyDescent="0.25">
      <c r="F17603" s="469"/>
    </row>
    <row r="17604" spans="6:6" x14ac:dyDescent="0.25">
      <c r="F17604" s="469"/>
    </row>
    <row r="17605" spans="6:6" x14ac:dyDescent="0.25">
      <c r="F17605" s="469"/>
    </row>
    <row r="17606" spans="6:6" x14ac:dyDescent="0.25">
      <c r="F17606" s="469"/>
    </row>
    <row r="17607" spans="6:6" x14ac:dyDescent="0.25">
      <c r="F17607" s="469"/>
    </row>
    <row r="17608" spans="6:6" x14ac:dyDescent="0.25">
      <c r="F17608" s="469"/>
    </row>
    <row r="17609" spans="6:6" x14ac:dyDescent="0.25">
      <c r="F17609" s="469"/>
    </row>
    <row r="17610" spans="6:6" x14ac:dyDescent="0.25">
      <c r="F17610" s="469"/>
    </row>
    <row r="17611" spans="6:6" x14ac:dyDescent="0.25">
      <c r="F17611" s="469"/>
    </row>
    <row r="17612" spans="6:6" x14ac:dyDescent="0.25">
      <c r="F17612" s="469"/>
    </row>
    <row r="17613" spans="6:6" x14ac:dyDescent="0.25">
      <c r="F17613" s="469"/>
    </row>
    <row r="17614" spans="6:6" x14ac:dyDescent="0.25">
      <c r="F17614" s="469"/>
    </row>
    <row r="17615" spans="6:6" x14ac:dyDescent="0.25">
      <c r="F17615" s="469"/>
    </row>
    <row r="17616" spans="6:6" x14ac:dyDescent="0.25">
      <c r="F17616" s="469"/>
    </row>
    <row r="17617" spans="6:6" x14ac:dyDescent="0.25">
      <c r="F17617" s="469"/>
    </row>
    <row r="17618" spans="6:6" x14ac:dyDescent="0.25">
      <c r="F17618" s="469"/>
    </row>
    <row r="17619" spans="6:6" x14ac:dyDescent="0.25">
      <c r="F17619" s="469"/>
    </row>
    <row r="17620" spans="6:6" x14ac:dyDescent="0.25">
      <c r="F17620" s="469"/>
    </row>
    <row r="17621" spans="6:6" x14ac:dyDescent="0.25">
      <c r="F17621" s="469"/>
    </row>
    <row r="17622" spans="6:6" x14ac:dyDescent="0.25">
      <c r="F17622" s="469"/>
    </row>
    <row r="17623" spans="6:6" x14ac:dyDescent="0.25">
      <c r="F17623" s="469"/>
    </row>
    <row r="17624" spans="6:6" x14ac:dyDescent="0.25">
      <c r="F17624" s="469"/>
    </row>
    <row r="17625" spans="6:6" x14ac:dyDescent="0.25">
      <c r="F17625" s="469"/>
    </row>
    <row r="17626" spans="6:6" x14ac:dyDescent="0.25">
      <c r="F17626" s="469"/>
    </row>
    <row r="17627" spans="6:6" x14ac:dyDescent="0.25">
      <c r="F17627" s="469"/>
    </row>
    <row r="17628" spans="6:6" x14ac:dyDescent="0.25">
      <c r="F17628" s="469"/>
    </row>
    <row r="17629" spans="6:6" x14ac:dyDescent="0.25">
      <c r="F17629" s="469"/>
    </row>
    <row r="17630" spans="6:6" x14ac:dyDescent="0.25">
      <c r="F17630" s="469"/>
    </row>
    <row r="17631" spans="6:6" x14ac:dyDescent="0.25">
      <c r="F17631" s="469"/>
    </row>
    <row r="17632" spans="6:6" x14ac:dyDescent="0.25">
      <c r="F17632" s="469"/>
    </row>
    <row r="17633" spans="6:6" x14ac:dyDescent="0.25">
      <c r="F17633" s="469"/>
    </row>
    <row r="17634" spans="6:6" x14ac:dyDescent="0.25">
      <c r="F17634" s="469"/>
    </row>
    <row r="17635" spans="6:6" x14ac:dyDescent="0.25">
      <c r="F17635" s="469"/>
    </row>
    <row r="17636" spans="6:6" x14ac:dyDescent="0.25">
      <c r="F17636" s="469"/>
    </row>
    <row r="17637" spans="6:6" x14ac:dyDescent="0.25">
      <c r="F17637" s="469"/>
    </row>
    <row r="17638" spans="6:6" x14ac:dyDescent="0.25">
      <c r="F17638" s="469"/>
    </row>
    <row r="17639" spans="6:6" x14ac:dyDescent="0.25">
      <c r="F17639" s="469"/>
    </row>
    <row r="17640" spans="6:6" x14ac:dyDescent="0.25">
      <c r="F17640" s="469"/>
    </row>
    <row r="17641" spans="6:6" x14ac:dyDescent="0.25">
      <c r="F17641" s="469"/>
    </row>
    <row r="17642" spans="6:6" x14ac:dyDescent="0.25">
      <c r="F17642" s="469"/>
    </row>
    <row r="17643" spans="6:6" x14ac:dyDescent="0.25">
      <c r="F17643" s="469"/>
    </row>
    <row r="17644" spans="6:6" x14ac:dyDescent="0.25">
      <c r="F17644" s="469"/>
    </row>
    <row r="17645" spans="6:6" x14ac:dyDescent="0.25">
      <c r="F17645" s="469"/>
    </row>
    <row r="17646" spans="6:6" x14ac:dyDescent="0.25">
      <c r="F17646" s="469"/>
    </row>
    <row r="17647" spans="6:6" x14ac:dyDescent="0.25">
      <c r="F17647" s="469"/>
    </row>
    <row r="17648" spans="6:6" x14ac:dyDescent="0.25">
      <c r="F17648" s="469"/>
    </row>
    <row r="17649" spans="6:6" x14ac:dyDescent="0.25">
      <c r="F17649" s="469"/>
    </row>
    <row r="17650" spans="6:6" x14ac:dyDescent="0.25">
      <c r="F17650" s="469"/>
    </row>
    <row r="17651" spans="6:6" x14ac:dyDescent="0.25">
      <c r="F17651" s="469"/>
    </row>
    <row r="17652" spans="6:6" x14ac:dyDescent="0.25">
      <c r="F17652" s="469"/>
    </row>
    <row r="17653" spans="6:6" x14ac:dyDescent="0.25">
      <c r="F17653" s="469"/>
    </row>
    <row r="17654" spans="6:6" x14ac:dyDescent="0.25">
      <c r="F17654" s="469"/>
    </row>
    <row r="17655" spans="6:6" x14ac:dyDescent="0.25">
      <c r="F17655" s="469"/>
    </row>
    <row r="17656" spans="6:6" x14ac:dyDescent="0.25">
      <c r="F17656" s="469"/>
    </row>
    <row r="17657" spans="6:6" x14ac:dyDescent="0.25">
      <c r="F17657" s="469"/>
    </row>
    <row r="17658" spans="6:6" x14ac:dyDescent="0.25">
      <c r="F17658" s="469"/>
    </row>
    <row r="17659" spans="6:6" x14ac:dyDescent="0.25">
      <c r="F17659" s="469"/>
    </row>
    <row r="17660" spans="6:6" x14ac:dyDescent="0.25">
      <c r="F17660" s="469"/>
    </row>
    <row r="17661" spans="6:6" x14ac:dyDescent="0.25">
      <c r="F17661" s="469"/>
    </row>
    <row r="17662" spans="6:6" x14ac:dyDescent="0.25">
      <c r="F17662" s="469"/>
    </row>
    <row r="17663" spans="6:6" x14ac:dyDescent="0.25">
      <c r="F17663" s="469"/>
    </row>
    <row r="17664" spans="6:6" x14ac:dyDescent="0.25">
      <c r="F17664" s="469"/>
    </row>
    <row r="17665" spans="6:6" x14ac:dyDescent="0.25">
      <c r="F17665" s="469"/>
    </row>
    <row r="17666" spans="6:6" x14ac:dyDescent="0.25">
      <c r="F17666" s="469"/>
    </row>
    <row r="17667" spans="6:6" x14ac:dyDescent="0.25">
      <c r="F17667" s="469"/>
    </row>
    <row r="17668" spans="6:6" x14ac:dyDescent="0.25">
      <c r="F17668" s="469"/>
    </row>
    <row r="17669" spans="6:6" x14ac:dyDescent="0.25">
      <c r="F17669" s="469"/>
    </row>
    <row r="17670" spans="6:6" x14ac:dyDescent="0.25">
      <c r="F17670" s="469"/>
    </row>
    <row r="17671" spans="6:6" x14ac:dyDescent="0.25">
      <c r="F17671" s="469"/>
    </row>
    <row r="17672" spans="6:6" x14ac:dyDescent="0.25">
      <c r="F17672" s="469"/>
    </row>
    <row r="17673" spans="6:6" x14ac:dyDescent="0.25">
      <c r="F17673" s="469"/>
    </row>
    <row r="17674" spans="6:6" x14ac:dyDescent="0.25">
      <c r="F17674" s="469"/>
    </row>
    <row r="17675" spans="6:6" x14ac:dyDescent="0.25">
      <c r="F17675" s="469"/>
    </row>
    <row r="17676" spans="6:6" x14ac:dyDescent="0.25">
      <c r="F17676" s="469"/>
    </row>
    <row r="17677" spans="6:6" x14ac:dyDescent="0.25">
      <c r="F17677" s="469"/>
    </row>
    <row r="17678" spans="6:6" x14ac:dyDescent="0.25">
      <c r="F17678" s="469"/>
    </row>
    <row r="17679" spans="6:6" x14ac:dyDescent="0.25">
      <c r="F17679" s="469"/>
    </row>
    <row r="17680" spans="6:6" x14ac:dyDescent="0.25">
      <c r="F17680" s="469"/>
    </row>
    <row r="17681" spans="6:6" x14ac:dyDescent="0.25">
      <c r="F17681" s="469"/>
    </row>
    <row r="17682" spans="6:6" x14ac:dyDescent="0.25">
      <c r="F17682" s="469"/>
    </row>
    <row r="17683" spans="6:6" x14ac:dyDescent="0.25">
      <c r="F17683" s="469"/>
    </row>
    <row r="17684" spans="6:6" x14ac:dyDescent="0.25">
      <c r="F17684" s="469"/>
    </row>
    <row r="17685" spans="6:6" x14ac:dyDescent="0.25">
      <c r="F17685" s="469"/>
    </row>
    <row r="17686" spans="6:6" x14ac:dyDescent="0.25">
      <c r="F17686" s="469"/>
    </row>
    <row r="17687" spans="6:6" x14ac:dyDescent="0.25">
      <c r="F17687" s="469"/>
    </row>
    <row r="17688" spans="6:6" x14ac:dyDescent="0.25">
      <c r="F17688" s="469"/>
    </row>
    <row r="17689" spans="6:6" x14ac:dyDescent="0.25">
      <c r="F17689" s="469"/>
    </row>
    <row r="17690" spans="6:6" x14ac:dyDescent="0.25">
      <c r="F17690" s="469"/>
    </row>
    <row r="17691" spans="6:6" x14ac:dyDescent="0.25">
      <c r="F17691" s="469"/>
    </row>
    <row r="17692" spans="6:6" x14ac:dyDescent="0.25">
      <c r="F17692" s="469"/>
    </row>
    <row r="17693" spans="6:6" x14ac:dyDescent="0.25">
      <c r="F17693" s="469"/>
    </row>
    <row r="17694" spans="6:6" x14ac:dyDescent="0.25">
      <c r="F17694" s="469"/>
    </row>
    <row r="17695" spans="6:6" x14ac:dyDescent="0.25">
      <c r="F17695" s="469"/>
    </row>
    <row r="17696" spans="6:6" x14ac:dyDescent="0.25">
      <c r="F17696" s="469"/>
    </row>
    <row r="17697" spans="6:6" x14ac:dyDescent="0.25">
      <c r="F17697" s="469"/>
    </row>
    <row r="17698" spans="6:6" x14ac:dyDescent="0.25">
      <c r="F17698" s="469"/>
    </row>
    <row r="17699" spans="6:6" x14ac:dyDescent="0.25">
      <c r="F17699" s="469"/>
    </row>
    <row r="17700" spans="6:6" x14ac:dyDescent="0.25">
      <c r="F17700" s="469"/>
    </row>
    <row r="17701" spans="6:6" x14ac:dyDescent="0.25">
      <c r="F17701" s="469"/>
    </row>
    <row r="17702" spans="6:6" x14ac:dyDescent="0.25">
      <c r="F17702" s="469"/>
    </row>
    <row r="17703" spans="6:6" x14ac:dyDescent="0.25">
      <c r="F17703" s="469"/>
    </row>
    <row r="17704" spans="6:6" x14ac:dyDescent="0.25">
      <c r="F17704" s="469"/>
    </row>
    <row r="17705" spans="6:6" x14ac:dyDescent="0.25">
      <c r="F17705" s="469"/>
    </row>
    <row r="17706" spans="6:6" x14ac:dyDescent="0.25">
      <c r="F17706" s="469"/>
    </row>
    <row r="17707" spans="6:6" x14ac:dyDescent="0.25">
      <c r="F17707" s="469"/>
    </row>
    <row r="17708" spans="6:6" x14ac:dyDescent="0.25">
      <c r="F17708" s="469"/>
    </row>
    <row r="17709" spans="6:6" x14ac:dyDescent="0.25">
      <c r="F17709" s="469"/>
    </row>
    <row r="17710" spans="6:6" x14ac:dyDescent="0.25">
      <c r="F17710" s="469"/>
    </row>
    <row r="17711" spans="6:6" x14ac:dyDescent="0.25">
      <c r="F17711" s="469"/>
    </row>
    <row r="17712" spans="6:6" x14ac:dyDescent="0.25">
      <c r="F17712" s="469"/>
    </row>
    <row r="17713" spans="6:6" x14ac:dyDescent="0.25">
      <c r="F17713" s="469"/>
    </row>
    <row r="17714" spans="6:6" x14ac:dyDescent="0.25">
      <c r="F17714" s="469"/>
    </row>
    <row r="17715" spans="6:6" x14ac:dyDescent="0.25">
      <c r="F17715" s="469"/>
    </row>
    <row r="17716" spans="6:6" x14ac:dyDescent="0.25">
      <c r="F17716" s="469"/>
    </row>
    <row r="17717" spans="6:6" x14ac:dyDescent="0.25">
      <c r="F17717" s="469"/>
    </row>
    <row r="17718" spans="6:6" x14ac:dyDescent="0.25">
      <c r="F17718" s="469"/>
    </row>
    <row r="17719" spans="6:6" x14ac:dyDescent="0.25">
      <c r="F17719" s="469"/>
    </row>
    <row r="17720" spans="6:6" x14ac:dyDescent="0.25">
      <c r="F17720" s="469"/>
    </row>
    <row r="17721" spans="6:6" x14ac:dyDescent="0.25">
      <c r="F17721" s="469"/>
    </row>
    <row r="17722" spans="6:6" x14ac:dyDescent="0.25">
      <c r="F17722" s="469"/>
    </row>
    <row r="17723" spans="6:6" x14ac:dyDescent="0.25">
      <c r="F17723" s="469"/>
    </row>
    <row r="17724" spans="6:6" x14ac:dyDescent="0.25">
      <c r="F17724" s="469"/>
    </row>
    <row r="17725" spans="6:6" x14ac:dyDescent="0.25">
      <c r="F17725" s="469"/>
    </row>
    <row r="17726" spans="6:6" x14ac:dyDescent="0.25">
      <c r="F17726" s="469"/>
    </row>
    <row r="17727" spans="6:6" x14ac:dyDescent="0.25">
      <c r="F17727" s="469"/>
    </row>
    <row r="17728" spans="6:6" x14ac:dyDescent="0.25">
      <c r="F17728" s="469"/>
    </row>
    <row r="17729" spans="6:6" x14ac:dyDescent="0.25">
      <c r="F17729" s="469"/>
    </row>
    <row r="17730" spans="6:6" x14ac:dyDescent="0.25">
      <c r="F17730" s="469"/>
    </row>
    <row r="17731" spans="6:6" x14ac:dyDescent="0.25">
      <c r="F17731" s="469"/>
    </row>
    <row r="17732" spans="6:6" x14ac:dyDescent="0.25">
      <c r="F17732" s="469"/>
    </row>
    <row r="17733" spans="6:6" x14ac:dyDescent="0.25">
      <c r="F17733" s="469"/>
    </row>
    <row r="17734" spans="6:6" x14ac:dyDescent="0.25">
      <c r="F17734" s="469"/>
    </row>
    <row r="17735" spans="6:6" x14ac:dyDescent="0.25">
      <c r="F17735" s="469"/>
    </row>
    <row r="17736" spans="6:6" x14ac:dyDescent="0.25">
      <c r="F17736" s="469"/>
    </row>
    <row r="17737" spans="6:6" x14ac:dyDescent="0.25">
      <c r="F17737" s="469"/>
    </row>
    <row r="17738" spans="6:6" x14ac:dyDescent="0.25">
      <c r="F17738" s="469"/>
    </row>
    <row r="17739" spans="6:6" x14ac:dyDescent="0.25">
      <c r="F17739" s="469"/>
    </row>
    <row r="17740" spans="6:6" x14ac:dyDescent="0.25">
      <c r="F17740" s="469"/>
    </row>
    <row r="17741" spans="6:6" x14ac:dyDescent="0.25">
      <c r="F17741" s="469"/>
    </row>
    <row r="17742" spans="6:6" x14ac:dyDescent="0.25">
      <c r="F17742" s="469"/>
    </row>
    <row r="17743" spans="6:6" x14ac:dyDescent="0.25">
      <c r="F17743" s="469"/>
    </row>
    <row r="17744" spans="6:6" x14ac:dyDescent="0.25">
      <c r="F17744" s="469"/>
    </row>
    <row r="17745" spans="6:6" x14ac:dyDescent="0.25">
      <c r="F17745" s="469"/>
    </row>
    <row r="17746" spans="6:6" x14ac:dyDescent="0.25">
      <c r="F17746" s="469"/>
    </row>
    <row r="17747" spans="6:6" x14ac:dyDescent="0.25">
      <c r="F17747" s="469"/>
    </row>
    <row r="17748" spans="6:6" x14ac:dyDescent="0.25">
      <c r="F17748" s="469"/>
    </row>
    <row r="17749" spans="6:6" x14ac:dyDescent="0.25">
      <c r="F17749" s="469"/>
    </row>
    <row r="17750" spans="6:6" x14ac:dyDescent="0.25">
      <c r="F17750" s="469"/>
    </row>
    <row r="17751" spans="6:6" x14ac:dyDescent="0.25">
      <c r="F17751" s="469"/>
    </row>
    <row r="17752" spans="6:6" x14ac:dyDescent="0.25">
      <c r="F17752" s="469"/>
    </row>
    <row r="17753" spans="6:6" x14ac:dyDescent="0.25">
      <c r="F17753" s="469"/>
    </row>
    <row r="17754" spans="6:6" x14ac:dyDescent="0.25">
      <c r="F17754" s="469"/>
    </row>
    <row r="17755" spans="6:6" x14ac:dyDescent="0.25">
      <c r="F17755" s="469"/>
    </row>
    <row r="17756" spans="6:6" x14ac:dyDescent="0.25">
      <c r="F17756" s="469"/>
    </row>
    <row r="17757" spans="6:6" x14ac:dyDescent="0.25">
      <c r="F17757" s="469"/>
    </row>
    <row r="17758" spans="6:6" x14ac:dyDescent="0.25">
      <c r="F17758" s="469"/>
    </row>
    <row r="17759" spans="6:6" x14ac:dyDescent="0.25">
      <c r="F17759" s="469"/>
    </row>
    <row r="17760" spans="6:6" x14ac:dyDescent="0.25">
      <c r="F17760" s="469"/>
    </row>
    <row r="17761" spans="6:6" x14ac:dyDescent="0.25">
      <c r="F17761" s="469"/>
    </row>
    <row r="17762" spans="6:6" x14ac:dyDescent="0.25">
      <c r="F17762" s="469"/>
    </row>
    <row r="17763" spans="6:6" x14ac:dyDescent="0.25">
      <c r="F17763" s="469"/>
    </row>
    <row r="17764" spans="6:6" x14ac:dyDescent="0.25">
      <c r="F17764" s="469"/>
    </row>
    <row r="17765" spans="6:6" x14ac:dyDescent="0.25">
      <c r="F17765" s="469"/>
    </row>
    <row r="17766" spans="6:6" x14ac:dyDescent="0.25">
      <c r="F17766" s="469"/>
    </row>
    <row r="17767" spans="6:6" x14ac:dyDescent="0.25">
      <c r="F17767" s="469"/>
    </row>
    <row r="17768" spans="6:6" x14ac:dyDescent="0.25">
      <c r="F17768" s="469"/>
    </row>
    <row r="17769" spans="6:6" x14ac:dyDescent="0.25">
      <c r="F17769" s="469"/>
    </row>
    <row r="17770" spans="6:6" x14ac:dyDescent="0.25">
      <c r="F17770" s="469"/>
    </row>
    <row r="17771" spans="6:6" x14ac:dyDescent="0.25">
      <c r="F17771" s="469"/>
    </row>
    <row r="17772" spans="6:6" x14ac:dyDescent="0.25">
      <c r="F17772" s="469"/>
    </row>
    <row r="17773" spans="6:6" x14ac:dyDescent="0.25">
      <c r="F17773" s="469"/>
    </row>
    <row r="17774" spans="6:6" x14ac:dyDescent="0.25">
      <c r="F17774" s="469"/>
    </row>
    <row r="17775" spans="6:6" x14ac:dyDescent="0.25">
      <c r="F17775" s="469"/>
    </row>
    <row r="17776" spans="6:6" x14ac:dyDescent="0.25">
      <c r="F17776" s="469"/>
    </row>
    <row r="17777" spans="6:6" x14ac:dyDescent="0.25">
      <c r="F17777" s="469"/>
    </row>
    <row r="17778" spans="6:6" x14ac:dyDescent="0.25">
      <c r="F17778" s="469"/>
    </row>
    <row r="17779" spans="6:6" x14ac:dyDescent="0.25">
      <c r="F17779" s="469"/>
    </row>
    <row r="17780" spans="6:6" x14ac:dyDescent="0.25">
      <c r="F17780" s="469"/>
    </row>
    <row r="17781" spans="6:6" x14ac:dyDescent="0.25">
      <c r="F17781" s="469"/>
    </row>
    <row r="17782" spans="6:6" x14ac:dyDescent="0.25">
      <c r="F17782" s="469"/>
    </row>
    <row r="17783" spans="6:6" x14ac:dyDescent="0.25">
      <c r="F17783" s="469"/>
    </row>
    <row r="17784" spans="6:6" x14ac:dyDescent="0.25">
      <c r="F17784" s="469"/>
    </row>
    <row r="17785" spans="6:6" x14ac:dyDescent="0.25">
      <c r="F17785" s="469"/>
    </row>
    <row r="17786" spans="6:6" x14ac:dyDescent="0.25">
      <c r="F17786" s="469"/>
    </row>
    <row r="17787" spans="6:6" x14ac:dyDescent="0.25">
      <c r="F17787" s="469"/>
    </row>
    <row r="17788" spans="6:6" x14ac:dyDescent="0.25">
      <c r="F17788" s="469"/>
    </row>
    <row r="17789" spans="6:6" x14ac:dyDescent="0.25">
      <c r="F17789" s="469"/>
    </row>
    <row r="17790" spans="6:6" x14ac:dyDescent="0.25">
      <c r="F17790" s="469"/>
    </row>
    <row r="17791" spans="6:6" x14ac:dyDescent="0.25">
      <c r="F17791" s="469"/>
    </row>
    <row r="17792" spans="6:6" x14ac:dyDescent="0.25">
      <c r="F17792" s="469"/>
    </row>
    <row r="17793" spans="6:6" x14ac:dyDescent="0.25">
      <c r="F17793" s="469"/>
    </row>
    <row r="17794" spans="6:6" x14ac:dyDescent="0.25">
      <c r="F17794" s="469"/>
    </row>
    <row r="17795" spans="6:6" x14ac:dyDescent="0.25">
      <c r="F17795" s="469"/>
    </row>
    <row r="17796" spans="6:6" x14ac:dyDescent="0.25">
      <c r="F17796" s="469"/>
    </row>
    <row r="17797" spans="6:6" x14ac:dyDescent="0.25">
      <c r="F17797" s="469"/>
    </row>
    <row r="17798" spans="6:6" x14ac:dyDescent="0.25">
      <c r="F17798" s="469"/>
    </row>
    <row r="17799" spans="6:6" x14ac:dyDescent="0.25">
      <c r="F17799" s="469"/>
    </row>
    <row r="17800" spans="6:6" x14ac:dyDescent="0.25">
      <c r="F17800" s="469"/>
    </row>
    <row r="17801" spans="6:6" x14ac:dyDescent="0.25">
      <c r="F17801" s="469"/>
    </row>
    <row r="17802" spans="6:6" x14ac:dyDescent="0.25">
      <c r="F17802" s="469"/>
    </row>
    <row r="17803" spans="6:6" x14ac:dyDescent="0.25">
      <c r="F17803" s="469"/>
    </row>
    <row r="17804" spans="6:6" x14ac:dyDescent="0.25">
      <c r="F17804" s="469"/>
    </row>
    <row r="17805" spans="6:6" x14ac:dyDescent="0.25">
      <c r="F17805" s="469"/>
    </row>
    <row r="17806" spans="6:6" x14ac:dyDescent="0.25">
      <c r="F17806" s="469"/>
    </row>
    <row r="17807" spans="6:6" x14ac:dyDescent="0.25">
      <c r="F17807" s="469"/>
    </row>
    <row r="17808" spans="6:6" x14ac:dyDescent="0.25">
      <c r="F17808" s="469"/>
    </row>
    <row r="17809" spans="6:6" x14ac:dyDescent="0.25">
      <c r="F17809" s="469"/>
    </row>
    <row r="17810" spans="6:6" x14ac:dyDescent="0.25">
      <c r="F17810" s="469"/>
    </row>
    <row r="17811" spans="6:6" x14ac:dyDescent="0.25">
      <c r="F17811" s="469"/>
    </row>
    <row r="17812" spans="6:6" x14ac:dyDescent="0.25">
      <c r="F17812" s="469"/>
    </row>
    <row r="17813" spans="6:6" x14ac:dyDescent="0.25">
      <c r="F17813" s="469"/>
    </row>
    <row r="17814" spans="6:6" x14ac:dyDescent="0.25">
      <c r="F17814" s="469"/>
    </row>
    <row r="17815" spans="6:6" x14ac:dyDescent="0.25">
      <c r="F17815" s="469"/>
    </row>
    <row r="17816" spans="6:6" x14ac:dyDescent="0.25">
      <c r="F17816" s="469"/>
    </row>
    <row r="17817" spans="6:6" x14ac:dyDescent="0.25">
      <c r="F17817" s="469"/>
    </row>
    <row r="17818" spans="6:6" x14ac:dyDescent="0.25">
      <c r="F17818" s="469"/>
    </row>
    <row r="17819" spans="6:6" x14ac:dyDescent="0.25">
      <c r="F17819" s="469"/>
    </row>
    <row r="17820" spans="6:6" x14ac:dyDescent="0.25">
      <c r="F17820" s="469"/>
    </row>
    <row r="17821" spans="6:6" x14ac:dyDescent="0.25">
      <c r="F17821" s="469"/>
    </row>
    <row r="17822" spans="6:6" x14ac:dyDescent="0.25">
      <c r="F17822" s="469"/>
    </row>
    <row r="17823" spans="6:6" x14ac:dyDescent="0.25">
      <c r="F17823" s="469"/>
    </row>
    <row r="17824" spans="6:6" x14ac:dyDescent="0.25">
      <c r="F17824" s="469"/>
    </row>
    <row r="17825" spans="6:6" x14ac:dyDescent="0.25">
      <c r="F17825" s="469"/>
    </row>
    <row r="17826" spans="6:6" x14ac:dyDescent="0.25">
      <c r="F17826" s="469"/>
    </row>
    <row r="17827" spans="6:6" x14ac:dyDescent="0.25">
      <c r="F17827" s="469"/>
    </row>
    <row r="17828" spans="6:6" x14ac:dyDescent="0.25">
      <c r="F17828" s="469"/>
    </row>
    <row r="17829" spans="6:6" x14ac:dyDescent="0.25">
      <c r="F17829" s="469"/>
    </row>
    <row r="17830" spans="6:6" x14ac:dyDescent="0.25">
      <c r="F17830" s="469"/>
    </row>
    <row r="17831" spans="6:6" x14ac:dyDescent="0.25">
      <c r="F17831" s="469"/>
    </row>
    <row r="17832" spans="6:6" x14ac:dyDescent="0.25">
      <c r="F17832" s="469"/>
    </row>
    <row r="17833" spans="6:6" x14ac:dyDescent="0.25">
      <c r="F17833" s="469"/>
    </row>
    <row r="17834" spans="6:6" x14ac:dyDescent="0.25">
      <c r="F17834" s="469"/>
    </row>
    <row r="17835" spans="6:6" x14ac:dyDescent="0.25">
      <c r="F17835" s="469"/>
    </row>
    <row r="17836" spans="6:6" x14ac:dyDescent="0.25">
      <c r="F17836" s="469"/>
    </row>
    <row r="17837" spans="6:6" x14ac:dyDescent="0.25">
      <c r="F17837" s="469"/>
    </row>
    <row r="17838" spans="6:6" x14ac:dyDescent="0.25">
      <c r="F17838" s="469"/>
    </row>
    <row r="17839" spans="6:6" x14ac:dyDescent="0.25">
      <c r="F17839" s="469"/>
    </row>
    <row r="17840" spans="6:6" x14ac:dyDescent="0.25">
      <c r="F17840" s="469"/>
    </row>
    <row r="17841" spans="6:6" x14ac:dyDescent="0.25">
      <c r="F17841" s="469"/>
    </row>
    <row r="17842" spans="6:6" x14ac:dyDescent="0.25">
      <c r="F17842" s="469"/>
    </row>
    <row r="17843" spans="6:6" x14ac:dyDescent="0.25">
      <c r="F17843" s="469"/>
    </row>
    <row r="17844" spans="6:6" x14ac:dyDescent="0.25">
      <c r="F17844" s="469"/>
    </row>
    <row r="17845" spans="6:6" x14ac:dyDescent="0.25">
      <c r="F17845" s="469"/>
    </row>
    <row r="17846" spans="6:6" x14ac:dyDescent="0.25">
      <c r="F17846" s="469"/>
    </row>
    <row r="17847" spans="6:6" x14ac:dyDescent="0.25">
      <c r="F17847" s="469"/>
    </row>
    <row r="17848" spans="6:6" x14ac:dyDescent="0.25">
      <c r="F17848" s="469"/>
    </row>
    <row r="17849" spans="6:6" x14ac:dyDescent="0.25">
      <c r="F17849" s="469"/>
    </row>
    <row r="17850" spans="6:6" x14ac:dyDescent="0.25">
      <c r="F17850" s="469"/>
    </row>
    <row r="17851" spans="6:6" x14ac:dyDescent="0.25">
      <c r="F17851" s="469"/>
    </row>
    <row r="17852" spans="6:6" x14ac:dyDescent="0.25">
      <c r="F17852" s="469"/>
    </row>
    <row r="17853" spans="6:6" x14ac:dyDescent="0.25">
      <c r="F17853" s="469"/>
    </row>
    <row r="17854" spans="6:6" x14ac:dyDescent="0.25">
      <c r="F17854" s="469"/>
    </row>
    <row r="17855" spans="6:6" x14ac:dyDescent="0.25">
      <c r="F17855" s="469"/>
    </row>
    <row r="17856" spans="6:6" x14ac:dyDescent="0.25">
      <c r="F17856" s="469"/>
    </row>
    <row r="17857" spans="6:6" x14ac:dyDescent="0.25">
      <c r="F17857" s="469"/>
    </row>
    <row r="17858" spans="6:6" x14ac:dyDescent="0.25">
      <c r="F17858" s="469"/>
    </row>
    <row r="17859" spans="6:6" x14ac:dyDescent="0.25">
      <c r="F17859" s="469"/>
    </row>
    <row r="17860" spans="6:6" x14ac:dyDescent="0.25">
      <c r="F17860" s="469"/>
    </row>
    <row r="17861" spans="6:6" x14ac:dyDescent="0.25">
      <c r="F17861" s="469"/>
    </row>
    <row r="17862" spans="6:6" x14ac:dyDescent="0.25">
      <c r="F17862" s="469"/>
    </row>
    <row r="17863" spans="6:6" x14ac:dyDescent="0.25">
      <c r="F17863" s="469"/>
    </row>
    <row r="17864" spans="6:6" x14ac:dyDescent="0.25">
      <c r="F17864" s="469"/>
    </row>
    <row r="17865" spans="6:6" x14ac:dyDescent="0.25">
      <c r="F17865" s="469"/>
    </row>
    <row r="17866" spans="6:6" x14ac:dyDescent="0.25">
      <c r="F17866" s="469"/>
    </row>
    <row r="17867" spans="6:6" x14ac:dyDescent="0.25">
      <c r="F17867" s="469"/>
    </row>
    <row r="17868" spans="6:6" x14ac:dyDescent="0.25">
      <c r="F17868" s="469"/>
    </row>
    <row r="17869" spans="6:6" x14ac:dyDescent="0.25">
      <c r="F17869" s="469"/>
    </row>
    <row r="17870" spans="6:6" x14ac:dyDescent="0.25">
      <c r="F17870" s="469"/>
    </row>
    <row r="17871" spans="6:6" x14ac:dyDescent="0.25">
      <c r="F17871" s="469"/>
    </row>
    <row r="17872" spans="6:6" x14ac:dyDescent="0.25">
      <c r="F17872" s="469"/>
    </row>
    <row r="17873" spans="6:6" x14ac:dyDescent="0.25">
      <c r="F17873" s="469"/>
    </row>
    <row r="17874" spans="6:6" x14ac:dyDescent="0.25">
      <c r="F17874" s="469"/>
    </row>
    <row r="17875" spans="6:6" x14ac:dyDescent="0.25">
      <c r="F17875" s="469"/>
    </row>
    <row r="17876" spans="6:6" x14ac:dyDescent="0.25">
      <c r="F17876" s="469"/>
    </row>
    <row r="17877" spans="6:6" x14ac:dyDescent="0.25">
      <c r="F17877" s="469"/>
    </row>
    <row r="17878" spans="6:6" x14ac:dyDescent="0.25">
      <c r="F17878" s="469"/>
    </row>
    <row r="17879" spans="6:6" x14ac:dyDescent="0.25">
      <c r="F17879" s="469"/>
    </row>
    <row r="17880" spans="6:6" x14ac:dyDescent="0.25">
      <c r="F17880" s="469"/>
    </row>
    <row r="17881" spans="6:6" x14ac:dyDescent="0.25">
      <c r="F17881" s="469"/>
    </row>
    <row r="17882" spans="6:6" x14ac:dyDescent="0.25">
      <c r="F17882" s="469"/>
    </row>
    <row r="17883" spans="6:6" x14ac:dyDescent="0.25">
      <c r="F17883" s="469"/>
    </row>
    <row r="17884" spans="6:6" x14ac:dyDescent="0.25">
      <c r="F17884" s="469"/>
    </row>
    <row r="17885" spans="6:6" x14ac:dyDescent="0.25">
      <c r="F17885" s="469"/>
    </row>
    <row r="17886" spans="6:6" x14ac:dyDescent="0.25">
      <c r="F17886" s="469"/>
    </row>
    <row r="17887" spans="6:6" x14ac:dyDescent="0.25">
      <c r="F17887" s="469"/>
    </row>
    <row r="17888" spans="6:6" x14ac:dyDescent="0.25">
      <c r="F17888" s="469"/>
    </row>
    <row r="17889" spans="6:6" x14ac:dyDescent="0.25">
      <c r="F17889" s="469"/>
    </row>
    <row r="17890" spans="6:6" x14ac:dyDescent="0.25">
      <c r="F17890" s="469"/>
    </row>
    <row r="17891" spans="6:6" x14ac:dyDescent="0.25">
      <c r="F17891" s="469"/>
    </row>
    <row r="17892" spans="6:6" x14ac:dyDescent="0.25">
      <c r="F17892" s="469"/>
    </row>
    <row r="17893" spans="6:6" x14ac:dyDescent="0.25">
      <c r="F17893" s="469"/>
    </row>
    <row r="17894" spans="6:6" x14ac:dyDescent="0.25">
      <c r="F17894" s="469"/>
    </row>
    <row r="17895" spans="6:6" x14ac:dyDescent="0.25">
      <c r="F17895" s="469"/>
    </row>
    <row r="17896" spans="6:6" x14ac:dyDescent="0.25">
      <c r="F17896" s="469"/>
    </row>
    <row r="17897" spans="6:6" x14ac:dyDescent="0.25">
      <c r="F17897" s="469"/>
    </row>
    <row r="17898" spans="6:6" x14ac:dyDescent="0.25">
      <c r="F17898" s="469"/>
    </row>
    <row r="17899" spans="6:6" x14ac:dyDescent="0.25">
      <c r="F17899" s="469"/>
    </row>
    <row r="17900" spans="6:6" x14ac:dyDescent="0.25">
      <c r="F17900" s="469"/>
    </row>
    <row r="17901" spans="6:6" x14ac:dyDescent="0.25">
      <c r="F17901" s="469"/>
    </row>
    <row r="17902" spans="6:6" x14ac:dyDescent="0.25">
      <c r="F17902" s="469"/>
    </row>
    <row r="17903" spans="6:6" x14ac:dyDescent="0.25">
      <c r="F17903" s="469"/>
    </row>
    <row r="17904" spans="6:6" x14ac:dyDescent="0.25">
      <c r="F17904" s="469"/>
    </row>
    <row r="17905" spans="6:6" x14ac:dyDescent="0.25">
      <c r="F17905" s="469"/>
    </row>
    <row r="17906" spans="6:6" x14ac:dyDescent="0.25">
      <c r="F17906" s="469"/>
    </row>
    <row r="17907" spans="6:6" x14ac:dyDescent="0.25">
      <c r="F17907" s="469"/>
    </row>
    <row r="17908" spans="6:6" x14ac:dyDescent="0.25">
      <c r="F17908" s="469"/>
    </row>
    <row r="17909" spans="6:6" x14ac:dyDescent="0.25">
      <c r="F17909" s="469"/>
    </row>
    <row r="17910" spans="6:6" x14ac:dyDescent="0.25">
      <c r="F17910" s="469"/>
    </row>
    <row r="17911" spans="6:6" x14ac:dyDescent="0.25">
      <c r="F17911" s="469"/>
    </row>
    <row r="17912" spans="6:6" x14ac:dyDescent="0.25">
      <c r="F17912" s="469"/>
    </row>
    <row r="17913" spans="6:6" x14ac:dyDescent="0.25">
      <c r="F17913" s="469"/>
    </row>
    <row r="17914" spans="6:6" x14ac:dyDescent="0.25">
      <c r="F17914" s="469"/>
    </row>
    <row r="17915" spans="6:6" x14ac:dyDescent="0.25">
      <c r="F17915" s="469"/>
    </row>
    <row r="17916" spans="6:6" x14ac:dyDescent="0.25">
      <c r="F17916" s="469"/>
    </row>
    <row r="17917" spans="6:6" x14ac:dyDescent="0.25">
      <c r="F17917" s="469"/>
    </row>
    <row r="17918" spans="6:6" x14ac:dyDescent="0.25">
      <c r="F17918" s="469"/>
    </row>
    <row r="17919" spans="6:6" x14ac:dyDescent="0.25">
      <c r="F17919" s="469"/>
    </row>
    <row r="17920" spans="6:6" x14ac:dyDescent="0.25">
      <c r="F17920" s="469"/>
    </row>
    <row r="17921" spans="6:6" x14ac:dyDescent="0.25">
      <c r="F17921" s="469"/>
    </row>
    <row r="17922" spans="6:6" x14ac:dyDescent="0.25">
      <c r="F17922" s="469"/>
    </row>
    <row r="17923" spans="6:6" x14ac:dyDescent="0.25">
      <c r="F17923" s="469"/>
    </row>
    <row r="17924" spans="6:6" x14ac:dyDescent="0.25">
      <c r="F17924" s="469"/>
    </row>
    <row r="17925" spans="6:6" x14ac:dyDescent="0.25">
      <c r="F17925" s="469"/>
    </row>
    <row r="17926" spans="6:6" x14ac:dyDescent="0.25">
      <c r="F17926" s="469"/>
    </row>
    <row r="17927" spans="6:6" x14ac:dyDescent="0.25">
      <c r="F17927" s="469"/>
    </row>
    <row r="17928" spans="6:6" x14ac:dyDescent="0.25">
      <c r="F17928" s="469"/>
    </row>
    <row r="17929" spans="6:6" x14ac:dyDescent="0.25">
      <c r="F17929" s="469"/>
    </row>
    <row r="17930" spans="6:6" x14ac:dyDescent="0.25">
      <c r="F17930" s="469"/>
    </row>
    <row r="17931" spans="6:6" x14ac:dyDescent="0.25">
      <c r="F17931" s="469"/>
    </row>
    <row r="17932" spans="6:6" x14ac:dyDescent="0.25">
      <c r="F17932" s="469"/>
    </row>
    <row r="17933" spans="6:6" x14ac:dyDescent="0.25">
      <c r="F17933" s="469"/>
    </row>
    <row r="17934" spans="6:6" x14ac:dyDescent="0.25">
      <c r="F17934" s="469"/>
    </row>
    <row r="17935" spans="6:6" x14ac:dyDescent="0.25">
      <c r="F17935" s="469"/>
    </row>
    <row r="17936" spans="6:6" x14ac:dyDescent="0.25">
      <c r="F17936" s="469"/>
    </row>
    <row r="17937" spans="6:6" x14ac:dyDescent="0.25">
      <c r="F17937" s="469"/>
    </row>
    <row r="17938" spans="6:6" x14ac:dyDescent="0.25">
      <c r="F17938" s="469"/>
    </row>
    <row r="17939" spans="6:6" x14ac:dyDescent="0.25">
      <c r="F17939" s="469"/>
    </row>
    <row r="17940" spans="6:6" x14ac:dyDescent="0.25">
      <c r="F17940" s="469"/>
    </row>
    <row r="17941" spans="6:6" x14ac:dyDescent="0.25">
      <c r="F17941" s="469"/>
    </row>
    <row r="17942" spans="6:6" x14ac:dyDescent="0.25">
      <c r="F17942" s="469"/>
    </row>
    <row r="17943" spans="6:6" x14ac:dyDescent="0.25">
      <c r="F17943" s="469"/>
    </row>
    <row r="17944" spans="6:6" x14ac:dyDescent="0.25">
      <c r="F17944" s="469"/>
    </row>
    <row r="17945" spans="6:6" x14ac:dyDescent="0.25">
      <c r="F17945" s="469"/>
    </row>
    <row r="17946" spans="6:6" x14ac:dyDescent="0.25">
      <c r="F17946" s="469"/>
    </row>
    <row r="17947" spans="6:6" x14ac:dyDescent="0.25">
      <c r="F17947" s="469"/>
    </row>
    <row r="17948" spans="6:6" x14ac:dyDescent="0.25">
      <c r="F17948" s="469"/>
    </row>
    <row r="17949" spans="6:6" x14ac:dyDescent="0.25">
      <c r="F17949" s="469"/>
    </row>
    <row r="17950" spans="6:6" x14ac:dyDescent="0.25">
      <c r="F17950" s="469"/>
    </row>
    <row r="17951" spans="6:6" x14ac:dyDescent="0.25">
      <c r="F17951" s="469"/>
    </row>
    <row r="17952" spans="6:6" x14ac:dyDescent="0.25">
      <c r="F17952" s="469"/>
    </row>
    <row r="17953" spans="6:6" x14ac:dyDescent="0.25">
      <c r="F17953" s="469"/>
    </row>
    <row r="17954" spans="6:6" x14ac:dyDescent="0.25">
      <c r="F17954" s="469"/>
    </row>
    <row r="17955" spans="6:6" x14ac:dyDescent="0.25">
      <c r="F17955" s="469"/>
    </row>
    <row r="17956" spans="6:6" x14ac:dyDescent="0.25">
      <c r="F17956" s="469"/>
    </row>
    <row r="17957" spans="6:6" x14ac:dyDescent="0.25">
      <c r="F17957" s="469"/>
    </row>
    <row r="17958" spans="6:6" x14ac:dyDescent="0.25">
      <c r="F17958" s="469"/>
    </row>
    <row r="17959" spans="6:6" x14ac:dyDescent="0.25">
      <c r="F17959" s="469"/>
    </row>
    <row r="17960" spans="6:6" x14ac:dyDescent="0.25">
      <c r="F17960" s="469"/>
    </row>
    <row r="17961" spans="6:6" x14ac:dyDescent="0.25">
      <c r="F17961" s="469"/>
    </row>
    <row r="17962" spans="6:6" x14ac:dyDescent="0.25">
      <c r="F17962" s="469"/>
    </row>
    <row r="17963" spans="6:6" x14ac:dyDescent="0.25">
      <c r="F17963" s="469"/>
    </row>
    <row r="17964" spans="6:6" x14ac:dyDescent="0.25">
      <c r="F17964" s="469"/>
    </row>
    <row r="17965" spans="6:6" x14ac:dyDescent="0.25">
      <c r="F17965" s="469"/>
    </row>
    <row r="17966" spans="6:6" x14ac:dyDescent="0.25">
      <c r="F17966" s="469"/>
    </row>
    <row r="17967" spans="6:6" x14ac:dyDescent="0.25">
      <c r="F17967" s="469"/>
    </row>
    <row r="17968" spans="6:6" x14ac:dyDescent="0.25">
      <c r="F17968" s="469"/>
    </row>
    <row r="17969" spans="6:6" x14ac:dyDescent="0.25">
      <c r="F17969" s="469"/>
    </row>
    <row r="17970" spans="6:6" x14ac:dyDescent="0.25">
      <c r="F17970" s="469"/>
    </row>
    <row r="17971" spans="6:6" x14ac:dyDescent="0.25">
      <c r="F17971" s="469"/>
    </row>
    <row r="17972" spans="6:6" x14ac:dyDescent="0.25">
      <c r="F17972" s="469"/>
    </row>
    <row r="17973" spans="6:6" x14ac:dyDescent="0.25">
      <c r="F17973" s="469"/>
    </row>
    <row r="17974" spans="6:6" x14ac:dyDescent="0.25">
      <c r="F17974" s="469"/>
    </row>
    <row r="17975" spans="6:6" x14ac:dyDescent="0.25">
      <c r="F17975" s="469"/>
    </row>
    <row r="17976" spans="6:6" x14ac:dyDescent="0.25">
      <c r="F17976" s="469"/>
    </row>
    <row r="17977" spans="6:6" x14ac:dyDescent="0.25">
      <c r="F17977" s="469"/>
    </row>
    <row r="17978" spans="6:6" x14ac:dyDescent="0.25">
      <c r="F17978" s="469"/>
    </row>
    <row r="17979" spans="6:6" x14ac:dyDescent="0.25">
      <c r="F17979" s="469"/>
    </row>
    <row r="17980" spans="6:6" x14ac:dyDescent="0.25">
      <c r="F17980" s="469"/>
    </row>
    <row r="17981" spans="6:6" x14ac:dyDescent="0.25">
      <c r="F17981" s="469"/>
    </row>
    <row r="17982" spans="6:6" x14ac:dyDescent="0.25">
      <c r="F17982" s="469"/>
    </row>
    <row r="17983" spans="6:6" x14ac:dyDescent="0.25">
      <c r="F17983" s="469"/>
    </row>
    <row r="17984" spans="6:6" x14ac:dyDescent="0.25">
      <c r="F17984" s="469"/>
    </row>
    <row r="17985" spans="6:6" x14ac:dyDescent="0.25">
      <c r="F17985" s="469"/>
    </row>
    <row r="17986" spans="6:6" x14ac:dyDescent="0.25">
      <c r="F17986" s="469"/>
    </row>
    <row r="17987" spans="6:6" x14ac:dyDescent="0.25">
      <c r="F17987" s="469"/>
    </row>
    <row r="17988" spans="6:6" x14ac:dyDescent="0.25">
      <c r="F17988" s="469"/>
    </row>
    <row r="17989" spans="6:6" x14ac:dyDescent="0.25">
      <c r="F17989" s="469"/>
    </row>
    <row r="17990" spans="6:6" x14ac:dyDescent="0.25">
      <c r="F17990" s="469"/>
    </row>
    <row r="17991" spans="6:6" x14ac:dyDescent="0.25">
      <c r="F17991" s="469"/>
    </row>
    <row r="17992" spans="6:6" x14ac:dyDescent="0.25">
      <c r="F17992" s="469"/>
    </row>
    <row r="17993" spans="6:6" x14ac:dyDescent="0.25">
      <c r="F17993" s="469"/>
    </row>
    <row r="17994" spans="6:6" x14ac:dyDescent="0.25">
      <c r="F17994" s="469"/>
    </row>
    <row r="17995" spans="6:6" x14ac:dyDescent="0.25">
      <c r="F17995" s="469"/>
    </row>
    <row r="17996" spans="6:6" x14ac:dyDescent="0.25">
      <c r="F17996" s="469"/>
    </row>
    <row r="17997" spans="6:6" x14ac:dyDescent="0.25">
      <c r="F17997" s="469"/>
    </row>
    <row r="17998" spans="6:6" x14ac:dyDescent="0.25">
      <c r="F17998" s="469"/>
    </row>
    <row r="17999" spans="6:6" x14ac:dyDescent="0.25">
      <c r="F17999" s="469"/>
    </row>
    <row r="18000" spans="6:6" x14ac:dyDescent="0.25">
      <c r="F18000" s="469"/>
    </row>
    <row r="18001" spans="6:6" x14ac:dyDescent="0.25">
      <c r="F18001" s="469"/>
    </row>
    <row r="18002" spans="6:6" x14ac:dyDescent="0.25">
      <c r="F18002" s="469"/>
    </row>
    <row r="18003" spans="6:6" x14ac:dyDescent="0.25">
      <c r="F18003" s="469"/>
    </row>
    <row r="18004" spans="6:6" x14ac:dyDescent="0.25">
      <c r="F18004" s="469"/>
    </row>
    <row r="18005" spans="6:6" x14ac:dyDescent="0.25">
      <c r="F18005" s="469"/>
    </row>
    <row r="18006" spans="6:6" x14ac:dyDescent="0.25">
      <c r="F18006" s="469"/>
    </row>
    <row r="18007" spans="6:6" x14ac:dyDescent="0.25">
      <c r="F18007" s="469"/>
    </row>
    <row r="18008" spans="6:6" x14ac:dyDescent="0.25">
      <c r="F18008" s="469"/>
    </row>
    <row r="18009" spans="6:6" x14ac:dyDescent="0.25">
      <c r="F18009" s="469"/>
    </row>
    <row r="18010" spans="6:6" x14ac:dyDescent="0.25">
      <c r="F18010" s="469"/>
    </row>
    <row r="18011" spans="6:6" x14ac:dyDescent="0.25">
      <c r="F18011" s="469"/>
    </row>
    <row r="18012" spans="6:6" x14ac:dyDescent="0.25">
      <c r="F18012" s="469"/>
    </row>
    <row r="18013" spans="6:6" x14ac:dyDescent="0.25">
      <c r="F18013" s="469"/>
    </row>
    <row r="18014" spans="6:6" x14ac:dyDescent="0.25">
      <c r="F18014" s="469"/>
    </row>
    <row r="18015" spans="6:6" x14ac:dyDescent="0.25">
      <c r="F18015" s="469"/>
    </row>
    <row r="18016" spans="6:6" x14ac:dyDescent="0.25">
      <c r="F18016" s="469"/>
    </row>
    <row r="18017" spans="6:6" x14ac:dyDescent="0.25">
      <c r="F18017" s="469"/>
    </row>
    <row r="18018" spans="6:6" x14ac:dyDescent="0.25">
      <c r="F18018" s="469"/>
    </row>
    <row r="18019" spans="6:6" x14ac:dyDescent="0.25">
      <c r="F18019" s="469"/>
    </row>
    <row r="18020" spans="6:6" x14ac:dyDescent="0.25">
      <c r="F18020" s="469"/>
    </row>
    <row r="18021" spans="6:6" x14ac:dyDescent="0.25">
      <c r="F18021" s="469"/>
    </row>
    <row r="18022" spans="6:6" x14ac:dyDescent="0.25">
      <c r="F18022" s="469"/>
    </row>
    <row r="18023" spans="6:6" x14ac:dyDescent="0.25">
      <c r="F18023" s="469"/>
    </row>
    <row r="18024" spans="6:6" x14ac:dyDescent="0.25">
      <c r="F18024" s="469"/>
    </row>
    <row r="18025" spans="6:6" x14ac:dyDescent="0.25">
      <c r="F18025" s="469"/>
    </row>
    <row r="18026" spans="6:6" x14ac:dyDescent="0.25">
      <c r="F18026" s="469"/>
    </row>
    <row r="18027" spans="6:6" x14ac:dyDescent="0.25">
      <c r="F18027" s="469"/>
    </row>
    <row r="18028" spans="6:6" x14ac:dyDescent="0.25">
      <c r="F18028" s="469"/>
    </row>
    <row r="18029" spans="6:6" x14ac:dyDescent="0.25">
      <c r="F18029" s="469"/>
    </row>
    <row r="18030" spans="6:6" x14ac:dyDescent="0.25">
      <c r="F18030" s="469"/>
    </row>
    <row r="18031" spans="6:6" x14ac:dyDescent="0.25">
      <c r="F18031" s="469"/>
    </row>
    <row r="18032" spans="6:6" x14ac:dyDescent="0.25">
      <c r="F18032" s="469"/>
    </row>
    <row r="18033" spans="6:6" x14ac:dyDescent="0.25">
      <c r="F18033" s="469"/>
    </row>
    <row r="18034" spans="6:6" x14ac:dyDescent="0.25">
      <c r="F18034" s="469"/>
    </row>
    <row r="18035" spans="6:6" x14ac:dyDescent="0.25">
      <c r="F18035" s="469"/>
    </row>
    <row r="18036" spans="6:6" x14ac:dyDescent="0.25">
      <c r="F18036" s="469"/>
    </row>
    <row r="18037" spans="6:6" x14ac:dyDescent="0.25">
      <c r="F18037" s="469"/>
    </row>
    <row r="18038" spans="6:6" x14ac:dyDescent="0.25">
      <c r="F18038" s="469"/>
    </row>
    <row r="18039" spans="6:6" x14ac:dyDescent="0.25">
      <c r="F18039" s="469"/>
    </row>
    <row r="18040" spans="6:6" x14ac:dyDescent="0.25">
      <c r="F18040" s="469"/>
    </row>
    <row r="18041" spans="6:6" x14ac:dyDescent="0.25">
      <c r="F18041" s="469"/>
    </row>
    <row r="18042" spans="6:6" x14ac:dyDescent="0.25">
      <c r="F18042" s="469"/>
    </row>
    <row r="18043" spans="6:6" x14ac:dyDescent="0.25">
      <c r="F18043" s="469"/>
    </row>
    <row r="18044" spans="6:6" x14ac:dyDescent="0.25">
      <c r="F18044" s="469"/>
    </row>
    <row r="18045" spans="6:6" x14ac:dyDescent="0.25">
      <c r="F18045" s="469"/>
    </row>
    <row r="18046" spans="6:6" x14ac:dyDescent="0.25">
      <c r="F18046" s="469"/>
    </row>
    <row r="18047" spans="6:6" x14ac:dyDescent="0.25">
      <c r="F18047" s="469"/>
    </row>
    <row r="18048" spans="6:6" x14ac:dyDescent="0.25">
      <c r="F18048" s="469"/>
    </row>
    <row r="18049" spans="6:6" x14ac:dyDescent="0.25">
      <c r="F18049" s="469"/>
    </row>
    <row r="18050" spans="6:6" x14ac:dyDescent="0.25">
      <c r="F18050" s="469"/>
    </row>
    <row r="18051" spans="6:6" x14ac:dyDescent="0.25">
      <c r="F18051" s="469"/>
    </row>
    <row r="18052" spans="6:6" x14ac:dyDescent="0.25">
      <c r="F18052" s="469"/>
    </row>
    <row r="18053" spans="6:6" x14ac:dyDescent="0.25">
      <c r="F18053" s="469"/>
    </row>
    <row r="18054" spans="6:6" x14ac:dyDescent="0.25">
      <c r="F18054" s="469"/>
    </row>
    <row r="18055" spans="6:6" x14ac:dyDescent="0.25">
      <c r="F18055" s="469"/>
    </row>
    <row r="18056" spans="6:6" x14ac:dyDescent="0.25">
      <c r="F18056" s="469"/>
    </row>
    <row r="18057" spans="6:6" x14ac:dyDescent="0.25">
      <c r="F18057" s="469"/>
    </row>
    <row r="18058" spans="6:6" x14ac:dyDescent="0.25">
      <c r="F18058" s="469"/>
    </row>
    <row r="18059" spans="6:6" x14ac:dyDescent="0.25">
      <c r="F18059" s="469"/>
    </row>
    <row r="18060" spans="6:6" x14ac:dyDescent="0.25">
      <c r="F18060" s="469"/>
    </row>
    <row r="18061" spans="6:6" x14ac:dyDescent="0.25">
      <c r="F18061" s="469"/>
    </row>
    <row r="18062" spans="6:6" x14ac:dyDescent="0.25">
      <c r="F18062" s="469"/>
    </row>
    <row r="18063" spans="6:6" x14ac:dyDescent="0.25">
      <c r="F18063" s="469"/>
    </row>
    <row r="18064" spans="6:6" x14ac:dyDescent="0.25">
      <c r="F18064" s="469"/>
    </row>
    <row r="18065" spans="6:6" x14ac:dyDescent="0.25">
      <c r="F18065" s="469"/>
    </row>
    <row r="18066" spans="6:6" x14ac:dyDescent="0.25">
      <c r="F18066" s="469"/>
    </row>
    <row r="18067" spans="6:6" x14ac:dyDescent="0.25">
      <c r="F18067" s="469"/>
    </row>
    <row r="18068" spans="6:6" x14ac:dyDescent="0.25">
      <c r="F18068" s="469"/>
    </row>
    <row r="18069" spans="6:6" x14ac:dyDescent="0.25">
      <c r="F18069" s="469"/>
    </row>
    <row r="18070" spans="6:6" x14ac:dyDescent="0.25">
      <c r="F18070" s="469"/>
    </row>
    <row r="18071" spans="6:6" x14ac:dyDescent="0.25">
      <c r="F18071" s="469"/>
    </row>
    <row r="18072" spans="6:6" x14ac:dyDescent="0.25">
      <c r="F18072" s="469"/>
    </row>
    <row r="18073" spans="6:6" x14ac:dyDescent="0.25">
      <c r="F18073" s="469"/>
    </row>
    <row r="18074" spans="6:6" x14ac:dyDescent="0.25">
      <c r="F18074" s="469"/>
    </row>
    <row r="18075" spans="6:6" x14ac:dyDescent="0.25">
      <c r="F18075" s="469"/>
    </row>
    <row r="18076" spans="6:6" x14ac:dyDescent="0.25">
      <c r="F18076" s="469"/>
    </row>
    <row r="18077" spans="6:6" x14ac:dyDescent="0.25">
      <c r="F18077" s="469"/>
    </row>
    <row r="18078" spans="6:6" x14ac:dyDescent="0.25">
      <c r="F18078" s="469"/>
    </row>
    <row r="18079" spans="6:6" x14ac:dyDescent="0.25">
      <c r="F18079" s="469"/>
    </row>
    <row r="18080" spans="6:6" x14ac:dyDescent="0.25">
      <c r="F18080" s="469"/>
    </row>
    <row r="18081" spans="6:6" x14ac:dyDescent="0.25">
      <c r="F18081" s="469"/>
    </row>
    <row r="18082" spans="6:6" x14ac:dyDescent="0.25">
      <c r="F18082" s="469"/>
    </row>
    <row r="18083" spans="6:6" x14ac:dyDescent="0.25">
      <c r="F18083" s="469"/>
    </row>
    <row r="18084" spans="6:6" x14ac:dyDescent="0.25">
      <c r="F18084" s="469"/>
    </row>
    <row r="18085" spans="6:6" x14ac:dyDescent="0.25">
      <c r="F18085" s="469"/>
    </row>
    <row r="18086" spans="6:6" x14ac:dyDescent="0.25">
      <c r="F18086" s="469"/>
    </row>
    <row r="18087" spans="6:6" x14ac:dyDescent="0.25">
      <c r="F18087" s="469"/>
    </row>
    <row r="18088" spans="6:6" x14ac:dyDescent="0.25">
      <c r="F18088" s="469"/>
    </row>
    <row r="18089" spans="6:6" x14ac:dyDescent="0.25">
      <c r="F18089" s="469"/>
    </row>
    <row r="18090" spans="6:6" x14ac:dyDescent="0.25">
      <c r="F18090" s="469"/>
    </row>
    <row r="18091" spans="6:6" x14ac:dyDescent="0.25">
      <c r="F18091" s="469"/>
    </row>
    <row r="18092" spans="6:6" x14ac:dyDescent="0.25">
      <c r="F18092" s="469"/>
    </row>
    <row r="18093" spans="6:6" x14ac:dyDescent="0.25">
      <c r="F18093" s="469"/>
    </row>
    <row r="18094" spans="6:6" x14ac:dyDescent="0.25">
      <c r="F18094" s="469"/>
    </row>
    <row r="18095" spans="6:6" x14ac:dyDescent="0.25">
      <c r="F18095" s="469"/>
    </row>
    <row r="18096" spans="6:6" x14ac:dyDescent="0.25">
      <c r="F18096" s="469"/>
    </row>
    <row r="18097" spans="6:6" x14ac:dyDescent="0.25">
      <c r="F18097" s="469"/>
    </row>
    <row r="18098" spans="6:6" x14ac:dyDescent="0.25">
      <c r="F18098" s="469"/>
    </row>
    <row r="18099" spans="6:6" x14ac:dyDescent="0.25">
      <c r="F18099" s="469"/>
    </row>
    <row r="18100" spans="6:6" x14ac:dyDescent="0.25">
      <c r="F18100" s="469"/>
    </row>
    <row r="18101" spans="6:6" x14ac:dyDescent="0.25">
      <c r="F18101" s="469"/>
    </row>
    <row r="18102" spans="6:6" x14ac:dyDescent="0.25">
      <c r="F18102" s="469"/>
    </row>
    <row r="18103" spans="6:6" x14ac:dyDescent="0.25">
      <c r="F18103" s="469"/>
    </row>
    <row r="18104" spans="6:6" x14ac:dyDescent="0.25">
      <c r="F18104" s="469"/>
    </row>
    <row r="18105" spans="6:6" x14ac:dyDescent="0.25">
      <c r="F18105" s="469"/>
    </row>
    <row r="18106" spans="6:6" x14ac:dyDescent="0.25">
      <c r="F18106" s="469"/>
    </row>
    <row r="18107" spans="6:6" x14ac:dyDescent="0.25">
      <c r="F18107" s="469"/>
    </row>
    <row r="18108" spans="6:6" x14ac:dyDescent="0.25">
      <c r="F18108" s="469"/>
    </row>
    <row r="18109" spans="6:6" x14ac:dyDescent="0.25">
      <c r="F18109" s="469"/>
    </row>
    <row r="18110" spans="6:6" x14ac:dyDescent="0.25">
      <c r="F18110" s="469"/>
    </row>
    <row r="18111" spans="6:6" x14ac:dyDescent="0.25">
      <c r="F18111" s="469"/>
    </row>
    <row r="18112" spans="6:6" x14ac:dyDescent="0.25">
      <c r="F18112" s="469"/>
    </row>
    <row r="18113" spans="6:6" x14ac:dyDescent="0.25">
      <c r="F18113" s="469"/>
    </row>
    <row r="18114" spans="6:6" x14ac:dyDescent="0.25">
      <c r="F18114" s="469"/>
    </row>
    <row r="18115" spans="6:6" x14ac:dyDescent="0.25">
      <c r="F18115" s="469"/>
    </row>
    <row r="18116" spans="6:6" x14ac:dyDescent="0.25">
      <c r="F18116" s="469"/>
    </row>
    <row r="18117" spans="6:6" x14ac:dyDescent="0.25">
      <c r="F18117" s="469"/>
    </row>
    <row r="18118" spans="6:6" x14ac:dyDescent="0.25">
      <c r="F18118" s="469"/>
    </row>
    <row r="18119" spans="6:6" x14ac:dyDescent="0.25">
      <c r="F18119" s="469"/>
    </row>
    <row r="18120" spans="6:6" x14ac:dyDescent="0.25">
      <c r="F18120" s="469"/>
    </row>
    <row r="18121" spans="6:6" x14ac:dyDescent="0.25">
      <c r="F18121" s="469"/>
    </row>
    <row r="18122" spans="6:6" x14ac:dyDescent="0.25">
      <c r="F18122" s="469"/>
    </row>
    <row r="18123" spans="6:6" x14ac:dyDescent="0.25">
      <c r="F18123" s="469"/>
    </row>
    <row r="18124" spans="6:6" x14ac:dyDescent="0.25">
      <c r="F18124" s="469"/>
    </row>
    <row r="18125" spans="6:6" x14ac:dyDescent="0.25">
      <c r="F18125" s="469"/>
    </row>
    <row r="18126" spans="6:6" x14ac:dyDescent="0.25">
      <c r="F18126" s="469"/>
    </row>
    <row r="18127" spans="6:6" x14ac:dyDescent="0.25">
      <c r="F18127" s="469"/>
    </row>
    <row r="18128" spans="6:6" x14ac:dyDescent="0.25">
      <c r="F18128" s="469"/>
    </row>
    <row r="18129" spans="6:6" x14ac:dyDescent="0.25">
      <c r="F18129" s="469"/>
    </row>
    <row r="18130" spans="6:6" x14ac:dyDescent="0.25">
      <c r="F18130" s="469"/>
    </row>
    <row r="18131" spans="6:6" x14ac:dyDescent="0.25">
      <c r="F18131" s="469"/>
    </row>
    <row r="18132" spans="6:6" x14ac:dyDescent="0.25">
      <c r="F18132" s="469"/>
    </row>
    <row r="18133" spans="6:6" x14ac:dyDescent="0.25">
      <c r="F18133" s="469"/>
    </row>
    <row r="18134" spans="6:6" x14ac:dyDescent="0.25">
      <c r="F18134" s="469"/>
    </row>
    <row r="18135" spans="6:6" x14ac:dyDescent="0.25">
      <c r="F18135" s="469"/>
    </row>
    <row r="18136" spans="6:6" x14ac:dyDescent="0.25">
      <c r="F18136" s="469"/>
    </row>
    <row r="18137" spans="6:6" x14ac:dyDescent="0.25">
      <c r="F18137" s="469"/>
    </row>
    <row r="18138" spans="6:6" x14ac:dyDescent="0.25">
      <c r="F18138" s="469"/>
    </row>
    <row r="18139" spans="6:6" x14ac:dyDescent="0.25">
      <c r="F18139" s="469"/>
    </row>
    <row r="18140" spans="6:6" x14ac:dyDescent="0.25">
      <c r="F18140" s="469"/>
    </row>
    <row r="18141" spans="6:6" x14ac:dyDescent="0.25">
      <c r="F18141" s="469"/>
    </row>
    <row r="18142" spans="6:6" x14ac:dyDescent="0.25">
      <c r="F18142" s="469"/>
    </row>
    <row r="18143" spans="6:6" x14ac:dyDescent="0.25">
      <c r="F18143" s="469"/>
    </row>
    <row r="18144" spans="6:6" x14ac:dyDescent="0.25">
      <c r="F18144" s="469"/>
    </row>
    <row r="18145" spans="6:6" x14ac:dyDescent="0.25">
      <c r="F18145" s="469"/>
    </row>
    <row r="18146" spans="6:6" x14ac:dyDescent="0.25">
      <c r="F18146" s="469"/>
    </row>
    <row r="18147" spans="6:6" x14ac:dyDescent="0.25">
      <c r="F18147" s="469"/>
    </row>
    <row r="18148" spans="6:6" x14ac:dyDescent="0.25">
      <c r="F18148" s="469"/>
    </row>
    <row r="18149" spans="6:6" x14ac:dyDescent="0.25">
      <c r="F18149" s="469"/>
    </row>
    <row r="18150" spans="6:6" x14ac:dyDescent="0.25">
      <c r="F18150" s="469"/>
    </row>
    <row r="18151" spans="6:6" x14ac:dyDescent="0.25">
      <c r="F18151" s="469"/>
    </row>
    <row r="18152" spans="6:6" x14ac:dyDescent="0.25">
      <c r="F18152" s="469"/>
    </row>
    <row r="18153" spans="6:6" x14ac:dyDescent="0.25">
      <c r="F18153" s="469"/>
    </row>
    <row r="18154" spans="6:6" x14ac:dyDescent="0.25">
      <c r="F18154" s="469"/>
    </row>
    <row r="18155" spans="6:6" x14ac:dyDescent="0.25">
      <c r="F18155" s="469"/>
    </row>
    <row r="18156" spans="6:6" x14ac:dyDescent="0.25">
      <c r="F18156" s="469"/>
    </row>
    <row r="18157" spans="6:6" x14ac:dyDescent="0.25">
      <c r="F18157" s="469"/>
    </row>
    <row r="18158" spans="6:6" x14ac:dyDescent="0.25">
      <c r="F18158" s="469"/>
    </row>
    <row r="18159" spans="6:6" x14ac:dyDescent="0.25">
      <c r="F18159" s="469"/>
    </row>
    <row r="18160" spans="6:6" x14ac:dyDescent="0.25">
      <c r="F18160" s="469"/>
    </row>
    <row r="18161" spans="6:6" x14ac:dyDescent="0.25">
      <c r="F18161" s="469"/>
    </row>
    <row r="18162" spans="6:6" x14ac:dyDescent="0.25">
      <c r="F18162" s="469"/>
    </row>
    <row r="18163" spans="6:6" x14ac:dyDescent="0.25">
      <c r="F18163" s="469"/>
    </row>
    <row r="18164" spans="6:6" x14ac:dyDescent="0.25">
      <c r="F18164" s="469"/>
    </row>
    <row r="18165" spans="6:6" x14ac:dyDescent="0.25">
      <c r="F18165" s="469"/>
    </row>
    <row r="18166" spans="6:6" x14ac:dyDescent="0.25">
      <c r="F18166" s="469"/>
    </row>
    <row r="18167" spans="6:6" x14ac:dyDescent="0.25">
      <c r="F18167" s="469"/>
    </row>
    <row r="18168" spans="6:6" x14ac:dyDescent="0.25">
      <c r="F18168" s="469"/>
    </row>
    <row r="18169" spans="6:6" x14ac:dyDescent="0.25">
      <c r="F18169" s="469"/>
    </row>
    <row r="18170" spans="6:6" x14ac:dyDescent="0.25">
      <c r="F18170" s="469"/>
    </row>
    <row r="18171" spans="6:6" x14ac:dyDescent="0.25">
      <c r="F18171" s="469"/>
    </row>
    <row r="18172" spans="6:6" x14ac:dyDescent="0.25">
      <c r="F18172" s="469"/>
    </row>
    <row r="18173" spans="6:6" x14ac:dyDescent="0.25">
      <c r="F18173" s="469"/>
    </row>
    <row r="18174" spans="6:6" x14ac:dyDescent="0.25">
      <c r="F18174" s="469"/>
    </row>
    <row r="18175" spans="6:6" x14ac:dyDescent="0.25">
      <c r="F18175" s="469"/>
    </row>
    <row r="18176" spans="6:6" x14ac:dyDescent="0.25">
      <c r="F18176" s="469"/>
    </row>
    <row r="18177" spans="6:6" x14ac:dyDescent="0.25">
      <c r="F18177" s="469"/>
    </row>
    <row r="18178" spans="6:6" x14ac:dyDescent="0.25">
      <c r="F18178" s="469"/>
    </row>
    <row r="18179" spans="6:6" x14ac:dyDescent="0.25">
      <c r="F18179" s="469"/>
    </row>
    <row r="18180" spans="6:6" x14ac:dyDescent="0.25">
      <c r="F18180" s="469"/>
    </row>
    <row r="18181" spans="6:6" x14ac:dyDescent="0.25">
      <c r="F18181" s="469"/>
    </row>
    <row r="18182" spans="6:6" x14ac:dyDescent="0.25">
      <c r="F18182" s="469"/>
    </row>
    <row r="18183" spans="6:6" x14ac:dyDescent="0.25">
      <c r="F18183" s="469"/>
    </row>
    <row r="18184" spans="6:6" x14ac:dyDescent="0.25">
      <c r="F18184" s="469"/>
    </row>
    <row r="18185" spans="6:6" x14ac:dyDescent="0.25">
      <c r="F18185" s="469"/>
    </row>
    <row r="18186" spans="6:6" x14ac:dyDescent="0.25">
      <c r="F18186" s="469"/>
    </row>
    <row r="18187" spans="6:6" x14ac:dyDescent="0.25">
      <c r="F18187" s="469"/>
    </row>
    <row r="18188" spans="6:6" x14ac:dyDescent="0.25">
      <c r="F18188" s="469"/>
    </row>
    <row r="18189" spans="6:6" x14ac:dyDescent="0.25">
      <c r="F18189" s="469"/>
    </row>
    <row r="18190" spans="6:6" x14ac:dyDescent="0.25">
      <c r="F18190" s="469"/>
    </row>
    <row r="18191" spans="6:6" x14ac:dyDescent="0.25">
      <c r="F18191" s="469"/>
    </row>
    <row r="18192" spans="6:6" x14ac:dyDescent="0.25">
      <c r="F18192" s="469"/>
    </row>
    <row r="18193" spans="6:6" x14ac:dyDescent="0.25">
      <c r="F18193" s="469"/>
    </row>
    <row r="18194" spans="6:6" x14ac:dyDescent="0.25">
      <c r="F18194" s="469"/>
    </row>
    <row r="18195" spans="6:6" x14ac:dyDescent="0.25">
      <c r="F18195" s="469"/>
    </row>
    <row r="18196" spans="6:6" x14ac:dyDescent="0.25">
      <c r="F18196" s="469"/>
    </row>
    <row r="18197" spans="6:6" x14ac:dyDescent="0.25">
      <c r="F18197" s="469"/>
    </row>
    <row r="18198" spans="6:6" x14ac:dyDescent="0.25">
      <c r="F18198" s="469"/>
    </row>
    <row r="18199" spans="6:6" x14ac:dyDescent="0.25">
      <c r="F18199" s="469"/>
    </row>
    <row r="18200" spans="6:6" x14ac:dyDescent="0.25">
      <c r="F18200" s="469"/>
    </row>
    <row r="18201" spans="6:6" x14ac:dyDescent="0.25">
      <c r="F18201" s="469"/>
    </row>
    <row r="18202" spans="6:6" x14ac:dyDescent="0.25">
      <c r="F18202" s="469"/>
    </row>
    <row r="18203" spans="6:6" x14ac:dyDescent="0.25">
      <c r="F18203" s="469"/>
    </row>
    <row r="18204" spans="6:6" x14ac:dyDescent="0.25">
      <c r="F18204" s="469"/>
    </row>
    <row r="18205" spans="6:6" x14ac:dyDescent="0.25">
      <c r="F18205" s="469"/>
    </row>
    <row r="18206" spans="6:6" x14ac:dyDescent="0.25">
      <c r="F18206" s="469"/>
    </row>
    <row r="18207" spans="6:6" x14ac:dyDescent="0.25">
      <c r="F18207" s="469"/>
    </row>
    <row r="18208" spans="6:6" x14ac:dyDescent="0.25">
      <c r="F18208" s="469"/>
    </row>
    <row r="18209" spans="6:6" x14ac:dyDescent="0.25">
      <c r="F18209" s="469"/>
    </row>
    <row r="18210" spans="6:6" x14ac:dyDescent="0.25">
      <c r="F18210" s="469"/>
    </row>
    <row r="18211" spans="6:6" x14ac:dyDescent="0.25">
      <c r="F18211" s="469"/>
    </row>
    <row r="18212" spans="6:6" x14ac:dyDescent="0.25">
      <c r="F18212" s="469"/>
    </row>
    <row r="18213" spans="6:6" x14ac:dyDescent="0.25">
      <c r="F18213" s="469"/>
    </row>
    <row r="18214" spans="6:6" x14ac:dyDescent="0.25">
      <c r="F18214" s="469"/>
    </row>
    <row r="18215" spans="6:6" x14ac:dyDescent="0.25">
      <c r="F18215" s="469"/>
    </row>
    <row r="18216" spans="6:6" x14ac:dyDescent="0.25">
      <c r="F18216" s="469"/>
    </row>
    <row r="18217" spans="6:6" x14ac:dyDescent="0.25">
      <c r="F18217" s="469"/>
    </row>
    <row r="18218" spans="6:6" x14ac:dyDescent="0.25">
      <c r="F18218" s="469"/>
    </row>
    <row r="18219" spans="6:6" x14ac:dyDescent="0.25">
      <c r="F18219" s="469"/>
    </row>
    <row r="18220" spans="6:6" x14ac:dyDescent="0.25">
      <c r="F18220" s="469"/>
    </row>
    <row r="18221" spans="6:6" x14ac:dyDescent="0.25">
      <c r="F18221" s="469"/>
    </row>
    <row r="18222" spans="6:6" x14ac:dyDescent="0.25">
      <c r="F18222" s="469"/>
    </row>
    <row r="18223" spans="6:6" x14ac:dyDescent="0.25">
      <c r="F18223" s="469"/>
    </row>
    <row r="18224" spans="6:6" x14ac:dyDescent="0.25">
      <c r="F18224" s="469"/>
    </row>
    <row r="18225" spans="6:6" x14ac:dyDescent="0.25">
      <c r="F18225" s="469"/>
    </row>
    <row r="18226" spans="6:6" x14ac:dyDescent="0.25">
      <c r="F18226" s="469"/>
    </row>
    <row r="18227" spans="6:6" x14ac:dyDescent="0.25">
      <c r="F18227" s="469"/>
    </row>
    <row r="18228" spans="6:6" x14ac:dyDescent="0.25">
      <c r="F18228" s="469"/>
    </row>
    <row r="18229" spans="6:6" x14ac:dyDescent="0.25">
      <c r="F18229" s="469"/>
    </row>
    <row r="18230" spans="6:6" x14ac:dyDescent="0.25">
      <c r="F18230" s="469"/>
    </row>
    <row r="18231" spans="6:6" x14ac:dyDescent="0.25">
      <c r="F18231" s="469"/>
    </row>
    <row r="18232" spans="6:6" x14ac:dyDescent="0.25">
      <c r="F18232" s="469"/>
    </row>
    <row r="18233" spans="6:6" x14ac:dyDescent="0.25">
      <c r="F18233" s="469"/>
    </row>
    <row r="18234" spans="6:6" x14ac:dyDescent="0.25">
      <c r="F18234" s="469"/>
    </row>
    <row r="18235" spans="6:6" x14ac:dyDescent="0.25">
      <c r="F18235" s="469"/>
    </row>
    <row r="18236" spans="6:6" x14ac:dyDescent="0.25">
      <c r="F18236" s="469"/>
    </row>
    <row r="18237" spans="6:6" x14ac:dyDescent="0.25">
      <c r="F18237" s="469"/>
    </row>
    <row r="18238" spans="6:6" x14ac:dyDescent="0.25">
      <c r="F18238" s="469"/>
    </row>
    <row r="18239" spans="6:6" x14ac:dyDescent="0.25">
      <c r="F18239" s="469"/>
    </row>
    <row r="18240" spans="6:6" x14ac:dyDescent="0.25">
      <c r="F18240" s="469"/>
    </row>
    <row r="18241" spans="6:6" x14ac:dyDescent="0.25">
      <c r="F18241" s="469"/>
    </row>
    <row r="18242" spans="6:6" x14ac:dyDescent="0.25">
      <c r="F18242" s="469"/>
    </row>
    <row r="18243" spans="6:6" x14ac:dyDescent="0.25">
      <c r="F18243" s="469"/>
    </row>
    <row r="18244" spans="6:6" x14ac:dyDescent="0.25">
      <c r="F18244" s="469"/>
    </row>
    <row r="18245" spans="6:6" x14ac:dyDescent="0.25">
      <c r="F18245" s="469"/>
    </row>
    <row r="18246" spans="6:6" x14ac:dyDescent="0.25">
      <c r="F18246" s="469"/>
    </row>
    <row r="18247" spans="6:6" x14ac:dyDescent="0.25">
      <c r="F18247" s="469"/>
    </row>
    <row r="18248" spans="6:6" x14ac:dyDescent="0.25">
      <c r="F18248" s="469"/>
    </row>
    <row r="18249" spans="6:6" x14ac:dyDescent="0.25">
      <c r="F18249" s="469"/>
    </row>
    <row r="18250" spans="6:6" x14ac:dyDescent="0.25">
      <c r="F18250" s="469"/>
    </row>
    <row r="18251" spans="6:6" x14ac:dyDescent="0.25">
      <c r="F18251" s="469"/>
    </row>
    <row r="18252" spans="6:6" x14ac:dyDescent="0.25">
      <c r="F18252" s="469"/>
    </row>
    <row r="18253" spans="6:6" x14ac:dyDescent="0.25">
      <c r="F18253" s="469"/>
    </row>
    <row r="18254" spans="6:6" x14ac:dyDescent="0.25">
      <c r="F18254" s="469"/>
    </row>
    <row r="18255" spans="6:6" x14ac:dyDescent="0.25">
      <c r="F18255" s="469"/>
    </row>
    <row r="18256" spans="6:6" x14ac:dyDescent="0.25">
      <c r="F18256" s="469"/>
    </row>
    <row r="18257" spans="6:6" x14ac:dyDescent="0.25">
      <c r="F18257" s="469"/>
    </row>
    <row r="18258" spans="6:6" x14ac:dyDescent="0.25">
      <c r="F18258" s="469"/>
    </row>
    <row r="18259" spans="6:6" x14ac:dyDescent="0.25">
      <c r="F18259" s="469"/>
    </row>
    <row r="18260" spans="6:6" x14ac:dyDescent="0.25">
      <c r="F18260" s="469"/>
    </row>
    <row r="18261" spans="6:6" x14ac:dyDescent="0.25">
      <c r="F18261" s="469"/>
    </row>
    <row r="18262" spans="6:6" x14ac:dyDescent="0.25">
      <c r="F18262" s="469"/>
    </row>
    <row r="18263" spans="6:6" x14ac:dyDescent="0.25">
      <c r="F18263" s="469"/>
    </row>
    <row r="18264" spans="6:6" x14ac:dyDescent="0.25">
      <c r="F18264" s="469"/>
    </row>
    <row r="18265" spans="6:6" x14ac:dyDescent="0.25">
      <c r="F18265" s="469"/>
    </row>
    <row r="18266" spans="6:6" x14ac:dyDescent="0.25">
      <c r="F18266" s="469"/>
    </row>
    <row r="18267" spans="6:6" x14ac:dyDescent="0.25">
      <c r="F18267" s="469"/>
    </row>
    <row r="18268" spans="6:6" x14ac:dyDescent="0.25">
      <c r="F18268" s="469"/>
    </row>
    <row r="18269" spans="6:6" x14ac:dyDescent="0.25">
      <c r="F18269" s="469"/>
    </row>
    <row r="18270" spans="6:6" x14ac:dyDescent="0.25">
      <c r="F18270" s="469"/>
    </row>
    <row r="18271" spans="6:6" x14ac:dyDescent="0.25">
      <c r="F18271" s="469"/>
    </row>
    <row r="18272" spans="6:6" x14ac:dyDescent="0.25">
      <c r="F18272" s="469"/>
    </row>
    <row r="18273" spans="6:6" x14ac:dyDescent="0.25">
      <c r="F18273" s="469"/>
    </row>
    <row r="18274" spans="6:6" x14ac:dyDescent="0.25">
      <c r="F18274" s="469"/>
    </row>
    <row r="18275" spans="6:6" x14ac:dyDescent="0.25">
      <c r="F18275" s="469"/>
    </row>
    <row r="18276" spans="6:6" x14ac:dyDescent="0.25">
      <c r="F18276" s="469"/>
    </row>
    <row r="18277" spans="6:6" x14ac:dyDescent="0.25">
      <c r="F18277" s="469"/>
    </row>
    <row r="18278" spans="6:6" x14ac:dyDescent="0.25">
      <c r="F18278" s="469"/>
    </row>
    <row r="18279" spans="6:6" x14ac:dyDescent="0.25">
      <c r="F18279" s="469"/>
    </row>
    <row r="18280" spans="6:6" x14ac:dyDescent="0.25">
      <c r="F18280" s="469"/>
    </row>
    <row r="18281" spans="6:6" x14ac:dyDescent="0.25">
      <c r="F18281" s="469"/>
    </row>
    <row r="18282" spans="6:6" x14ac:dyDescent="0.25">
      <c r="F18282" s="469"/>
    </row>
    <row r="18283" spans="6:6" x14ac:dyDescent="0.25">
      <c r="F18283" s="469"/>
    </row>
    <row r="18284" spans="6:6" x14ac:dyDescent="0.25">
      <c r="F18284" s="469"/>
    </row>
    <row r="18285" spans="6:6" x14ac:dyDescent="0.25">
      <c r="F18285" s="469"/>
    </row>
    <row r="18286" spans="6:6" x14ac:dyDescent="0.25">
      <c r="F18286" s="469"/>
    </row>
    <row r="18287" spans="6:6" x14ac:dyDescent="0.25">
      <c r="F18287" s="469"/>
    </row>
    <row r="18288" spans="6:6" x14ac:dyDescent="0.25">
      <c r="F18288" s="469"/>
    </row>
    <row r="18289" spans="6:6" x14ac:dyDescent="0.25">
      <c r="F18289" s="469"/>
    </row>
    <row r="18290" spans="6:6" x14ac:dyDescent="0.25">
      <c r="F18290" s="469"/>
    </row>
    <row r="18291" spans="6:6" x14ac:dyDescent="0.25">
      <c r="F18291" s="469"/>
    </row>
    <row r="18292" spans="6:6" x14ac:dyDescent="0.25">
      <c r="F18292" s="469"/>
    </row>
    <row r="18293" spans="6:6" x14ac:dyDescent="0.25">
      <c r="F18293" s="469"/>
    </row>
    <row r="18294" spans="6:6" x14ac:dyDescent="0.25">
      <c r="F18294" s="469"/>
    </row>
    <row r="18295" spans="6:6" x14ac:dyDescent="0.25">
      <c r="F18295" s="469"/>
    </row>
    <row r="18296" spans="6:6" x14ac:dyDescent="0.25">
      <c r="F18296" s="469"/>
    </row>
    <row r="18297" spans="6:6" x14ac:dyDescent="0.25">
      <c r="F18297" s="469"/>
    </row>
    <row r="18298" spans="6:6" x14ac:dyDescent="0.25">
      <c r="F18298" s="469"/>
    </row>
    <row r="18299" spans="6:6" x14ac:dyDescent="0.25">
      <c r="F18299" s="469"/>
    </row>
    <row r="18300" spans="6:6" x14ac:dyDescent="0.25">
      <c r="F18300" s="469"/>
    </row>
    <row r="18301" spans="6:6" x14ac:dyDescent="0.25">
      <c r="F18301" s="469"/>
    </row>
    <row r="18302" spans="6:6" x14ac:dyDescent="0.25">
      <c r="F18302" s="469"/>
    </row>
    <row r="18303" spans="6:6" x14ac:dyDescent="0.25">
      <c r="F18303" s="469"/>
    </row>
    <row r="18304" spans="6:6" x14ac:dyDescent="0.25">
      <c r="F18304" s="469"/>
    </row>
    <row r="18305" spans="6:6" x14ac:dyDescent="0.25">
      <c r="F18305" s="469"/>
    </row>
    <row r="18306" spans="6:6" x14ac:dyDescent="0.25">
      <c r="F18306" s="469"/>
    </row>
    <row r="18307" spans="6:6" x14ac:dyDescent="0.25">
      <c r="F18307" s="469"/>
    </row>
    <row r="18308" spans="6:6" x14ac:dyDescent="0.25">
      <c r="F18308" s="469"/>
    </row>
    <row r="18309" spans="6:6" x14ac:dyDescent="0.25">
      <c r="F18309" s="469"/>
    </row>
    <row r="18310" spans="6:6" x14ac:dyDescent="0.25">
      <c r="F18310" s="469"/>
    </row>
    <row r="18311" spans="6:6" x14ac:dyDescent="0.25">
      <c r="F18311" s="469"/>
    </row>
    <row r="18312" spans="6:6" x14ac:dyDescent="0.25">
      <c r="F18312" s="469"/>
    </row>
    <row r="18313" spans="6:6" x14ac:dyDescent="0.25">
      <c r="F18313" s="469"/>
    </row>
    <row r="18314" spans="6:6" x14ac:dyDescent="0.25">
      <c r="F18314" s="469"/>
    </row>
    <row r="18315" spans="6:6" x14ac:dyDescent="0.25">
      <c r="F18315" s="469"/>
    </row>
    <row r="18316" spans="6:6" x14ac:dyDescent="0.25">
      <c r="F18316" s="469"/>
    </row>
    <row r="18317" spans="6:6" x14ac:dyDescent="0.25">
      <c r="F18317" s="469"/>
    </row>
    <row r="18318" spans="6:6" x14ac:dyDescent="0.25">
      <c r="F18318" s="469"/>
    </row>
    <row r="18319" spans="6:6" x14ac:dyDescent="0.25">
      <c r="F18319" s="469"/>
    </row>
    <row r="18320" spans="6:6" x14ac:dyDescent="0.25">
      <c r="F18320" s="469"/>
    </row>
    <row r="18321" spans="6:6" x14ac:dyDescent="0.25">
      <c r="F18321" s="469"/>
    </row>
    <row r="18322" spans="6:6" x14ac:dyDescent="0.25">
      <c r="F18322" s="469"/>
    </row>
    <row r="18323" spans="6:6" x14ac:dyDescent="0.25">
      <c r="F18323" s="469"/>
    </row>
    <row r="18324" spans="6:6" x14ac:dyDescent="0.25">
      <c r="F18324" s="469"/>
    </row>
    <row r="18325" spans="6:6" x14ac:dyDescent="0.25">
      <c r="F18325" s="469"/>
    </row>
    <row r="18326" spans="6:6" x14ac:dyDescent="0.25">
      <c r="F18326" s="469"/>
    </row>
    <row r="18327" spans="6:6" x14ac:dyDescent="0.25">
      <c r="F18327" s="469"/>
    </row>
    <row r="18328" spans="6:6" x14ac:dyDescent="0.25">
      <c r="F18328" s="469"/>
    </row>
    <row r="18329" spans="6:6" x14ac:dyDescent="0.25">
      <c r="F18329" s="469"/>
    </row>
    <row r="18330" spans="6:6" x14ac:dyDescent="0.25">
      <c r="F18330" s="469"/>
    </row>
    <row r="18331" spans="6:6" x14ac:dyDescent="0.25">
      <c r="F18331" s="469"/>
    </row>
    <row r="18332" spans="6:6" x14ac:dyDescent="0.25">
      <c r="F18332" s="469"/>
    </row>
    <row r="18333" spans="6:6" x14ac:dyDescent="0.25">
      <c r="F18333" s="469"/>
    </row>
    <row r="18334" spans="6:6" x14ac:dyDescent="0.25">
      <c r="F18334" s="469"/>
    </row>
    <row r="18335" spans="6:6" x14ac:dyDescent="0.25">
      <c r="F18335" s="469"/>
    </row>
    <row r="18336" spans="6:6" x14ac:dyDescent="0.25">
      <c r="F18336" s="469"/>
    </row>
    <row r="18337" spans="6:6" x14ac:dyDescent="0.25">
      <c r="F18337" s="469"/>
    </row>
    <row r="18338" spans="6:6" x14ac:dyDescent="0.25">
      <c r="F18338" s="469"/>
    </row>
    <row r="18339" spans="6:6" x14ac:dyDescent="0.25">
      <c r="F18339" s="469"/>
    </row>
    <row r="18340" spans="6:6" x14ac:dyDescent="0.25">
      <c r="F18340" s="469"/>
    </row>
    <row r="18341" spans="6:6" x14ac:dyDescent="0.25">
      <c r="F18341" s="469"/>
    </row>
    <row r="18342" spans="6:6" x14ac:dyDescent="0.25">
      <c r="F18342" s="469"/>
    </row>
    <row r="18343" spans="6:6" x14ac:dyDescent="0.25">
      <c r="F18343" s="469"/>
    </row>
    <row r="18344" spans="6:6" x14ac:dyDescent="0.25">
      <c r="F18344" s="469"/>
    </row>
    <row r="18345" spans="6:6" x14ac:dyDescent="0.25">
      <c r="F18345" s="469"/>
    </row>
    <row r="18346" spans="6:6" x14ac:dyDescent="0.25">
      <c r="F18346" s="469"/>
    </row>
    <row r="18347" spans="6:6" x14ac:dyDescent="0.25">
      <c r="F18347" s="469"/>
    </row>
    <row r="18348" spans="6:6" x14ac:dyDescent="0.25">
      <c r="F18348" s="469"/>
    </row>
    <row r="18349" spans="6:6" x14ac:dyDescent="0.25">
      <c r="F18349" s="469"/>
    </row>
    <row r="18350" spans="6:6" x14ac:dyDescent="0.25">
      <c r="F18350" s="469"/>
    </row>
    <row r="18351" spans="6:6" x14ac:dyDescent="0.25">
      <c r="F18351" s="469"/>
    </row>
    <row r="18352" spans="6:6" x14ac:dyDescent="0.25">
      <c r="F18352" s="469"/>
    </row>
    <row r="18353" spans="6:6" x14ac:dyDescent="0.25">
      <c r="F18353" s="469"/>
    </row>
    <row r="18354" spans="6:6" x14ac:dyDescent="0.25">
      <c r="F18354" s="469"/>
    </row>
    <row r="18355" spans="6:6" x14ac:dyDescent="0.25">
      <c r="F18355" s="469"/>
    </row>
    <row r="18356" spans="6:6" x14ac:dyDescent="0.25">
      <c r="F18356" s="469"/>
    </row>
    <row r="18357" spans="6:6" x14ac:dyDescent="0.25">
      <c r="F18357" s="469"/>
    </row>
    <row r="18358" spans="6:6" x14ac:dyDescent="0.25">
      <c r="F18358" s="469"/>
    </row>
    <row r="18359" spans="6:6" x14ac:dyDescent="0.25">
      <c r="F18359" s="469"/>
    </row>
    <row r="18360" spans="6:6" x14ac:dyDescent="0.25">
      <c r="F18360" s="469"/>
    </row>
    <row r="18361" spans="6:6" x14ac:dyDescent="0.25">
      <c r="F18361" s="469"/>
    </row>
    <row r="18362" spans="6:6" x14ac:dyDescent="0.25">
      <c r="F18362" s="469"/>
    </row>
    <row r="18363" spans="6:6" x14ac:dyDescent="0.25">
      <c r="F18363" s="469"/>
    </row>
    <row r="18364" spans="6:6" x14ac:dyDescent="0.25">
      <c r="F18364" s="469"/>
    </row>
    <row r="18365" spans="6:6" x14ac:dyDescent="0.25">
      <c r="F18365" s="469"/>
    </row>
    <row r="18366" spans="6:6" x14ac:dyDescent="0.25">
      <c r="F18366" s="469"/>
    </row>
    <row r="18367" spans="6:6" x14ac:dyDescent="0.25">
      <c r="F18367" s="469"/>
    </row>
    <row r="18368" spans="6:6" x14ac:dyDescent="0.25">
      <c r="F18368" s="469"/>
    </row>
    <row r="18369" spans="6:6" x14ac:dyDescent="0.25">
      <c r="F18369" s="469"/>
    </row>
    <row r="18370" spans="6:6" x14ac:dyDescent="0.25">
      <c r="F18370" s="469"/>
    </row>
    <row r="18371" spans="6:6" x14ac:dyDescent="0.25">
      <c r="F18371" s="469"/>
    </row>
    <row r="18372" spans="6:6" x14ac:dyDescent="0.25">
      <c r="F18372" s="469"/>
    </row>
    <row r="18373" spans="6:6" x14ac:dyDescent="0.25">
      <c r="F18373" s="469"/>
    </row>
    <row r="18374" spans="6:6" x14ac:dyDescent="0.25">
      <c r="F18374" s="469"/>
    </row>
    <row r="18375" spans="6:6" x14ac:dyDescent="0.25">
      <c r="F18375" s="469"/>
    </row>
    <row r="18376" spans="6:6" x14ac:dyDescent="0.25">
      <c r="F18376" s="469"/>
    </row>
    <row r="18377" spans="6:6" x14ac:dyDescent="0.25">
      <c r="F18377" s="469"/>
    </row>
    <row r="18378" spans="6:6" x14ac:dyDescent="0.25">
      <c r="F18378" s="469"/>
    </row>
    <row r="18379" spans="6:6" x14ac:dyDescent="0.25">
      <c r="F18379" s="469"/>
    </row>
    <row r="18380" spans="6:6" x14ac:dyDescent="0.25">
      <c r="F18380" s="469"/>
    </row>
    <row r="18381" spans="6:6" x14ac:dyDescent="0.25">
      <c r="F18381" s="469"/>
    </row>
    <row r="18382" spans="6:6" x14ac:dyDescent="0.25">
      <c r="F18382" s="469"/>
    </row>
    <row r="18383" spans="6:6" x14ac:dyDescent="0.25">
      <c r="F18383" s="469"/>
    </row>
    <row r="18384" spans="6:6" x14ac:dyDescent="0.25">
      <c r="F18384" s="469"/>
    </row>
    <row r="18385" spans="6:6" x14ac:dyDescent="0.25">
      <c r="F18385" s="469"/>
    </row>
    <row r="18386" spans="6:6" x14ac:dyDescent="0.25">
      <c r="F18386" s="469"/>
    </row>
    <row r="18387" spans="6:6" x14ac:dyDescent="0.25">
      <c r="F18387" s="469"/>
    </row>
    <row r="18388" spans="6:6" x14ac:dyDescent="0.25">
      <c r="F18388" s="469"/>
    </row>
    <row r="18389" spans="6:6" x14ac:dyDescent="0.25">
      <c r="F18389" s="469"/>
    </row>
    <row r="18390" spans="6:6" x14ac:dyDescent="0.25">
      <c r="F18390" s="469"/>
    </row>
    <row r="18391" spans="6:6" x14ac:dyDescent="0.25">
      <c r="F18391" s="469"/>
    </row>
    <row r="18392" spans="6:6" x14ac:dyDescent="0.25">
      <c r="F18392" s="469"/>
    </row>
    <row r="18393" spans="6:6" x14ac:dyDescent="0.25">
      <c r="F18393" s="469"/>
    </row>
    <row r="18394" spans="6:6" x14ac:dyDescent="0.25">
      <c r="F18394" s="469"/>
    </row>
    <row r="18395" spans="6:6" x14ac:dyDescent="0.25">
      <c r="F18395" s="469"/>
    </row>
    <row r="18396" spans="6:6" x14ac:dyDescent="0.25">
      <c r="F18396" s="469"/>
    </row>
    <row r="18397" spans="6:6" x14ac:dyDescent="0.25">
      <c r="F18397" s="469"/>
    </row>
    <row r="18398" spans="6:6" x14ac:dyDescent="0.25">
      <c r="F18398" s="469"/>
    </row>
    <row r="18399" spans="6:6" x14ac:dyDescent="0.25">
      <c r="F18399" s="469"/>
    </row>
    <row r="18400" spans="6:6" x14ac:dyDescent="0.25">
      <c r="F18400" s="469"/>
    </row>
    <row r="18401" spans="6:6" x14ac:dyDescent="0.25">
      <c r="F18401" s="469"/>
    </row>
    <row r="18402" spans="6:6" x14ac:dyDescent="0.25">
      <c r="F18402" s="469"/>
    </row>
    <row r="18403" spans="6:6" x14ac:dyDescent="0.25">
      <c r="F18403" s="469"/>
    </row>
    <row r="18404" spans="6:6" x14ac:dyDescent="0.25">
      <c r="F18404" s="469"/>
    </row>
    <row r="18405" spans="6:6" x14ac:dyDescent="0.25">
      <c r="F18405" s="469"/>
    </row>
    <row r="18406" spans="6:6" x14ac:dyDescent="0.25">
      <c r="F18406" s="469"/>
    </row>
    <row r="18407" spans="6:6" x14ac:dyDescent="0.25">
      <c r="F18407" s="469"/>
    </row>
    <row r="18408" spans="6:6" x14ac:dyDescent="0.25">
      <c r="F18408" s="469"/>
    </row>
    <row r="18409" spans="6:6" x14ac:dyDescent="0.25">
      <c r="F18409" s="469"/>
    </row>
    <row r="18410" spans="6:6" x14ac:dyDescent="0.25">
      <c r="F18410" s="469"/>
    </row>
    <row r="18411" spans="6:6" x14ac:dyDescent="0.25">
      <c r="F18411" s="469"/>
    </row>
    <row r="18412" spans="6:6" x14ac:dyDescent="0.25">
      <c r="F18412" s="469"/>
    </row>
    <row r="18413" spans="6:6" x14ac:dyDescent="0.25">
      <c r="F18413" s="469"/>
    </row>
    <row r="18414" spans="6:6" x14ac:dyDescent="0.25">
      <c r="F18414" s="469"/>
    </row>
    <row r="18415" spans="6:6" x14ac:dyDescent="0.25">
      <c r="F18415" s="469"/>
    </row>
    <row r="18416" spans="6:6" x14ac:dyDescent="0.25">
      <c r="F18416" s="469"/>
    </row>
    <row r="18417" spans="6:6" x14ac:dyDescent="0.25">
      <c r="F18417" s="469"/>
    </row>
    <row r="18418" spans="6:6" x14ac:dyDescent="0.25">
      <c r="F18418" s="469"/>
    </row>
    <row r="18419" spans="6:6" x14ac:dyDescent="0.25">
      <c r="F18419" s="469"/>
    </row>
    <row r="18420" spans="6:6" x14ac:dyDescent="0.25">
      <c r="F18420" s="469"/>
    </row>
    <row r="18421" spans="6:6" x14ac:dyDescent="0.25">
      <c r="F18421" s="469"/>
    </row>
    <row r="18422" spans="6:6" x14ac:dyDescent="0.25">
      <c r="F18422" s="469"/>
    </row>
    <row r="18423" spans="6:6" x14ac:dyDescent="0.25">
      <c r="F18423" s="469"/>
    </row>
    <row r="18424" spans="6:6" x14ac:dyDescent="0.25">
      <c r="F18424" s="469"/>
    </row>
    <row r="18425" spans="6:6" x14ac:dyDescent="0.25">
      <c r="F18425" s="469"/>
    </row>
    <row r="18426" spans="6:6" x14ac:dyDescent="0.25">
      <c r="F18426" s="469"/>
    </row>
    <row r="18427" spans="6:6" x14ac:dyDescent="0.25">
      <c r="F18427" s="469"/>
    </row>
    <row r="18428" spans="6:6" x14ac:dyDescent="0.25">
      <c r="F18428" s="469"/>
    </row>
    <row r="18429" spans="6:6" x14ac:dyDescent="0.25">
      <c r="F18429" s="469"/>
    </row>
    <row r="18430" spans="6:6" x14ac:dyDescent="0.25">
      <c r="F18430" s="469"/>
    </row>
    <row r="18431" spans="6:6" x14ac:dyDescent="0.25">
      <c r="F18431" s="469"/>
    </row>
    <row r="18432" spans="6:6" x14ac:dyDescent="0.25">
      <c r="F18432" s="469"/>
    </row>
    <row r="18433" spans="6:6" x14ac:dyDescent="0.25">
      <c r="F18433" s="469"/>
    </row>
    <row r="18434" spans="6:6" x14ac:dyDescent="0.25">
      <c r="F18434" s="469"/>
    </row>
    <row r="18435" spans="6:6" x14ac:dyDescent="0.25">
      <c r="F18435" s="469"/>
    </row>
    <row r="18436" spans="6:6" x14ac:dyDescent="0.25">
      <c r="F18436" s="469"/>
    </row>
    <row r="18437" spans="6:6" x14ac:dyDescent="0.25">
      <c r="F18437" s="469"/>
    </row>
    <row r="18438" spans="6:6" x14ac:dyDescent="0.25">
      <c r="F18438" s="469"/>
    </row>
    <row r="18439" spans="6:6" x14ac:dyDescent="0.25">
      <c r="F18439" s="469"/>
    </row>
    <row r="18440" spans="6:6" x14ac:dyDescent="0.25">
      <c r="F18440" s="469"/>
    </row>
    <row r="18441" spans="6:6" x14ac:dyDescent="0.25">
      <c r="F18441" s="469"/>
    </row>
    <row r="18442" spans="6:6" x14ac:dyDescent="0.25">
      <c r="F18442" s="469"/>
    </row>
    <row r="18443" spans="6:6" x14ac:dyDescent="0.25">
      <c r="F18443" s="469"/>
    </row>
    <row r="18444" spans="6:6" x14ac:dyDescent="0.25">
      <c r="F18444" s="469"/>
    </row>
    <row r="18445" spans="6:6" x14ac:dyDescent="0.25">
      <c r="F18445" s="469"/>
    </row>
    <row r="18446" spans="6:6" x14ac:dyDescent="0.25">
      <c r="F18446" s="469"/>
    </row>
    <row r="18447" spans="6:6" x14ac:dyDescent="0.25">
      <c r="F18447" s="469"/>
    </row>
    <row r="18448" spans="6:6" x14ac:dyDescent="0.25">
      <c r="F18448" s="469"/>
    </row>
    <row r="18449" spans="6:6" x14ac:dyDescent="0.25">
      <c r="F18449" s="469"/>
    </row>
    <row r="18450" spans="6:6" x14ac:dyDescent="0.25">
      <c r="F18450" s="469"/>
    </row>
    <row r="18451" spans="6:6" x14ac:dyDescent="0.25">
      <c r="F18451" s="469"/>
    </row>
    <row r="18452" spans="6:6" x14ac:dyDescent="0.25">
      <c r="F18452" s="469"/>
    </row>
    <row r="18453" spans="6:6" x14ac:dyDescent="0.25">
      <c r="F18453" s="469"/>
    </row>
    <row r="18454" spans="6:6" x14ac:dyDescent="0.25">
      <c r="F18454" s="469"/>
    </row>
    <row r="18455" spans="6:6" x14ac:dyDescent="0.25">
      <c r="F18455" s="469"/>
    </row>
    <row r="18456" spans="6:6" x14ac:dyDescent="0.25">
      <c r="F18456" s="469"/>
    </row>
    <row r="18457" spans="6:6" x14ac:dyDescent="0.25">
      <c r="F18457" s="469"/>
    </row>
    <row r="18458" spans="6:6" x14ac:dyDescent="0.25">
      <c r="F18458" s="469"/>
    </row>
    <row r="18459" spans="6:6" x14ac:dyDescent="0.25">
      <c r="F18459" s="469"/>
    </row>
    <row r="18460" spans="6:6" x14ac:dyDescent="0.25">
      <c r="F18460" s="469"/>
    </row>
    <row r="18461" spans="6:6" x14ac:dyDescent="0.25">
      <c r="F18461" s="469"/>
    </row>
    <row r="18462" spans="6:6" x14ac:dyDescent="0.25">
      <c r="F18462" s="469"/>
    </row>
    <row r="18463" spans="6:6" x14ac:dyDescent="0.25">
      <c r="F18463" s="469"/>
    </row>
    <row r="18464" spans="6:6" x14ac:dyDescent="0.25">
      <c r="F18464" s="469"/>
    </row>
    <row r="18465" spans="6:6" x14ac:dyDescent="0.25">
      <c r="F18465" s="469"/>
    </row>
    <row r="18466" spans="6:6" x14ac:dyDescent="0.25">
      <c r="F18466" s="469"/>
    </row>
    <row r="18467" spans="6:6" x14ac:dyDescent="0.25">
      <c r="F18467" s="469"/>
    </row>
    <row r="18468" spans="6:6" x14ac:dyDescent="0.25">
      <c r="F18468" s="469"/>
    </row>
    <row r="18469" spans="6:6" x14ac:dyDescent="0.25">
      <c r="F18469" s="469"/>
    </row>
    <row r="18470" spans="6:6" x14ac:dyDescent="0.25">
      <c r="F18470" s="469"/>
    </row>
    <row r="18471" spans="6:6" x14ac:dyDescent="0.25">
      <c r="F18471" s="469"/>
    </row>
    <row r="18472" spans="6:6" x14ac:dyDescent="0.25">
      <c r="F18472" s="469"/>
    </row>
    <row r="18473" spans="6:6" x14ac:dyDescent="0.25">
      <c r="F18473" s="469"/>
    </row>
    <row r="18474" spans="6:6" x14ac:dyDescent="0.25">
      <c r="F18474" s="469"/>
    </row>
    <row r="18475" spans="6:6" x14ac:dyDescent="0.25">
      <c r="F18475" s="469"/>
    </row>
    <row r="18476" spans="6:6" x14ac:dyDescent="0.25">
      <c r="F18476" s="469"/>
    </row>
    <row r="18477" spans="6:6" x14ac:dyDescent="0.25">
      <c r="F18477" s="469"/>
    </row>
    <row r="18478" spans="6:6" x14ac:dyDescent="0.25">
      <c r="F18478" s="469"/>
    </row>
    <row r="18479" spans="6:6" x14ac:dyDescent="0.25">
      <c r="F18479" s="469"/>
    </row>
    <row r="18480" spans="6:6" x14ac:dyDescent="0.25">
      <c r="F18480" s="469"/>
    </row>
    <row r="18481" spans="6:6" x14ac:dyDescent="0.25">
      <c r="F18481" s="469"/>
    </row>
    <row r="18482" spans="6:6" x14ac:dyDescent="0.25">
      <c r="F18482" s="469"/>
    </row>
    <row r="18483" spans="6:6" x14ac:dyDescent="0.25">
      <c r="F18483" s="469"/>
    </row>
    <row r="18484" spans="6:6" x14ac:dyDescent="0.25">
      <c r="F18484" s="469"/>
    </row>
    <row r="18485" spans="6:6" x14ac:dyDescent="0.25">
      <c r="F18485" s="469"/>
    </row>
    <row r="18486" spans="6:6" x14ac:dyDescent="0.25">
      <c r="F18486" s="469"/>
    </row>
    <row r="18487" spans="6:6" x14ac:dyDescent="0.25">
      <c r="F18487" s="469"/>
    </row>
    <row r="18488" spans="6:6" x14ac:dyDescent="0.25">
      <c r="F18488" s="469"/>
    </row>
    <row r="18489" spans="6:6" x14ac:dyDescent="0.25">
      <c r="F18489" s="469"/>
    </row>
    <row r="18490" spans="6:6" x14ac:dyDescent="0.25">
      <c r="F18490" s="469"/>
    </row>
    <row r="18491" spans="6:6" x14ac:dyDescent="0.25">
      <c r="F18491" s="469"/>
    </row>
    <row r="18492" spans="6:6" x14ac:dyDescent="0.25">
      <c r="F18492" s="469"/>
    </row>
    <row r="18493" spans="6:6" x14ac:dyDescent="0.25">
      <c r="F18493" s="469"/>
    </row>
    <row r="18494" spans="6:6" x14ac:dyDescent="0.25">
      <c r="F18494" s="469"/>
    </row>
    <row r="18495" spans="6:6" x14ac:dyDescent="0.25">
      <c r="F18495" s="469"/>
    </row>
    <row r="18496" spans="6:6" x14ac:dyDescent="0.25">
      <c r="F18496" s="469"/>
    </row>
    <row r="18497" spans="6:6" x14ac:dyDescent="0.25">
      <c r="F18497" s="469"/>
    </row>
    <row r="18498" spans="6:6" x14ac:dyDescent="0.25">
      <c r="F18498" s="469"/>
    </row>
    <row r="18499" spans="6:6" x14ac:dyDescent="0.25">
      <c r="F18499" s="469"/>
    </row>
    <row r="18500" spans="6:6" x14ac:dyDescent="0.25">
      <c r="F18500" s="469"/>
    </row>
    <row r="18501" spans="6:6" x14ac:dyDescent="0.25">
      <c r="F18501" s="469"/>
    </row>
    <row r="18502" spans="6:6" x14ac:dyDescent="0.25">
      <c r="F18502" s="469"/>
    </row>
    <row r="18503" spans="6:6" x14ac:dyDescent="0.25">
      <c r="F18503" s="469"/>
    </row>
    <row r="18504" spans="6:6" x14ac:dyDescent="0.25">
      <c r="F18504" s="469"/>
    </row>
    <row r="18505" spans="6:6" x14ac:dyDescent="0.25">
      <c r="F18505" s="469"/>
    </row>
    <row r="18506" spans="6:6" x14ac:dyDescent="0.25">
      <c r="F18506" s="469"/>
    </row>
    <row r="18507" spans="6:6" x14ac:dyDescent="0.25">
      <c r="F18507" s="469"/>
    </row>
    <row r="18508" spans="6:6" x14ac:dyDescent="0.25">
      <c r="F18508" s="469"/>
    </row>
    <row r="18509" spans="6:6" x14ac:dyDescent="0.25">
      <c r="F18509" s="469"/>
    </row>
    <row r="18510" spans="6:6" x14ac:dyDescent="0.25">
      <c r="F18510" s="469"/>
    </row>
    <row r="18511" spans="6:6" x14ac:dyDescent="0.25">
      <c r="F18511" s="469"/>
    </row>
    <row r="18512" spans="6:6" x14ac:dyDescent="0.25">
      <c r="F18512" s="469"/>
    </row>
    <row r="18513" spans="6:6" x14ac:dyDescent="0.25">
      <c r="F18513" s="469"/>
    </row>
    <row r="18514" spans="6:6" x14ac:dyDescent="0.25">
      <c r="F18514" s="469"/>
    </row>
    <row r="18515" spans="6:6" x14ac:dyDescent="0.25">
      <c r="F18515" s="469"/>
    </row>
    <row r="18516" spans="6:6" x14ac:dyDescent="0.25">
      <c r="F18516" s="469"/>
    </row>
    <row r="18517" spans="6:6" x14ac:dyDescent="0.25">
      <c r="F18517" s="469"/>
    </row>
    <row r="18518" spans="6:6" x14ac:dyDescent="0.25">
      <c r="F18518" s="469"/>
    </row>
    <row r="18519" spans="6:6" x14ac:dyDescent="0.25">
      <c r="F18519" s="469"/>
    </row>
    <row r="18520" spans="6:6" x14ac:dyDescent="0.25">
      <c r="F18520" s="469"/>
    </row>
    <row r="18521" spans="6:6" x14ac:dyDescent="0.25">
      <c r="F18521" s="469"/>
    </row>
    <row r="18522" spans="6:6" x14ac:dyDescent="0.25">
      <c r="F18522" s="469"/>
    </row>
    <row r="18523" spans="6:6" x14ac:dyDescent="0.25">
      <c r="F18523" s="469"/>
    </row>
    <row r="18524" spans="6:6" x14ac:dyDescent="0.25">
      <c r="F18524" s="469"/>
    </row>
    <row r="18525" spans="6:6" x14ac:dyDescent="0.25">
      <c r="F18525" s="469"/>
    </row>
    <row r="18526" spans="6:6" x14ac:dyDescent="0.25">
      <c r="F18526" s="469"/>
    </row>
    <row r="18527" spans="6:6" x14ac:dyDescent="0.25">
      <c r="F18527" s="469"/>
    </row>
    <row r="18528" spans="6:6" x14ac:dyDescent="0.25">
      <c r="F18528" s="469"/>
    </row>
    <row r="18529" spans="6:6" x14ac:dyDescent="0.25">
      <c r="F18529" s="469"/>
    </row>
    <row r="18530" spans="6:6" x14ac:dyDescent="0.25">
      <c r="F18530" s="469"/>
    </row>
    <row r="18531" spans="6:6" x14ac:dyDescent="0.25">
      <c r="F18531" s="469"/>
    </row>
    <row r="18532" spans="6:6" x14ac:dyDescent="0.25">
      <c r="F18532" s="469"/>
    </row>
    <row r="18533" spans="6:6" x14ac:dyDescent="0.25">
      <c r="F18533" s="469"/>
    </row>
    <row r="18534" spans="6:6" x14ac:dyDescent="0.25">
      <c r="F18534" s="469"/>
    </row>
    <row r="18535" spans="6:6" x14ac:dyDescent="0.25">
      <c r="F18535" s="469"/>
    </row>
    <row r="18536" spans="6:6" x14ac:dyDescent="0.25">
      <c r="F18536" s="469"/>
    </row>
    <row r="18537" spans="6:6" x14ac:dyDescent="0.25">
      <c r="F18537" s="469"/>
    </row>
    <row r="18538" spans="6:6" x14ac:dyDescent="0.25">
      <c r="F18538" s="469"/>
    </row>
    <row r="18539" spans="6:6" x14ac:dyDescent="0.25">
      <c r="F18539" s="469"/>
    </row>
    <row r="18540" spans="6:6" x14ac:dyDescent="0.25">
      <c r="F18540" s="469"/>
    </row>
    <row r="18541" spans="6:6" x14ac:dyDescent="0.25">
      <c r="F18541" s="469"/>
    </row>
    <row r="18542" spans="6:6" x14ac:dyDescent="0.25">
      <c r="F18542" s="469"/>
    </row>
    <row r="18543" spans="6:6" x14ac:dyDescent="0.25">
      <c r="F18543" s="469"/>
    </row>
    <row r="18544" spans="6:6" x14ac:dyDescent="0.25">
      <c r="F18544" s="469"/>
    </row>
    <row r="18545" spans="6:6" x14ac:dyDescent="0.25">
      <c r="F18545" s="469"/>
    </row>
    <row r="18546" spans="6:6" x14ac:dyDescent="0.25">
      <c r="F18546" s="469"/>
    </row>
    <row r="18547" spans="6:6" x14ac:dyDescent="0.25">
      <c r="F18547" s="469"/>
    </row>
    <row r="18548" spans="6:6" x14ac:dyDescent="0.25">
      <c r="F18548" s="469"/>
    </row>
    <row r="18549" spans="6:6" x14ac:dyDescent="0.25">
      <c r="F18549" s="469"/>
    </row>
    <row r="18550" spans="6:6" x14ac:dyDescent="0.25">
      <c r="F18550" s="469"/>
    </row>
    <row r="18551" spans="6:6" x14ac:dyDescent="0.25">
      <c r="F18551" s="469"/>
    </row>
    <row r="18552" spans="6:6" x14ac:dyDescent="0.25">
      <c r="F18552" s="469"/>
    </row>
    <row r="18553" spans="6:6" x14ac:dyDescent="0.25">
      <c r="F18553" s="469"/>
    </row>
    <row r="18554" spans="6:6" x14ac:dyDescent="0.25">
      <c r="F18554" s="469"/>
    </row>
    <row r="18555" spans="6:6" x14ac:dyDescent="0.25">
      <c r="F18555" s="469"/>
    </row>
    <row r="18556" spans="6:6" x14ac:dyDescent="0.25">
      <c r="F18556" s="469"/>
    </row>
    <row r="18557" spans="6:6" x14ac:dyDescent="0.25">
      <c r="F18557" s="469"/>
    </row>
    <row r="18558" spans="6:6" x14ac:dyDescent="0.25">
      <c r="F18558" s="469"/>
    </row>
    <row r="18559" spans="6:6" x14ac:dyDescent="0.25">
      <c r="F18559" s="469"/>
    </row>
    <row r="18560" spans="6:6" x14ac:dyDescent="0.25">
      <c r="F18560" s="469"/>
    </row>
    <row r="18561" spans="6:6" x14ac:dyDescent="0.25">
      <c r="F18561" s="469"/>
    </row>
    <row r="18562" spans="6:6" x14ac:dyDescent="0.25">
      <c r="F18562" s="469"/>
    </row>
    <row r="18563" spans="6:6" x14ac:dyDescent="0.25">
      <c r="F18563" s="469"/>
    </row>
    <row r="18564" spans="6:6" x14ac:dyDescent="0.25">
      <c r="F18564" s="469"/>
    </row>
    <row r="18565" spans="6:6" x14ac:dyDescent="0.25">
      <c r="F18565" s="469"/>
    </row>
    <row r="18566" spans="6:6" x14ac:dyDescent="0.25">
      <c r="F18566" s="469"/>
    </row>
    <row r="18567" spans="6:6" x14ac:dyDescent="0.25">
      <c r="F18567" s="469"/>
    </row>
    <row r="18568" spans="6:6" x14ac:dyDescent="0.25">
      <c r="F18568" s="469"/>
    </row>
    <row r="18569" spans="6:6" x14ac:dyDescent="0.25">
      <c r="F18569" s="469"/>
    </row>
    <row r="18570" spans="6:6" x14ac:dyDescent="0.25">
      <c r="F18570" s="469"/>
    </row>
    <row r="18571" spans="6:6" x14ac:dyDescent="0.25">
      <c r="F18571" s="469"/>
    </row>
    <row r="18572" spans="6:6" x14ac:dyDescent="0.25">
      <c r="F18572" s="469"/>
    </row>
    <row r="18573" spans="6:6" x14ac:dyDescent="0.25">
      <c r="F18573" s="469"/>
    </row>
    <row r="18574" spans="6:6" x14ac:dyDescent="0.25">
      <c r="F18574" s="469"/>
    </row>
    <row r="18575" spans="6:6" x14ac:dyDescent="0.25">
      <c r="F18575" s="469"/>
    </row>
    <row r="18576" spans="6:6" x14ac:dyDescent="0.25">
      <c r="F18576" s="469"/>
    </row>
    <row r="18577" spans="6:6" x14ac:dyDescent="0.25">
      <c r="F18577" s="469"/>
    </row>
    <row r="18578" spans="6:6" x14ac:dyDescent="0.25">
      <c r="F18578" s="469"/>
    </row>
    <row r="18579" spans="6:6" x14ac:dyDescent="0.25">
      <c r="F18579" s="469"/>
    </row>
    <row r="18580" spans="6:6" x14ac:dyDescent="0.25">
      <c r="F18580" s="469"/>
    </row>
    <row r="18581" spans="6:6" x14ac:dyDescent="0.25">
      <c r="F18581" s="469"/>
    </row>
    <row r="18582" spans="6:6" x14ac:dyDescent="0.25">
      <c r="F18582" s="469"/>
    </row>
    <row r="18583" spans="6:6" x14ac:dyDescent="0.25">
      <c r="F18583" s="469"/>
    </row>
    <row r="18584" spans="6:6" x14ac:dyDescent="0.25">
      <c r="F18584" s="469"/>
    </row>
    <row r="18585" spans="6:6" x14ac:dyDescent="0.25">
      <c r="F18585" s="469"/>
    </row>
    <row r="18586" spans="6:6" x14ac:dyDescent="0.25">
      <c r="F18586" s="469"/>
    </row>
    <row r="18587" spans="6:6" x14ac:dyDescent="0.25">
      <c r="F18587" s="469"/>
    </row>
    <row r="18588" spans="6:6" x14ac:dyDescent="0.25">
      <c r="F18588" s="469"/>
    </row>
    <row r="18589" spans="6:6" x14ac:dyDescent="0.25">
      <c r="F18589" s="469"/>
    </row>
    <row r="18590" spans="6:6" x14ac:dyDescent="0.25">
      <c r="F18590" s="469"/>
    </row>
    <row r="18591" spans="6:6" x14ac:dyDescent="0.25">
      <c r="F18591" s="469"/>
    </row>
    <row r="18592" spans="6:6" x14ac:dyDescent="0.25">
      <c r="F18592" s="469"/>
    </row>
    <row r="18593" spans="6:6" x14ac:dyDescent="0.25">
      <c r="F18593" s="469"/>
    </row>
    <row r="18594" spans="6:6" x14ac:dyDescent="0.25">
      <c r="F18594" s="469"/>
    </row>
    <row r="18595" spans="6:6" x14ac:dyDescent="0.25">
      <c r="F18595" s="469"/>
    </row>
    <row r="18596" spans="6:6" x14ac:dyDescent="0.25">
      <c r="F18596" s="469"/>
    </row>
    <row r="18597" spans="6:6" x14ac:dyDescent="0.25">
      <c r="F18597" s="469"/>
    </row>
    <row r="18598" spans="6:6" x14ac:dyDescent="0.25">
      <c r="F18598" s="469"/>
    </row>
    <row r="18599" spans="6:6" x14ac:dyDescent="0.25">
      <c r="F18599" s="469"/>
    </row>
    <row r="18600" spans="6:6" x14ac:dyDescent="0.25">
      <c r="F18600" s="469"/>
    </row>
    <row r="18601" spans="6:6" x14ac:dyDescent="0.25">
      <c r="F18601" s="469"/>
    </row>
    <row r="18602" spans="6:6" x14ac:dyDescent="0.25">
      <c r="F18602" s="469"/>
    </row>
    <row r="18603" spans="6:6" x14ac:dyDescent="0.25">
      <c r="F18603" s="469"/>
    </row>
    <row r="18604" spans="6:6" x14ac:dyDescent="0.25">
      <c r="F18604" s="469"/>
    </row>
    <row r="18605" spans="6:6" x14ac:dyDescent="0.25">
      <c r="F18605" s="469"/>
    </row>
    <row r="18606" spans="6:6" x14ac:dyDescent="0.25">
      <c r="F18606" s="469"/>
    </row>
    <row r="18607" spans="6:6" x14ac:dyDescent="0.25">
      <c r="F18607" s="469"/>
    </row>
    <row r="18608" spans="6:6" x14ac:dyDescent="0.25">
      <c r="F18608" s="469"/>
    </row>
    <row r="18609" spans="6:6" x14ac:dyDescent="0.25">
      <c r="F18609" s="469"/>
    </row>
    <row r="18610" spans="6:6" x14ac:dyDescent="0.25">
      <c r="F18610" s="469"/>
    </row>
    <row r="18611" spans="6:6" x14ac:dyDescent="0.25">
      <c r="F18611" s="469"/>
    </row>
    <row r="18612" spans="6:6" x14ac:dyDescent="0.25">
      <c r="F18612" s="469"/>
    </row>
    <row r="18613" spans="6:6" x14ac:dyDescent="0.25">
      <c r="F18613" s="469"/>
    </row>
    <row r="18614" spans="6:6" x14ac:dyDescent="0.25">
      <c r="F18614" s="469"/>
    </row>
    <row r="18615" spans="6:6" x14ac:dyDescent="0.25">
      <c r="F18615" s="469"/>
    </row>
    <row r="18616" spans="6:6" x14ac:dyDescent="0.25">
      <c r="F18616" s="469"/>
    </row>
    <row r="18617" spans="6:6" x14ac:dyDescent="0.25">
      <c r="F18617" s="469"/>
    </row>
    <row r="18618" spans="6:6" x14ac:dyDescent="0.25">
      <c r="F18618" s="469"/>
    </row>
    <row r="18619" spans="6:6" x14ac:dyDescent="0.25">
      <c r="F18619" s="469"/>
    </row>
    <row r="18620" spans="6:6" x14ac:dyDescent="0.25">
      <c r="F18620" s="469"/>
    </row>
    <row r="18621" spans="6:6" x14ac:dyDescent="0.25">
      <c r="F18621" s="469"/>
    </row>
    <row r="18622" spans="6:6" x14ac:dyDescent="0.25">
      <c r="F18622" s="469"/>
    </row>
    <row r="18623" spans="6:6" x14ac:dyDescent="0.25">
      <c r="F18623" s="469"/>
    </row>
    <row r="18624" spans="6:6" x14ac:dyDescent="0.25">
      <c r="F18624" s="469"/>
    </row>
    <row r="18625" spans="6:6" x14ac:dyDescent="0.25">
      <c r="F18625" s="469"/>
    </row>
    <row r="18626" spans="6:6" x14ac:dyDescent="0.25">
      <c r="F18626" s="469"/>
    </row>
    <row r="18627" spans="6:6" x14ac:dyDescent="0.25">
      <c r="F18627" s="469"/>
    </row>
    <row r="18628" spans="6:6" x14ac:dyDescent="0.25">
      <c r="F18628" s="469"/>
    </row>
    <row r="18629" spans="6:6" x14ac:dyDescent="0.25">
      <c r="F18629" s="469"/>
    </row>
    <row r="18630" spans="6:6" x14ac:dyDescent="0.25">
      <c r="F18630" s="469"/>
    </row>
    <row r="18631" spans="6:6" x14ac:dyDescent="0.25">
      <c r="F18631" s="469"/>
    </row>
    <row r="18632" spans="6:6" x14ac:dyDescent="0.25">
      <c r="F18632" s="469"/>
    </row>
    <row r="18633" spans="6:6" x14ac:dyDescent="0.25">
      <c r="F18633" s="469"/>
    </row>
    <row r="18634" spans="6:6" x14ac:dyDescent="0.25">
      <c r="F18634" s="469"/>
    </row>
    <row r="18635" spans="6:6" x14ac:dyDescent="0.25">
      <c r="F18635" s="469"/>
    </row>
    <row r="18636" spans="6:6" x14ac:dyDescent="0.25">
      <c r="F18636" s="469"/>
    </row>
    <row r="18637" spans="6:6" x14ac:dyDescent="0.25">
      <c r="F18637" s="469"/>
    </row>
    <row r="18638" spans="6:6" x14ac:dyDescent="0.25">
      <c r="F18638" s="469"/>
    </row>
    <row r="18639" spans="6:6" x14ac:dyDescent="0.25">
      <c r="F18639" s="469"/>
    </row>
    <row r="18640" spans="6:6" x14ac:dyDescent="0.25">
      <c r="F18640" s="469"/>
    </row>
    <row r="18641" spans="6:6" x14ac:dyDescent="0.25">
      <c r="F18641" s="469"/>
    </row>
    <row r="18642" spans="6:6" x14ac:dyDescent="0.25">
      <c r="F18642" s="469"/>
    </row>
    <row r="18643" spans="6:6" x14ac:dyDescent="0.25">
      <c r="F18643" s="469"/>
    </row>
    <row r="18644" spans="6:6" x14ac:dyDescent="0.25">
      <c r="F18644" s="469"/>
    </row>
    <row r="18645" spans="6:6" x14ac:dyDescent="0.25">
      <c r="F18645" s="469"/>
    </row>
    <row r="18646" spans="6:6" x14ac:dyDescent="0.25">
      <c r="F18646" s="469"/>
    </row>
    <row r="18647" spans="6:6" x14ac:dyDescent="0.25">
      <c r="F18647" s="469"/>
    </row>
    <row r="18648" spans="6:6" x14ac:dyDescent="0.25">
      <c r="F18648" s="469"/>
    </row>
    <row r="18649" spans="6:6" x14ac:dyDescent="0.25">
      <c r="F18649" s="469"/>
    </row>
    <row r="18650" spans="6:6" x14ac:dyDescent="0.25">
      <c r="F18650" s="469"/>
    </row>
    <row r="18651" spans="6:6" x14ac:dyDescent="0.25">
      <c r="F18651" s="469"/>
    </row>
    <row r="18652" spans="6:6" x14ac:dyDescent="0.25">
      <c r="F18652" s="469"/>
    </row>
    <row r="18653" spans="6:6" x14ac:dyDescent="0.25">
      <c r="F18653" s="469"/>
    </row>
    <row r="18654" spans="6:6" x14ac:dyDescent="0.25">
      <c r="F18654" s="469"/>
    </row>
    <row r="18655" spans="6:6" x14ac:dyDescent="0.25">
      <c r="F18655" s="469"/>
    </row>
    <row r="18656" spans="6:6" x14ac:dyDescent="0.25">
      <c r="F18656" s="469"/>
    </row>
    <row r="18657" spans="6:6" x14ac:dyDescent="0.25">
      <c r="F18657" s="469"/>
    </row>
    <row r="18658" spans="6:6" x14ac:dyDescent="0.25">
      <c r="F18658" s="469"/>
    </row>
    <row r="18659" spans="6:6" x14ac:dyDescent="0.25">
      <c r="F18659" s="469"/>
    </row>
    <row r="18660" spans="6:6" x14ac:dyDescent="0.25">
      <c r="F18660" s="469"/>
    </row>
    <row r="18661" spans="6:6" x14ac:dyDescent="0.25">
      <c r="F18661" s="469"/>
    </row>
    <row r="18662" spans="6:6" x14ac:dyDescent="0.25">
      <c r="F18662" s="469"/>
    </row>
    <row r="18663" spans="6:6" x14ac:dyDescent="0.25">
      <c r="F18663" s="469"/>
    </row>
    <row r="18664" spans="6:6" x14ac:dyDescent="0.25">
      <c r="F18664" s="469"/>
    </row>
    <row r="18665" spans="6:6" x14ac:dyDescent="0.25">
      <c r="F18665" s="469"/>
    </row>
    <row r="18666" spans="6:6" x14ac:dyDescent="0.25">
      <c r="F18666" s="469"/>
    </row>
    <row r="18667" spans="6:6" x14ac:dyDescent="0.25">
      <c r="F18667" s="469"/>
    </row>
    <row r="18668" spans="6:6" x14ac:dyDescent="0.25">
      <c r="F18668" s="469"/>
    </row>
    <row r="18669" spans="6:6" x14ac:dyDescent="0.25">
      <c r="F18669" s="469"/>
    </row>
    <row r="18670" spans="6:6" x14ac:dyDescent="0.25">
      <c r="F18670" s="469"/>
    </row>
    <row r="18671" spans="6:6" x14ac:dyDescent="0.25">
      <c r="F18671" s="469"/>
    </row>
    <row r="18672" spans="6:6" x14ac:dyDescent="0.25">
      <c r="F18672" s="469"/>
    </row>
    <row r="18673" spans="6:6" x14ac:dyDescent="0.25">
      <c r="F18673" s="469"/>
    </row>
    <row r="18674" spans="6:6" x14ac:dyDescent="0.25">
      <c r="F18674" s="469"/>
    </row>
    <row r="18675" spans="6:6" x14ac:dyDescent="0.25">
      <c r="F18675" s="469"/>
    </row>
    <row r="18676" spans="6:6" x14ac:dyDescent="0.25">
      <c r="F18676" s="469"/>
    </row>
    <row r="18677" spans="6:6" x14ac:dyDescent="0.25">
      <c r="F18677" s="469"/>
    </row>
    <row r="18678" spans="6:6" x14ac:dyDescent="0.25">
      <c r="F18678" s="469"/>
    </row>
    <row r="18679" spans="6:6" x14ac:dyDescent="0.25">
      <c r="F18679" s="469"/>
    </row>
    <row r="18680" spans="6:6" x14ac:dyDescent="0.25">
      <c r="F18680" s="469"/>
    </row>
    <row r="18681" spans="6:6" x14ac:dyDescent="0.25">
      <c r="F18681" s="469"/>
    </row>
    <row r="18682" spans="6:6" x14ac:dyDescent="0.25">
      <c r="F18682" s="469"/>
    </row>
    <row r="18683" spans="6:6" x14ac:dyDescent="0.25">
      <c r="F18683" s="469"/>
    </row>
    <row r="18684" spans="6:6" x14ac:dyDescent="0.25">
      <c r="F18684" s="469"/>
    </row>
    <row r="18685" spans="6:6" x14ac:dyDescent="0.25">
      <c r="F18685" s="469"/>
    </row>
    <row r="18686" spans="6:6" x14ac:dyDescent="0.25">
      <c r="F18686" s="469"/>
    </row>
    <row r="18687" spans="6:6" x14ac:dyDescent="0.25">
      <c r="F18687" s="469"/>
    </row>
    <row r="18688" spans="6:6" x14ac:dyDescent="0.25">
      <c r="F18688" s="469"/>
    </row>
    <row r="18689" spans="6:6" x14ac:dyDescent="0.25">
      <c r="F18689" s="469"/>
    </row>
    <row r="18690" spans="6:6" x14ac:dyDescent="0.25">
      <c r="F18690" s="469"/>
    </row>
    <row r="18691" spans="6:6" x14ac:dyDescent="0.25">
      <c r="F18691" s="469"/>
    </row>
    <row r="18692" spans="6:6" x14ac:dyDescent="0.25">
      <c r="F18692" s="469"/>
    </row>
    <row r="18693" spans="6:6" x14ac:dyDescent="0.25">
      <c r="F18693" s="469"/>
    </row>
    <row r="18694" spans="6:6" x14ac:dyDescent="0.25">
      <c r="F18694" s="469"/>
    </row>
    <row r="18695" spans="6:6" x14ac:dyDescent="0.25">
      <c r="F18695" s="469"/>
    </row>
    <row r="18696" spans="6:6" x14ac:dyDescent="0.25">
      <c r="F18696" s="469"/>
    </row>
    <row r="18697" spans="6:6" x14ac:dyDescent="0.25">
      <c r="F18697" s="469"/>
    </row>
    <row r="18698" spans="6:6" x14ac:dyDescent="0.25">
      <c r="F18698" s="469"/>
    </row>
    <row r="18699" spans="6:6" x14ac:dyDescent="0.25">
      <c r="F18699" s="469"/>
    </row>
    <row r="18700" spans="6:6" x14ac:dyDescent="0.25">
      <c r="F18700" s="469"/>
    </row>
    <row r="18701" spans="6:6" x14ac:dyDescent="0.25">
      <c r="F18701" s="469"/>
    </row>
    <row r="18702" spans="6:6" x14ac:dyDescent="0.25">
      <c r="F18702" s="469"/>
    </row>
    <row r="18703" spans="6:6" x14ac:dyDescent="0.25">
      <c r="F18703" s="469"/>
    </row>
    <row r="18704" spans="6:6" x14ac:dyDescent="0.25">
      <c r="F18704" s="469"/>
    </row>
    <row r="18705" spans="6:6" x14ac:dyDescent="0.25">
      <c r="F18705" s="469"/>
    </row>
    <row r="18706" spans="6:6" x14ac:dyDescent="0.25">
      <c r="F18706" s="469"/>
    </row>
    <row r="18707" spans="6:6" x14ac:dyDescent="0.25">
      <c r="F18707" s="469"/>
    </row>
    <row r="18708" spans="6:6" x14ac:dyDescent="0.25">
      <c r="F18708" s="469"/>
    </row>
    <row r="18709" spans="6:6" x14ac:dyDescent="0.25">
      <c r="F18709" s="469"/>
    </row>
    <row r="18710" spans="6:6" x14ac:dyDescent="0.25">
      <c r="F18710" s="469"/>
    </row>
    <row r="18711" spans="6:6" x14ac:dyDescent="0.25">
      <c r="F18711" s="469"/>
    </row>
    <row r="18712" spans="6:6" x14ac:dyDescent="0.25">
      <c r="F18712" s="469"/>
    </row>
    <row r="18713" spans="6:6" x14ac:dyDescent="0.25">
      <c r="F18713" s="469"/>
    </row>
    <row r="18714" spans="6:6" x14ac:dyDescent="0.25">
      <c r="F18714" s="469"/>
    </row>
    <row r="18715" spans="6:6" x14ac:dyDescent="0.25">
      <c r="F18715" s="469"/>
    </row>
    <row r="18716" spans="6:6" x14ac:dyDescent="0.25">
      <c r="F18716" s="469"/>
    </row>
    <row r="18717" spans="6:6" x14ac:dyDescent="0.25">
      <c r="F18717" s="469"/>
    </row>
    <row r="18718" spans="6:6" x14ac:dyDescent="0.25">
      <c r="F18718" s="469"/>
    </row>
    <row r="18719" spans="6:6" x14ac:dyDescent="0.25">
      <c r="F18719" s="469"/>
    </row>
    <row r="18720" spans="6:6" x14ac:dyDescent="0.25">
      <c r="F18720" s="469"/>
    </row>
    <row r="18721" spans="6:6" x14ac:dyDescent="0.25">
      <c r="F18721" s="469"/>
    </row>
    <row r="18722" spans="6:6" x14ac:dyDescent="0.25">
      <c r="F18722" s="469"/>
    </row>
    <row r="18723" spans="6:6" x14ac:dyDescent="0.25">
      <c r="F18723" s="469"/>
    </row>
    <row r="18724" spans="6:6" x14ac:dyDescent="0.25">
      <c r="F18724" s="469"/>
    </row>
    <row r="18725" spans="6:6" x14ac:dyDescent="0.25">
      <c r="F18725" s="469"/>
    </row>
    <row r="18726" spans="6:6" x14ac:dyDescent="0.25">
      <c r="F18726" s="469"/>
    </row>
    <row r="18727" spans="6:6" x14ac:dyDescent="0.25">
      <c r="F18727" s="469"/>
    </row>
    <row r="18728" spans="6:6" x14ac:dyDescent="0.25">
      <c r="F18728" s="469"/>
    </row>
    <row r="18729" spans="6:6" x14ac:dyDescent="0.25">
      <c r="F18729" s="469"/>
    </row>
    <row r="18730" spans="6:6" x14ac:dyDescent="0.25">
      <c r="F18730" s="469"/>
    </row>
    <row r="18731" spans="6:6" x14ac:dyDescent="0.25">
      <c r="F18731" s="469"/>
    </row>
    <row r="18732" spans="6:6" x14ac:dyDescent="0.25">
      <c r="F18732" s="469"/>
    </row>
    <row r="18733" spans="6:6" x14ac:dyDescent="0.25">
      <c r="F18733" s="469"/>
    </row>
    <row r="18734" spans="6:6" x14ac:dyDescent="0.25">
      <c r="F18734" s="469"/>
    </row>
    <row r="18735" spans="6:6" x14ac:dyDescent="0.25">
      <c r="F18735" s="469"/>
    </row>
    <row r="18736" spans="6:6" x14ac:dyDescent="0.25">
      <c r="F18736" s="469"/>
    </row>
    <row r="18737" spans="6:6" x14ac:dyDescent="0.25">
      <c r="F18737" s="469"/>
    </row>
    <row r="18738" spans="6:6" x14ac:dyDescent="0.25">
      <c r="F18738" s="469"/>
    </row>
    <row r="18739" spans="6:6" x14ac:dyDescent="0.25">
      <c r="F18739" s="469"/>
    </row>
    <row r="18740" spans="6:6" x14ac:dyDescent="0.25">
      <c r="F18740" s="469"/>
    </row>
    <row r="18741" spans="6:6" x14ac:dyDescent="0.25">
      <c r="F18741" s="469"/>
    </row>
    <row r="18742" spans="6:6" x14ac:dyDescent="0.25">
      <c r="F18742" s="469"/>
    </row>
    <row r="18743" spans="6:6" x14ac:dyDescent="0.25">
      <c r="F18743" s="469"/>
    </row>
    <row r="18744" spans="6:6" x14ac:dyDescent="0.25">
      <c r="F18744" s="469"/>
    </row>
    <row r="18745" spans="6:6" x14ac:dyDescent="0.25">
      <c r="F18745" s="469"/>
    </row>
    <row r="18746" spans="6:6" x14ac:dyDescent="0.25">
      <c r="F18746" s="469"/>
    </row>
    <row r="18747" spans="6:6" x14ac:dyDescent="0.25">
      <c r="F18747" s="469"/>
    </row>
    <row r="18748" spans="6:6" x14ac:dyDescent="0.25">
      <c r="F18748" s="469"/>
    </row>
    <row r="18749" spans="6:6" x14ac:dyDescent="0.25">
      <c r="F18749" s="469"/>
    </row>
    <row r="18750" spans="6:6" x14ac:dyDescent="0.25">
      <c r="F18750" s="469"/>
    </row>
    <row r="18751" spans="6:6" x14ac:dyDescent="0.25">
      <c r="F18751" s="469"/>
    </row>
    <row r="18752" spans="6:6" x14ac:dyDescent="0.25">
      <c r="F18752" s="469"/>
    </row>
    <row r="18753" spans="6:6" x14ac:dyDescent="0.25">
      <c r="F18753" s="469"/>
    </row>
    <row r="18754" spans="6:6" x14ac:dyDescent="0.25">
      <c r="F18754" s="469"/>
    </row>
    <row r="18755" spans="6:6" x14ac:dyDescent="0.25">
      <c r="F18755" s="469"/>
    </row>
    <row r="18756" spans="6:6" x14ac:dyDescent="0.25">
      <c r="F18756" s="469"/>
    </row>
    <row r="18757" spans="6:6" x14ac:dyDescent="0.25">
      <c r="F18757" s="469"/>
    </row>
    <row r="18758" spans="6:6" x14ac:dyDescent="0.25">
      <c r="F18758" s="469"/>
    </row>
    <row r="18759" spans="6:6" x14ac:dyDescent="0.25">
      <c r="F18759" s="469"/>
    </row>
    <row r="18760" spans="6:6" x14ac:dyDescent="0.25">
      <c r="F18760" s="469"/>
    </row>
    <row r="18761" spans="6:6" x14ac:dyDescent="0.25">
      <c r="F18761" s="469"/>
    </row>
    <row r="18762" spans="6:6" x14ac:dyDescent="0.25">
      <c r="F18762" s="469"/>
    </row>
    <row r="18763" spans="6:6" x14ac:dyDescent="0.25">
      <c r="F18763" s="469"/>
    </row>
    <row r="18764" spans="6:6" x14ac:dyDescent="0.25">
      <c r="F18764" s="469"/>
    </row>
    <row r="18765" spans="6:6" x14ac:dyDescent="0.25">
      <c r="F18765" s="469"/>
    </row>
    <row r="18766" spans="6:6" x14ac:dyDescent="0.25">
      <c r="F18766" s="469"/>
    </row>
    <row r="18767" spans="6:6" x14ac:dyDescent="0.25">
      <c r="F18767" s="469"/>
    </row>
    <row r="18768" spans="6:6" x14ac:dyDescent="0.25">
      <c r="F18768" s="469"/>
    </row>
    <row r="18769" spans="6:6" x14ac:dyDescent="0.25">
      <c r="F18769" s="469"/>
    </row>
    <row r="18770" spans="6:6" x14ac:dyDescent="0.25">
      <c r="F18770" s="469"/>
    </row>
    <row r="18771" spans="6:6" x14ac:dyDescent="0.25">
      <c r="F18771" s="469"/>
    </row>
    <row r="18772" spans="6:6" x14ac:dyDescent="0.25">
      <c r="F18772" s="469"/>
    </row>
    <row r="18773" spans="6:6" x14ac:dyDescent="0.25">
      <c r="F18773" s="469"/>
    </row>
    <row r="18774" spans="6:6" x14ac:dyDescent="0.25">
      <c r="F18774" s="469"/>
    </row>
    <row r="18775" spans="6:6" x14ac:dyDescent="0.25">
      <c r="F18775" s="469"/>
    </row>
    <row r="18776" spans="6:6" x14ac:dyDescent="0.25">
      <c r="F18776" s="469"/>
    </row>
    <row r="18777" spans="6:6" x14ac:dyDescent="0.25">
      <c r="F18777" s="469"/>
    </row>
    <row r="18778" spans="6:6" x14ac:dyDescent="0.25">
      <c r="F18778" s="469"/>
    </row>
    <row r="18779" spans="6:6" x14ac:dyDescent="0.25">
      <c r="F18779" s="469"/>
    </row>
    <row r="18780" spans="6:6" x14ac:dyDescent="0.25">
      <c r="F18780" s="469"/>
    </row>
    <row r="18781" spans="6:6" x14ac:dyDescent="0.25">
      <c r="F18781" s="469"/>
    </row>
    <row r="18782" spans="6:6" x14ac:dyDescent="0.25">
      <c r="F18782" s="469"/>
    </row>
    <row r="18783" spans="6:6" x14ac:dyDescent="0.25">
      <c r="F18783" s="469"/>
    </row>
    <row r="18784" spans="6:6" x14ac:dyDescent="0.25">
      <c r="F18784" s="469"/>
    </row>
    <row r="18785" spans="6:6" x14ac:dyDescent="0.25">
      <c r="F18785" s="469"/>
    </row>
    <row r="18786" spans="6:6" x14ac:dyDescent="0.25">
      <c r="F18786" s="469"/>
    </row>
    <row r="18787" spans="6:6" x14ac:dyDescent="0.25">
      <c r="F18787" s="469"/>
    </row>
    <row r="18788" spans="6:6" x14ac:dyDescent="0.25">
      <c r="F18788" s="469"/>
    </row>
    <row r="18789" spans="6:6" x14ac:dyDescent="0.25">
      <c r="F18789" s="469"/>
    </row>
    <row r="18790" spans="6:6" x14ac:dyDescent="0.25">
      <c r="F18790" s="469"/>
    </row>
    <row r="18791" spans="6:6" x14ac:dyDescent="0.25">
      <c r="F18791" s="469"/>
    </row>
    <row r="18792" spans="6:6" x14ac:dyDescent="0.25">
      <c r="F18792" s="469"/>
    </row>
    <row r="18793" spans="6:6" x14ac:dyDescent="0.25">
      <c r="F18793" s="469"/>
    </row>
    <row r="18794" spans="6:6" x14ac:dyDescent="0.25">
      <c r="F18794" s="469"/>
    </row>
    <row r="18795" spans="6:6" x14ac:dyDescent="0.25">
      <c r="F18795" s="469"/>
    </row>
    <row r="18796" spans="6:6" x14ac:dyDescent="0.25">
      <c r="F18796" s="469"/>
    </row>
    <row r="18797" spans="6:6" x14ac:dyDescent="0.25">
      <c r="F18797" s="469"/>
    </row>
    <row r="18798" spans="6:6" x14ac:dyDescent="0.25">
      <c r="F18798" s="469"/>
    </row>
    <row r="18799" spans="6:6" x14ac:dyDescent="0.25">
      <c r="F18799" s="469"/>
    </row>
    <row r="18800" spans="6:6" x14ac:dyDescent="0.25">
      <c r="F18800" s="469"/>
    </row>
    <row r="18801" spans="6:6" x14ac:dyDescent="0.25">
      <c r="F18801" s="469"/>
    </row>
    <row r="18802" spans="6:6" x14ac:dyDescent="0.25">
      <c r="F18802" s="469"/>
    </row>
    <row r="18803" spans="6:6" x14ac:dyDescent="0.25">
      <c r="F18803" s="469"/>
    </row>
    <row r="18804" spans="6:6" x14ac:dyDescent="0.25">
      <c r="F18804" s="469"/>
    </row>
    <row r="18805" spans="6:6" x14ac:dyDescent="0.25">
      <c r="F18805" s="469"/>
    </row>
    <row r="18806" spans="6:6" x14ac:dyDescent="0.25">
      <c r="F18806" s="469"/>
    </row>
    <row r="18807" spans="6:6" x14ac:dyDescent="0.25">
      <c r="F18807" s="469"/>
    </row>
    <row r="18808" spans="6:6" x14ac:dyDescent="0.25">
      <c r="F18808" s="469"/>
    </row>
    <row r="18809" spans="6:6" x14ac:dyDescent="0.25">
      <c r="F18809" s="469"/>
    </row>
    <row r="18810" spans="6:6" x14ac:dyDescent="0.25">
      <c r="F18810" s="469"/>
    </row>
    <row r="18811" spans="6:6" x14ac:dyDescent="0.25">
      <c r="F18811" s="469"/>
    </row>
    <row r="18812" spans="6:6" x14ac:dyDescent="0.25">
      <c r="F18812" s="469"/>
    </row>
    <row r="18813" spans="6:6" x14ac:dyDescent="0.25">
      <c r="F18813" s="469"/>
    </row>
    <row r="18814" spans="6:6" x14ac:dyDescent="0.25">
      <c r="F18814" s="469"/>
    </row>
    <row r="18815" spans="6:6" x14ac:dyDescent="0.25">
      <c r="F18815" s="469"/>
    </row>
    <row r="18816" spans="6:6" x14ac:dyDescent="0.25">
      <c r="F18816" s="469"/>
    </row>
    <row r="18817" spans="6:6" x14ac:dyDescent="0.25">
      <c r="F18817" s="469"/>
    </row>
    <row r="18818" spans="6:6" x14ac:dyDescent="0.25">
      <c r="F18818" s="469"/>
    </row>
    <row r="18819" spans="6:6" x14ac:dyDescent="0.25">
      <c r="F18819" s="469"/>
    </row>
    <row r="18820" spans="6:6" x14ac:dyDescent="0.25">
      <c r="F18820" s="469"/>
    </row>
    <row r="18821" spans="6:6" x14ac:dyDescent="0.25">
      <c r="F18821" s="469"/>
    </row>
    <row r="18822" spans="6:6" x14ac:dyDescent="0.25">
      <c r="F18822" s="469"/>
    </row>
    <row r="18823" spans="6:6" x14ac:dyDescent="0.25">
      <c r="F18823" s="469"/>
    </row>
    <row r="18824" spans="6:6" x14ac:dyDescent="0.25">
      <c r="F18824" s="469"/>
    </row>
    <row r="18825" spans="6:6" x14ac:dyDescent="0.25">
      <c r="F18825" s="469"/>
    </row>
    <row r="18826" spans="6:6" x14ac:dyDescent="0.25">
      <c r="F18826" s="469"/>
    </row>
    <row r="18827" spans="6:6" x14ac:dyDescent="0.25">
      <c r="F18827" s="469"/>
    </row>
    <row r="18828" spans="6:6" x14ac:dyDescent="0.25">
      <c r="F18828" s="469"/>
    </row>
    <row r="18829" spans="6:6" x14ac:dyDescent="0.25">
      <c r="F18829" s="469"/>
    </row>
    <row r="18830" spans="6:6" x14ac:dyDescent="0.25">
      <c r="F18830" s="469"/>
    </row>
    <row r="18831" spans="6:6" x14ac:dyDescent="0.25">
      <c r="F18831" s="469"/>
    </row>
    <row r="18832" spans="6:6" x14ac:dyDescent="0.25">
      <c r="F18832" s="469"/>
    </row>
    <row r="18833" spans="6:6" x14ac:dyDescent="0.25">
      <c r="F18833" s="469"/>
    </row>
    <row r="18834" spans="6:6" x14ac:dyDescent="0.25">
      <c r="F18834" s="469"/>
    </row>
    <row r="18835" spans="6:6" x14ac:dyDescent="0.25">
      <c r="F18835" s="469"/>
    </row>
    <row r="18836" spans="6:6" x14ac:dyDescent="0.25">
      <c r="F18836" s="469"/>
    </row>
    <row r="18837" spans="6:6" x14ac:dyDescent="0.25">
      <c r="F18837" s="469"/>
    </row>
    <row r="18838" spans="6:6" x14ac:dyDescent="0.25">
      <c r="F18838" s="469"/>
    </row>
    <row r="18839" spans="6:6" x14ac:dyDescent="0.25">
      <c r="F18839" s="469"/>
    </row>
    <row r="18840" spans="6:6" x14ac:dyDescent="0.25">
      <c r="F18840" s="469"/>
    </row>
    <row r="18841" spans="6:6" x14ac:dyDescent="0.25">
      <c r="F18841" s="469"/>
    </row>
    <row r="18842" spans="6:6" x14ac:dyDescent="0.25">
      <c r="F18842" s="469"/>
    </row>
    <row r="18843" spans="6:6" x14ac:dyDescent="0.25">
      <c r="F18843" s="469"/>
    </row>
    <row r="18844" spans="6:6" x14ac:dyDescent="0.25">
      <c r="F18844" s="469"/>
    </row>
    <row r="18845" spans="6:6" x14ac:dyDescent="0.25">
      <c r="F18845" s="469"/>
    </row>
    <row r="18846" spans="6:6" x14ac:dyDescent="0.25">
      <c r="F18846" s="469"/>
    </row>
    <row r="18847" spans="6:6" x14ac:dyDescent="0.25">
      <c r="F18847" s="469"/>
    </row>
    <row r="18848" spans="6:6" x14ac:dyDescent="0.25">
      <c r="F18848" s="469"/>
    </row>
    <row r="18849" spans="6:6" x14ac:dyDescent="0.25">
      <c r="F18849" s="469"/>
    </row>
    <row r="18850" spans="6:6" x14ac:dyDescent="0.25">
      <c r="F18850" s="469"/>
    </row>
    <row r="18851" spans="6:6" x14ac:dyDescent="0.25">
      <c r="F18851" s="469"/>
    </row>
    <row r="18852" spans="6:6" x14ac:dyDescent="0.25">
      <c r="F18852" s="469"/>
    </row>
    <row r="18853" spans="6:6" x14ac:dyDescent="0.25">
      <c r="F18853" s="469"/>
    </row>
    <row r="18854" spans="6:6" x14ac:dyDescent="0.25">
      <c r="F18854" s="469"/>
    </row>
    <row r="18855" spans="6:6" x14ac:dyDescent="0.25">
      <c r="F18855" s="469"/>
    </row>
    <row r="18856" spans="6:6" x14ac:dyDescent="0.25">
      <c r="F18856" s="469"/>
    </row>
    <row r="18857" spans="6:6" x14ac:dyDescent="0.25">
      <c r="F18857" s="469"/>
    </row>
    <row r="18858" spans="6:6" x14ac:dyDescent="0.25">
      <c r="F18858" s="469"/>
    </row>
    <row r="18859" spans="6:6" x14ac:dyDescent="0.25">
      <c r="F18859" s="469"/>
    </row>
    <row r="18860" spans="6:6" x14ac:dyDescent="0.25">
      <c r="F18860" s="469"/>
    </row>
    <row r="18861" spans="6:6" x14ac:dyDescent="0.25">
      <c r="F18861" s="469"/>
    </row>
    <row r="18862" spans="6:6" x14ac:dyDescent="0.25">
      <c r="F18862" s="469"/>
    </row>
    <row r="18863" spans="6:6" x14ac:dyDescent="0.25">
      <c r="F18863" s="469"/>
    </row>
    <row r="18864" spans="6:6" x14ac:dyDescent="0.25">
      <c r="F18864" s="469"/>
    </row>
    <row r="18865" spans="6:6" x14ac:dyDescent="0.25">
      <c r="F18865" s="469"/>
    </row>
    <row r="18866" spans="6:6" x14ac:dyDescent="0.25">
      <c r="F18866" s="469"/>
    </row>
    <row r="18867" spans="6:6" x14ac:dyDescent="0.25">
      <c r="F18867" s="469"/>
    </row>
    <row r="18868" spans="6:6" x14ac:dyDescent="0.25">
      <c r="F18868" s="469"/>
    </row>
    <row r="18869" spans="6:6" x14ac:dyDescent="0.25">
      <c r="F18869" s="469"/>
    </row>
    <row r="18870" spans="6:6" x14ac:dyDescent="0.25">
      <c r="F18870" s="469"/>
    </row>
    <row r="18871" spans="6:6" x14ac:dyDescent="0.25">
      <c r="F18871" s="469"/>
    </row>
    <row r="18872" spans="6:6" x14ac:dyDescent="0.25">
      <c r="F18872" s="469"/>
    </row>
    <row r="18873" spans="6:6" x14ac:dyDescent="0.25">
      <c r="F18873" s="469"/>
    </row>
    <row r="18874" spans="6:6" x14ac:dyDescent="0.25">
      <c r="F18874" s="469"/>
    </row>
    <row r="18875" spans="6:6" x14ac:dyDescent="0.25">
      <c r="F18875" s="469"/>
    </row>
    <row r="18876" spans="6:6" x14ac:dyDescent="0.25">
      <c r="F18876" s="469"/>
    </row>
    <row r="18877" spans="6:6" x14ac:dyDescent="0.25">
      <c r="F18877" s="469"/>
    </row>
    <row r="18878" spans="6:6" x14ac:dyDescent="0.25">
      <c r="F18878" s="469"/>
    </row>
    <row r="18879" spans="6:6" x14ac:dyDescent="0.25">
      <c r="F18879" s="469"/>
    </row>
    <row r="18880" spans="6:6" x14ac:dyDescent="0.25">
      <c r="F18880" s="469"/>
    </row>
    <row r="18881" spans="6:6" x14ac:dyDescent="0.25">
      <c r="F18881" s="469"/>
    </row>
    <row r="18882" spans="6:6" x14ac:dyDescent="0.25">
      <c r="F18882" s="469"/>
    </row>
    <row r="18883" spans="6:6" x14ac:dyDescent="0.25">
      <c r="F18883" s="469"/>
    </row>
    <row r="18884" spans="6:6" x14ac:dyDescent="0.25">
      <c r="F18884" s="469"/>
    </row>
    <row r="18885" spans="6:6" x14ac:dyDescent="0.25">
      <c r="F18885" s="469"/>
    </row>
    <row r="18886" spans="6:6" x14ac:dyDescent="0.25">
      <c r="F18886" s="469"/>
    </row>
    <row r="18887" spans="6:6" x14ac:dyDescent="0.25">
      <c r="F18887" s="469"/>
    </row>
    <row r="18888" spans="6:6" x14ac:dyDescent="0.25">
      <c r="F18888" s="469"/>
    </row>
    <row r="18889" spans="6:6" x14ac:dyDescent="0.25">
      <c r="F18889" s="469"/>
    </row>
    <row r="18890" spans="6:6" x14ac:dyDescent="0.25">
      <c r="F18890" s="469"/>
    </row>
    <row r="18891" spans="6:6" x14ac:dyDescent="0.25">
      <c r="F18891" s="469"/>
    </row>
    <row r="18892" spans="6:6" x14ac:dyDescent="0.25">
      <c r="F18892" s="469"/>
    </row>
    <row r="18893" spans="6:6" x14ac:dyDescent="0.25">
      <c r="F18893" s="469"/>
    </row>
    <row r="18894" spans="6:6" x14ac:dyDescent="0.25">
      <c r="F18894" s="469"/>
    </row>
    <row r="18895" spans="6:6" x14ac:dyDescent="0.25">
      <c r="F18895" s="469"/>
    </row>
    <row r="18896" spans="6:6" x14ac:dyDescent="0.25">
      <c r="F18896" s="469"/>
    </row>
    <row r="18897" spans="6:6" x14ac:dyDescent="0.25">
      <c r="F18897" s="469"/>
    </row>
    <row r="18898" spans="6:6" x14ac:dyDescent="0.25">
      <c r="F18898" s="469"/>
    </row>
    <row r="18899" spans="6:6" x14ac:dyDescent="0.25">
      <c r="F18899" s="469"/>
    </row>
    <row r="18900" spans="6:6" x14ac:dyDescent="0.25">
      <c r="F18900" s="469"/>
    </row>
    <row r="18901" spans="6:6" x14ac:dyDescent="0.25">
      <c r="F18901" s="469"/>
    </row>
    <row r="18902" spans="6:6" x14ac:dyDescent="0.25">
      <c r="F18902" s="469"/>
    </row>
    <row r="18903" spans="6:6" x14ac:dyDescent="0.25">
      <c r="F18903" s="469"/>
    </row>
    <row r="18904" spans="6:6" x14ac:dyDescent="0.25">
      <c r="F18904" s="469"/>
    </row>
    <row r="18905" spans="6:6" x14ac:dyDescent="0.25">
      <c r="F18905" s="469"/>
    </row>
    <row r="18906" spans="6:6" x14ac:dyDescent="0.25">
      <c r="F18906" s="469"/>
    </row>
    <row r="18907" spans="6:6" x14ac:dyDescent="0.25">
      <c r="F18907" s="469"/>
    </row>
    <row r="18908" spans="6:6" x14ac:dyDescent="0.25">
      <c r="F18908" s="469"/>
    </row>
    <row r="18909" spans="6:6" x14ac:dyDescent="0.25">
      <c r="F18909" s="469"/>
    </row>
    <row r="18910" spans="6:6" x14ac:dyDescent="0.25">
      <c r="F18910" s="469"/>
    </row>
    <row r="18911" spans="6:6" x14ac:dyDescent="0.25">
      <c r="F18911" s="469"/>
    </row>
    <row r="18912" spans="6:6" x14ac:dyDescent="0.25">
      <c r="F18912" s="469"/>
    </row>
    <row r="18913" spans="6:6" x14ac:dyDescent="0.25">
      <c r="F18913" s="469"/>
    </row>
    <row r="18914" spans="6:6" x14ac:dyDescent="0.25">
      <c r="F18914" s="469"/>
    </row>
    <row r="18915" spans="6:6" x14ac:dyDescent="0.25">
      <c r="F18915" s="469"/>
    </row>
    <row r="18916" spans="6:6" x14ac:dyDescent="0.25">
      <c r="F18916" s="469"/>
    </row>
    <row r="18917" spans="6:6" x14ac:dyDescent="0.25">
      <c r="F18917" s="469"/>
    </row>
    <row r="18918" spans="6:6" x14ac:dyDescent="0.25">
      <c r="F18918" s="469"/>
    </row>
    <row r="18919" spans="6:6" x14ac:dyDescent="0.25">
      <c r="F18919" s="469"/>
    </row>
    <row r="18920" spans="6:6" x14ac:dyDescent="0.25">
      <c r="F18920" s="469"/>
    </row>
    <row r="18921" spans="6:6" x14ac:dyDescent="0.25">
      <c r="F18921" s="469"/>
    </row>
    <row r="18922" spans="6:6" x14ac:dyDescent="0.25">
      <c r="F18922" s="469"/>
    </row>
    <row r="18923" spans="6:6" x14ac:dyDescent="0.25">
      <c r="F18923" s="469"/>
    </row>
    <row r="18924" spans="6:6" x14ac:dyDescent="0.25">
      <c r="F18924" s="469"/>
    </row>
    <row r="18925" spans="6:6" x14ac:dyDescent="0.25">
      <c r="F18925" s="469"/>
    </row>
    <row r="18926" spans="6:6" x14ac:dyDescent="0.25">
      <c r="F18926" s="469"/>
    </row>
    <row r="18927" spans="6:6" x14ac:dyDescent="0.25">
      <c r="F18927" s="469"/>
    </row>
    <row r="18928" spans="6:6" x14ac:dyDescent="0.25">
      <c r="F18928" s="469"/>
    </row>
    <row r="18929" spans="6:6" x14ac:dyDescent="0.25">
      <c r="F18929" s="469"/>
    </row>
    <row r="18930" spans="6:6" x14ac:dyDescent="0.25">
      <c r="F18930" s="469"/>
    </row>
    <row r="18931" spans="6:6" x14ac:dyDescent="0.25">
      <c r="F18931" s="469"/>
    </row>
    <row r="18932" spans="6:6" x14ac:dyDescent="0.25">
      <c r="F18932" s="469"/>
    </row>
    <row r="18933" spans="6:6" x14ac:dyDescent="0.25">
      <c r="F18933" s="469"/>
    </row>
    <row r="18934" spans="6:6" x14ac:dyDescent="0.25">
      <c r="F18934" s="469"/>
    </row>
    <row r="18935" spans="6:6" x14ac:dyDescent="0.25">
      <c r="F18935" s="469"/>
    </row>
    <row r="18936" spans="6:6" x14ac:dyDescent="0.25">
      <c r="F18936" s="469"/>
    </row>
    <row r="18937" spans="6:6" x14ac:dyDescent="0.25">
      <c r="F18937" s="469"/>
    </row>
    <row r="18938" spans="6:6" x14ac:dyDescent="0.25">
      <c r="F18938" s="469"/>
    </row>
    <row r="18939" spans="6:6" x14ac:dyDescent="0.25">
      <c r="F18939" s="469"/>
    </row>
    <row r="18940" spans="6:6" x14ac:dyDescent="0.25">
      <c r="F18940" s="469"/>
    </row>
    <row r="18941" spans="6:6" x14ac:dyDescent="0.25">
      <c r="F18941" s="469"/>
    </row>
    <row r="18942" spans="6:6" x14ac:dyDescent="0.25">
      <c r="F18942" s="469"/>
    </row>
    <row r="18943" spans="6:6" x14ac:dyDescent="0.25">
      <c r="F18943" s="469"/>
    </row>
    <row r="18944" spans="6:6" x14ac:dyDescent="0.25">
      <c r="F18944" s="469"/>
    </row>
    <row r="18945" spans="6:6" x14ac:dyDescent="0.25">
      <c r="F18945" s="469"/>
    </row>
    <row r="18946" spans="6:6" x14ac:dyDescent="0.25">
      <c r="F18946" s="469"/>
    </row>
    <row r="18947" spans="6:6" x14ac:dyDescent="0.25">
      <c r="F18947" s="469"/>
    </row>
    <row r="18948" spans="6:6" x14ac:dyDescent="0.25">
      <c r="F18948" s="469"/>
    </row>
    <row r="18949" spans="6:6" x14ac:dyDescent="0.25">
      <c r="F18949" s="469"/>
    </row>
    <row r="18950" spans="6:6" x14ac:dyDescent="0.25">
      <c r="F18950" s="469"/>
    </row>
    <row r="18951" spans="6:6" x14ac:dyDescent="0.25">
      <c r="F18951" s="469"/>
    </row>
    <row r="18952" spans="6:6" x14ac:dyDescent="0.25">
      <c r="F18952" s="469"/>
    </row>
    <row r="18953" spans="6:6" x14ac:dyDescent="0.25">
      <c r="F18953" s="469"/>
    </row>
    <row r="18954" spans="6:6" x14ac:dyDescent="0.25">
      <c r="F18954" s="469"/>
    </row>
    <row r="18955" spans="6:6" x14ac:dyDescent="0.25">
      <c r="F18955" s="469"/>
    </row>
    <row r="18956" spans="6:6" x14ac:dyDescent="0.25">
      <c r="F18956" s="469"/>
    </row>
    <row r="18957" spans="6:6" x14ac:dyDescent="0.25">
      <c r="F18957" s="469"/>
    </row>
    <row r="18958" spans="6:6" x14ac:dyDescent="0.25">
      <c r="F18958" s="469"/>
    </row>
    <row r="18959" spans="6:6" x14ac:dyDescent="0.25">
      <c r="F18959" s="469"/>
    </row>
    <row r="18960" spans="6:6" x14ac:dyDescent="0.25">
      <c r="F18960" s="469"/>
    </row>
    <row r="18961" spans="6:6" x14ac:dyDescent="0.25">
      <c r="F18961" s="469"/>
    </row>
    <row r="18962" spans="6:6" x14ac:dyDescent="0.25">
      <c r="F18962" s="469"/>
    </row>
    <row r="18963" spans="6:6" x14ac:dyDescent="0.25">
      <c r="F18963" s="469"/>
    </row>
    <row r="18964" spans="6:6" x14ac:dyDescent="0.25">
      <c r="F18964" s="469"/>
    </row>
    <row r="18965" spans="6:6" x14ac:dyDescent="0.25">
      <c r="F18965" s="469"/>
    </row>
    <row r="18966" spans="6:6" x14ac:dyDescent="0.25">
      <c r="F18966" s="469"/>
    </row>
    <row r="18967" spans="6:6" x14ac:dyDescent="0.25">
      <c r="F18967" s="469"/>
    </row>
    <row r="18968" spans="6:6" x14ac:dyDescent="0.25">
      <c r="F18968" s="469"/>
    </row>
    <row r="18969" spans="6:6" x14ac:dyDescent="0.25">
      <c r="F18969" s="469"/>
    </row>
    <row r="18970" spans="6:6" x14ac:dyDescent="0.25">
      <c r="F18970" s="469"/>
    </row>
    <row r="18971" spans="6:6" x14ac:dyDescent="0.25">
      <c r="F18971" s="469"/>
    </row>
    <row r="18972" spans="6:6" x14ac:dyDescent="0.25">
      <c r="F18972" s="469"/>
    </row>
    <row r="18973" spans="6:6" x14ac:dyDescent="0.25">
      <c r="F18973" s="469"/>
    </row>
    <row r="18974" spans="6:6" x14ac:dyDescent="0.25">
      <c r="F18974" s="469"/>
    </row>
    <row r="18975" spans="6:6" x14ac:dyDescent="0.25">
      <c r="F18975" s="469"/>
    </row>
    <row r="18976" spans="6:6" x14ac:dyDescent="0.25">
      <c r="F18976" s="469"/>
    </row>
    <row r="18977" spans="6:6" x14ac:dyDescent="0.25">
      <c r="F18977" s="469"/>
    </row>
    <row r="18978" spans="6:6" x14ac:dyDescent="0.25">
      <c r="F18978" s="469"/>
    </row>
    <row r="18979" spans="6:6" x14ac:dyDescent="0.25">
      <c r="F18979" s="469"/>
    </row>
    <row r="18980" spans="6:6" x14ac:dyDescent="0.25">
      <c r="F18980" s="469"/>
    </row>
    <row r="18981" spans="6:6" x14ac:dyDescent="0.25">
      <c r="F18981" s="469"/>
    </row>
    <row r="18982" spans="6:6" x14ac:dyDescent="0.25">
      <c r="F18982" s="469"/>
    </row>
    <row r="18983" spans="6:6" x14ac:dyDescent="0.25">
      <c r="F18983" s="469"/>
    </row>
    <row r="18984" spans="6:6" x14ac:dyDescent="0.25">
      <c r="F18984" s="469"/>
    </row>
    <row r="18985" spans="6:6" x14ac:dyDescent="0.25">
      <c r="F18985" s="469"/>
    </row>
    <row r="18986" spans="6:6" x14ac:dyDescent="0.25">
      <c r="F18986" s="469"/>
    </row>
    <row r="18987" spans="6:6" x14ac:dyDescent="0.25">
      <c r="F18987" s="469"/>
    </row>
    <row r="18988" spans="6:6" x14ac:dyDescent="0.25">
      <c r="F18988" s="469"/>
    </row>
    <row r="18989" spans="6:6" x14ac:dyDescent="0.25">
      <c r="F18989" s="469"/>
    </row>
    <row r="18990" spans="6:6" x14ac:dyDescent="0.25">
      <c r="F18990" s="469"/>
    </row>
    <row r="18991" spans="6:6" x14ac:dyDescent="0.25">
      <c r="F18991" s="469"/>
    </row>
    <row r="18992" spans="6:6" x14ac:dyDescent="0.25">
      <c r="F18992" s="469"/>
    </row>
    <row r="18993" spans="6:6" x14ac:dyDescent="0.25">
      <c r="F18993" s="469"/>
    </row>
    <row r="18994" spans="6:6" x14ac:dyDescent="0.25">
      <c r="F18994" s="469"/>
    </row>
    <row r="18995" spans="6:6" x14ac:dyDescent="0.25">
      <c r="F18995" s="469"/>
    </row>
    <row r="18996" spans="6:6" x14ac:dyDescent="0.25">
      <c r="F18996" s="469"/>
    </row>
    <row r="18997" spans="6:6" x14ac:dyDescent="0.25">
      <c r="F18997" s="469"/>
    </row>
    <row r="18998" spans="6:6" x14ac:dyDescent="0.25">
      <c r="F18998" s="469"/>
    </row>
    <row r="18999" spans="6:6" x14ac:dyDescent="0.25">
      <c r="F18999" s="469"/>
    </row>
    <row r="19000" spans="6:6" x14ac:dyDescent="0.25">
      <c r="F19000" s="469"/>
    </row>
    <row r="19001" spans="6:6" x14ac:dyDescent="0.25">
      <c r="F19001" s="469"/>
    </row>
    <row r="19002" spans="6:6" x14ac:dyDescent="0.25">
      <c r="F19002" s="469"/>
    </row>
    <row r="19003" spans="6:6" x14ac:dyDescent="0.25">
      <c r="F19003" s="469"/>
    </row>
    <row r="19004" spans="6:6" x14ac:dyDescent="0.25">
      <c r="F19004" s="469"/>
    </row>
    <row r="19005" spans="6:6" x14ac:dyDescent="0.25">
      <c r="F19005" s="469"/>
    </row>
    <row r="19006" spans="6:6" x14ac:dyDescent="0.25">
      <c r="F19006" s="469"/>
    </row>
    <row r="19007" spans="6:6" x14ac:dyDescent="0.25">
      <c r="F19007" s="469"/>
    </row>
    <row r="19008" spans="6:6" x14ac:dyDescent="0.25">
      <c r="F19008" s="469"/>
    </row>
    <row r="19009" spans="6:6" x14ac:dyDescent="0.25">
      <c r="F19009" s="469"/>
    </row>
    <row r="19010" spans="6:6" x14ac:dyDescent="0.25">
      <c r="F19010" s="469"/>
    </row>
    <row r="19011" spans="6:6" x14ac:dyDescent="0.25">
      <c r="F19011" s="469"/>
    </row>
    <row r="19012" spans="6:6" x14ac:dyDescent="0.25">
      <c r="F19012" s="469"/>
    </row>
    <row r="19013" spans="6:6" x14ac:dyDescent="0.25">
      <c r="F19013" s="469"/>
    </row>
    <row r="19014" spans="6:6" x14ac:dyDescent="0.25">
      <c r="F19014" s="469"/>
    </row>
    <row r="19015" spans="6:6" x14ac:dyDescent="0.25">
      <c r="F19015" s="469"/>
    </row>
    <row r="19016" spans="6:6" x14ac:dyDescent="0.25">
      <c r="F19016" s="469"/>
    </row>
    <row r="19017" spans="6:6" x14ac:dyDescent="0.25">
      <c r="F19017" s="469"/>
    </row>
    <row r="19018" spans="6:6" x14ac:dyDescent="0.25">
      <c r="F19018" s="469"/>
    </row>
    <row r="19019" spans="6:6" x14ac:dyDescent="0.25">
      <c r="F19019" s="469"/>
    </row>
    <row r="19020" spans="6:6" x14ac:dyDescent="0.25">
      <c r="F19020" s="469"/>
    </row>
    <row r="19021" spans="6:6" x14ac:dyDescent="0.25">
      <c r="F19021" s="469"/>
    </row>
    <row r="19022" spans="6:6" x14ac:dyDescent="0.25">
      <c r="F19022" s="469"/>
    </row>
    <row r="19023" spans="6:6" x14ac:dyDescent="0.25">
      <c r="F19023" s="469"/>
    </row>
    <row r="19024" spans="6:6" x14ac:dyDescent="0.25">
      <c r="F19024" s="469"/>
    </row>
    <row r="19025" spans="6:6" x14ac:dyDescent="0.25">
      <c r="F19025" s="469"/>
    </row>
    <row r="19026" spans="6:6" x14ac:dyDescent="0.25">
      <c r="F19026" s="469"/>
    </row>
    <row r="19027" spans="6:6" x14ac:dyDescent="0.25">
      <c r="F19027" s="469"/>
    </row>
    <row r="19028" spans="6:6" x14ac:dyDescent="0.25">
      <c r="F19028" s="469"/>
    </row>
    <row r="19029" spans="6:6" x14ac:dyDescent="0.25">
      <c r="F19029" s="469"/>
    </row>
    <row r="19030" spans="6:6" x14ac:dyDescent="0.25">
      <c r="F19030" s="469"/>
    </row>
    <row r="19031" spans="6:6" x14ac:dyDescent="0.25">
      <c r="F19031" s="469"/>
    </row>
    <row r="19032" spans="6:6" x14ac:dyDescent="0.25">
      <c r="F19032" s="469"/>
    </row>
    <row r="19033" spans="6:6" x14ac:dyDescent="0.25">
      <c r="F19033" s="469"/>
    </row>
    <row r="19034" spans="6:6" x14ac:dyDescent="0.25">
      <c r="F19034" s="469"/>
    </row>
    <row r="19035" spans="6:6" x14ac:dyDescent="0.25">
      <c r="F19035" s="469"/>
    </row>
    <row r="19036" spans="6:6" x14ac:dyDescent="0.25">
      <c r="F19036" s="469"/>
    </row>
    <row r="19037" spans="6:6" x14ac:dyDescent="0.25">
      <c r="F19037" s="469"/>
    </row>
    <row r="19038" spans="6:6" x14ac:dyDescent="0.25">
      <c r="F19038" s="469"/>
    </row>
    <row r="19039" spans="6:6" x14ac:dyDescent="0.25">
      <c r="F19039" s="469"/>
    </row>
    <row r="19040" spans="6:6" x14ac:dyDescent="0.25">
      <c r="F19040" s="469"/>
    </row>
    <row r="19041" spans="6:6" x14ac:dyDescent="0.25">
      <c r="F19041" s="469"/>
    </row>
    <row r="19042" spans="6:6" x14ac:dyDescent="0.25">
      <c r="F19042" s="469"/>
    </row>
    <row r="19043" spans="6:6" x14ac:dyDescent="0.25">
      <c r="F19043" s="469"/>
    </row>
    <row r="19044" spans="6:6" x14ac:dyDescent="0.25">
      <c r="F19044" s="469"/>
    </row>
    <row r="19045" spans="6:6" x14ac:dyDescent="0.25">
      <c r="F19045" s="469"/>
    </row>
    <row r="19046" spans="6:6" x14ac:dyDescent="0.25">
      <c r="F19046" s="469"/>
    </row>
    <row r="19047" spans="6:6" x14ac:dyDescent="0.25">
      <c r="F19047" s="469"/>
    </row>
    <row r="19048" spans="6:6" x14ac:dyDescent="0.25">
      <c r="F19048" s="469"/>
    </row>
    <row r="19049" spans="6:6" x14ac:dyDescent="0.25">
      <c r="F19049" s="469"/>
    </row>
    <row r="19050" spans="6:6" x14ac:dyDescent="0.25">
      <c r="F19050" s="469"/>
    </row>
    <row r="19051" spans="6:6" x14ac:dyDescent="0.25">
      <c r="F19051" s="469"/>
    </row>
    <row r="19052" spans="6:6" x14ac:dyDescent="0.25">
      <c r="F19052" s="469"/>
    </row>
    <row r="19053" spans="6:6" x14ac:dyDescent="0.25">
      <c r="F19053" s="469"/>
    </row>
    <row r="19054" spans="6:6" x14ac:dyDescent="0.25">
      <c r="F19054" s="469"/>
    </row>
    <row r="19055" spans="6:6" x14ac:dyDescent="0.25">
      <c r="F19055" s="469"/>
    </row>
    <row r="19056" spans="6:6" x14ac:dyDescent="0.25">
      <c r="F19056" s="469"/>
    </row>
    <row r="19057" spans="6:6" x14ac:dyDescent="0.25">
      <c r="F19057" s="469"/>
    </row>
    <row r="19058" spans="6:6" x14ac:dyDescent="0.25">
      <c r="F19058" s="469"/>
    </row>
    <row r="19059" spans="6:6" x14ac:dyDescent="0.25">
      <c r="F19059" s="469"/>
    </row>
    <row r="19060" spans="6:6" x14ac:dyDescent="0.25">
      <c r="F19060" s="469"/>
    </row>
    <row r="19061" spans="6:6" x14ac:dyDescent="0.25">
      <c r="F19061" s="469"/>
    </row>
    <row r="19062" spans="6:6" x14ac:dyDescent="0.25">
      <c r="F19062" s="469"/>
    </row>
    <row r="19063" spans="6:6" x14ac:dyDescent="0.25">
      <c r="F19063" s="469"/>
    </row>
    <row r="19064" spans="6:6" x14ac:dyDescent="0.25">
      <c r="F19064" s="469"/>
    </row>
    <row r="19065" spans="6:6" x14ac:dyDescent="0.25">
      <c r="F19065" s="469"/>
    </row>
    <row r="19066" spans="6:6" x14ac:dyDescent="0.25">
      <c r="F19066" s="469"/>
    </row>
    <row r="19067" spans="6:6" x14ac:dyDescent="0.25">
      <c r="F19067" s="469"/>
    </row>
    <row r="19068" spans="6:6" x14ac:dyDescent="0.25">
      <c r="F19068" s="469"/>
    </row>
    <row r="19069" spans="6:6" x14ac:dyDescent="0.25">
      <c r="F19069" s="469"/>
    </row>
    <row r="19070" spans="6:6" x14ac:dyDescent="0.25">
      <c r="F19070" s="469"/>
    </row>
    <row r="19071" spans="6:6" x14ac:dyDescent="0.25">
      <c r="F19071" s="469"/>
    </row>
    <row r="19072" spans="6:6" x14ac:dyDescent="0.25">
      <c r="F19072" s="469"/>
    </row>
    <row r="19073" spans="6:6" x14ac:dyDescent="0.25">
      <c r="F19073" s="469"/>
    </row>
    <row r="19074" spans="6:6" x14ac:dyDescent="0.25">
      <c r="F19074" s="469"/>
    </row>
    <row r="19075" spans="6:6" x14ac:dyDescent="0.25">
      <c r="F19075" s="469"/>
    </row>
    <row r="19076" spans="6:6" x14ac:dyDescent="0.25">
      <c r="F19076" s="469"/>
    </row>
    <row r="19077" spans="6:6" x14ac:dyDescent="0.25">
      <c r="F19077" s="469"/>
    </row>
    <row r="19078" spans="6:6" x14ac:dyDescent="0.25">
      <c r="F19078" s="469"/>
    </row>
    <row r="19079" spans="6:6" x14ac:dyDescent="0.25">
      <c r="F19079" s="469"/>
    </row>
    <row r="19080" spans="6:6" x14ac:dyDescent="0.25">
      <c r="F19080" s="469"/>
    </row>
    <row r="19081" spans="6:6" x14ac:dyDescent="0.25">
      <c r="F19081" s="469"/>
    </row>
    <row r="19082" spans="6:6" x14ac:dyDescent="0.25">
      <c r="F19082" s="469"/>
    </row>
    <row r="19083" spans="6:6" x14ac:dyDescent="0.25">
      <c r="F19083" s="469"/>
    </row>
    <row r="19084" spans="6:6" x14ac:dyDescent="0.25">
      <c r="F19084" s="469"/>
    </row>
    <row r="19085" spans="6:6" x14ac:dyDescent="0.25">
      <c r="F19085" s="469"/>
    </row>
    <row r="19086" spans="6:6" x14ac:dyDescent="0.25">
      <c r="F19086" s="469"/>
    </row>
    <row r="19087" spans="6:6" x14ac:dyDescent="0.25">
      <c r="F19087" s="469"/>
    </row>
    <row r="19088" spans="6:6" x14ac:dyDescent="0.25">
      <c r="F19088" s="469"/>
    </row>
    <row r="19089" spans="6:6" x14ac:dyDescent="0.25">
      <c r="F19089" s="469"/>
    </row>
    <row r="19090" spans="6:6" x14ac:dyDescent="0.25">
      <c r="F19090" s="469"/>
    </row>
    <row r="19091" spans="6:6" x14ac:dyDescent="0.25">
      <c r="F19091" s="469"/>
    </row>
    <row r="19092" spans="6:6" x14ac:dyDescent="0.25">
      <c r="F19092" s="469"/>
    </row>
    <row r="19093" spans="6:6" x14ac:dyDescent="0.25">
      <c r="F19093" s="469"/>
    </row>
    <row r="19094" spans="6:6" x14ac:dyDescent="0.25">
      <c r="F19094" s="469"/>
    </row>
    <row r="19095" spans="6:6" x14ac:dyDescent="0.25">
      <c r="F19095" s="469"/>
    </row>
    <row r="19096" spans="6:6" x14ac:dyDescent="0.25">
      <c r="F19096" s="469"/>
    </row>
    <row r="19097" spans="6:6" x14ac:dyDescent="0.25">
      <c r="F19097" s="469"/>
    </row>
    <row r="19098" spans="6:6" x14ac:dyDescent="0.25">
      <c r="F19098" s="469"/>
    </row>
    <row r="19099" spans="6:6" x14ac:dyDescent="0.25">
      <c r="F19099" s="469"/>
    </row>
    <row r="19100" spans="6:6" x14ac:dyDescent="0.25">
      <c r="F19100" s="469"/>
    </row>
    <row r="19101" spans="6:6" x14ac:dyDescent="0.25">
      <c r="F19101" s="469"/>
    </row>
    <row r="19102" spans="6:6" x14ac:dyDescent="0.25">
      <c r="F19102" s="469"/>
    </row>
    <row r="19103" spans="6:6" x14ac:dyDescent="0.25">
      <c r="F19103" s="469"/>
    </row>
    <row r="19104" spans="6:6" x14ac:dyDescent="0.25">
      <c r="F19104" s="469"/>
    </row>
    <row r="19105" spans="6:6" x14ac:dyDescent="0.25">
      <c r="F19105" s="469"/>
    </row>
    <row r="19106" spans="6:6" x14ac:dyDescent="0.25">
      <c r="F19106" s="469"/>
    </row>
    <row r="19107" spans="6:6" x14ac:dyDescent="0.25">
      <c r="F19107" s="469"/>
    </row>
    <row r="19108" spans="6:6" x14ac:dyDescent="0.25">
      <c r="F19108" s="469"/>
    </row>
    <row r="19109" spans="6:6" x14ac:dyDescent="0.25">
      <c r="F19109" s="469"/>
    </row>
    <row r="19110" spans="6:6" x14ac:dyDescent="0.25">
      <c r="F19110" s="469"/>
    </row>
    <row r="19111" spans="6:6" x14ac:dyDescent="0.25">
      <c r="F19111" s="469"/>
    </row>
    <row r="19112" spans="6:6" x14ac:dyDescent="0.25">
      <c r="F19112" s="469"/>
    </row>
    <row r="19113" spans="6:6" x14ac:dyDescent="0.25">
      <c r="F19113" s="469"/>
    </row>
    <row r="19114" spans="6:6" x14ac:dyDescent="0.25">
      <c r="F19114" s="469"/>
    </row>
    <row r="19115" spans="6:6" x14ac:dyDescent="0.25">
      <c r="F19115" s="469"/>
    </row>
    <row r="19116" spans="6:6" x14ac:dyDescent="0.25">
      <c r="F19116" s="469"/>
    </row>
    <row r="19117" spans="6:6" x14ac:dyDescent="0.25">
      <c r="F19117" s="469"/>
    </row>
    <row r="19118" spans="6:6" x14ac:dyDescent="0.25">
      <c r="F19118" s="469"/>
    </row>
    <row r="19119" spans="6:6" x14ac:dyDescent="0.25">
      <c r="F19119" s="469"/>
    </row>
    <row r="19120" spans="6:6" x14ac:dyDescent="0.25">
      <c r="F19120" s="469"/>
    </row>
    <row r="19121" spans="6:6" x14ac:dyDescent="0.25">
      <c r="F19121" s="469"/>
    </row>
    <row r="19122" spans="6:6" x14ac:dyDescent="0.25">
      <c r="F19122" s="469"/>
    </row>
    <row r="19123" spans="6:6" x14ac:dyDescent="0.25">
      <c r="F19123" s="469"/>
    </row>
    <row r="19124" spans="6:6" x14ac:dyDescent="0.25">
      <c r="F19124" s="469"/>
    </row>
    <row r="19125" spans="6:6" x14ac:dyDescent="0.25">
      <c r="F19125" s="469"/>
    </row>
    <row r="19126" spans="6:6" x14ac:dyDescent="0.25">
      <c r="F19126" s="469"/>
    </row>
    <row r="19127" spans="6:6" x14ac:dyDescent="0.25">
      <c r="F19127" s="469"/>
    </row>
    <row r="19128" spans="6:6" x14ac:dyDescent="0.25">
      <c r="F19128" s="469"/>
    </row>
    <row r="19129" spans="6:6" x14ac:dyDescent="0.25">
      <c r="F19129" s="469"/>
    </row>
    <row r="19130" spans="6:6" x14ac:dyDescent="0.25">
      <c r="F19130" s="469"/>
    </row>
    <row r="19131" spans="6:6" x14ac:dyDescent="0.25">
      <c r="F19131" s="469"/>
    </row>
    <row r="19132" spans="6:6" x14ac:dyDescent="0.25">
      <c r="F19132" s="469"/>
    </row>
    <row r="19133" spans="6:6" x14ac:dyDescent="0.25">
      <c r="F19133" s="469"/>
    </row>
    <row r="19134" spans="6:6" x14ac:dyDescent="0.25">
      <c r="F19134" s="469"/>
    </row>
    <row r="19135" spans="6:6" x14ac:dyDescent="0.25">
      <c r="F19135" s="469"/>
    </row>
    <row r="19136" spans="6:6" x14ac:dyDescent="0.25">
      <c r="F19136" s="469"/>
    </row>
    <row r="19137" spans="6:6" x14ac:dyDescent="0.25">
      <c r="F19137" s="469"/>
    </row>
    <row r="19138" spans="6:6" x14ac:dyDescent="0.25">
      <c r="F19138" s="469"/>
    </row>
    <row r="19139" spans="6:6" x14ac:dyDescent="0.25">
      <c r="F19139" s="469"/>
    </row>
    <row r="19140" spans="6:6" x14ac:dyDescent="0.25">
      <c r="F19140" s="469"/>
    </row>
    <row r="19141" spans="6:6" x14ac:dyDescent="0.25">
      <c r="F19141" s="469"/>
    </row>
    <row r="19142" spans="6:6" x14ac:dyDescent="0.25">
      <c r="F19142" s="469"/>
    </row>
    <row r="19143" spans="6:6" x14ac:dyDescent="0.25">
      <c r="F19143" s="469"/>
    </row>
    <row r="19144" spans="6:6" x14ac:dyDescent="0.25">
      <c r="F19144" s="469"/>
    </row>
    <row r="19145" spans="6:6" x14ac:dyDescent="0.25">
      <c r="F19145" s="469"/>
    </row>
    <row r="19146" spans="6:6" x14ac:dyDescent="0.25">
      <c r="F19146" s="469"/>
    </row>
    <row r="19147" spans="6:6" x14ac:dyDescent="0.25">
      <c r="F19147" s="469"/>
    </row>
    <row r="19148" spans="6:6" x14ac:dyDescent="0.25">
      <c r="F19148" s="469"/>
    </row>
    <row r="19149" spans="6:6" x14ac:dyDescent="0.25">
      <c r="F19149" s="469"/>
    </row>
    <row r="19150" spans="6:6" x14ac:dyDescent="0.25">
      <c r="F19150" s="469"/>
    </row>
    <row r="19151" spans="6:6" x14ac:dyDescent="0.25">
      <c r="F19151" s="469"/>
    </row>
    <row r="19152" spans="6:6" x14ac:dyDescent="0.25">
      <c r="F19152" s="469"/>
    </row>
    <row r="19153" spans="6:6" x14ac:dyDescent="0.25">
      <c r="F19153" s="469"/>
    </row>
    <row r="19154" spans="6:6" x14ac:dyDescent="0.25">
      <c r="F19154" s="469"/>
    </row>
    <row r="19155" spans="6:6" x14ac:dyDescent="0.25">
      <c r="F19155" s="469"/>
    </row>
    <row r="19156" spans="6:6" x14ac:dyDescent="0.25">
      <c r="F19156" s="469"/>
    </row>
    <row r="19157" spans="6:6" x14ac:dyDescent="0.25">
      <c r="F19157" s="469"/>
    </row>
    <row r="19158" spans="6:6" x14ac:dyDescent="0.25">
      <c r="F19158" s="469"/>
    </row>
    <row r="19159" spans="6:6" x14ac:dyDescent="0.25">
      <c r="F19159" s="469"/>
    </row>
    <row r="19160" spans="6:6" x14ac:dyDescent="0.25">
      <c r="F19160" s="469"/>
    </row>
    <row r="19161" spans="6:6" x14ac:dyDescent="0.25">
      <c r="F19161" s="469"/>
    </row>
    <row r="19162" spans="6:6" x14ac:dyDescent="0.25">
      <c r="F19162" s="469"/>
    </row>
    <row r="19163" spans="6:6" x14ac:dyDescent="0.25">
      <c r="F19163" s="469"/>
    </row>
    <row r="19164" spans="6:6" x14ac:dyDescent="0.25">
      <c r="F19164" s="469"/>
    </row>
    <row r="19165" spans="6:6" x14ac:dyDescent="0.25">
      <c r="F19165" s="469"/>
    </row>
    <row r="19166" spans="6:6" x14ac:dyDescent="0.25">
      <c r="F19166" s="469"/>
    </row>
    <row r="19167" spans="6:6" x14ac:dyDescent="0.25">
      <c r="F19167" s="469"/>
    </row>
    <row r="19168" spans="6:6" x14ac:dyDescent="0.25">
      <c r="F19168" s="469"/>
    </row>
    <row r="19169" spans="6:6" x14ac:dyDescent="0.25">
      <c r="F19169" s="469"/>
    </row>
    <row r="19170" spans="6:6" x14ac:dyDescent="0.25">
      <c r="F19170" s="469"/>
    </row>
    <row r="19171" spans="6:6" x14ac:dyDescent="0.25">
      <c r="F19171" s="469"/>
    </row>
    <row r="19172" spans="6:6" x14ac:dyDescent="0.25">
      <c r="F19172" s="469"/>
    </row>
    <row r="19173" spans="6:6" x14ac:dyDescent="0.25">
      <c r="F19173" s="469"/>
    </row>
    <row r="19174" spans="6:6" x14ac:dyDescent="0.25">
      <c r="F19174" s="469"/>
    </row>
    <row r="19175" spans="6:6" x14ac:dyDescent="0.25">
      <c r="F19175" s="469"/>
    </row>
    <row r="19176" spans="6:6" x14ac:dyDescent="0.25">
      <c r="F19176" s="469"/>
    </row>
    <row r="19177" spans="6:6" x14ac:dyDescent="0.25">
      <c r="F19177" s="469"/>
    </row>
    <row r="19178" spans="6:6" x14ac:dyDescent="0.25">
      <c r="F19178" s="469"/>
    </row>
    <row r="19179" spans="6:6" x14ac:dyDescent="0.25">
      <c r="F19179" s="469"/>
    </row>
    <row r="19180" spans="6:6" x14ac:dyDescent="0.25">
      <c r="F19180" s="469"/>
    </row>
    <row r="19181" spans="6:6" x14ac:dyDescent="0.25">
      <c r="F19181" s="469"/>
    </row>
    <row r="19182" spans="6:6" x14ac:dyDescent="0.25">
      <c r="F19182" s="469"/>
    </row>
    <row r="19183" spans="6:6" x14ac:dyDescent="0.25">
      <c r="F19183" s="469"/>
    </row>
    <row r="19184" spans="6:6" x14ac:dyDescent="0.25">
      <c r="F19184" s="469"/>
    </row>
    <row r="19185" spans="6:6" x14ac:dyDescent="0.25">
      <c r="F19185" s="469"/>
    </row>
    <row r="19186" spans="6:6" x14ac:dyDescent="0.25">
      <c r="F19186" s="469"/>
    </row>
    <row r="19187" spans="6:6" x14ac:dyDescent="0.25">
      <c r="F19187" s="469"/>
    </row>
    <row r="19188" spans="6:6" x14ac:dyDescent="0.25">
      <c r="F19188" s="469"/>
    </row>
    <row r="19189" spans="6:6" x14ac:dyDescent="0.25">
      <c r="F19189" s="469"/>
    </row>
    <row r="19190" spans="6:6" x14ac:dyDescent="0.25">
      <c r="F19190" s="469"/>
    </row>
    <row r="19191" spans="6:6" x14ac:dyDescent="0.25">
      <c r="F19191" s="469"/>
    </row>
    <row r="19192" spans="6:6" x14ac:dyDescent="0.25">
      <c r="F19192" s="469"/>
    </row>
    <row r="19193" spans="6:6" x14ac:dyDescent="0.25">
      <c r="F19193" s="469"/>
    </row>
    <row r="19194" spans="6:6" x14ac:dyDescent="0.25">
      <c r="F19194" s="469"/>
    </row>
    <row r="19195" spans="6:6" x14ac:dyDescent="0.25">
      <c r="F19195" s="469"/>
    </row>
    <row r="19196" spans="6:6" x14ac:dyDescent="0.25">
      <c r="F19196" s="469"/>
    </row>
    <row r="19197" spans="6:6" x14ac:dyDescent="0.25">
      <c r="F19197" s="469"/>
    </row>
    <row r="19198" spans="6:6" x14ac:dyDescent="0.25">
      <c r="F19198" s="469"/>
    </row>
    <row r="19199" spans="6:6" x14ac:dyDescent="0.25">
      <c r="F19199" s="469"/>
    </row>
    <row r="19200" spans="6:6" x14ac:dyDescent="0.25">
      <c r="F19200" s="469"/>
    </row>
    <row r="19201" spans="6:6" x14ac:dyDescent="0.25">
      <c r="F19201" s="469"/>
    </row>
    <row r="19202" spans="6:6" x14ac:dyDescent="0.25">
      <c r="F19202" s="469"/>
    </row>
    <row r="19203" spans="6:6" x14ac:dyDescent="0.25">
      <c r="F19203" s="469"/>
    </row>
    <row r="19204" spans="6:6" x14ac:dyDescent="0.25">
      <c r="F19204" s="469"/>
    </row>
    <row r="19205" spans="6:6" x14ac:dyDescent="0.25">
      <c r="F19205" s="469"/>
    </row>
    <row r="19206" spans="6:6" x14ac:dyDescent="0.25">
      <c r="F19206" s="469"/>
    </row>
    <row r="19207" spans="6:6" x14ac:dyDescent="0.25">
      <c r="F19207" s="469"/>
    </row>
    <row r="19208" spans="6:6" x14ac:dyDescent="0.25">
      <c r="F19208" s="469"/>
    </row>
    <row r="19209" spans="6:6" x14ac:dyDescent="0.25">
      <c r="F19209" s="469"/>
    </row>
    <row r="19210" spans="6:6" x14ac:dyDescent="0.25">
      <c r="F19210" s="469"/>
    </row>
    <row r="19211" spans="6:6" x14ac:dyDescent="0.25">
      <c r="F19211" s="469"/>
    </row>
    <row r="19212" spans="6:6" x14ac:dyDescent="0.25">
      <c r="F19212" s="469"/>
    </row>
    <row r="19213" spans="6:6" x14ac:dyDescent="0.25">
      <c r="F19213" s="469"/>
    </row>
    <row r="19214" spans="6:6" x14ac:dyDescent="0.25">
      <c r="F19214" s="469"/>
    </row>
    <row r="19215" spans="6:6" x14ac:dyDescent="0.25">
      <c r="F19215" s="469"/>
    </row>
    <row r="19216" spans="6:6" x14ac:dyDescent="0.25">
      <c r="F19216" s="469"/>
    </row>
    <row r="19217" spans="6:6" x14ac:dyDescent="0.25">
      <c r="F19217" s="469"/>
    </row>
    <row r="19218" spans="6:6" x14ac:dyDescent="0.25">
      <c r="F19218" s="469"/>
    </row>
    <row r="19219" spans="6:6" x14ac:dyDescent="0.25">
      <c r="F19219" s="469"/>
    </row>
    <row r="19220" spans="6:6" x14ac:dyDescent="0.25">
      <c r="F19220" s="469"/>
    </row>
    <row r="19221" spans="6:6" x14ac:dyDescent="0.25">
      <c r="F19221" s="469"/>
    </row>
    <row r="19222" spans="6:6" x14ac:dyDescent="0.25">
      <c r="F19222" s="469"/>
    </row>
    <row r="19223" spans="6:6" x14ac:dyDescent="0.25">
      <c r="F19223" s="469"/>
    </row>
    <row r="19224" spans="6:6" x14ac:dyDescent="0.25">
      <c r="F19224" s="469"/>
    </row>
    <row r="19225" spans="6:6" x14ac:dyDescent="0.25">
      <c r="F19225" s="469"/>
    </row>
    <row r="19226" spans="6:6" x14ac:dyDescent="0.25">
      <c r="F19226" s="469"/>
    </row>
    <row r="19227" spans="6:6" x14ac:dyDescent="0.25">
      <c r="F19227" s="469"/>
    </row>
    <row r="19228" spans="6:6" x14ac:dyDescent="0.25">
      <c r="F19228" s="469"/>
    </row>
    <row r="19229" spans="6:6" x14ac:dyDescent="0.25">
      <c r="F19229" s="469"/>
    </row>
    <row r="19230" spans="6:6" x14ac:dyDescent="0.25">
      <c r="F19230" s="469"/>
    </row>
    <row r="19231" spans="6:6" x14ac:dyDescent="0.25">
      <c r="F19231" s="469"/>
    </row>
    <row r="19232" spans="6:6" x14ac:dyDescent="0.25">
      <c r="F19232" s="469"/>
    </row>
    <row r="19233" spans="6:6" x14ac:dyDescent="0.25">
      <c r="F19233" s="469"/>
    </row>
    <row r="19234" spans="6:6" x14ac:dyDescent="0.25">
      <c r="F19234" s="469"/>
    </row>
    <row r="19235" spans="6:6" x14ac:dyDescent="0.25">
      <c r="F19235" s="469"/>
    </row>
    <row r="19236" spans="6:6" x14ac:dyDescent="0.25">
      <c r="F19236" s="469"/>
    </row>
    <row r="19237" spans="6:6" x14ac:dyDescent="0.25">
      <c r="F19237" s="469"/>
    </row>
    <row r="19238" spans="6:6" x14ac:dyDescent="0.25">
      <c r="F19238" s="469"/>
    </row>
    <row r="19239" spans="6:6" x14ac:dyDescent="0.25">
      <c r="F19239" s="469"/>
    </row>
    <row r="19240" spans="6:6" x14ac:dyDescent="0.25">
      <c r="F19240" s="469"/>
    </row>
    <row r="19241" spans="6:6" x14ac:dyDescent="0.25">
      <c r="F19241" s="469"/>
    </row>
    <row r="19242" spans="6:6" x14ac:dyDescent="0.25">
      <c r="F19242" s="469"/>
    </row>
    <row r="19243" spans="6:6" x14ac:dyDescent="0.25">
      <c r="F19243" s="469"/>
    </row>
    <row r="19244" spans="6:6" x14ac:dyDescent="0.25">
      <c r="F19244" s="469"/>
    </row>
    <row r="19245" spans="6:6" x14ac:dyDescent="0.25">
      <c r="F19245" s="469"/>
    </row>
    <row r="19246" spans="6:6" x14ac:dyDescent="0.25">
      <c r="F19246" s="469"/>
    </row>
    <row r="19247" spans="6:6" x14ac:dyDescent="0.25">
      <c r="F19247" s="469"/>
    </row>
    <row r="19248" spans="6:6" x14ac:dyDescent="0.25">
      <c r="F19248" s="469"/>
    </row>
    <row r="19249" spans="6:6" x14ac:dyDescent="0.25">
      <c r="F19249" s="469"/>
    </row>
    <row r="19250" spans="6:6" x14ac:dyDescent="0.25">
      <c r="F19250" s="469"/>
    </row>
    <row r="19251" spans="6:6" x14ac:dyDescent="0.25">
      <c r="F19251" s="469"/>
    </row>
    <row r="19252" spans="6:6" x14ac:dyDescent="0.25">
      <c r="F19252" s="469"/>
    </row>
    <row r="19253" spans="6:6" x14ac:dyDescent="0.25">
      <c r="F19253" s="469"/>
    </row>
    <row r="19254" spans="6:6" x14ac:dyDescent="0.25">
      <c r="F19254" s="469"/>
    </row>
    <row r="19255" spans="6:6" x14ac:dyDescent="0.25">
      <c r="F19255" s="469"/>
    </row>
    <row r="19256" spans="6:6" x14ac:dyDescent="0.25">
      <c r="F19256" s="469"/>
    </row>
    <row r="19257" spans="6:6" x14ac:dyDescent="0.25">
      <c r="F19257" s="469"/>
    </row>
    <row r="19258" spans="6:6" x14ac:dyDescent="0.25">
      <c r="F19258" s="469"/>
    </row>
    <row r="19259" spans="6:6" x14ac:dyDescent="0.25">
      <c r="F19259" s="469"/>
    </row>
    <row r="19260" spans="6:6" x14ac:dyDescent="0.25">
      <c r="F19260" s="469"/>
    </row>
    <row r="19261" spans="6:6" x14ac:dyDescent="0.25">
      <c r="F19261" s="469"/>
    </row>
    <row r="19262" spans="6:6" x14ac:dyDescent="0.25">
      <c r="F19262" s="469"/>
    </row>
    <row r="19263" spans="6:6" x14ac:dyDescent="0.25">
      <c r="F19263" s="469"/>
    </row>
    <row r="19264" spans="6:6" x14ac:dyDescent="0.25">
      <c r="F19264" s="469"/>
    </row>
    <row r="19265" spans="6:6" x14ac:dyDescent="0.25">
      <c r="F19265" s="469"/>
    </row>
    <row r="19266" spans="6:6" x14ac:dyDescent="0.25">
      <c r="F19266" s="469"/>
    </row>
    <row r="19267" spans="6:6" x14ac:dyDescent="0.25">
      <c r="F19267" s="469"/>
    </row>
    <row r="19268" spans="6:6" x14ac:dyDescent="0.25">
      <c r="F19268" s="469"/>
    </row>
    <row r="19269" spans="6:6" x14ac:dyDescent="0.25">
      <c r="F19269" s="469"/>
    </row>
    <row r="19270" spans="6:6" x14ac:dyDescent="0.25">
      <c r="F19270" s="469"/>
    </row>
    <row r="19271" spans="6:6" x14ac:dyDescent="0.25">
      <c r="F19271" s="469"/>
    </row>
    <row r="19272" spans="6:6" x14ac:dyDescent="0.25">
      <c r="F19272" s="469"/>
    </row>
    <row r="19273" spans="6:6" x14ac:dyDescent="0.25">
      <c r="F19273" s="469"/>
    </row>
    <row r="19274" spans="6:6" x14ac:dyDescent="0.25">
      <c r="F19274" s="469"/>
    </row>
    <row r="19275" spans="6:6" x14ac:dyDescent="0.25">
      <c r="F19275" s="469"/>
    </row>
    <row r="19276" spans="6:6" x14ac:dyDescent="0.25">
      <c r="F19276" s="469"/>
    </row>
    <row r="19277" spans="6:6" x14ac:dyDescent="0.25">
      <c r="F19277" s="469"/>
    </row>
    <row r="19278" spans="6:6" x14ac:dyDescent="0.25">
      <c r="F19278" s="469"/>
    </row>
    <row r="19279" spans="6:6" x14ac:dyDescent="0.25">
      <c r="F19279" s="469"/>
    </row>
    <row r="19280" spans="6:6" x14ac:dyDescent="0.25">
      <c r="F19280" s="469"/>
    </row>
    <row r="19281" spans="6:6" x14ac:dyDescent="0.25">
      <c r="F19281" s="469"/>
    </row>
    <row r="19282" spans="6:6" x14ac:dyDescent="0.25">
      <c r="F19282" s="469"/>
    </row>
    <row r="19283" spans="6:6" x14ac:dyDescent="0.25">
      <c r="F19283" s="469"/>
    </row>
    <row r="19284" spans="6:6" x14ac:dyDescent="0.25">
      <c r="F19284" s="469"/>
    </row>
    <row r="19285" spans="6:6" x14ac:dyDescent="0.25">
      <c r="F19285" s="469"/>
    </row>
    <row r="19286" spans="6:6" x14ac:dyDescent="0.25">
      <c r="F19286" s="469"/>
    </row>
    <row r="19287" spans="6:6" x14ac:dyDescent="0.25">
      <c r="F19287" s="469"/>
    </row>
    <row r="19288" spans="6:6" x14ac:dyDescent="0.25">
      <c r="F19288" s="469"/>
    </row>
    <row r="19289" spans="6:6" x14ac:dyDescent="0.25">
      <c r="F19289" s="469"/>
    </row>
    <row r="19290" spans="6:6" x14ac:dyDescent="0.25">
      <c r="F19290" s="469"/>
    </row>
    <row r="19291" spans="6:6" x14ac:dyDescent="0.25">
      <c r="F19291" s="469"/>
    </row>
    <row r="19292" spans="6:6" x14ac:dyDescent="0.25">
      <c r="F19292" s="469"/>
    </row>
    <row r="19293" spans="6:6" x14ac:dyDescent="0.25">
      <c r="F19293" s="469"/>
    </row>
    <row r="19294" spans="6:6" x14ac:dyDescent="0.25">
      <c r="F19294" s="469"/>
    </row>
    <row r="19295" spans="6:6" x14ac:dyDescent="0.25">
      <c r="F19295" s="469"/>
    </row>
    <row r="19296" spans="6:6" x14ac:dyDescent="0.25">
      <c r="F19296" s="469"/>
    </row>
    <row r="19297" spans="6:6" x14ac:dyDescent="0.25">
      <c r="F19297" s="469"/>
    </row>
    <row r="19298" spans="6:6" x14ac:dyDescent="0.25">
      <c r="F19298" s="469"/>
    </row>
    <row r="19299" spans="6:6" x14ac:dyDescent="0.25">
      <c r="F19299" s="469"/>
    </row>
    <row r="19300" spans="6:6" x14ac:dyDescent="0.25">
      <c r="F19300" s="469"/>
    </row>
    <row r="19301" spans="6:6" x14ac:dyDescent="0.25">
      <c r="F19301" s="469"/>
    </row>
    <row r="19302" spans="6:6" x14ac:dyDescent="0.25">
      <c r="F19302" s="469"/>
    </row>
    <row r="19303" spans="6:6" x14ac:dyDescent="0.25">
      <c r="F19303" s="469"/>
    </row>
    <row r="19304" spans="6:6" x14ac:dyDescent="0.25">
      <c r="F19304" s="469"/>
    </row>
    <row r="19305" spans="6:6" x14ac:dyDescent="0.25">
      <c r="F19305" s="469"/>
    </row>
    <row r="19306" spans="6:6" x14ac:dyDescent="0.25">
      <c r="F19306" s="469"/>
    </row>
    <row r="19307" spans="6:6" x14ac:dyDescent="0.25">
      <c r="F19307" s="469"/>
    </row>
    <row r="19308" spans="6:6" x14ac:dyDescent="0.25">
      <c r="F19308" s="469"/>
    </row>
    <row r="19309" spans="6:6" x14ac:dyDescent="0.25">
      <c r="F19309" s="469"/>
    </row>
    <row r="19310" spans="6:6" x14ac:dyDescent="0.25">
      <c r="F19310" s="469"/>
    </row>
    <row r="19311" spans="6:6" x14ac:dyDescent="0.25">
      <c r="F19311" s="469"/>
    </row>
    <row r="19312" spans="6:6" x14ac:dyDescent="0.25">
      <c r="F19312" s="469"/>
    </row>
    <row r="19313" spans="6:6" x14ac:dyDescent="0.25">
      <c r="F19313" s="469"/>
    </row>
    <row r="19314" spans="6:6" x14ac:dyDescent="0.25">
      <c r="F19314" s="469"/>
    </row>
    <row r="19315" spans="6:6" x14ac:dyDescent="0.25">
      <c r="F19315" s="469"/>
    </row>
    <row r="19316" spans="6:6" x14ac:dyDescent="0.25">
      <c r="F19316" s="469"/>
    </row>
    <row r="19317" spans="6:6" x14ac:dyDescent="0.25">
      <c r="F19317" s="469"/>
    </row>
    <row r="19318" spans="6:6" x14ac:dyDescent="0.25">
      <c r="F19318" s="469"/>
    </row>
    <row r="19319" spans="6:6" x14ac:dyDescent="0.25">
      <c r="F19319" s="469"/>
    </row>
    <row r="19320" spans="6:6" x14ac:dyDescent="0.25">
      <c r="F19320" s="469"/>
    </row>
    <row r="19321" spans="6:6" x14ac:dyDescent="0.25">
      <c r="F19321" s="469"/>
    </row>
    <row r="19322" spans="6:6" x14ac:dyDescent="0.25">
      <c r="F19322" s="469"/>
    </row>
    <row r="19323" spans="6:6" x14ac:dyDescent="0.25">
      <c r="F19323" s="469"/>
    </row>
    <row r="19324" spans="6:6" x14ac:dyDescent="0.25">
      <c r="F19324" s="469"/>
    </row>
    <row r="19325" spans="6:6" x14ac:dyDescent="0.25">
      <c r="F19325" s="469"/>
    </row>
    <row r="19326" spans="6:6" x14ac:dyDescent="0.25">
      <c r="F19326" s="469"/>
    </row>
    <row r="19327" spans="6:6" x14ac:dyDescent="0.25">
      <c r="F19327" s="469"/>
    </row>
    <row r="19328" spans="6:6" x14ac:dyDescent="0.25">
      <c r="F19328" s="469"/>
    </row>
    <row r="19329" spans="6:6" x14ac:dyDescent="0.25">
      <c r="F19329" s="469"/>
    </row>
    <row r="19330" spans="6:6" x14ac:dyDescent="0.25">
      <c r="F19330" s="469"/>
    </row>
    <row r="19331" spans="6:6" x14ac:dyDescent="0.25">
      <c r="F19331" s="469"/>
    </row>
    <row r="19332" spans="6:6" x14ac:dyDescent="0.25">
      <c r="F19332" s="469"/>
    </row>
    <row r="19333" spans="6:6" x14ac:dyDescent="0.25">
      <c r="F19333" s="469"/>
    </row>
    <row r="19334" spans="6:6" x14ac:dyDescent="0.25">
      <c r="F19334" s="469"/>
    </row>
    <row r="19335" spans="6:6" x14ac:dyDescent="0.25">
      <c r="F19335" s="469"/>
    </row>
    <row r="19336" spans="6:6" x14ac:dyDescent="0.25">
      <c r="F19336" s="469"/>
    </row>
    <row r="19337" spans="6:6" x14ac:dyDescent="0.25">
      <c r="F19337" s="469"/>
    </row>
    <row r="19338" spans="6:6" x14ac:dyDescent="0.25">
      <c r="F19338" s="469"/>
    </row>
    <row r="19339" spans="6:6" x14ac:dyDescent="0.25">
      <c r="F19339" s="469"/>
    </row>
    <row r="19340" spans="6:6" x14ac:dyDescent="0.25">
      <c r="F19340" s="469"/>
    </row>
    <row r="19341" spans="6:6" x14ac:dyDescent="0.25">
      <c r="F19341" s="469"/>
    </row>
    <row r="19342" spans="6:6" x14ac:dyDescent="0.25">
      <c r="F19342" s="469"/>
    </row>
    <row r="19343" spans="6:6" x14ac:dyDescent="0.25">
      <c r="F19343" s="469"/>
    </row>
    <row r="19344" spans="6:6" x14ac:dyDescent="0.25">
      <c r="F19344" s="469"/>
    </row>
    <row r="19345" spans="6:6" x14ac:dyDescent="0.25">
      <c r="F19345" s="469"/>
    </row>
    <row r="19346" spans="6:6" x14ac:dyDescent="0.25">
      <c r="F19346" s="469"/>
    </row>
    <row r="19347" spans="6:6" x14ac:dyDescent="0.25">
      <c r="F19347" s="469"/>
    </row>
    <row r="19348" spans="6:6" x14ac:dyDescent="0.25">
      <c r="F19348" s="469"/>
    </row>
    <row r="19349" spans="6:6" x14ac:dyDescent="0.25">
      <c r="F19349" s="469"/>
    </row>
    <row r="19350" spans="6:6" x14ac:dyDescent="0.25">
      <c r="F19350" s="469"/>
    </row>
    <row r="19351" spans="6:6" x14ac:dyDescent="0.25">
      <c r="F19351" s="469"/>
    </row>
    <row r="19352" spans="6:6" x14ac:dyDescent="0.25">
      <c r="F19352" s="469"/>
    </row>
    <row r="19353" spans="6:6" x14ac:dyDescent="0.25">
      <c r="F19353" s="469"/>
    </row>
    <row r="19354" spans="6:6" x14ac:dyDescent="0.25">
      <c r="F19354" s="469"/>
    </row>
    <row r="19355" spans="6:6" x14ac:dyDescent="0.25">
      <c r="F19355" s="469"/>
    </row>
    <row r="19356" spans="6:6" x14ac:dyDescent="0.25">
      <c r="F19356" s="469"/>
    </row>
    <row r="19357" spans="6:6" x14ac:dyDescent="0.25">
      <c r="F19357" s="469"/>
    </row>
    <row r="19358" spans="6:6" x14ac:dyDescent="0.25">
      <c r="F19358" s="469"/>
    </row>
    <row r="19359" spans="6:6" x14ac:dyDescent="0.25">
      <c r="F19359" s="469"/>
    </row>
    <row r="19360" spans="6:6" x14ac:dyDescent="0.25">
      <c r="F19360" s="469"/>
    </row>
    <row r="19361" spans="6:6" x14ac:dyDescent="0.25">
      <c r="F19361" s="469"/>
    </row>
    <row r="19362" spans="6:6" x14ac:dyDescent="0.25">
      <c r="F19362" s="469"/>
    </row>
    <row r="19363" spans="6:6" x14ac:dyDescent="0.25">
      <c r="F19363" s="469"/>
    </row>
    <row r="19364" spans="6:6" x14ac:dyDescent="0.25">
      <c r="F19364" s="469"/>
    </row>
    <row r="19365" spans="6:6" x14ac:dyDescent="0.25">
      <c r="F19365" s="469"/>
    </row>
    <row r="19366" spans="6:6" x14ac:dyDescent="0.25">
      <c r="F19366" s="469"/>
    </row>
    <row r="19367" spans="6:6" x14ac:dyDescent="0.25">
      <c r="F19367" s="469"/>
    </row>
    <row r="19368" spans="6:6" x14ac:dyDescent="0.25">
      <c r="F19368" s="469"/>
    </row>
    <row r="19369" spans="6:6" x14ac:dyDescent="0.25">
      <c r="F19369" s="469"/>
    </row>
    <row r="19370" spans="6:6" x14ac:dyDescent="0.25">
      <c r="F19370" s="469"/>
    </row>
    <row r="19371" spans="6:6" x14ac:dyDescent="0.25">
      <c r="F19371" s="469"/>
    </row>
    <row r="19372" spans="6:6" x14ac:dyDescent="0.25">
      <c r="F19372" s="469"/>
    </row>
    <row r="19373" spans="6:6" x14ac:dyDescent="0.25">
      <c r="F19373" s="469"/>
    </row>
    <row r="19374" spans="6:6" x14ac:dyDescent="0.25">
      <c r="F19374" s="469"/>
    </row>
    <row r="19375" spans="6:6" x14ac:dyDescent="0.25">
      <c r="F19375" s="469"/>
    </row>
    <row r="19376" spans="6:6" x14ac:dyDescent="0.25">
      <c r="F19376" s="469"/>
    </row>
    <row r="19377" spans="6:6" x14ac:dyDescent="0.25">
      <c r="F19377" s="469"/>
    </row>
    <row r="19378" spans="6:6" x14ac:dyDescent="0.25">
      <c r="F19378" s="469"/>
    </row>
    <row r="19379" spans="6:6" x14ac:dyDescent="0.25">
      <c r="F19379" s="469"/>
    </row>
    <row r="19380" spans="6:6" x14ac:dyDescent="0.25">
      <c r="F19380" s="469"/>
    </row>
    <row r="19381" spans="6:6" x14ac:dyDescent="0.25">
      <c r="F19381" s="469"/>
    </row>
    <row r="19382" spans="6:6" x14ac:dyDescent="0.25">
      <c r="F19382" s="469"/>
    </row>
    <row r="19383" spans="6:6" x14ac:dyDescent="0.25">
      <c r="F19383" s="469"/>
    </row>
    <row r="19384" spans="6:6" x14ac:dyDescent="0.25">
      <c r="F19384" s="469"/>
    </row>
    <row r="19385" spans="6:6" x14ac:dyDescent="0.25">
      <c r="F19385" s="469"/>
    </row>
    <row r="19386" spans="6:6" x14ac:dyDescent="0.25">
      <c r="F19386" s="469"/>
    </row>
    <row r="19387" spans="6:6" x14ac:dyDescent="0.25">
      <c r="F19387" s="469"/>
    </row>
    <row r="19388" spans="6:6" x14ac:dyDescent="0.25">
      <c r="F19388" s="469"/>
    </row>
    <row r="19389" spans="6:6" x14ac:dyDescent="0.25">
      <c r="F19389" s="469"/>
    </row>
    <row r="19390" spans="6:6" x14ac:dyDescent="0.25">
      <c r="F19390" s="469"/>
    </row>
    <row r="19391" spans="6:6" x14ac:dyDescent="0.25">
      <c r="F19391" s="469"/>
    </row>
    <row r="19392" spans="6:6" x14ac:dyDescent="0.25">
      <c r="F19392" s="469"/>
    </row>
    <row r="19393" spans="6:6" x14ac:dyDescent="0.25">
      <c r="F19393" s="469"/>
    </row>
    <row r="19394" spans="6:6" x14ac:dyDescent="0.25">
      <c r="F19394" s="469"/>
    </row>
    <row r="19395" spans="6:6" x14ac:dyDescent="0.25">
      <c r="F19395" s="469"/>
    </row>
    <row r="19396" spans="6:6" x14ac:dyDescent="0.25">
      <c r="F19396" s="469"/>
    </row>
    <row r="19397" spans="6:6" x14ac:dyDescent="0.25">
      <c r="F19397" s="469"/>
    </row>
    <row r="19398" spans="6:6" x14ac:dyDescent="0.25">
      <c r="F19398" s="469"/>
    </row>
    <row r="19399" spans="6:6" x14ac:dyDescent="0.25">
      <c r="F19399" s="469"/>
    </row>
    <row r="19400" spans="6:6" x14ac:dyDescent="0.25">
      <c r="F19400" s="469"/>
    </row>
    <row r="19401" spans="6:6" x14ac:dyDescent="0.25">
      <c r="F19401" s="469"/>
    </row>
    <row r="19402" spans="6:6" x14ac:dyDescent="0.25">
      <c r="F19402" s="469"/>
    </row>
    <row r="19403" spans="6:6" x14ac:dyDescent="0.25">
      <c r="F19403" s="469"/>
    </row>
    <row r="19404" spans="6:6" x14ac:dyDescent="0.25">
      <c r="F19404" s="469"/>
    </row>
    <row r="19405" spans="6:6" x14ac:dyDescent="0.25">
      <c r="F19405" s="469"/>
    </row>
    <row r="19406" spans="6:6" x14ac:dyDescent="0.25">
      <c r="F19406" s="469"/>
    </row>
    <row r="19407" spans="6:6" x14ac:dyDescent="0.25">
      <c r="F19407" s="469"/>
    </row>
    <row r="19408" spans="6:6" x14ac:dyDescent="0.25">
      <c r="F19408" s="469"/>
    </row>
    <row r="19409" spans="6:6" x14ac:dyDescent="0.25">
      <c r="F19409" s="469"/>
    </row>
    <row r="19410" spans="6:6" x14ac:dyDescent="0.25">
      <c r="F19410" s="469"/>
    </row>
    <row r="19411" spans="6:6" x14ac:dyDescent="0.25">
      <c r="F19411" s="469"/>
    </row>
    <row r="19412" spans="6:6" x14ac:dyDescent="0.25">
      <c r="F19412" s="469"/>
    </row>
    <row r="19413" spans="6:6" x14ac:dyDescent="0.25">
      <c r="F19413" s="469"/>
    </row>
    <row r="19414" spans="6:6" x14ac:dyDescent="0.25">
      <c r="F19414" s="469"/>
    </row>
    <row r="19415" spans="6:6" x14ac:dyDescent="0.25">
      <c r="F19415" s="469"/>
    </row>
    <row r="19416" spans="6:6" x14ac:dyDescent="0.25">
      <c r="F19416" s="469"/>
    </row>
    <row r="19417" spans="6:6" x14ac:dyDescent="0.25">
      <c r="F19417" s="469"/>
    </row>
    <row r="19418" spans="6:6" x14ac:dyDescent="0.25">
      <c r="F19418" s="469"/>
    </row>
    <row r="19419" spans="6:6" x14ac:dyDescent="0.25">
      <c r="F19419" s="469"/>
    </row>
    <row r="19420" spans="6:6" x14ac:dyDescent="0.25">
      <c r="F19420" s="469"/>
    </row>
    <row r="19421" spans="6:6" x14ac:dyDescent="0.25">
      <c r="F19421" s="469"/>
    </row>
    <row r="19422" spans="6:6" x14ac:dyDescent="0.25">
      <c r="F19422" s="469"/>
    </row>
    <row r="19423" spans="6:6" x14ac:dyDescent="0.25">
      <c r="F19423" s="469"/>
    </row>
    <row r="19424" spans="6:6" x14ac:dyDescent="0.25">
      <c r="F19424" s="469"/>
    </row>
    <row r="19425" spans="6:6" x14ac:dyDescent="0.25">
      <c r="F19425" s="469"/>
    </row>
    <row r="19426" spans="6:6" x14ac:dyDescent="0.25">
      <c r="F19426" s="469"/>
    </row>
    <row r="19427" spans="6:6" x14ac:dyDescent="0.25">
      <c r="F19427" s="469"/>
    </row>
    <row r="19428" spans="6:6" x14ac:dyDescent="0.25">
      <c r="F19428" s="469"/>
    </row>
    <row r="19429" spans="6:6" x14ac:dyDescent="0.25">
      <c r="F19429" s="469"/>
    </row>
    <row r="19430" spans="6:6" x14ac:dyDescent="0.25">
      <c r="F19430" s="469"/>
    </row>
    <row r="19431" spans="6:6" x14ac:dyDescent="0.25">
      <c r="F19431" s="469"/>
    </row>
    <row r="19432" spans="6:6" x14ac:dyDescent="0.25">
      <c r="F19432" s="469"/>
    </row>
    <row r="19433" spans="6:6" x14ac:dyDescent="0.25">
      <c r="F19433" s="469"/>
    </row>
    <row r="19434" spans="6:6" x14ac:dyDescent="0.25">
      <c r="F19434" s="469"/>
    </row>
    <row r="19435" spans="6:6" x14ac:dyDescent="0.25">
      <c r="F19435" s="469"/>
    </row>
    <row r="19436" spans="6:6" x14ac:dyDescent="0.25">
      <c r="F19436" s="469"/>
    </row>
    <row r="19437" spans="6:6" x14ac:dyDescent="0.25">
      <c r="F19437" s="469"/>
    </row>
    <row r="19438" spans="6:6" x14ac:dyDescent="0.25">
      <c r="F19438" s="469"/>
    </row>
    <row r="19439" spans="6:6" x14ac:dyDescent="0.25">
      <c r="F19439" s="469"/>
    </row>
    <row r="19440" spans="6:6" x14ac:dyDescent="0.25">
      <c r="F19440" s="469"/>
    </row>
    <row r="19441" spans="6:6" x14ac:dyDescent="0.25">
      <c r="F19441" s="469"/>
    </row>
    <row r="19442" spans="6:6" x14ac:dyDescent="0.25">
      <c r="F19442" s="469"/>
    </row>
    <row r="19443" spans="6:6" x14ac:dyDescent="0.25">
      <c r="F19443" s="469"/>
    </row>
    <row r="19444" spans="6:6" x14ac:dyDescent="0.25">
      <c r="F19444" s="469"/>
    </row>
    <row r="19445" spans="6:6" x14ac:dyDescent="0.25">
      <c r="F19445" s="469"/>
    </row>
    <row r="19446" spans="6:6" x14ac:dyDescent="0.25">
      <c r="F19446" s="469"/>
    </row>
    <row r="19447" spans="6:6" x14ac:dyDescent="0.25">
      <c r="F19447" s="469"/>
    </row>
    <row r="19448" spans="6:6" x14ac:dyDescent="0.25">
      <c r="F19448" s="469"/>
    </row>
    <row r="19449" spans="6:6" x14ac:dyDescent="0.25">
      <c r="F19449" s="469"/>
    </row>
    <row r="19450" spans="6:6" x14ac:dyDescent="0.25">
      <c r="F19450" s="469"/>
    </row>
    <row r="19451" spans="6:6" x14ac:dyDescent="0.25">
      <c r="F19451" s="469"/>
    </row>
    <row r="19452" spans="6:6" x14ac:dyDescent="0.25">
      <c r="F19452" s="469"/>
    </row>
    <row r="19453" spans="6:6" x14ac:dyDescent="0.25">
      <c r="F19453" s="469"/>
    </row>
    <row r="19454" spans="6:6" x14ac:dyDescent="0.25">
      <c r="F19454" s="469"/>
    </row>
    <row r="19455" spans="6:6" x14ac:dyDescent="0.25">
      <c r="F19455" s="469"/>
    </row>
    <row r="19456" spans="6:6" x14ac:dyDescent="0.25">
      <c r="F19456" s="469"/>
    </row>
    <row r="19457" spans="6:6" x14ac:dyDescent="0.25">
      <c r="F19457" s="469"/>
    </row>
    <row r="19458" spans="6:6" x14ac:dyDescent="0.25">
      <c r="F19458" s="469"/>
    </row>
    <row r="19459" spans="6:6" x14ac:dyDescent="0.25">
      <c r="F19459" s="469"/>
    </row>
    <row r="19460" spans="6:6" x14ac:dyDescent="0.25">
      <c r="F19460" s="469"/>
    </row>
    <row r="19461" spans="6:6" x14ac:dyDescent="0.25">
      <c r="F19461" s="469"/>
    </row>
    <row r="19462" spans="6:6" x14ac:dyDescent="0.25">
      <c r="F19462" s="469"/>
    </row>
    <row r="19463" spans="6:6" x14ac:dyDescent="0.25">
      <c r="F19463" s="469"/>
    </row>
    <row r="19464" spans="6:6" x14ac:dyDescent="0.25">
      <c r="F19464" s="469"/>
    </row>
    <row r="19465" spans="6:6" x14ac:dyDescent="0.25">
      <c r="F19465" s="469"/>
    </row>
    <row r="19466" spans="6:6" x14ac:dyDescent="0.25">
      <c r="F19466" s="469"/>
    </row>
    <row r="19467" spans="6:6" x14ac:dyDescent="0.25">
      <c r="F19467" s="469"/>
    </row>
    <row r="19468" spans="6:6" x14ac:dyDescent="0.25">
      <c r="F19468" s="469"/>
    </row>
    <row r="19469" spans="6:6" x14ac:dyDescent="0.25">
      <c r="F19469" s="469"/>
    </row>
    <row r="19470" spans="6:6" x14ac:dyDescent="0.25">
      <c r="F19470" s="469"/>
    </row>
    <row r="19471" spans="6:6" x14ac:dyDescent="0.25">
      <c r="F19471" s="469"/>
    </row>
    <row r="19472" spans="6:6" x14ac:dyDescent="0.25">
      <c r="F19472" s="469"/>
    </row>
    <row r="19473" spans="6:6" x14ac:dyDescent="0.25">
      <c r="F19473" s="469"/>
    </row>
    <row r="19474" spans="6:6" x14ac:dyDescent="0.25">
      <c r="F19474" s="469"/>
    </row>
    <row r="19475" spans="6:6" x14ac:dyDescent="0.25">
      <c r="F19475" s="469"/>
    </row>
    <row r="19476" spans="6:6" x14ac:dyDescent="0.25">
      <c r="F19476" s="469"/>
    </row>
    <row r="19477" spans="6:6" x14ac:dyDescent="0.25">
      <c r="F19477" s="469"/>
    </row>
    <row r="19478" spans="6:6" x14ac:dyDescent="0.25">
      <c r="F19478" s="469"/>
    </row>
    <row r="19479" spans="6:6" x14ac:dyDescent="0.25">
      <c r="F19479" s="469"/>
    </row>
    <row r="19480" spans="6:6" x14ac:dyDescent="0.25">
      <c r="F19480" s="469"/>
    </row>
    <row r="19481" spans="6:6" x14ac:dyDescent="0.25">
      <c r="F19481" s="469"/>
    </row>
    <row r="19482" spans="6:6" x14ac:dyDescent="0.25">
      <c r="F19482" s="469"/>
    </row>
    <row r="19483" spans="6:6" x14ac:dyDescent="0.25">
      <c r="F19483" s="469"/>
    </row>
    <row r="19484" spans="6:6" x14ac:dyDescent="0.25">
      <c r="F19484" s="469"/>
    </row>
    <row r="19485" spans="6:6" x14ac:dyDescent="0.25">
      <c r="F19485" s="469"/>
    </row>
    <row r="19486" spans="6:6" x14ac:dyDescent="0.25">
      <c r="F19486" s="469"/>
    </row>
    <row r="19487" spans="6:6" x14ac:dyDescent="0.25">
      <c r="F19487" s="469"/>
    </row>
    <row r="19488" spans="6:6" x14ac:dyDescent="0.25">
      <c r="F19488" s="469"/>
    </row>
    <row r="19489" spans="6:6" x14ac:dyDescent="0.25">
      <c r="F19489" s="469"/>
    </row>
    <row r="19490" spans="6:6" x14ac:dyDescent="0.25">
      <c r="F19490" s="469"/>
    </row>
    <row r="19491" spans="6:6" x14ac:dyDescent="0.25">
      <c r="F19491" s="469"/>
    </row>
    <row r="19492" spans="6:6" x14ac:dyDescent="0.25">
      <c r="F19492" s="469"/>
    </row>
    <row r="19493" spans="6:6" x14ac:dyDescent="0.25">
      <c r="F19493" s="469"/>
    </row>
    <row r="19494" spans="6:6" x14ac:dyDescent="0.25">
      <c r="F19494" s="469"/>
    </row>
    <row r="19495" spans="6:6" x14ac:dyDescent="0.25">
      <c r="F19495" s="469"/>
    </row>
    <row r="19496" spans="6:6" x14ac:dyDescent="0.25">
      <c r="F19496" s="469"/>
    </row>
    <row r="19497" spans="6:6" x14ac:dyDescent="0.25">
      <c r="F19497" s="469"/>
    </row>
    <row r="19498" spans="6:6" x14ac:dyDescent="0.25">
      <c r="F19498" s="469"/>
    </row>
    <row r="19499" spans="6:6" x14ac:dyDescent="0.25">
      <c r="F19499" s="469"/>
    </row>
    <row r="19500" spans="6:6" x14ac:dyDescent="0.25">
      <c r="F19500" s="469"/>
    </row>
    <row r="19501" spans="6:6" x14ac:dyDescent="0.25">
      <c r="F19501" s="469"/>
    </row>
    <row r="19502" spans="6:6" x14ac:dyDescent="0.25">
      <c r="F19502" s="469"/>
    </row>
    <row r="19503" spans="6:6" x14ac:dyDescent="0.25">
      <c r="F19503" s="469"/>
    </row>
    <row r="19504" spans="6:6" x14ac:dyDescent="0.25">
      <c r="F19504" s="469"/>
    </row>
    <row r="19505" spans="6:6" x14ac:dyDescent="0.25">
      <c r="F19505" s="469"/>
    </row>
    <row r="19506" spans="6:6" x14ac:dyDescent="0.25">
      <c r="F19506" s="469"/>
    </row>
    <row r="19507" spans="6:6" x14ac:dyDescent="0.25">
      <c r="F19507" s="469"/>
    </row>
    <row r="19508" spans="6:6" x14ac:dyDescent="0.25">
      <c r="F19508" s="469"/>
    </row>
    <row r="19509" spans="6:6" x14ac:dyDescent="0.25">
      <c r="F19509" s="469"/>
    </row>
    <row r="19510" spans="6:6" x14ac:dyDescent="0.25">
      <c r="F19510" s="469"/>
    </row>
    <row r="19511" spans="6:6" x14ac:dyDescent="0.25">
      <c r="F19511" s="469"/>
    </row>
    <row r="19512" spans="6:6" x14ac:dyDescent="0.25">
      <c r="F19512" s="469"/>
    </row>
    <row r="19513" spans="6:6" x14ac:dyDescent="0.25">
      <c r="F19513" s="469"/>
    </row>
    <row r="19514" spans="6:6" x14ac:dyDescent="0.25">
      <c r="F19514" s="469"/>
    </row>
    <row r="19515" spans="6:6" x14ac:dyDescent="0.25">
      <c r="F19515" s="469"/>
    </row>
    <row r="19516" spans="6:6" x14ac:dyDescent="0.25">
      <c r="F19516" s="469"/>
    </row>
    <row r="19517" spans="6:6" x14ac:dyDescent="0.25">
      <c r="F19517" s="469"/>
    </row>
    <row r="19518" spans="6:6" x14ac:dyDescent="0.25">
      <c r="F19518" s="469"/>
    </row>
    <row r="19519" spans="6:6" x14ac:dyDescent="0.25">
      <c r="F19519" s="469"/>
    </row>
    <row r="19520" spans="6:6" x14ac:dyDescent="0.25">
      <c r="F19520" s="469"/>
    </row>
    <row r="19521" spans="6:6" x14ac:dyDescent="0.25">
      <c r="F19521" s="469"/>
    </row>
    <row r="19522" spans="6:6" x14ac:dyDescent="0.25">
      <c r="F19522" s="469"/>
    </row>
    <row r="19523" spans="6:6" x14ac:dyDescent="0.25">
      <c r="F19523" s="469"/>
    </row>
    <row r="19524" spans="6:6" x14ac:dyDescent="0.25">
      <c r="F19524" s="469"/>
    </row>
    <row r="19525" spans="6:6" x14ac:dyDescent="0.25">
      <c r="F19525" s="469"/>
    </row>
    <row r="19526" spans="6:6" x14ac:dyDescent="0.25">
      <c r="F19526" s="469"/>
    </row>
    <row r="19527" spans="6:6" x14ac:dyDescent="0.25">
      <c r="F19527" s="469"/>
    </row>
    <row r="19528" spans="6:6" x14ac:dyDescent="0.25">
      <c r="F19528" s="469"/>
    </row>
    <row r="19529" spans="6:6" x14ac:dyDescent="0.25">
      <c r="F19529" s="469"/>
    </row>
    <row r="19530" spans="6:6" x14ac:dyDescent="0.25">
      <c r="F19530" s="469"/>
    </row>
    <row r="19531" spans="6:6" x14ac:dyDescent="0.25">
      <c r="F19531" s="469"/>
    </row>
    <row r="19532" spans="6:6" x14ac:dyDescent="0.25">
      <c r="F19532" s="469"/>
    </row>
    <row r="19533" spans="6:6" x14ac:dyDescent="0.25">
      <c r="F19533" s="469"/>
    </row>
    <row r="19534" spans="6:6" x14ac:dyDescent="0.25">
      <c r="F19534" s="469"/>
    </row>
    <row r="19535" spans="6:6" x14ac:dyDescent="0.25">
      <c r="F19535" s="469"/>
    </row>
    <row r="19536" spans="6:6" x14ac:dyDescent="0.25">
      <c r="F19536" s="469"/>
    </row>
    <row r="19537" spans="6:6" x14ac:dyDescent="0.25">
      <c r="F19537" s="469"/>
    </row>
    <row r="19538" spans="6:6" x14ac:dyDescent="0.25">
      <c r="F19538" s="469"/>
    </row>
    <row r="19539" spans="6:6" x14ac:dyDescent="0.25">
      <c r="F19539" s="469"/>
    </row>
    <row r="19540" spans="6:6" x14ac:dyDescent="0.25">
      <c r="F19540" s="469"/>
    </row>
    <row r="19541" spans="6:6" x14ac:dyDescent="0.25">
      <c r="F19541" s="469"/>
    </row>
    <row r="19542" spans="6:6" x14ac:dyDescent="0.25">
      <c r="F19542" s="469"/>
    </row>
    <row r="19543" spans="6:6" x14ac:dyDescent="0.25">
      <c r="F19543" s="469"/>
    </row>
    <row r="19544" spans="6:6" x14ac:dyDescent="0.25">
      <c r="F19544" s="469"/>
    </row>
    <row r="19545" spans="6:6" x14ac:dyDescent="0.25">
      <c r="F19545" s="469"/>
    </row>
    <row r="19546" spans="6:6" x14ac:dyDescent="0.25">
      <c r="F19546" s="469"/>
    </row>
    <row r="19547" spans="6:6" x14ac:dyDescent="0.25">
      <c r="F19547" s="469"/>
    </row>
    <row r="19548" spans="6:6" x14ac:dyDescent="0.25">
      <c r="F19548" s="469"/>
    </row>
    <row r="19549" spans="6:6" x14ac:dyDescent="0.25">
      <c r="F19549" s="469"/>
    </row>
    <row r="19550" spans="6:6" x14ac:dyDescent="0.25">
      <c r="F19550" s="469"/>
    </row>
    <row r="19551" spans="6:6" x14ac:dyDescent="0.25">
      <c r="F19551" s="469"/>
    </row>
    <row r="19552" spans="6:6" x14ac:dyDescent="0.25">
      <c r="F19552" s="469"/>
    </row>
    <row r="19553" spans="6:6" x14ac:dyDescent="0.25">
      <c r="F19553" s="469"/>
    </row>
    <row r="19554" spans="6:6" x14ac:dyDescent="0.25">
      <c r="F19554" s="469"/>
    </row>
    <row r="19555" spans="6:6" x14ac:dyDescent="0.25">
      <c r="F19555" s="469"/>
    </row>
    <row r="19556" spans="6:6" x14ac:dyDescent="0.25">
      <c r="F19556" s="469"/>
    </row>
    <row r="19557" spans="6:6" x14ac:dyDescent="0.25">
      <c r="F19557" s="469"/>
    </row>
    <row r="19558" spans="6:6" x14ac:dyDescent="0.25">
      <c r="F19558" s="469"/>
    </row>
    <row r="19559" spans="6:6" x14ac:dyDescent="0.25">
      <c r="F19559" s="469"/>
    </row>
    <row r="19560" spans="6:6" x14ac:dyDescent="0.25">
      <c r="F19560" s="469"/>
    </row>
    <row r="19561" spans="6:6" x14ac:dyDescent="0.25">
      <c r="F19561" s="469"/>
    </row>
    <row r="19562" spans="6:6" x14ac:dyDescent="0.25">
      <c r="F19562" s="469"/>
    </row>
    <row r="19563" spans="6:6" x14ac:dyDescent="0.25">
      <c r="F19563" s="469"/>
    </row>
    <row r="19564" spans="6:6" x14ac:dyDescent="0.25">
      <c r="F19564" s="469"/>
    </row>
    <row r="19565" spans="6:6" x14ac:dyDescent="0.25">
      <c r="F19565" s="469"/>
    </row>
    <row r="19566" spans="6:6" x14ac:dyDescent="0.25">
      <c r="F19566" s="469"/>
    </row>
    <row r="19567" spans="6:6" x14ac:dyDescent="0.25">
      <c r="F19567" s="469"/>
    </row>
    <row r="19568" spans="6:6" x14ac:dyDescent="0.25">
      <c r="F19568" s="469"/>
    </row>
    <row r="19569" spans="6:6" x14ac:dyDescent="0.25">
      <c r="F19569" s="469"/>
    </row>
    <row r="19570" spans="6:6" x14ac:dyDescent="0.25">
      <c r="F19570" s="469"/>
    </row>
    <row r="19571" spans="6:6" x14ac:dyDescent="0.25">
      <c r="F19571" s="469"/>
    </row>
    <row r="19572" spans="6:6" x14ac:dyDescent="0.25">
      <c r="F19572" s="469"/>
    </row>
    <row r="19573" spans="6:6" x14ac:dyDescent="0.25">
      <c r="F19573" s="469"/>
    </row>
    <row r="19574" spans="6:6" x14ac:dyDescent="0.25">
      <c r="F19574" s="469"/>
    </row>
    <row r="19575" spans="6:6" x14ac:dyDescent="0.25">
      <c r="F19575" s="469"/>
    </row>
    <row r="19576" spans="6:6" x14ac:dyDescent="0.25">
      <c r="F19576" s="469"/>
    </row>
    <row r="19577" spans="6:6" x14ac:dyDescent="0.25">
      <c r="F19577" s="469"/>
    </row>
    <row r="19578" spans="6:6" x14ac:dyDescent="0.25">
      <c r="F19578" s="469"/>
    </row>
    <row r="19579" spans="6:6" x14ac:dyDescent="0.25">
      <c r="F19579" s="469"/>
    </row>
    <row r="19580" spans="6:6" x14ac:dyDescent="0.25">
      <c r="F19580" s="469"/>
    </row>
    <row r="19581" spans="6:6" x14ac:dyDescent="0.25">
      <c r="F19581" s="469"/>
    </row>
    <row r="19582" spans="6:6" x14ac:dyDescent="0.25">
      <c r="F19582" s="469"/>
    </row>
    <row r="19583" spans="6:6" x14ac:dyDescent="0.25">
      <c r="F19583" s="469"/>
    </row>
    <row r="19584" spans="6:6" x14ac:dyDescent="0.25">
      <c r="F19584" s="469"/>
    </row>
    <row r="19585" spans="6:6" x14ac:dyDescent="0.25">
      <c r="F19585" s="469"/>
    </row>
    <row r="19586" spans="6:6" x14ac:dyDescent="0.25">
      <c r="F19586" s="469"/>
    </row>
    <row r="19587" spans="6:6" x14ac:dyDescent="0.25">
      <c r="F19587" s="469"/>
    </row>
    <row r="19588" spans="6:6" x14ac:dyDescent="0.25">
      <c r="F19588" s="469"/>
    </row>
    <row r="19589" spans="6:6" x14ac:dyDescent="0.25">
      <c r="F19589" s="469"/>
    </row>
    <row r="19590" spans="6:6" x14ac:dyDescent="0.25">
      <c r="F19590" s="469"/>
    </row>
    <row r="19591" spans="6:6" x14ac:dyDescent="0.25">
      <c r="F19591" s="469"/>
    </row>
    <row r="19592" spans="6:6" x14ac:dyDescent="0.25">
      <c r="F19592" s="469"/>
    </row>
    <row r="19593" spans="6:6" x14ac:dyDescent="0.25">
      <c r="F19593" s="469"/>
    </row>
    <row r="19594" spans="6:6" x14ac:dyDescent="0.25">
      <c r="F19594" s="469"/>
    </row>
    <row r="19595" spans="6:6" x14ac:dyDescent="0.25">
      <c r="F19595" s="469"/>
    </row>
    <row r="19596" spans="6:6" x14ac:dyDescent="0.25">
      <c r="F19596" s="469"/>
    </row>
    <row r="19597" spans="6:6" x14ac:dyDescent="0.25">
      <c r="F19597" s="469"/>
    </row>
    <row r="19598" spans="6:6" x14ac:dyDescent="0.25">
      <c r="F19598" s="469"/>
    </row>
    <row r="19599" spans="6:6" x14ac:dyDescent="0.25">
      <c r="F19599" s="469"/>
    </row>
    <row r="19600" spans="6:6" x14ac:dyDescent="0.25">
      <c r="F19600" s="469"/>
    </row>
    <row r="19601" spans="6:6" x14ac:dyDescent="0.25">
      <c r="F19601" s="469"/>
    </row>
    <row r="19602" spans="6:6" x14ac:dyDescent="0.25">
      <c r="F19602" s="469"/>
    </row>
    <row r="19603" spans="6:6" x14ac:dyDescent="0.25">
      <c r="F19603" s="469"/>
    </row>
    <row r="19604" spans="6:6" x14ac:dyDescent="0.25">
      <c r="F19604" s="469"/>
    </row>
    <row r="19605" spans="6:6" x14ac:dyDescent="0.25">
      <c r="F19605" s="469"/>
    </row>
    <row r="19606" spans="6:6" x14ac:dyDescent="0.25">
      <c r="F19606" s="469"/>
    </row>
    <row r="19607" spans="6:6" x14ac:dyDescent="0.25">
      <c r="F19607" s="469"/>
    </row>
    <row r="19608" spans="6:6" x14ac:dyDescent="0.25">
      <c r="F19608" s="469"/>
    </row>
    <row r="19609" spans="6:6" x14ac:dyDescent="0.25">
      <c r="F19609" s="469"/>
    </row>
    <row r="19610" spans="6:6" x14ac:dyDescent="0.25">
      <c r="F19610" s="469"/>
    </row>
    <row r="19611" spans="6:6" x14ac:dyDescent="0.25">
      <c r="F19611" s="469"/>
    </row>
    <row r="19612" spans="6:6" x14ac:dyDescent="0.25">
      <c r="F19612" s="469"/>
    </row>
    <row r="19613" spans="6:6" x14ac:dyDescent="0.25">
      <c r="F19613" s="469"/>
    </row>
    <row r="19614" spans="6:6" x14ac:dyDescent="0.25">
      <c r="F19614" s="469"/>
    </row>
    <row r="19615" spans="6:6" x14ac:dyDescent="0.25">
      <c r="F19615" s="469"/>
    </row>
    <row r="19616" spans="6:6" x14ac:dyDescent="0.25">
      <c r="F19616" s="469"/>
    </row>
    <row r="19617" spans="6:6" x14ac:dyDescent="0.25">
      <c r="F19617" s="469"/>
    </row>
    <row r="19618" spans="6:6" x14ac:dyDescent="0.25">
      <c r="F19618" s="469"/>
    </row>
    <row r="19619" spans="6:6" x14ac:dyDescent="0.25">
      <c r="F19619" s="469"/>
    </row>
    <row r="19620" spans="6:6" x14ac:dyDescent="0.25">
      <c r="F19620" s="469"/>
    </row>
    <row r="19621" spans="6:6" x14ac:dyDescent="0.25">
      <c r="F19621" s="469"/>
    </row>
    <row r="19622" spans="6:6" x14ac:dyDescent="0.25">
      <c r="F19622" s="469"/>
    </row>
    <row r="19623" spans="6:6" x14ac:dyDescent="0.25">
      <c r="F19623" s="469"/>
    </row>
    <row r="19624" spans="6:6" x14ac:dyDescent="0.25">
      <c r="F19624" s="469"/>
    </row>
    <row r="19625" spans="6:6" x14ac:dyDescent="0.25">
      <c r="F19625" s="469"/>
    </row>
    <row r="19626" spans="6:6" x14ac:dyDescent="0.25">
      <c r="F19626" s="469"/>
    </row>
    <row r="19627" spans="6:6" x14ac:dyDescent="0.25">
      <c r="F19627" s="469"/>
    </row>
    <row r="19628" spans="6:6" x14ac:dyDescent="0.25">
      <c r="F19628" s="469"/>
    </row>
    <row r="19629" spans="6:6" x14ac:dyDescent="0.25">
      <c r="F19629" s="469"/>
    </row>
    <row r="19630" spans="6:6" x14ac:dyDescent="0.25">
      <c r="F19630" s="469"/>
    </row>
    <row r="19631" spans="6:6" x14ac:dyDescent="0.25">
      <c r="F19631" s="469"/>
    </row>
    <row r="19632" spans="6:6" x14ac:dyDescent="0.25">
      <c r="F19632" s="469"/>
    </row>
    <row r="19633" spans="6:6" x14ac:dyDescent="0.25">
      <c r="F19633" s="469"/>
    </row>
    <row r="19634" spans="6:6" x14ac:dyDescent="0.25">
      <c r="F19634" s="469"/>
    </row>
    <row r="19635" spans="6:6" x14ac:dyDescent="0.25">
      <c r="F19635" s="469"/>
    </row>
    <row r="19636" spans="6:6" x14ac:dyDescent="0.25">
      <c r="F19636" s="469"/>
    </row>
    <row r="19637" spans="6:6" x14ac:dyDescent="0.25">
      <c r="F19637" s="469"/>
    </row>
    <row r="19638" spans="6:6" x14ac:dyDescent="0.25">
      <c r="F19638" s="469"/>
    </row>
    <row r="19639" spans="6:6" x14ac:dyDescent="0.25">
      <c r="F19639" s="469"/>
    </row>
    <row r="19640" spans="6:6" x14ac:dyDescent="0.25">
      <c r="F19640" s="469"/>
    </row>
    <row r="19641" spans="6:6" x14ac:dyDescent="0.25">
      <c r="F19641" s="469"/>
    </row>
    <row r="19642" spans="6:6" x14ac:dyDescent="0.25">
      <c r="F19642" s="469"/>
    </row>
    <row r="19643" spans="6:6" x14ac:dyDescent="0.25">
      <c r="F19643" s="469"/>
    </row>
    <row r="19644" spans="6:6" x14ac:dyDescent="0.25">
      <c r="F19644" s="469"/>
    </row>
    <row r="19645" spans="6:6" x14ac:dyDescent="0.25">
      <c r="F19645" s="469"/>
    </row>
    <row r="19646" spans="6:6" x14ac:dyDescent="0.25">
      <c r="F19646" s="469"/>
    </row>
    <row r="19647" spans="6:6" x14ac:dyDescent="0.25">
      <c r="F19647" s="469"/>
    </row>
    <row r="19648" spans="6:6" x14ac:dyDescent="0.25">
      <c r="F19648" s="469"/>
    </row>
    <row r="19649" spans="6:6" x14ac:dyDescent="0.25">
      <c r="F19649" s="469"/>
    </row>
    <row r="19650" spans="6:6" x14ac:dyDescent="0.25">
      <c r="F19650" s="469"/>
    </row>
    <row r="19651" spans="6:6" x14ac:dyDescent="0.25">
      <c r="F19651" s="469"/>
    </row>
    <row r="19652" spans="6:6" x14ac:dyDescent="0.25">
      <c r="F19652" s="469"/>
    </row>
    <row r="19653" spans="6:6" x14ac:dyDescent="0.25">
      <c r="F19653" s="469"/>
    </row>
    <row r="19654" spans="6:6" x14ac:dyDescent="0.25">
      <c r="F19654" s="469"/>
    </row>
    <row r="19655" spans="6:6" x14ac:dyDescent="0.25">
      <c r="F19655" s="469"/>
    </row>
    <row r="19656" spans="6:6" x14ac:dyDescent="0.25">
      <c r="F19656" s="469"/>
    </row>
    <row r="19657" spans="6:6" x14ac:dyDescent="0.25">
      <c r="F19657" s="469"/>
    </row>
    <row r="19658" spans="6:6" x14ac:dyDescent="0.25">
      <c r="F19658" s="469"/>
    </row>
    <row r="19659" spans="6:6" x14ac:dyDescent="0.25">
      <c r="F19659" s="469"/>
    </row>
    <row r="19660" spans="6:6" x14ac:dyDescent="0.25">
      <c r="F19660" s="469"/>
    </row>
    <row r="19661" spans="6:6" x14ac:dyDescent="0.25">
      <c r="F19661" s="469"/>
    </row>
    <row r="19662" spans="6:6" x14ac:dyDescent="0.25">
      <c r="F19662" s="469"/>
    </row>
    <row r="19663" spans="6:6" x14ac:dyDescent="0.25">
      <c r="F19663" s="469"/>
    </row>
    <row r="19664" spans="6:6" x14ac:dyDescent="0.25">
      <c r="F19664" s="469"/>
    </row>
    <row r="19665" spans="6:6" x14ac:dyDescent="0.25">
      <c r="F19665" s="469"/>
    </row>
    <row r="19666" spans="6:6" x14ac:dyDescent="0.25">
      <c r="F19666" s="469"/>
    </row>
    <row r="19667" spans="6:6" x14ac:dyDescent="0.25">
      <c r="F19667" s="469"/>
    </row>
    <row r="19668" spans="6:6" x14ac:dyDescent="0.25">
      <c r="F19668" s="469"/>
    </row>
    <row r="19669" spans="6:6" x14ac:dyDescent="0.25">
      <c r="F19669" s="469"/>
    </row>
    <row r="19670" spans="6:6" x14ac:dyDescent="0.25">
      <c r="F19670" s="469"/>
    </row>
    <row r="19671" spans="6:6" x14ac:dyDescent="0.25">
      <c r="F19671" s="469"/>
    </row>
    <row r="19672" spans="6:6" x14ac:dyDescent="0.25">
      <c r="F19672" s="469"/>
    </row>
    <row r="19673" spans="6:6" x14ac:dyDescent="0.25">
      <c r="F19673" s="469"/>
    </row>
    <row r="19674" spans="6:6" x14ac:dyDescent="0.25">
      <c r="F19674" s="469"/>
    </row>
    <row r="19675" spans="6:6" x14ac:dyDescent="0.25">
      <c r="F19675" s="469"/>
    </row>
    <row r="19676" spans="6:6" x14ac:dyDescent="0.25">
      <c r="F19676" s="469"/>
    </row>
    <row r="19677" spans="6:6" x14ac:dyDescent="0.25">
      <c r="F19677" s="469"/>
    </row>
    <row r="19678" spans="6:6" x14ac:dyDescent="0.25">
      <c r="F19678" s="469"/>
    </row>
    <row r="19679" spans="6:6" x14ac:dyDescent="0.25">
      <c r="F19679" s="469"/>
    </row>
    <row r="19680" spans="6:6" x14ac:dyDescent="0.25">
      <c r="F19680" s="469"/>
    </row>
    <row r="19681" spans="6:6" x14ac:dyDescent="0.25">
      <c r="F19681" s="469"/>
    </row>
    <row r="19682" spans="6:6" x14ac:dyDescent="0.25">
      <c r="F19682" s="469"/>
    </row>
    <row r="19683" spans="6:6" x14ac:dyDescent="0.25">
      <c r="F19683" s="469"/>
    </row>
    <row r="19684" spans="6:6" x14ac:dyDescent="0.25">
      <c r="F19684" s="469"/>
    </row>
    <row r="19685" spans="6:6" x14ac:dyDescent="0.25">
      <c r="F19685" s="469"/>
    </row>
    <row r="19686" spans="6:6" x14ac:dyDescent="0.25">
      <c r="F19686" s="469"/>
    </row>
    <row r="19687" spans="6:6" x14ac:dyDescent="0.25">
      <c r="F19687" s="469"/>
    </row>
    <row r="19688" spans="6:6" x14ac:dyDescent="0.25">
      <c r="F19688" s="469"/>
    </row>
    <row r="19689" spans="6:6" x14ac:dyDescent="0.25">
      <c r="F19689" s="469"/>
    </row>
    <row r="19690" spans="6:6" x14ac:dyDescent="0.25">
      <c r="F19690" s="469"/>
    </row>
    <row r="19691" spans="6:6" x14ac:dyDescent="0.25">
      <c r="F19691" s="469"/>
    </row>
    <row r="19692" spans="6:6" x14ac:dyDescent="0.25">
      <c r="F19692" s="469"/>
    </row>
    <row r="19693" spans="6:6" x14ac:dyDescent="0.25">
      <c r="F19693" s="469"/>
    </row>
    <row r="19694" spans="6:6" x14ac:dyDescent="0.25">
      <c r="F19694" s="469"/>
    </row>
    <row r="19695" spans="6:6" x14ac:dyDescent="0.25">
      <c r="F19695" s="469"/>
    </row>
    <row r="19696" spans="6:6" x14ac:dyDescent="0.25">
      <c r="F19696" s="469"/>
    </row>
    <row r="19697" spans="6:6" x14ac:dyDescent="0.25">
      <c r="F19697" s="469"/>
    </row>
    <row r="19698" spans="6:6" x14ac:dyDescent="0.25">
      <c r="F19698" s="469"/>
    </row>
    <row r="19699" spans="6:6" x14ac:dyDescent="0.25">
      <c r="F19699" s="469"/>
    </row>
    <row r="19700" spans="6:6" x14ac:dyDescent="0.25">
      <c r="F19700" s="469"/>
    </row>
    <row r="19701" spans="6:6" x14ac:dyDescent="0.25">
      <c r="F19701" s="469"/>
    </row>
    <row r="19702" spans="6:6" x14ac:dyDescent="0.25">
      <c r="F19702" s="469"/>
    </row>
    <row r="19703" spans="6:6" x14ac:dyDescent="0.25">
      <c r="F19703" s="469"/>
    </row>
    <row r="19704" spans="6:6" x14ac:dyDescent="0.25">
      <c r="F19704" s="469"/>
    </row>
    <row r="19705" spans="6:6" x14ac:dyDescent="0.25">
      <c r="F19705" s="469"/>
    </row>
    <row r="19706" spans="6:6" x14ac:dyDescent="0.25">
      <c r="F19706" s="469"/>
    </row>
    <row r="19707" spans="6:6" x14ac:dyDescent="0.25">
      <c r="F19707" s="469"/>
    </row>
    <row r="19708" spans="6:6" x14ac:dyDescent="0.25">
      <c r="F19708" s="469"/>
    </row>
    <row r="19709" spans="6:6" x14ac:dyDescent="0.25">
      <c r="F19709" s="469"/>
    </row>
    <row r="19710" spans="6:6" x14ac:dyDescent="0.25">
      <c r="F19710" s="469"/>
    </row>
    <row r="19711" spans="6:6" x14ac:dyDescent="0.25">
      <c r="F19711" s="469"/>
    </row>
    <row r="19712" spans="6:6" x14ac:dyDescent="0.25">
      <c r="F19712" s="469"/>
    </row>
    <row r="19713" spans="6:6" x14ac:dyDescent="0.25">
      <c r="F19713" s="469"/>
    </row>
    <row r="19714" spans="6:6" x14ac:dyDescent="0.25">
      <c r="F19714" s="469"/>
    </row>
    <row r="19715" spans="6:6" x14ac:dyDescent="0.25">
      <c r="F19715" s="469"/>
    </row>
    <row r="19716" spans="6:6" x14ac:dyDescent="0.25">
      <c r="F19716" s="469"/>
    </row>
    <row r="19717" spans="6:6" x14ac:dyDescent="0.25">
      <c r="F19717" s="469"/>
    </row>
    <row r="19718" spans="6:6" x14ac:dyDescent="0.25">
      <c r="F19718" s="469"/>
    </row>
    <row r="19719" spans="6:6" x14ac:dyDescent="0.25">
      <c r="F19719" s="469"/>
    </row>
    <row r="19720" spans="6:6" x14ac:dyDescent="0.25">
      <c r="F19720" s="469"/>
    </row>
    <row r="19721" spans="6:6" x14ac:dyDescent="0.25">
      <c r="F19721" s="469"/>
    </row>
    <row r="19722" spans="6:6" x14ac:dyDescent="0.25">
      <c r="F19722" s="469"/>
    </row>
    <row r="19723" spans="6:6" x14ac:dyDescent="0.25">
      <c r="F19723" s="469"/>
    </row>
    <row r="19724" spans="6:6" x14ac:dyDescent="0.25">
      <c r="F19724" s="469"/>
    </row>
    <row r="19725" spans="6:6" x14ac:dyDescent="0.25">
      <c r="F19725" s="469"/>
    </row>
    <row r="19726" spans="6:6" x14ac:dyDescent="0.25">
      <c r="F19726" s="469"/>
    </row>
    <row r="19727" spans="6:6" x14ac:dyDescent="0.25">
      <c r="F19727" s="469"/>
    </row>
    <row r="19728" spans="6:6" x14ac:dyDescent="0.25">
      <c r="F19728" s="469"/>
    </row>
    <row r="19729" spans="6:6" x14ac:dyDescent="0.25">
      <c r="F19729" s="469"/>
    </row>
    <row r="19730" spans="6:6" x14ac:dyDescent="0.25">
      <c r="F19730" s="469"/>
    </row>
    <row r="19731" spans="6:6" x14ac:dyDescent="0.25">
      <c r="F19731" s="469"/>
    </row>
    <row r="19732" spans="6:6" x14ac:dyDescent="0.25">
      <c r="F19732" s="469"/>
    </row>
    <row r="19733" spans="6:6" x14ac:dyDescent="0.25">
      <c r="F19733" s="469"/>
    </row>
    <row r="19734" spans="6:6" x14ac:dyDescent="0.25">
      <c r="F19734" s="469"/>
    </row>
    <row r="19735" spans="6:6" x14ac:dyDescent="0.25">
      <c r="F19735" s="469"/>
    </row>
    <row r="19736" spans="6:6" x14ac:dyDescent="0.25">
      <c r="F19736" s="469"/>
    </row>
    <row r="19737" spans="6:6" x14ac:dyDescent="0.25">
      <c r="F19737" s="469"/>
    </row>
    <row r="19738" spans="6:6" x14ac:dyDescent="0.25">
      <c r="F19738" s="469"/>
    </row>
    <row r="19739" spans="6:6" x14ac:dyDescent="0.25">
      <c r="F19739" s="469"/>
    </row>
    <row r="19740" spans="6:6" x14ac:dyDescent="0.25">
      <c r="F19740" s="469"/>
    </row>
    <row r="19741" spans="6:6" x14ac:dyDescent="0.25">
      <c r="F19741" s="469"/>
    </row>
    <row r="19742" spans="6:6" x14ac:dyDescent="0.25">
      <c r="F19742" s="469"/>
    </row>
    <row r="19743" spans="6:6" x14ac:dyDescent="0.25">
      <c r="F19743" s="469"/>
    </row>
    <row r="19744" spans="6:6" x14ac:dyDescent="0.25">
      <c r="F19744" s="469"/>
    </row>
    <row r="19745" spans="6:6" x14ac:dyDescent="0.25">
      <c r="F19745" s="469"/>
    </row>
    <row r="19746" spans="6:6" x14ac:dyDescent="0.25">
      <c r="F19746" s="469"/>
    </row>
    <row r="19747" spans="6:6" x14ac:dyDescent="0.25">
      <c r="F19747" s="469"/>
    </row>
    <row r="19748" spans="6:6" x14ac:dyDescent="0.25">
      <c r="F19748" s="469"/>
    </row>
    <row r="19749" spans="6:6" x14ac:dyDescent="0.25">
      <c r="F19749" s="469"/>
    </row>
    <row r="19750" spans="6:6" x14ac:dyDescent="0.25">
      <c r="F19750" s="469"/>
    </row>
    <row r="19751" spans="6:6" x14ac:dyDescent="0.25">
      <c r="F19751" s="469"/>
    </row>
    <row r="19752" spans="6:6" x14ac:dyDescent="0.25">
      <c r="F19752" s="469"/>
    </row>
    <row r="19753" spans="6:6" x14ac:dyDescent="0.25">
      <c r="F19753" s="469"/>
    </row>
    <row r="19754" spans="6:6" x14ac:dyDescent="0.25">
      <c r="F19754" s="469"/>
    </row>
    <row r="19755" spans="6:6" x14ac:dyDescent="0.25">
      <c r="F19755" s="469"/>
    </row>
    <row r="19756" spans="6:6" x14ac:dyDescent="0.25">
      <c r="F19756" s="469"/>
    </row>
    <row r="19757" spans="6:6" x14ac:dyDescent="0.25">
      <c r="F19757" s="469"/>
    </row>
    <row r="19758" spans="6:6" x14ac:dyDescent="0.25">
      <c r="F19758" s="469"/>
    </row>
    <row r="19759" spans="6:6" x14ac:dyDescent="0.25">
      <c r="F19759" s="469"/>
    </row>
    <row r="19760" spans="6:6" x14ac:dyDescent="0.25">
      <c r="F19760" s="469"/>
    </row>
    <row r="19761" spans="6:6" x14ac:dyDescent="0.25">
      <c r="F19761" s="469"/>
    </row>
    <row r="19762" spans="6:6" x14ac:dyDescent="0.25">
      <c r="F19762" s="469"/>
    </row>
    <row r="19763" spans="6:6" x14ac:dyDescent="0.25">
      <c r="F19763" s="469"/>
    </row>
    <row r="19764" spans="6:6" x14ac:dyDescent="0.25">
      <c r="F19764" s="469"/>
    </row>
    <row r="19765" spans="6:6" x14ac:dyDescent="0.25">
      <c r="F19765" s="469"/>
    </row>
    <row r="19766" spans="6:6" x14ac:dyDescent="0.25">
      <c r="F19766" s="469"/>
    </row>
    <row r="19767" spans="6:6" x14ac:dyDescent="0.25">
      <c r="F19767" s="469"/>
    </row>
    <row r="19768" spans="6:6" x14ac:dyDescent="0.25">
      <c r="F19768" s="469"/>
    </row>
    <row r="19769" spans="6:6" x14ac:dyDescent="0.25">
      <c r="F19769" s="469"/>
    </row>
    <row r="19770" spans="6:6" x14ac:dyDescent="0.25">
      <c r="F19770" s="469"/>
    </row>
    <row r="19771" spans="6:6" x14ac:dyDescent="0.25">
      <c r="F19771" s="469"/>
    </row>
    <row r="19772" spans="6:6" x14ac:dyDescent="0.25">
      <c r="F19772" s="469"/>
    </row>
    <row r="19773" spans="6:6" x14ac:dyDescent="0.25">
      <c r="F19773" s="469"/>
    </row>
    <row r="19774" spans="6:6" x14ac:dyDescent="0.25">
      <c r="F19774" s="469"/>
    </row>
    <row r="19775" spans="6:6" x14ac:dyDescent="0.25">
      <c r="F19775" s="469"/>
    </row>
    <row r="19776" spans="6:6" x14ac:dyDescent="0.25">
      <c r="F19776" s="469"/>
    </row>
    <row r="19777" spans="6:6" x14ac:dyDescent="0.25">
      <c r="F19777" s="469"/>
    </row>
    <row r="19778" spans="6:6" x14ac:dyDescent="0.25">
      <c r="F19778" s="469"/>
    </row>
    <row r="19779" spans="6:6" x14ac:dyDescent="0.25">
      <c r="F19779" s="469"/>
    </row>
    <row r="19780" spans="6:6" x14ac:dyDescent="0.25">
      <c r="F19780" s="469"/>
    </row>
    <row r="19781" spans="6:6" x14ac:dyDescent="0.25">
      <c r="F19781" s="469"/>
    </row>
    <row r="19782" spans="6:6" x14ac:dyDescent="0.25">
      <c r="F19782" s="469"/>
    </row>
    <row r="19783" spans="6:6" x14ac:dyDescent="0.25">
      <c r="F19783" s="469"/>
    </row>
    <row r="19784" spans="6:6" x14ac:dyDescent="0.25">
      <c r="F19784" s="469"/>
    </row>
    <row r="19785" spans="6:6" x14ac:dyDescent="0.25">
      <c r="F19785" s="469"/>
    </row>
    <row r="19786" spans="6:6" x14ac:dyDescent="0.25">
      <c r="F19786" s="469"/>
    </row>
    <row r="19787" spans="6:6" x14ac:dyDescent="0.25">
      <c r="F19787" s="469"/>
    </row>
    <row r="19788" spans="6:6" x14ac:dyDescent="0.25">
      <c r="F19788" s="469"/>
    </row>
    <row r="19789" spans="6:6" x14ac:dyDescent="0.25">
      <c r="F19789" s="469"/>
    </row>
    <row r="19790" spans="6:6" x14ac:dyDescent="0.25">
      <c r="F19790" s="469"/>
    </row>
    <row r="19791" spans="6:6" x14ac:dyDescent="0.25">
      <c r="F19791" s="469"/>
    </row>
    <row r="19792" spans="6:6" x14ac:dyDescent="0.25">
      <c r="F19792" s="469"/>
    </row>
    <row r="19793" spans="6:6" x14ac:dyDescent="0.25">
      <c r="F19793" s="469"/>
    </row>
    <row r="19794" spans="6:6" x14ac:dyDescent="0.25">
      <c r="F19794" s="469"/>
    </row>
    <row r="19795" spans="6:6" x14ac:dyDescent="0.25">
      <c r="F19795" s="469"/>
    </row>
    <row r="19796" spans="6:6" x14ac:dyDescent="0.25">
      <c r="F19796" s="469"/>
    </row>
    <row r="19797" spans="6:6" x14ac:dyDescent="0.25">
      <c r="F19797" s="469"/>
    </row>
    <row r="19798" spans="6:6" x14ac:dyDescent="0.25">
      <c r="F19798" s="469"/>
    </row>
    <row r="19799" spans="6:6" x14ac:dyDescent="0.25">
      <c r="F19799" s="469"/>
    </row>
    <row r="19800" spans="6:6" x14ac:dyDescent="0.25">
      <c r="F19800" s="469"/>
    </row>
    <row r="19801" spans="6:6" x14ac:dyDescent="0.25">
      <c r="F19801" s="469"/>
    </row>
    <row r="19802" spans="6:6" x14ac:dyDescent="0.25">
      <c r="F19802" s="469"/>
    </row>
    <row r="19803" spans="6:6" x14ac:dyDescent="0.25">
      <c r="F19803" s="469"/>
    </row>
    <row r="19804" spans="6:6" x14ac:dyDescent="0.25">
      <c r="F19804" s="469"/>
    </row>
    <row r="19805" spans="6:6" x14ac:dyDescent="0.25">
      <c r="F19805" s="469"/>
    </row>
    <row r="19806" spans="6:6" x14ac:dyDescent="0.25">
      <c r="F19806" s="469"/>
    </row>
    <row r="19807" spans="6:6" x14ac:dyDescent="0.25">
      <c r="F19807" s="469"/>
    </row>
    <row r="19808" spans="6:6" x14ac:dyDescent="0.25">
      <c r="F19808" s="469"/>
    </row>
    <row r="19809" spans="6:6" x14ac:dyDescent="0.25">
      <c r="F19809" s="469"/>
    </row>
    <row r="19810" spans="6:6" x14ac:dyDescent="0.25">
      <c r="F19810" s="469"/>
    </row>
    <row r="19811" spans="6:6" x14ac:dyDescent="0.25">
      <c r="F19811" s="469"/>
    </row>
    <row r="19812" spans="6:6" x14ac:dyDescent="0.25">
      <c r="F19812" s="469"/>
    </row>
    <row r="19813" spans="6:6" x14ac:dyDescent="0.25">
      <c r="F19813" s="469"/>
    </row>
    <row r="19814" spans="6:6" x14ac:dyDescent="0.25">
      <c r="F19814" s="469"/>
    </row>
    <row r="19815" spans="6:6" x14ac:dyDescent="0.25">
      <c r="F19815" s="469"/>
    </row>
    <row r="19816" spans="6:6" x14ac:dyDescent="0.25">
      <c r="F19816" s="469"/>
    </row>
    <row r="19817" spans="6:6" x14ac:dyDescent="0.25">
      <c r="F19817" s="469"/>
    </row>
    <row r="19818" spans="6:6" x14ac:dyDescent="0.25">
      <c r="F19818" s="469"/>
    </row>
    <row r="19819" spans="6:6" x14ac:dyDescent="0.25">
      <c r="F19819" s="469"/>
    </row>
    <row r="19820" spans="6:6" x14ac:dyDescent="0.25">
      <c r="F19820" s="469"/>
    </row>
    <row r="19821" spans="6:6" x14ac:dyDescent="0.25">
      <c r="F19821" s="469"/>
    </row>
    <row r="19822" spans="6:6" x14ac:dyDescent="0.25">
      <c r="F19822" s="469"/>
    </row>
    <row r="19823" spans="6:6" x14ac:dyDescent="0.25">
      <c r="F19823" s="469"/>
    </row>
    <row r="19824" spans="6:6" x14ac:dyDescent="0.25">
      <c r="F19824" s="469"/>
    </row>
    <row r="19825" spans="6:6" x14ac:dyDescent="0.25">
      <c r="F19825" s="469"/>
    </row>
    <row r="19826" spans="6:6" x14ac:dyDescent="0.25">
      <c r="F19826" s="469"/>
    </row>
    <row r="19827" spans="6:6" x14ac:dyDescent="0.25">
      <c r="F19827" s="469"/>
    </row>
    <row r="19828" spans="6:6" x14ac:dyDescent="0.25">
      <c r="F19828" s="469"/>
    </row>
    <row r="19829" spans="6:6" x14ac:dyDescent="0.25">
      <c r="F19829" s="469"/>
    </row>
    <row r="19830" spans="6:6" x14ac:dyDescent="0.25">
      <c r="F19830" s="469"/>
    </row>
    <row r="19831" spans="6:6" x14ac:dyDescent="0.25">
      <c r="F19831" s="469"/>
    </row>
    <row r="19832" spans="6:6" x14ac:dyDescent="0.25">
      <c r="F19832" s="469"/>
    </row>
    <row r="19833" spans="6:6" x14ac:dyDescent="0.25">
      <c r="F19833" s="469"/>
    </row>
    <row r="19834" spans="6:6" x14ac:dyDescent="0.25">
      <c r="F19834" s="469"/>
    </row>
    <row r="19835" spans="6:6" x14ac:dyDescent="0.25">
      <c r="F19835" s="469"/>
    </row>
    <row r="19836" spans="6:6" x14ac:dyDescent="0.25">
      <c r="F19836" s="469"/>
    </row>
    <row r="19837" spans="6:6" x14ac:dyDescent="0.25">
      <c r="F19837" s="469"/>
    </row>
    <row r="19838" spans="6:6" x14ac:dyDescent="0.25">
      <c r="F19838" s="469"/>
    </row>
    <row r="19839" spans="6:6" x14ac:dyDescent="0.25">
      <c r="F19839" s="469"/>
    </row>
    <row r="19840" spans="6:6" x14ac:dyDescent="0.25">
      <c r="F19840" s="469"/>
    </row>
    <row r="19841" spans="6:6" x14ac:dyDescent="0.25">
      <c r="F19841" s="469"/>
    </row>
    <row r="19842" spans="6:6" x14ac:dyDescent="0.25">
      <c r="F19842" s="469"/>
    </row>
    <row r="19843" spans="6:6" x14ac:dyDescent="0.25">
      <c r="F19843" s="469"/>
    </row>
    <row r="19844" spans="6:6" x14ac:dyDescent="0.25">
      <c r="F19844" s="469"/>
    </row>
    <row r="19845" spans="6:6" x14ac:dyDescent="0.25">
      <c r="F19845" s="469"/>
    </row>
    <row r="19846" spans="6:6" x14ac:dyDescent="0.25">
      <c r="F19846" s="469"/>
    </row>
    <row r="19847" spans="6:6" x14ac:dyDescent="0.25">
      <c r="F19847" s="469"/>
    </row>
    <row r="19848" spans="6:6" x14ac:dyDescent="0.25">
      <c r="F19848" s="469"/>
    </row>
    <row r="19849" spans="6:6" x14ac:dyDescent="0.25">
      <c r="F19849" s="469"/>
    </row>
    <row r="19850" spans="6:6" x14ac:dyDescent="0.25">
      <c r="F19850" s="469"/>
    </row>
    <row r="19851" spans="6:6" x14ac:dyDescent="0.25">
      <c r="F19851" s="469"/>
    </row>
    <row r="19852" spans="6:6" x14ac:dyDescent="0.25">
      <c r="F19852" s="469"/>
    </row>
    <row r="19853" spans="6:6" x14ac:dyDescent="0.25">
      <c r="F19853" s="469"/>
    </row>
    <row r="19854" spans="6:6" x14ac:dyDescent="0.25">
      <c r="F19854" s="469"/>
    </row>
    <row r="19855" spans="6:6" x14ac:dyDescent="0.25">
      <c r="F19855" s="469"/>
    </row>
    <row r="19856" spans="6:6" x14ac:dyDescent="0.25">
      <c r="F19856" s="469"/>
    </row>
    <row r="19857" spans="6:6" x14ac:dyDescent="0.25">
      <c r="F19857" s="469"/>
    </row>
    <row r="19858" spans="6:6" x14ac:dyDescent="0.25">
      <c r="F19858" s="469"/>
    </row>
    <row r="19859" spans="6:6" x14ac:dyDescent="0.25">
      <c r="F19859" s="469"/>
    </row>
    <row r="19860" spans="6:6" x14ac:dyDescent="0.25">
      <c r="F19860" s="469"/>
    </row>
    <row r="19861" spans="6:6" x14ac:dyDescent="0.25">
      <c r="F19861" s="469"/>
    </row>
    <row r="19862" spans="6:6" x14ac:dyDescent="0.25">
      <c r="F19862" s="469"/>
    </row>
    <row r="19863" spans="6:6" x14ac:dyDescent="0.25">
      <c r="F19863" s="469"/>
    </row>
    <row r="19864" spans="6:6" x14ac:dyDescent="0.25">
      <c r="F19864" s="469"/>
    </row>
    <row r="19865" spans="6:6" x14ac:dyDescent="0.25">
      <c r="F19865" s="469"/>
    </row>
    <row r="19866" spans="6:6" x14ac:dyDescent="0.25">
      <c r="F19866" s="469"/>
    </row>
    <row r="19867" spans="6:6" x14ac:dyDescent="0.25">
      <c r="F19867" s="469"/>
    </row>
    <row r="19868" spans="6:6" x14ac:dyDescent="0.25">
      <c r="F19868" s="469"/>
    </row>
    <row r="19869" spans="6:6" x14ac:dyDescent="0.25">
      <c r="F19869" s="469"/>
    </row>
    <row r="19870" spans="6:6" x14ac:dyDescent="0.25">
      <c r="F19870" s="469"/>
    </row>
    <row r="19871" spans="6:6" x14ac:dyDescent="0.25">
      <c r="F19871" s="469"/>
    </row>
    <row r="19872" spans="6:6" x14ac:dyDescent="0.25">
      <c r="F19872" s="469"/>
    </row>
    <row r="19873" spans="6:6" x14ac:dyDescent="0.25">
      <c r="F19873" s="469"/>
    </row>
    <row r="19874" spans="6:6" x14ac:dyDescent="0.25">
      <c r="F19874" s="469"/>
    </row>
    <row r="19875" spans="6:6" x14ac:dyDescent="0.25">
      <c r="F19875" s="469"/>
    </row>
    <row r="19876" spans="6:6" x14ac:dyDescent="0.25">
      <c r="F19876" s="469"/>
    </row>
    <row r="19877" spans="6:6" x14ac:dyDescent="0.25">
      <c r="F19877" s="469"/>
    </row>
    <row r="19878" spans="6:6" x14ac:dyDescent="0.25">
      <c r="F19878" s="469"/>
    </row>
    <row r="19879" spans="6:6" x14ac:dyDescent="0.25">
      <c r="F19879" s="469"/>
    </row>
    <row r="19880" spans="6:6" x14ac:dyDescent="0.25">
      <c r="F19880" s="469"/>
    </row>
    <row r="19881" spans="6:6" x14ac:dyDescent="0.25">
      <c r="F19881" s="469"/>
    </row>
    <row r="19882" spans="6:6" x14ac:dyDescent="0.25">
      <c r="F19882" s="469"/>
    </row>
    <row r="19883" spans="6:6" x14ac:dyDescent="0.25">
      <c r="F19883" s="469"/>
    </row>
    <row r="19884" spans="6:6" x14ac:dyDescent="0.25">
      <c r="F19884" s="469"/>
    </row>
    <row r="19885" spans="6:6" x14ac:dyDescent="0.25">
      <c r="F19885" s="469"/>
    </row>
    <row r="19886" spans="6:6" x14ac:dyDescent="0.25">
      <c r="F19886" s="469"/>
    </row>
    <row r="19887" spans="6:6" x14ac:dyDescent="0.25">
      <c r="F19887" s="469"/>
    </row>
    <row r="19888" spans="6:6" x14ac:dyDescent="0.25">
      <c r="F19888" s="469"/>
    </row>
    <row r="19889" spans="6:6" x14ac:dyDescent="0.25">
      <c r="F19889" s="469"/>
    </row>
    <row r="19890" spans="6:6" x14ac:dyDescent="0.25">
      <c r="F19890" s="469"/>
    </row>
    <row r="19891" spans="6:6" x14ac:dyDescent="0.25">
      <c r="F19891" s="469"/>
    </row>
    <row r="19892" spans="6:6" x14ac:dyDescent="0.25">
      <c r="F19892" s="469"/>
    </row>
    <row r="19893" spans="6:6" x14ac:dyDescent="0.25">
      <c r="F19893" s="469"/>
    </row>
    <row r="19894" spans="6:6" x14ac:dyDescent="0.25">
      <c r="F19894" s="469"/>
    </row>
    <row r="19895" spans="6:6" x14ac:dyDescent="0.25">
      <c r="F19895" s="469"/>
    </row>
    <row r="19896" spans="6:6" x14ac:dyDescent="0.25">
      <c r="F19896" s="469"/>
    </row>
    <row r="19897" spans="6:6" x14ac:dyDescent="0.25">
      <c r="F19897" s="469"/>
    </row>
    <row r="19898" spans="6:6" x14ac:dyDescent="0.25">
      <c r="F19898" s="469"/>
    </row>
    <row r="19899" spans="6:6" x14ac:dyDescent="0.25">
      <c r="F19899" s="469"/>
    </row>
    <row r="19900" spans="6:6" x14ac:dyDescent="0.25">
      <c r="F19900" s="469"/>
    </row>
    <row r="19901" spans="6:6" x14ac:dyDescent="0.25">
      <c r="F19901" s="469"/>
    </row>
    <row r="19902" spans="6:6" x14ac:dyDescent="0.25">
      <c r="F19902" s="469"/>
    </row>
    <row r="19903" spans="6:6" x14ac:dyDescent="0.25">
      <c r="F19903" s="469"/>
    </row>
    <row r="19904" spans="6:6" x14ac:dyDescent="0.25">
      <c r="F19904" s="469"/>
    </row>
    <row r="19905" spans="6:6" x14ac:dyDescent="0.25">
      <c r="F19905" s="469"/>
    </row>
    <row r="19906" spans="6:6" x14ac:dyDescent="0.25">
      <c r="F19906" s="469"/>
    </row>
    <row r="19907" spans="6:6" x14ac:dyDescent="0.25">
      <c r="F19907" s="469"/>
    </row>
    <row r="19908" spans="6:6" x14ac:dyDescent="0.25">
      <c r="F19908" s="469"/>
    </row>
    <row r="19909" spans="6:6" x14ac:dyDescent="0.25">
      <c r="F19909" s="469"/>
    </row>
    <row r="19910" spans="6:6" x14ac:dyDescent="0.25">
      <c r="F19910" s="469"/>
    </row>
    <row r="19911" spans="6:6" x14ac:dyDescent="0.25">
      <c r="F19911" s="469"/>
    </row>
    <row r="19912" spans="6:6" x14ac:dyDescent="0.25">
      <c r="F19912" s="469"/>
    </row>
    <row r="19913" spans="6:6" x14ac:dyDescent="0.25">
      <c r="F19913" s="469"/>
    </row>
    <row r="19914" spans="6:6" x14ac:dyDescent="0.25">
      <c r="F19914" s="469"/>
    </row>
    <row r="19915" spans="6:6" x14ac:dyDescent="0.25">
      <c r="F19915" s="469"/>
    </row>
    <row r="19916" spans="6:6" x14ac:dyDescent="0.25">
      <c r="F19916" s="469"/>
    </row>
    <row r="19917" spans="6:6" x14ac:dyDescent="0.25">
      <c r="F19917" s="469"/>
    </row>
    <row r="19918" spans="6:6" x14ac:dyDescent="0.25">
      <c r="F19918" s="469"/>
    </row>
    <row r="19919" spans="6:6" x14ac:dyDescent="0.25">
      <c r="F19919" s="469"/>
    </row>
    <row r="19920" spans="6:6" x14ac:dyDescent="0.25">
      <c r="F19920" s="469"/>
    </row>
    <row r="19921" spans="6:6" x14ac:dyDescent="0.25">
      <c r="F19921" s="469"/>
    </row>
    <row r="19922" spans="6:6" x14ac:dyDescent="0.25">
      <c r="F19922" s="469"/>
    </row>
    <row r="19923" spans="6:6" x14ac:dyDescent="0.25">
      <c r="F19923" s="469"/>
    </row>
    <row r="19924" spans="6:6" x14ac:dyDescent="0.25">
      <c r="F19924" s="469"/>
    </row>
    <row r="19925" spans="6:6" x14ac:dyDescent="0.25">
      <c r="F19925" s="469"/>
    </row>
    <row r="19926" spans="6:6" x14ac:dyDescent="0.25">
      <c r="F19926" s="469"/>
    </row>
    <row r="19927" spans="6:6" x14ac:dyDescent="0.25">
      <c r="F19927" s="469"/>
    </row>
    <row r="19928" spans="6:6" x14ac:dyDescent="0.25">
      <c r="F19928" s="469"/>
    </row>
    <row r="19929" spans="6:6" x14ac:dyDescent="0.25">
      <c r="F19929" s="469"/>
    </row>
    <row r="19930" spans="6:6" x14ac:dyDescent="0.25">
      <c r="F19930" s="469"/>
    </row>
    <row r="19931" spans="6:6" x14ac:dyDescent="0.25">
      <c r="F19931" s="469"/>
    </row>
    <row r="19932" spans="6:6" x14ac:dyDescent="0.25">
      <c r="F19932" s="469"/>
    </row>
    <row r="19933" spans="6:6" x14ac:dyDescent="0.25">
      <c r="F19933" s="469"/>
    </row>
    <row r="19934" spans="6:6" x14ac:dyDescent="0.25">
      <c r="F19934" s="469"/>
    </row>
    <row r="19935" spans="6:6" x14ac:dyDescent="0.25">
      <c r="F19935" s="469"/>
    </row>
    <row r="19936" spans="6:6" x14ac:dyDescent="0.25">
      <c r="F19936" s="469"/>
    </row>
    <row r="19937" spans="6:6" x14ac:dyDescent="0.25">
      <c r="F19937" s="469"/>
    </row>
    <row r="19938" spans="6:6" x14ac:dyDescent="0.25">
      <c r="F19938" s="469"/>
    </row>
    <row r="19939" spans="6:6" x14ac:dyDescent="0.25">
      <c r="F19939" s="469"/>
    </row>
    <row r="19940" spans="6:6" x14ac:dyDescent="0.25">
      <c r="F19940" s="469"/>
    </row>
    <row r="19941" spans="6:6" x14ac:dyDescent="0.25">
      <c r="F19941" s="469"/>
    </row>
    <row r="19942" spans="6:6" x14ac:dyDescent="0.25">
      <c r="F19942" s="469"/>
    </row>
    <row r="19943" spans="6:6" x14ac:dyDescent="0.25">
      <c r="F19943" s="469"/>
    </row>
    <row r="19944" spans="6:6" x14ac:dyDescent="0.25">
      <c r="F19944" s="469"/>
    </row>
    <row r="19945" spans="6:6" x14ac:dyDescent="0.25">
      <c r="F19945" s="469"/>
    </row>
    <row r="19946" spans="6:6" x14ac:dyDescent="0.25">
      <c r="F19946" s="469"/>
    </row>
    <row r="19947" spans="6:6" x14ac:dyDescent="0.25">
      <c r="F19947" s="469"/>
    </row>
    <row r="19948" spans="6:6" x14ac:dyDescent="0.25">
      <c r="F19948" s="469"/>
    </row>
    <row r="19949" spans="6:6" x14ac:dyDescent="0.25">
      <c r="F19949" s="469"/>
    </row>
    <row r="19950" spans="6:6" x14ac:dyDescent="0.25">
      <c r="F19950" s="469"/>
    </row>
    <row r="19951" spans="6:6" x14ac:dyDescent="0.25">
      <c r="F19951" s="469"/>
    </row>
    <row r="19952" spans="6:6" x14ac:dyDescent="0.25">
      <c r="F19952" s="469"/>
    </row>
    <row r="19953" spans="6:6" x14ac:dyDescent="0.25">
      <c r="F19953" s="469"/>
    </row>
    <row r="19954" spans="6:6" x14ac:dyDescent="0.25">
      <c r="F19954" s="469"/>
    </row>
    <row r="19955" spans="6:6" x14ac:dyDescent="0.25">
      <c r="F19955" s="469"/>
    </row>
    <row r="19956" spans="6:6" x14ac:dyDescent="0.25">
      <c r="F19956" s="469"/>
    </row>
    <row r="19957" spans="6:6" x14ac:dyDescent="0.25">
      <c r="F19957" s="469"/>
    </row>
    <row r="19958" spans="6:6" x14ac:dyDescent="0.25">
      <c r="F19958" s="469"/>
    </row>
    <row r="19959" spans="6:6" x14ac:dyDescent="0.25">
      <c r="F19959" s="469"/>
    </row>
    <row r="19960" spans="6:6" x14ac:dyDescent="0.25">
      <c r="F19960" s="469"/>
    </row>
    <row r="19961" spans="6:6" x14ac:dyDescent="0.25">
      <c r="F19961" s="469"/>
    </row>
    <row r="19962" spans="6:6" x14ac:dyDescent="0.25">
      <c r="F19962" s="469"/>
    </row>
    <row r="19963" spans="6:6" x14ac:dyDescent="0.25">
      <c r="F19963" s="469"/>
    </row>
    <row r="19964" spans="6:6" x14ac:dyDescent="0.25">
      <c r="F19964" s="469"/>
    </row>
    <row r="19965" spans="6:6" x14ac:dyDescent="0.25">
      <c r="F19965" s="469"/>
    </row>
    <row r="19966" spans="6:6" x14ac:dyDescent="0.25">
      <c r="F19966" s="469"/>
    </row>
    <row r="19967" spans="6:6" x14ac:dyDescent="0.25">
      <c r="F19967" s="469"/>
    </row>
    <row r="19968" spans="6:6" x14ac:dyDescent="0.25">
      <c r="F19968" s="469"/>
    </row>
    <row r="19969" spans="6:6" x14ac:dyDescent="0.25">
      <c r="F19969" s="469"/>
    </row>
    <row r="19970" spans="6:6" x14ac:dyDescent="0.25">
      <c r="F19970" s="469"/>
    </row>
    <row r="19971" spans="6:6" x14ac:dyDescent="0.25">
      <c r="F19971" s="469"/>
    </row>
    <row r="19972" spans="6:6" x14ac:dyDescent="0.25">
      <c r="F19972" s="469"/>
    </row>
    <row r="19973" spans="6:6" x14ac:dyDescent="0.25">
      <c r="F19973" s="469"/>
    </row>
    <row r="19974" spans="6:6" x14ac:dyDescent="0.25">
      <c r="F19974" s="469"/>
    </row>
    <row r="19975" spans="6:6" x14ac:dyDescent="0.25">
      <c r="F19975" s="469"/>
    </row>
    <row r="19976" spans="6:6" x14ac:dyDescent="0.25">
      <c r="F19976" s="469"/>
    </row>
    <row r="19977" spans="6:6" x14ac:dyDescent="0.25">
      <c r="F19977" s="469"/>
    </row>
    <row r="19978" spans="6:6" x14ac:dyDescent="0.25">
      <c r="F19978" s="469"/>
    </row>
    <row r="19979" spans="6:6" x14ac:dyDescent="0.25">
      <c r="F19979" s="469"/>
    </row>
    <row r="19980" spans="6:6" x14ac:dyDescent="0.25">
      <c r="F19980" s="469"/>
    </row>
    <row r="19981" spans="6:6" x14ac:dyDescent="0.25">
      <c r="F19981" s="469"/>
    </row>
    <row r="19982" spans="6:6" x14ac:dyDescent="0.25">
      <c r="F19982" s="469"/>
    </row>
    <row r="19983" spans="6:6" x14ac:dyDescent="0.25">
      <c r="F19983" s="469"/>
    </row>
    <row r="19984" spans="6:6" x14ac:dyDescent="0.25">
      <c r="F19984" s="469"/>
    </row>
    <row r="19985" spans="6:6" x14ac:dyDescent="0.25">
      <c r="F19985" s="469"/>
    </row>
    <row r="19986" spans="6:6" x14ac:dyDescent="0.25">
      <c r="F19986" s="469"/>
    </row>
    <row r="19987" spans="6:6" x14ac:dyDescent="0.25">
      <c r="F19987" s="469"/>
    </row>
    <row r="19988" spans="6:6" x14ac:dyDescent="0.25">
      <c r="F19988" s="469"/>
    </row>
    <row r="19989" spans="6:6" x14ac:dyDescent="0.25">
      <c r="F19989" s="469"/>
    </row>
    <row r="19990" spans="6:6" x14ac:dyDescent="0.25">
      <c r="F19990" s="469"/>
    </row>
    <row r="19991" spans="6:6" x14ac:dyDescent="0.25">
      <c r="F19991" s="469"/>
    </row>
    <row r="19992" spans="6:6" x14ac:dyDescent="0.25">
      <c r="F19992" s="469"/>
    </row>
    <row r="19993" spans="6:6" x14ac:dyDescent="0.25">
      <c r="F19993" s="469"/>
    </row>
    <row r="19994" spans="6:6" x14ac:dyDescent="0.25">
      <c r="F19994" s="469"/>
    </row>
    <row r="19995" spans="6:6" x14ac:dyDescent="0.25">
      <c r="F19995" s="469"/>
    </row>
    <row r="19996" spans="6:6" x14ac:dyDescent="0.25">
      <c r="F19996" s="469"/>
    </row>
    <row r="19997" spans="6:6" x14ac:dyDescent="0.25">
      <c r="F19997" s="469"/>
    </row>
    <row r="19998" spans="6:6" x14ac:dyDescent="0.25">
      <c r="F19998" s="469"/>
    </row>
    <row r="19999" spans="6:6" x14ac:dyDescent="0.25">
      <c r="F19999" s="469"/>
    </row>
    <row r="20000" spans="6:6" x14ac:dyDescent="0.25">
      <c r="F20000" s="469"/>
    </row>
    <row r="20001" spans="6:6" x14ac:dyDescent="0.25">
      <c r="F20001" s="469"/>
    </row>
    <row r="20002" spans="6:6" x14ac:dyDescent="0.25">
      <c r="F20002" s="469"/>
    </row>
    <row r="20003" spans="6:6" x14ac:dyDescent="0.25">
      <c r="F20003" s="469"/>
    </row>
    <row r="20004" spans="6:6" x14ac:dyDescent="0.25">
      <c r="F20004" s="469"/>
    </row>
    <row r="20005" spans="6:6" x14ac:dyDescent="0.25">
      <c r="F20005" s="469"/>
    </row>
    <row r="20006" spans="6:6" x14ac:dyDescent="0.25">
      <c r="F20006" s="469"/>
    </row>
    <row r="20007" spans="6:6" x14ac:dyDescent="0.25">
      <c r="F20007" s="469"/>
    </row>
    <row r="20008" spans="6:6" x14ac:dyDescent="0.25">
      <c r="F20008" s="469"/>
    </row>
    <row r="20009" spans="6:6" x14ac:dyDescent="0.25">
      <c r="F20009" s="469"/>
    </row>
    <row r="20010" spans="6:6" x14ac:dyDescent="0.25">
      <c r="F20010" s="469"/>
    </row>
    <row r="20011" spans="6:6" x14ac:dyDescent="0.25">
      <c r="F20011" s="469"/>
    </row>
    <row r="20012" spans="6:6" x14ac:dyDescent="0.25">
      <c r="F20012" s="469"/>
    </row>
    <row r="20013" spans="6:6" x14ac:dyDescent="0.25">
      <c r="F20013" s="469"/>
    </row>
    <row r="20014" spans="6:6" x14ac:dyDescent="0.25">
      <c r="F20014" s="469"/>
    </row>
    <row r="20015" spans="6:6" x14ac:dyDescent="0.25">
      <c r="F20015" s="469"/>
    </row>
    <row r="20016" spans="6:6" x14ac:dyDescent="0.25">
      <c r="F20016" s="469"/>
    </row>
    <row r="20017" spans="6:6" x14ac:dyDescent="0.25">
      <c r="F20017" s="469"/>
    </row>
    <row r="20018" spans="6:6" x14ac:dyDescent="0.25">
      <c r="F20018" s="469"/>
    </row>
    <row r="20019" spans="6:6" x14ac:dyDescent="0.25">
      <c r="F20019" s="469"/>
    </row>
    <row r="20020" spans="6:6" x14ac:dyDescent="0.25">
      <c r="F20020" s="469"/>
    </row>
    <row r="20021" spans="6:6" x14ac:dyDescent="0.25">
      <c r="F20021" s="469"/>
    </row>
    <row r="20022" spans="6:6" x14ac:dyDescent="0.25">
      <c r="F20022" s="469"/>
    </row>
    <row r="20023" spans="6:6" x14ac:dyDescent="0.25">
      <c r="F20023" s="469"/>
    </row>
    <row r="20024" spans="6:6" x14ac:dyDescent="0.25">
      <c r="F20024" s="469"/>
    </row>
    <row r="20025" spans="6:6" x14ac:dyDescent="0.25">
      <c r="F20025" s="469"/>
    </row>
    <row r="20026" spans="6:6" x14ac:dyDescent="0.25">
      <c r="F20026" s="469"/>
    </row>
    <row r="20027" spans="6:6" x14ac:dyDescent="0.25">
      <c r="F20027" s="469"/>
    </row>
    <row r="20028" spans="6:6" x14ac:dyDescent="0.25">
      <c r="F20028" s="469"/>
    </row>
    <row r="20029" spans="6:6" x14ac:dyDescent="0.25">
      <c r="F20029" s="469"/>
    </row>
    <row r="20030" spans="6:6" x14ac:dyDescent="0.25">
      <c r="F20030" s="469"/>
    </row>
    <row r="20031" spans="6:6" x14ac:dyDescent="0.25">
      <c r="F20031" s="469"/>
    </row>
    <row r="20032" spans="6:6" x14ac:dyDescent="0.25">
      <c r="F20032" s="469"/>
    </row>
    <row r="20033" spans="6:6" x14ac:dyDescent="0.25">
      <c r="F20033" s="469"/>
    </row>
    <row r="20034" spans="6:6" x14ac:dyDescent="0.25">
      <c r="F20034" s="469"/>
    </row>
    <row r="20035" spans="6:6" x14ac:dyDescent="0.25">
      <c r="F20035" s="469"/>
    </row>
    <row r="20036" spans="6:6" x14ac:dyDescent="0.25">
      <c r="F20036" s="469"/>
    </row>
    <row r="20037" spans="6:6" x14ac:dyDescent="0.25">
      <c r="F20037" s="469"/>
    </row>
    <row r="20038" spans="6:6" x14ac:dyDescent="0.25">
      <c r="F20038" s="469"/>
    </row>
    <row r="20039" spans="6:6" x14ac:dyDescent="0.25">
      <c r="F20039" s="469"/>
    </row>
    <row r="20040" spans="6:6" x14ac:dyDescent="0.25">
      <c r="F20040" s="469"/>
    </row>
    <row r="20041" spans="6:6" x14ac:dyDescent="0.25">
      <c r="F20041" s="469"/>
    </row>
    <row r="20042" spans="6:6" x14ac:dyDescent="0.25">
      <c r="F20042" s="469"/>
    </row>
    <row r="20043" spans="6:6" x14ac:dyDescent="0.25">
      <c r="F20043" s="469"/>
    </row>
    <row r="20044" spans="6:6" x14ac:dyDescent="0.25">
      <c r="F20044" s="469"/>
    </row>
    <row r="20045" spans="6:6" x14ac:dyDescent="0.25">
      <c r="F20045" s="469"/>
    </row>
    <row r="20046" spans="6:6" x14ac:dyDescent="0.25">
      <c r="F20046" s="469"/>
    </row>
    <row r="20047" spans="6:6" x14ac:dyDescent="0.25">
      <c r="F20047" s="469"/>
    </row>
    <row r="20048" spans="6:6" x14ac:dyDescent="0.25">
      <c r="F20048" s="469"/>
    </row>
    <row r="20049" spans="6:6" x14ac:dyDescent="0.25">
      <c r="F20049" s="469"/>
    </row>
    <row r="20050" spans="6:6" x14ac:dyDescent="0.25">
      <c r="F20050" s="469"/>
    </row>
    <row r="20051" spans="6:6" x14ac:dyDescent="0.25">
      <c r="F20051" s="469"/>
    </row>
    <row r="20052" spans="6:6" x14ac:dyDescent="0.25">
      <c r="F20052" s="469"/>
    </row>
    <row r="20053" spans="6:6" x14ac:dyDescent="0.25">
      <c r="F20053" s="469"/>
    </row>
    <row r="20054" spans="6:6" x14ac:dyDescent="0.25">
      <c r="F20054" s="469"/>
    </row>
    <row r="20055" spans="6:6" x14ac:dyDescent="0.25">
      <c r="F20055" s="469"/>
    </row>
    <row r="20056" spans="6:6" x14ac:dyDescent="0.25">
      <c r="F20056" s="469"/>
    </row>
    <row r="20057" spans="6:6" x14ac:dyDescent="0.25">
      <c r="F20057" s="469"/>
    </row>
    <row r="20058" spans="6:6" x14ac:dyDescent="0.25">
      <c r="F20058" s="469"/>
    </row>
    <row r="20059" spans="6:6" x14ac:dyDescent="0.25">
      <c r="F20059" s="469"/>
    </row>
    <row r="20060" spans="6:6" x14ac:dyDescent="0.25">
      <c r="F20060" s="469"/>
    </row>
    <row r="20061" spans="6:6" x14ac:dyDescent="0.25">
      <c r="F20061" s="469"/>
    </row>
    <row r="20062" spans="6:6" x14ac:dyDescent="0.25">
      <c r="F20062" s="469"/>
    </row>
    <row r="20063" spans="6:6" x14ac:dyDescent="0.25">
      <c r="F20063" s="469"/>
    </row>
    <row r="20064" spans="6:6" x14ac:dyDescent="0.25">
      <c r="F20064" s="469"/>
    </row>
    <row r="20065" spans="6:6" x14ac:dyDescent="0.25">
      <c r="F20065" s="469"/>
    </row>
    <row r="20066" spans="6:6" x14ac:dyDescent="0.25">
      <c r="F20066" s="469"/>
    </row>
    <row r="20067" spans="6:6" x14ac:dyDescent="0.25">
      <c r="F20067" s="469"/>
    </row>
    <row r="20068" spans="6:6" x14ac:dyDescent="0.25">
      <c r="F20068" s="469"/>
    </row>
    <row r="20069" spans="6:6" x14ac:dyDescent="0.25">
      <c r="F20069" s="469"/>
    </row>
    <row r="20070" spans="6:6" x14ac:dyDescent="0.25">
      <c r="F20070" s="469"/>
    </row>
    <row r="20071" spans="6:6" x14ac:dyDescent="0.25">
      <c r="F20071" s="469"/>
    </row>
    <row r="20072" spans="6:6" x14ac:dyDescent="0.25">
      <c r="F20072" s="469"/>
    </row>
    <row r="20073" spans="6:6" x14ac:dyDescent="0.25">
      <c r="F20073" s="469"/>
    </row>
    <row r="20074" spans="6:6" x14ac:dyDescent="0.25">
      <c r="F20074" s="469"/>
    </row>
    <row r="20075" spans="6:6" x14ac:dyDescent="0.25">
      <c r="F20075" s="469"/>
    </row>
    <row r="20076" spans="6:6" x14ac:dyDescent="0.25">
      <c r="F20076" s="469"/>
    </row>
    <row r="20077" spans="6:6" x14ac:dyDescent="0.25">
      <c r="F20077" s="469"/>
    </row>
    <row r="20078" spans="6:6" x14ac:dyDescent="0.25">
      <c r="F20078" s="469"/>
    </row>
    <row r="20079" spans="6:6" x14ac:dyDescent="0.25">
      <c r="F20079" s="469"/>
    </row>
    <row r="20080" spans="6:6" x14ac:dyDescent="0.25">
      <c r="F20080" s="469"/>
    </row>
    <row r="20081" spans="6:6" x14ac:dyDescent="0.25">
      <c r="F20081" s="469"/>
    </row>
    <row r="20082" spans="6:6" x14ac:dyDescent="0.25">
      <c r="F20082" s="469"/>
    </row>
    <row r="20083" spans="6:6" x14ac:dyDescent="0.25">
      <c r="F20083" s="469"/>
    </row>
    <row r="20084" spans="6:6" x14ac:dyDescent="0.25">
      <c r="F20084" s="469"/>
    </row>
    <row r="20085" spans="6:6" x14ac:dyDescent="0.25">
      <c r="F20085" s="469"/>
    </row>
    <row r="20086" spans="6:6" x14ac:dyDescent="0.25">
      <c r="F20086" s="469"/>
    </row>
    <row r="20087" spans="6:6" x14ac:dyDescent="0.25">
      <c r="F20087" s="469"/>
    </row>
    <row r="20088" spans="6:6" x14ac:dyDescent="0.25">
      <c r="F20088" s="469"/>
    </row>
    <row r="20089" spans="6:6" x14ac:dyDescent="0.25">
      <c r="F20089" s="469"/>
    </row>
    <row r="20090" spans="6:6" x14ac:dyDescent="0.25">
      <c r="F20090" s="469"/>
    </row>
    <row r="20091" spans="6:6" x14ac:dyDescent="0.25">
      <c r="F20091" s="469"/>
    </row>
    <row r="20092" spans="6:6" x14ac:dyDescent="0.25">
      <c r="F20092" s="469"/>
    </row>
    <row r="20093" spans="6:6" x14ac:dyDescent="0.25">
      <c r="F20093" s="469"/>
    </row>
    <row r="20094" spans="6:6" x14ac:dyDescent="0.25">
      <c r="F20094" s="469"/>
    </row>
    <row r="20095" spans="6:6" x14ac:dyDescent="0.25">
      <c r="F20095" s="469"/>
    </row>
    <row r="20096" spans="6:6" x14ac:dyDescent="0.25">
      <c r="F20096" s="469"/>
    </row>
    <row r="20097" spans="6:6" x14ac:dyDescent="0.25">
      <c r="F20097" s="469"/>
    </row>
    <row r="20098" spans="6:6" x14ac:dyDescent="0.25">
      <c r="F20098" s="469"/>
    </row>
    <row r="20099" spans="6:6" x14ac:dyDescent="0.25">
      <c r="F20099" s="469"/>
    </row>
    <row r="20100" spans="6:6" x14ac:dyDescent="0.25">
      <c r="F20100" s="469"/>
    </row>
    <row r="20101" spans="6:6" x14ac:dyDescent="0.25">
      <c r="F20101" s="469"/>
    </row>
    <row r="20102" spans="6:6" x14ac:dyDescent="0.25">
      <c r="F20102" s="469"/>
    </row>
    <row r="20103" spans="6:6" x14ac:dyDescent="0.25">
      <c r="F20103" s="469"/>
    </row>
    <row r="20104" spans="6:6" x14ac:dyDescent="0.25">
      <c r="F20104" s="469"/>
    </row>
    <row r="20105" spans="6:6" x14ac:dyDescent="0.25">
      <c r="F20105" s="469"/>
    </row>
    <row r="20106" spans="6:6" x14ac:dyDescent="0.25">
      <c r="F20106" s="469"/>
    </row>
    <row r="20107" spans="6:6" x14ac:dyDescent="0.25">
      <c r="F20107" s="469"/>
    </row>
    <row r="20108" spans="6:6" x14ac:dyDescent="0.25">
      <c r="F20108" s="469"/>
    </row>
    <row r="20109" spans="6:6" x14ac:dyDescent="0.25">
      <c r="F20109" s="469"/>
    </row>
    <row r="20110" spans="6:6" x14ac:dyDescent="0.25">
      <c r="F20110" s="469"/>
    </row>
    <row r="20111" spans="6:6" x14ac:dyDescent="0.25">
      <c r="F20111" s="469"/>
    </row>
    <row r="20112" spans="6:6" x14ac:dyDescent="0.25">
      <c r="F20112" s="469"/>
    </row>
    <row r="20113" spans="6:6" x14ac:dyDescent="0.25">
      <c r="F20113" s="469"/>
    </row>
    <row r="20114" spans="6:6" x14ac:dyDescent="0.25">
      <c r="F20114" s="469"/>
    </row>
    <row r="20115" spans="6:6" x14ac:dyDescent="0.25">
      <c r="F20115" s="469"/>
    </row>
    <row r="20116" spans="6:6" x14ac:dyDescent="0.25">
      <c r="F20116" s="469"/>
    </row>
    <row r="20117" spans="6:6" x14ac:dyDescent="0.25">
      <c r="F20117" s="469"/>
    </row>
    <row r="20118" spans="6:6" x14ac:dyDescent="0.25">
      <c r="F20118" s="469"/>
    </row>
    <row r="20119" spans="6:6" x14ac:dyDescent="0.25">
      <c r="F20119" s="469"/>
    </row>
    <row r="20120" spans="6:6" x14ac:dyDescent="0.25">
      <c r="F20120" s="469"/>
    </row>
    <row r="20121" spans="6:6" x14ac:dyDescent="0.25">
      <c r="F20121" s="469"/>
    </row>
    <row r="20122" spans="6:6" x14ac:dyDescent="0.25">
      <c r="F20122" s="469"/>
    </row>
    <row r="20123" spans="6:6" x14ac:dyDescent="0.25">
      <c r="F20123" s="469"/>
    </row>
    <row r="20124" spans="6:6" x14ac:dyDescent="0.25">
      <c r="F20124" s="469"/>
    </row>
    <row r="20125" spans="6:6" x14ac:dyDescent="0.25">
      <c r="F20125" s="469"/>
    </row>
    <row r="20126" spans="6:6" x14ac:dyDescent="0.25">
      <c r="F20126" s="469"/>
    </row>
    <row r="20127" spans="6:6" x14ac:dyDescent="0.25">
      <c r="F20127" s="469"/>
    </row>
    <row r="20128" spans="6:6" x14ac:dyDescent="0.25">
      <c r="F20128" s="469"/>
    </row>
    <row r="20129" spans="6:6" x14ac:dyDescent="0.25">
      <c r="F20129" s="469"/>
    </row>
    <row r="20130" spans="6:6" x14ac:dyDescent="0.25">
      <c r="F20130" s="469"/>
    </row>
    <row r="20131" spans="6:6" x14ac:dyDescent="0.25">
      <c r="F20131" s="469"/>
    </row>
    <row r="20132" spans="6:6" x14ac:dyDescent="0.25">
      <c r="F20132" s="469"/>
    </row>
    <row r="20133" spans="6:6" x14ac:dyDescent="0.25">
      <c r="F20133" s="469"/>
    </row>
    <row r="20134" spans="6:6" x14ac:dyDescent="0.25">
      <c r="F20134" s="469"/>
    </row>
    <row r="20135" spans="6:6" x14ac:dyDescent="0.25">
      <c r="F20135" s="469"/>
    </row>
    <row r="20136" spans="6:6" x14ac:dyDescent="0.25">
      <c r="F20136" s="469"/>
    </row>
    <row r="20137" spans="6:6" x14ac:dyDescent="0.25">
      <c r="F20137" s="469"/>
    </row>
    <row r="20138" spans="6:6" x14ac:dyDescent="0.25">
      <c r="F20138" s="469"/>
    </row>
    <row r="20139" spans="6:6" x14ac:dyDescent="0.25">
      <c r="F20139" s="469"/>
    </row>
    <row r="20140" spans="6:6" x14ac:dyDescent="0.25">
      <c r="F20140" s="469"/>
    </row>
    <row r="20141" spans="6:6" x14ac:dyDescent="0.25">
      <c r="F20141" s="469"/>
    </row>
    <row r="20142" spans="6:6" x14ac:dyDescent="0.25">
      <c r="F20142" s="469"/>
    </row>
    <row r="20143" spans="6:6" x14ac:dyDescent="0.25">
      <c r="F20143" s="469"/>
    </row>
    <row r="20144" spans="6:6" x14ac:dyDescent="0.25">
      <c r="F20144" s="469"/>
    </row>
    <row r="20145" spans="6:6" x14ac:dyDescent="0.25">
      <c r="F20145" s="469"/>
    </row>
    <row r="20146" spans="6:6" x14ac:dyDescent="0.25">
      <c r="F20146" s="469"/>
    </row>
    <row r="20147" spans="6:6" x14ac:dyDescent="0.25">
      <c r="F20147" s="469"/>
    </row>
    <row r="20148" spans="6:6" x14ac:dyDescent="0.25">
      <c r="F20148" s="469"/>
    </row>
    <row r="20149" spans="6:6" x14ac:dyDescent="0.25">
      <c r="F20149" s="469"/>
    </row>
    <row r="20150" spans="6:6" x14ac:dyDescent="0.25">
      <c r="F20150" s="469"/>
    </row>
    <row r="20151" spans="6:6" x14ac:dyDescent="0.25">
      <c r="F20151" s="469"/>
    </row>
    <row r="20152" spans="6:6" x14ac:dyDescent="0.25">
      <c r="F20152" s="469"/>
    </row>
    <row r="20153" spans="6:6" x14ac:dyDescent="0.25">
      <c r="F20153" s="469"/>
    </row>
    <row r="20154" spans="6:6" x14ac:dyDescent="0.25">
      <c r="F20154" s="469"/>
    </row>
    <row r="20155" spans="6:6" x14ac:dyDescent="0.25">
      <c r="F20155" s="469"/>
    </row>
    <row r="20156" spans="6:6" x14ac:dyDescent="0.25">
      <c r="F20156" s="469"/>
    </row>
    <row r="20157" spans="6:6" x14ac:dyDescent="0.25">
      <c r="F20157" s="469"/>
    </row>
    <row r="20158" spans="6:6" x14ac:dyDescent="0.25">
      <c r="F20158" s="469"/>
    </row>
    <row r="20159" spans="6:6" x14ac:dyDescent="0.25">
      <c r="F20159" s="469"/>
    </row>
    <row r="20160" spans="6:6" x14ac:dyDescent="0.25">
      <c r="F20160" s="469"/>
    </row>
    <row r="20161" spans="6:6" x14ac:dyDescent="0.25">
      <c r="F20161" s="469"/>
    </row>
    <row r="20162" spans="6:6" x14ac:dyDescent="0.25">
      <c r="F20162" s="469"/>
    </row>
    <row r="20163" spans="6:6" x14ac:dyDescent="0.25">
      <c r="F20163" s="469"/>
    </row>
    <row r="20164" spans="6:6" x14ac:dyDescent="0.25">
      <c r="F20164" s="469"/>
    </row>
    <row r="20165" spans="6:6" x14ac:dyDescent="0.25">
      <c r="F20165" s="469"/>
    </row>
    <row r="20166" spans="6:6" x14ac:dyDescent="0.25">
      <c r="F20166" s="469"/>
    </row>
    <row r="20167" spans="6:6" x14ac:dyDescent="0.25">
      <c r="F20167" s="469"/>
    </row>
    <row r="20168" spans="6:6" x14ac:dyDescent="0.25">
      <c r="F20168" s="469"/>
    </row>
    <row r="20169" spans="6:6" x14ac:dyDescent="0.25">
      <c r="F20169" s="469"/>
    </row>
    <row r="20170" spans="6:6" x14ac:dyDescent="0.25">
      <c r="F20170" s="469"/>
    </row>
    <row r="20171" spans="6:6" x14ac:dyDescent="0.25">
      <c r="F20171" s="469"/>
    </row>
    <row r="20172" spans="6:6" x14ac:dyDescent="0.25">
      <c r="F20172" s="469"/>
    </row>
    <row r="20173" spans="6:6" x14ac:dyDescent="0.25">
      <c r="F20173" s="469"/>
    </row>
    <row r="20174" spans="6:6" x14ac:dyDescent="0.25">
      <c r="F20174" s="469"/>
    </row>
    <row r="20175" spans="6:6" x14ac:dyDescent="0.25">
      <c r="F20175" s="469"/>
    </row>
    <row r="20176" spans="6:6" x14ac:dyDescent="0.25">
      <c r="F20176" s="469"/>
    </row>
    <row r="20177" spans="6:6" x14ac:dyDescent="0.25">
      <c r="F20177" s="469"/>
    </row>
    <row r="20178" spans="6:6" x14ac:dyDescent="0.25">
      <c r="F20178" s="469"/>
    </row>
    <row r="20179" spans="6:6" x14ac:dyDescent="0.25">
      <c r="F20179" s="469"/>
    </row>
    <row r="20180" spans="6:6" x14ac:dyDescent="0.25">
      <c r="F20180" s="469"/>
    </row>
    <row r="20181" spans="6:6" x14ac:dyDescent="0.25">
      <c r="F20181" s="469"/>
    </row>
    <row r="20182" spans="6:6" x14ac:dyDescent="0.25">
      <c r="F20182" s="469"/>
    </row>
    <row r="20183" spans="6:6" x14ac:dyDescent="0.25">
      <c r="F20183" s="469"/>
    </row>
    <row r="20184" spans="6:6" x14ac:dyDescent="0.25">
      <c r="F20184" s="469"/>
    </row>
    <row r="20185" spans="6:6" x14ac:dyDescent="0.25">
      <c r="F20185" s="469"/>
    </row>
    <row r="20186" spans="6:6" x14ac:dyDescent="0.25">
      <c r="F20186" s="469"/>
    </row>
    <row r="20187" spans="6:6" x14ac:dyDescent="0.25">
      <c r="F20187" s="469"/>
    </row>
    <row r="20188" spans="6:6" x14ac:dyDescent="0.25">
      <c r="F20188" s="469"/>
    </row>
    <row r="20189" spans="6:6" x14ac:dyDescent="0.25">
      <c r="F20189" s="469"/>
    </row>
    <row r="20190" spans="6:6" x14ac:dyDescent="0.25">
      <c r="F20190" s="469"/>
    </row>
    <row r="20191" spans="6:6" x14ac:dyDescent="0.25">
      <c r="F20191" s="469"/>
    </row>
    <row r="20192" spans="6:6" x14ac:dyDescent="0.25">
      <c r="F20192" s="469"/>
    </row>
    <row r="20193" spans="6:6" x14ac:dyDescent="0.25">
      <c r="F20193" s="469"/>
    </row>
    <row r="20194" spans="6:6" x14ac:dyDescent="0.25">
      <c r="F20194" s="469"/>
    </row>
    <row r="20195" spans="6:6" x14ac:dyDescent="0.25">
      <c r="F20195" s="469"/>
    </row>
    <row r="20196" spans="6:6" x14ac:dyDescent="0.25">
      <c r="F20196" s="469"/>
    </row>
    <row r="20197" spans="6:6" x14ac:dyDescent="0.25">
      <c r="F20197" s="469"/>
    </row>
    <row r="20198" spans="6:6" x14ac:dyDescent="0.25">
      <c r="F20198" s="469"/>
    </row>
    <row r="20199" spans="6:6" x14ac:dyDescent="0.25">
      <c r="F20199" s="469"/>
    </row>
    <row r="20200" spans="6:6" x14ac:dyDescent="0.25">
      <c r="F20200" s="469"/>
    </row>
    <row r="20201" spans="6:6" x14ac:dyDescent="0.25">
      <c r="F20201" s="469"/>
    </row>
    <row r="20202" spans="6:6" x14ac:dyDescent="0.25">
      <c r="F20202" s="469"/>
    </row>
    <row r="20203" spans="6:6" x14ac:dyDescent="0.25">
      <c r="F20203" s="469"/>
    </row>
    <row r="20204" spans="6:6" x14ac:dyDescent="0.25">
      <c r="F20204" s="469"/>
    </row>
    <row r="20205" spans="6:6" x14ac:dyDescent="0.25">
      <c r="F20205" s="469"/>
    </row>
    <row r="20206" spans="6:6" x14ac:dyDescent="0.25">
      <c r="F20206" s="469"/>
    </row>
    <row r="20207" spans="6:6" x14ac:dyDescent="0.25">
      <c r="F20207" s="469"/>
    </row>
    <row r="20208" spans="6:6" x14ac:dyDescent="0.25">
      <c r="F20208" s="469"/>
    </row>
    <row r="20209" spans="6:6" x14ac:dyDescent="0.25">
      <c r="F20209" s="469"/>
    </row>
    <row r="20210" spans="6:6" x14ac:dyDescent="0.25">
      <c r="F20210" s="469"/>
    </row>
    <row r="20211" spans="6:6" x14ac:dyDescent="0.25">
      <c r="F20211" s="469"/>
    </row>
    <row r="20212" spans="6:6" x14ac:dyDescent="0.25">
      <c r="F20212" s="469"/>
    </row>
    <row r="20213" spans="6:6" x14ac:dyDescent="0.25">
      <c r="F20213" s="469"/>
    </row>
    <row r="20214" spans="6:6" x14ac:dyDescent="0.25">
      <c r="F20214" s="469"/>
    </row>
    <row r="20215" spans="6:6" x14ac:dyDescent="0.25">
      <c r="F20215" s="469"/>
    </row>
    <row r="20216" spans="6:6" x14ac:dyDescent="0.25">
      <c r="F20216" s="469"/>
    </row>
    <row r="20217" spans="6:6" x14ac:dyDescent="0.25">
      <c r="F20217" s="469"/>
    </row>
    <row r="20218" spans="6:6" x14ac:dyDescent="0.25">
      <c r="F20218" s="469"/>
    </row>
    <row r="20219" spans="6:6" x14ac:dyDescent="0.25">
      <c r="F20219" s="469"/>
    </row>
    <row r="20220" spans="6:6" x14ac:dyDescent="0.25">
      <c r="F20220" s="469"/>
    </row>
    <row r="20221" spans="6:6" x14ac:dyDescent="0.25">
      <c r="F20221" s="469"/>
    </row>
    <row r="20222" spans="6:6" x14ac:dyDescent="0.25">
      <c r="F20222" s="469"/>
    </row>
    <row r="20223" spans="6:6" x14ac:dyDescent="0.25">
      <c r="F20223" s="469"/>
    </row>
    <row r="20224" spans="6:6" x14ac:dyDescent="0.25">
      <c r="F20224" s="469"/>
    </row>
    <row r="20225" spans="6:6" x14ac:dyDescent="0.25">
      <c r="F20225" s="469"/>
    </row>
    <row r="20226" spans="6:6" x14ac:dyDescent="0.25">
      <c r="F20226" s="469"/>
    </row>
    <row r="20227" spans="6:6" x14ac:dyDescent="0.25">
      <c r="F20227" s="469"/>
    </row>
    <row r="20228" spans="6:6" x14ac:dyDescent="0.25">
      <c r="F20228" s="469"/>
    </row>
    <row r="20229" spans="6:6" x14ac:dyDescent="0.25">
      <c r="F20229" s="469"/>
    </row>
    <row r="20230" spans="6:6" x14ac:dyDescent="0.25">
      <c r="F20230" s="469"/>
    </row>
    <row r="20231" spans="6:6" x14ac:dyDescent="0.25">
      <c r="F20231" s="469"/>
    </row>
    <row r="20232" spans="6:6" x14ac:dyDescent="0.25">
      <c r="F20232" s="469"/>
    </row>
    <row r="20233" spans="6:6" x14ac:dyDescent="0.25">
      <c r="F20233" s="469"/>
    </row>
    <row r="20234" spans="6:6" x14ac:dyDescent="0.25">
      <c r="F20234" s="469"/>
    </row>
    <row r="20235" spans="6:6" x14ac:dyDescent="0.25">
      <c r="F20235" s="469"/>
    </row>
    <row r="20236" spans="6:6" x14ac:dyDescent="0.25">
      <c r="F20236" s="469"/>
    </row>
    <row r="20237" spans="6:6" x14ac:dyDescent="0.25">
      <c r="F20237" s="469"/>
    </row>
    <row r="20238" spans="6:6" x14ac:dyDescent="0.25">
      <c r="F20238" s="469"/>
    </row>
    <row r="20239" spans="6:6" x14ac:dyDescent="0.25">
      <c r="F20239" s="469"/>
    </row>
    <row r="20240" spans="6:6" x14ac:dyDescent="0.25">
      <c r="F20240" s="469"/>
    </row>
    <row r="20241" spans="6:6" x14ac:dyDescent="0.25">
      <c r="F20241" s="469"/>
    </row>
    <row r="20242" spans="6:6" x14ac:dyDescent="0.25">
      <c r="F20242" s="469"/>
    </row>
    <row r="20243" spans="6:6" x14ac:dyDescent="0.25">
      <c r="F20243" s="469"/>
    </row>
    <row r="20244" spans="6:6" x14ac:dyDescent="0.25">
      <c r="F20244" s="469"/>
    </row>
    <row r="20245" spans="6:6" x14ac:dyDescent="0.25">
      <c r="F20245" s="469"/>
    </row>
    <row r="20246" spans="6:6" x14ac:dyDescent="0.25">
      <c r="F20246" s="469"/>
    </row>
    <row r="20247" spans="6:6" x14ac:dyDescent="0.25">
      <c r="F20247" s="469"/>
    </row>
    <row r="20248" spans="6:6" x14ac:dyDescent="0.25">
      <c r="F20248" s="469"/>
    </row>
    <row r="20249" spans="6:6" x14ac:dyDescent="0.25">
      <c r="F20249" s="469"/>
    </row>
    <row r="20250" spans="6:6" x14ac:dyDescent="0.25">
      <c r="F20250" s="469"/>
    </row>
    <row r="20251" spans="6:6" x14ac:dyDescent="0.25">
      <c r="F20251" s="469"/>
    </row>
    <row r="20252" spans="6:6" x14ac:dyDescent="0.25">
      <c r="F20252" s="469"/>
    </row>
    <row r="20253" spans="6:6" x14ac:dyDescent="0.25">
      <c r="F20253" s="469"/>
    </row>
    <row r="20254" spans="6:6" x14ac:dyDescent="0.25">
      <c r="F20254" s="469"/>
    </row>
    <row r="20255" spans="6:6" x14ac:dyDescent="0.25">
      <c r="F20255" s="469"/>
    </row>
    <row r="20256" spans="6:6" x14ac:dyDescent="0.25">
      <c r="F20256" s="469"/>
    </row>
    <row r="20257" spans="6:6" x14ac:dyDescent="0.25">
      <c r="F20257" s="469"/>
    </row>
    <row r="20258" spans="6:6" x14ac:dyDescent="0.25">
      <c r="F20258" s="469"/>
    </row>
    <row r="20259" spans="6:6" x14ac:dyDescent="0.25">
      <c r="F20259" s="469"/>
    </row>
    <row r="20260" spans="6:6" x14ac:dyDescent="0.25">
      <c r="F20260" s="469"/>
    </row>
    <row r="20261" spans="6:6" x14ac:dyDescent="0.25">
      <c r="F20261" s="469"/>
    </row>
    <row r="20262" spans="6:6" x14ac:dyDescent="0.25">
      <c r="F20262" s="469"/>
    </row>
    <row r="20263" spans="6:6" x14ac:dyDescent="0.25">
      <c r="F20263" s="469"/>
    </row>
    <row r="20264" spans="6:6" x14ac:dyDescent="0.25">
      <c r="F20264" s="469"/>
    </row>
    <row r="20265" spans="6:6" x14ac:dyDescent="0.25">
      <c r="F20265" s="469"/>
    </row>
    <row r="20266" spans="6:6" x14ac:dyDescent="0.25">
      <c r="F20266" s="469"/>
    </row>
    <row r="20267" spans="6:6" x14ac:dyDescent="0.25">
      <c r="F20267" s="469"/>
    </row>
    <row r="20268" spans="6:6" x14ac:dyDescent="0.25">
      <c r="F20268" s="469"/>
    </row>
    <row r="20269" spans="6:6" x14ac:dyDescent="0.25">
      <c r="F20269" s="469"/>
    </row>
    <row r="20270" spans="6:6" x14ac:dyDescent="0.25">
      <c r="F20270" s="469"/>
    </row>
    <row r="20271" spans="6:6" x14ac:dyDescent="0.25">
      <c r="F20271" s="469"/>
    </row>
    <row r="20272" spans="6:6" x14ac:dyDescent="0.25">
      <c r="F20272" s="469"/>
    </row>
    <row r="20273" spans="6:6" x14ac:dyDescent="0.25">
      <c r="F20273" s="469"/>
    </row>
    <row r="20274" spans="6:6" x14ac:dyDescent="0.25">
      <c r="F20274" s="469"/>
    </row>
    <row r="20275" spans="6:6" x14ac:dyDescent="0.25">
      <c r="F20275" s="469"/>
    </row>
    <row r="20276" spans="6:6" x14ac:dyDescent="0.25">
      <c r="F20276" s="469"/>
    </row>
    <row r="20277" spans="6:6" x14ac:dyDescent="0.25">
      <c r="F20277" s="469"/>
    </row>
    <row r="20278" spans="6:6" x14ac:dyDescent="0.25">
      <c r="F20278" s="469"/>
    </row>
    <row r="20279" spans="6:6" x14ac:dyDescent="0.25">
      <c r="F20279" s="469"/>
    </row>
    <row r="20280" spans="6:6" x14ac:dyDescent="0.25">
      <c r="F20280" s="469"/>
    </row>
    <row r="20281" spans="6:6" x14ac:dyDescent="0.25">
      <c r="F20281" s="469"/>
    </row>
    <row r="20282" spans="6:6" x14ac:dyDescent="0.25">
      <c r="F20282" s="469"/>
    </row>
    <row r="20283" spans="6:6" x14ac:dyDescent="0.25">
      <c r="F20283" s="469"/>
    </row>
    <row r="20284" spans="6:6" x14ac:dyDescent="0.25">
      <c r="F20284" s="469"/>
    </row>
    <row r="20285" spans="6:6" x14ac:dyDescent="0.25">
      <c r="F20285" s="469"/>
    </row>
    <row r="20286" spans="6:6" x14ac:dyDescent="0.25">
      <c r="F20286" s="469"/>
    </row>
    <row r="20287" spans="6:6" x14ac:dyDescent="0.25">
      <c r="F20287" s="469"/>
    </row>
    <row r="20288" spans="6:6" x14ac:dyDescent="0.25">
      <c r="F20288" s="469"/>
    </row>
    <row r="20289" spans="6:6" x14ac:dyDescent="0.25">
      <c r="F20289" s="469"/>
    </row>
    <row r="20290" spans="6:6" x14ac:dyDescent="0.25">
      <c r="F20290" s="469"/>
    </row>
    <row r="20291" spans="6:6" x14ac:dyDescent="0.25">
      <c r="F20291" s="469"/>
    </row>
    <row r="20292" spans="6:6" x14ac:dyDescent="0.25">
      <c r="F20292" s="469"/>
    </row>
    <row r="20293" spans="6:6" x14ac:dyDescent="0.25">
      <c r="F20293" s="469"/>
    </row>
    <row r="20294" spans="6:6" x14ac:dyDescent="0.25">
      <c r="F20294" s="469"/>
    </row>
    <row r="20295" spans="6:6" x14ac:dyDescent="0.25">
      <c r="F20295" s="469"/>
    </row>
    <row r="20296" spans="6:6" x14ac:dyDescent="0.25">
      <c r="F20296" s="469"/>
    </row>
    <row r="20297" spans="6:6" x14ac:dyDescent="0.25">
      <c r="F20297" s="469"/>
    </row>
    <row r="20298" spans="6:6" x14ac:dyDescent="0.25">
      <c r="F20298" s="469"/>
    </row>
    <row r="20299" spans="6:6" x14ac:dyDescent="0.25">
      <c r="F20299" s="469"/>
    </row>
    <row r="20300" spans="6:6" x14ac:dyDescent="0.25">
      <c r="F20300" s="469"/>
    </row>
    <row r="20301" spans="6:6" x14ac:dyDescent="0.25">
      <c r="F20301" s="469"/>
    </row>
    <row r="20302" spans="6:6" x14ac:dyDescent="0.25">
      <c r="F20302" s="469"/>
    </row>
    <row r="20303" spans="6:6" x14ac:dyDescent="0.25">
      <c r="F20303" s="469"/>
    </row>
    <row r="20304" spans="6:6" x14ac:dyDescent="0.25">
      <c r="F20304" s="469"/>
    </row>
    <row r="20305" spans="6:6" x14ac:dyDescent="0.25">
      <c r="F20305" s="469"/>
    </row>
    <row r="20306" spans="6:6" x14ac:dyDescent="0.25">
      <c r="F20306" s="469"/>
    </row>
    <row r="20307" spans="6:6" x14ac:dyDescent="0.25">
      <c r="F20307" s="469"/>
    </row>
    <row r="20308" spans="6:6" x14ac:dyDescent="0.25">
      <c r="F20308" s="469"/>
    </row>
    <row r="20309" spans="6:6" x14ac:dyDescent="0.25">
      <c r="F20309" s="469"/>
    </row>
    <row r="20310" spans="6:6" x14ac:dyDescent="0.25">
      <c r="F20310" s="469"/>
    </row>
    <row r="20311" spans="6:6" x14ac:dyDescent="0.25">
      <c r="F20311" s="469"/>
    </row>
    <row r="20312" spans="6:6" x14ac:dyDescent="0.25">
      <c r="F20312" s="469"/>
    </row>
    <row r="20313" spans="6:6" x14ac:dyDescent="0.25">
      <c r="F20313" s="469"/>
    </row>
    <row r="20314" spans="6:6" x14ac:dyDescent="0.25">
      <c r="F20314" s="469"/>
    </row>
    <row r="20315" spans="6:6" x14ac:dyDescent="0.25">
      <c r="F20315" s="469"/>
    </row>
    <row r="20316" spans="6:6" x14ac:dyDescent="0.25">
      <c r="F20316" s="469"/>
    </row>
    <row r="20317" spans="6:6" x14ac:dyDescent="0.25">
      <c r="F20317" s="469"/>
    </row>
    <row r="20318" spans="6:6" x14ac:dyDescent="0.25">
      <c r="F20318" s="469"/>
    </row>
    <row r="20319" spans="6:6" x14ac:dyDescent="0.25">
      <c r="F20319" s="469"/>
    </row>
    <row r="20320" spans="6:6" x14ac:dyDescent="0.25">
      <c r="F20320" s="469"/>
    </row>
    <row r="20321" spans="6:6" x14ac:dyDescent="0.25">
      <c r="F20321" s="469"/>
    </row>
    <row r="20322" spans="6:6" x14ac:dyDescent="0.25">
      <c r="F20322" s="469"/>
    </row>
    <row r="20323" spans="6:6" x14ac:dyDescent="0.25">
      <c r="F20323" s="469"/>
    </row>
    <row r="20324" spans="6:6" x14ac:dyDescent="0.25">
      <c r="F20324" s="469"/>
    </row>
    <row r="20325" spans="6:6" x14ac:dyDescent="0.25">
      <c r="F20325" s="469"/>
    </row>
    <row r="20326" spans="6:6" x14ac:dyDescent="0.25">
      <c r="F20326" s="469"/>
    </row>
    <row r="20327" spans="6:6" x14ac:dyDescent="0.25">
      <c r="F20327" s="469"/>
    </row>
    <row r="20328" spans="6:6" x14ac:dyDescent="0.25">
      <c r="F20328" s="469"/>
    </row>
    <row r="20329" spans="6:6" x14ac:dyDescent="0.25">
      <c r="F20329" s="469"/>
    </row>
    <row r="20330" spans="6:6" x14ac:dyDescent="0.25">
      <c r="F20330" s="469"/>
    </row>
    <row r="20331" spans="6:6" x14ac:dyDescent="0.25">
      <c r="F20331" s="469"/>
    </row>
    <row r="20332" spans="6:6" x14ac:dyDescent="0.25">
      <c r="F20332" s="469"/>
    </row>
    <row r="20333" spans="6:6" x14ac:dyDescent="0.25">
      <c r="F20333" s="469"/>
    </row>
    <row r="20334" spans="6:6" x14ac:dyDescent="0.25">
      <c r="F20334" s="469"/>
    </row>
    <row r="20335" spans="6:6" x14ac:dyDescent="0.25">
      <c r="F20335" s="469"/>
    </row>
    <row r="20336" spans="6:6" x14ac:dyDescent="0.25">
      <c r="F20336" s="469"/>
    </row>
    <row r="20337" spans="6:6" x14ac:dyDescent="0.25">
      <c r="F20337" s="469"/>
    </row>
    <row r="20338" spans="6:6" x14ac:dyDescent="0.25">
      <c r="F20338" s="469"/>
    </row>
    <row r="20339" spans="6:6" x14ac:dyDescent="0.25">
      <c r="F20339" s="469"/>
    </row>
    <row r="20340" spans="6:6" x14ac:dyDescent="0.25">
      <c r="F20340" s="469"/>
    </row>
    <row r="20341" spans="6:6" x14ac:dyDescent="0.25">
      <c r="F20341" s="469"/>
    </row>
    <row r="20342" spans="6:6" x14ac:dyDescent="0.25">
      <c r="F20342" s="469"/>
    </row>
    <row r="20343" spans="6:6" x14ac:dyDescent="0.25">
      <c r="F20343" s="469"/>
    </row>
    <row r="20344" spans="6:6" x14ac:dyDescent="0.25">
      <c r="F20344" s="469"/>
    </row>
    <row r="20345" spans="6:6" x14ac:dyDescent="0.25">
      <c r="F20345" s="469"/>
    </row>
    <row r="20346" spans="6:6" x14ac:dyDescent="0.25">
      <c r="F20346" s="469"/>
    </row>
    <row r="20347" spans="6:6" x14ac:dyDescent="0.25">
      <c r="F20347" s="469"/>
    </row>
    <row r="20348" spans="6:6" x14ac:dyDescent="0.25">
      <c r="F20348" s="469"/>
    </row>
    <row r="20349" spans="6:6" x14ac:dyDescent="0.25">
      <c r="F20349" s="469"/>
    </row>
    <row r="20350" spans="6:6" x14ac:dyDescent="0.25">
      <c r="F20350" s="469"/>
    </row>
    <row r="20351" spans="6:6" x14ac:dyDescent="0.25">
      <c r="F20351" s="469"/>
    </row>
    <row r="20352" spans="6:6" x14ac:dyDescent="0.25">
      <c r="F20352" s="469"/>
    </row>
    <row r="20353" spans="6:6" x14ac:dyDescent="0.25">
      <c r="F20353" s="469"/>
    </row>
    <row r="20354" spans="6:6" x14ac:dyDescent="0.25">
      <c r="F20354" s="469"/>
    </row>
    <row r="20355" spans="6:6" x14ac:dyDescent="0.25">
      <c r="F20355" s="469"/>
    </row>
    <row r="20356" spans="6:6" x14ac:dyDescent="0.25">
      <c r="F20356" s="469"/>
    </row>
    <row r="20357" spans="6:6" x14ac:dyDescent="0.25">
      <c r="F20357" s="469"/>
    </row>
    <row r="20358" spans="6:6" x14ac:dyDescent="0.25">
      <c r="F20358" s="469"/>
    </row>
    <row r="20359" spans="6:6" x14ac:dyDescent="0.25">
      <c r="F20359" s="469"/>
    </row>
    <row r="20360" spans="6:6" x14ac:dyDescent="0.25">
      <c r="F20360" s="469"/>
    </row>
    <row r="20361" spans="6:6" x14ac:dyDescent="0.25">
      <c r="F20361" s="469"/>
    </row>
    <row r="20362" spans="6:6" x14ac:dyDescent="0.25">
      <c r="F20362" s="469"/>
    </row>
    <row r="20363" spans="6:6" x14ac:dyDescent="0.25">
      <c r="F20363" s="469"/>
    </row>
    <row r="20364" spans="6:6" x14ac:dyDescent="0.25">
      <c r="F20364" s="469"/>
    </row>
    <row r="20365" spans="6:6" x14ac:dyDescent="0.25">
      <c r="F20365" s="469"/>
    </row>
    <row r="20366" spans="6:6" x14ac:dyDescent="0.25">
      <c r="F20366" s="469"/>
    </row>
    <row r="20367" spans="6:6" x14ac:dyDescent="0.25">
      <c r="F20367" s="469"/>
    </row>
    <row r="20368" spans="6:6" x14ac:dyDescent="0.25">
      <c r="F20368" s="469"/>
    </row>
    <row r="20369" spans="6:6" x14ac:dyDescent="0.25">
      <c r="F20369" s="469"/>
    </row>
    <row r="20370" spans="6:6" x14ac:dyDescent="0.25">
      <c r="F20370" s="469"/>
    </row>
    <row r="20371" spans="6:6" x14ac:dyDescent="0.25">
      <c r="F20371" s="469"/>
    </row>
    <row r="20372" spans="6:6" x14ac:dyDescent="0.25">
      <c r="F20372" s="469"/>
    </row>
    <row r="20373" spans="6:6" x14ac:dyDescent="0.25">
      <c r="F20373" s="469"/>
    </row>
    <row r="20374" spans="6:6" x14ac:dyDescent="0.25">
      <c r="F20374" s="469"/>
    </row>
    <row r="20375" spans="6:6" x14ac:dyDescent="0.25">
      <c r="F20375" s="469"/>
    </row>
    <row r="20376" spans="6:6" x14ac:dyDescent="0.25">
      <c r="F20376" s="469"/>
    </row>
    <row r="20377" spans="6:6" x14ac:dyDescent="0.25">
      <c r="F20377" s="469"/>
    </row>
    <row r="20378" spans="6:6" x14ac:dyDescent="0.25">
      <c r="F20378" s="469"/>
    </row>
    <row r="20379" spans="6:6" x14ac:dyDescent="0.25">
      <c r="F20379" s="469"/>
    </row>
    <row r="20380" spans="6:6" x14ac:dyDescent="0.25">
      <c r="F20380" s="469"/>
    </row>
    <row r="20381" spans="6:6" x14ac:dyDescent="0.25">
      <c r="F20381" s="469"/>
    </row>
    <row r="20382" spans="6:6" x14ac:dyDescent="0.25">
      <c r="F20382" s="469"/>
    </row>
    <row r="20383" spans="6:6" x14ac:dyDescent="0.25">
      <c r="F20383" s="469"/>
    </row>
    <row r="20384" spans="6:6" x14ac:dyDescent="0.25">
      <c r="F20384" s="469"/>
    </row>
    <row r="20385" spans="6:6" x14ac:dyDescent="0.25">
      <c r="F20385" s="469"/>
    </row>
    <row r="20386" spans="6:6" x14ac:dyDescent="0.25">
      <c r="F20386" s="469"/>
    </row>
    <row r="20387" spans="6:6" x14ac:dyDescent="0.25">
      <c r="F20387" s="469"/>
    </row>
    <row r="20388" spans="6:6" x14ac:dyDescent="0.25">
      <c r="F20388" s="469"/>
    </row>
    <row r="20389" spans="6:6" x14ac:dyDescent="0.25">
      <c r="F20389" s="469"/>
    </row>
    <row r="20390" spans="6:6" x14ac:dyDescent="0.25">
      <c r="F20390" s="469"/>
    </row>
    <row r="20391" spans="6:6" x14ac:dyDescent="0.25">
      <c r="F20391" s="469"/>
    </row>
    <row r="20392" spans="6:6" x14ac:dyDescent="0.25">
      <c r="F20392" s="469"/>
    </row>
    <row r="20393" spans="6:6" x14ac:dyDescent="0.25">
      <c r="F20393" s="469"/>
    </row>
    <row r="20394" spans="6:6" x14ac:dyDescent="0.25">
      <c r="F20394" s="469"/>
    </row>
    <row r="20395" spans="6:6" x14ac:dyDescent="0.25">
      <c r="F20395" s="469"/>
    </row>
    <row r="20396" spans="6:6" x14ac:dyDescent="0.25">
      <c r="F20396" s="469"/>
    </row>
    <row r="20397" spans="6:6" x14ac:dyDescent="0.25">
      <c r="F20397" s="469"/>
    </row>
    <row r="20398" spans="6:6" x14ac:dyDescent="0.25">
      <c r="F20398" s="469"/>
    </row>
    <row r="20399" spans="6:6" x14ac:dyDescent="0.25">
      <c r="F20399" s="469"/>
    </row>
    <row r="20400" spans="6:6" x14ac:dyDescent="0.25">
      <c r="F20400" s="469"/>
    </row>
    <row r="20401" spans="6:6" x14ac:dyDescent="0.25">
      <c r="F20401" s="469"/>
    </row>
    <row r="20402" spans="6:6" x14ac:dyDescent="0.25">
      <c r="F20402" s="469"/>
    </row>
    <row r="20403" spans="6:6" x14ac:dyDescent="0.25">
      <c r="F20403" s="469"/>
    </row>
    <row r="20404" spans="6:6" x14ac:dyDescent="0.25">
      <c r="F20404" s="469"/>
    </row>
    <row r="20405" spans="6:6" x14ac:dyDescent="0.25">
      <c r="F20405" s="469"/>
    </row>
    <row r="20406" spans="6:6" x14ac:dyDescent="0.25">
      <c r="F20406" s="469"/>
    </row>
    <row r="20407" spans="6:6" x14ac:dyDescent="0.25">
      <c r="F20407" s="469"/>
    </row>
    <row r="20408" spans="6:6" x14ac:dyDescent="0.25">
      <c r="F20408" s="469"/>
    </row>
    <row r="20409" spans="6:6" x14ac:dyDescent="0.25">
      <c r="F20409" s="469"/>
    </row>
    <row r="20410" spans="6:6" x14ac:dyDescent="0.25">
      <c r="F20410" s="469"/>
    </row>
    <row r="20411" spans="6:6" x14ac:dyDescent="0.25">
      <c r="F20411" s="469"/>
    </row>
    <row r="20412" spans="6:6" x14ac:dyDescent="0.25">
      <c r="F20412" s="469"/>
    </row>
    <row r="20413" spans="6:6" x14ac:dyDescent="0.25">
      <c r="F20413" s="469"/>
    </row>
    <row r="20414" spans="6:6" x14ac:dyDescent="0.25">
      <c r="F20414" s="469"/>
    </row>
    <row r="20415" spans="6:6" x14ac:dyDescent="0.25">
      <c r="F20415" s="469"/>
    </row>
    <row r="20416" spans="6:6" x14ac:dyDescent="0.25">
      <c r="F20416" s="469"/>
    </row>
    <row r="20417" spans="6:6" x14ac:dyDescent="0.25">
      <c r="F20417" s="469"/>
    </row>
    <row r="20418" spans="6:6" x14ac:dyDescent="0.25">
      <c r="F20418" s="469"/>
    </row>
    <row r="20419" spans="6:6" x14ac:dyDescent="0.25">
      <c r="F20419" s="469"/>
    </row>
    <row r="20420" spans="6:6" x14ac:dyDescent="0.25">
      <c r="F20420" s="469"/>
    </row>
    <row r="20421" spans="6:6" x14ac:dyDescent="0.25">
      <c r="F20421" s="469"/>
    </row>
    <row r="20422" spans="6:6" x14ac:dyDescent="0.25">
      <c r="F20422" s="469"/>
    </row>
    <row r="20423" spans="6:6" x14ac:dyDescent="0.25">
      <c r="F20423" s="469"/>
    </row>
    <row r="20424" spans="6:6" x14ac:dyDescent="0.25">
      <c r="F20424" s="469"/>
    </row>
    <row r="20425" spans="6:6" x14ac:dyDescent="0.25">
      <c r="F20425" s="469"/>
    </row>
    <row r="20426" spans="6:6" x14ac:dyDescent="0.25">
      <c r="F20426" s="469"/>
    </row>
    <row r="20427" spans="6:6" x14ac:dyDescent="0.25">
      <c r="F20427" s="469"/>
    </row>
    <row r="20428" spans="6:6" x14ac:dyDescent="0.25">
      <c r="F20428" s="469"/>
    </row>
    <row r="20429" spans="6:6" x14ac:dyDescent="0.25">
      <c r="F20429" s="469"/>
    </row>
    <row r="20430" spans="6:6" x14ac:dyDescent="0.25">
      <c r="F20430" s="469"/>
    </row>
    <row r="20431" spans="6:6" x14ac:dyDescent="0.25">
      <c r="F20431" s="469"/>
    </row>
    <row r="20432" spans="6:6" x14ac:dyDescent="0.25">
      <c r="F20432" s="469"/>
    </row>
    <row r="20433" spans="6:6" x14ac:dyDescent="0.25">
      <c r="F20433" s="469"/>
    </row>
    <row r="20434" spans="6:6" x14ac:dyDescent="0.25">
      <c r="F20434" s="469"/>
    </row>
    <row r="20435" spans="6:6" x14ac:dyDescent="0.25">
      <c r="F20435" s="469"/>
    </row>
    <row r="20436" spans="6:6" x14ac:dyDescent="0.25">
      <c r="F20436" s="469"/>
    </row>
    <row r="20437" spans="6:6" x14ac:dyDescent="0.25">
      <c r="F20437" s="469"/>
    </row>
    <row r="20438" spans="6:6" x14ac:dyDescent="0.25">
      <c r="F20438" s="469"/>
    </row>
    <row r="20439" spans="6:6" x14ac:dyDescent="0.25">
      <c r="F20439" s="469"/>
    </row>
    <row r="20440" spans="6:6" x14ac:dyDescent="0.25">
      <c r="F20440" s="469"/>
    </row>
    <row r="20441" spans="6:6" x14ac:dyDescent="0.25">
      <c r="F20441" s="469"/>
    </row>
    <row r="20442" spans="6:6" x14ac:dyDescent="0.25">
      <c r="F20442" s="469"/>
    </row>
    <row r="20443" spans="6:6" x14ac:dyDescent="0.25">
      <c r="F20443" s="469"/>
    </row>
    <row r="20444" spans="6:6" x14ac:dyDescent="0.25">
      <c r="F20444" s="469"/>
    </row>
    <row r="20445" spans="6:6" x14ac:dyDescent="0.25">
      <c r="F20445" s="469"/>
    </row>
    <row r="20446" spans="6:6" x14ac:dyDescent="0.25">
      <c r="F20446" s="469"/>
    </row>
    <row r="20447" spans="6:6" x14ac:dyDescent="0.25">
      <c r="F20447" s="469"/>
    </row>
    <row r="20448" spans="6:6" x14ac:dyDescent="0.25">
      <c r="F20448" s="469"/>
    </row>
    <row r="20449" spans="6:6" x14ac:dyDescent="0.25">
      <c r="F20449" s="469"/>
    </row>
    <row r="20450" spans="6:6" x14ac:dyDescent="0.25">
      <c r="F20450" s="469"/>
    </row>
    <row r="20451" spans="6:6" x14ac:dyDescent="0.25">
      <c r="F20451" s="469"/>
    </row>
    <row r="20452" spans="6:6" x14ac:dyDescent="0.25">
      <c r="F20452" s="469"/>
    </row>
    <row r="20453" spans="6:6" x14ac:dyDescent="0.25">
      <c r="F20453" s="469"/>
    </row>
    <row r="20454" spans="6:6" x14ac:dyDescent="0.25">
      <c r="F20454" s="469"/>
    </row>
    <row r="20455" spans="6:6" x14ac:dyDescent="0.25">
      <c r="F20455" s="469"/>
    </row>
    <row r="20456" spans="6:6" x14ac:dyDescent="0.25">
      <c r="F20456" s="469"/>
    </row>
    <row r="20457" spans="6:6" x14ac:dyDescent="0.25">
      <c r="F20457" s="469"/>
    </row>
    <row r="20458" spans="6:6" x14ac:dyDescent="0.25">
      <c r="F20458" s="469"/>
    </row>
    <row r="20459" spans="6:6" x14ac:dyDescent="0.25">
      <c r="F20459" s="469"/>
    </row>
    <row r="20460" spans="6:6" x14ac:dyDescent="0.25">
      <c r="F20460" s="469"/>
    </row>
    <row r="20461" spans="6:6" x14ac:dyDescent="0.25">
      <c r="F20461" s="469"/>
    </row>
    <row r="20462" spans="6:6" x14ac:dyDescent="0.25">
      <c r="F20462" s="469"/>
    </row>
    <row r="20463" spans="6:6" x14ac:dyDescent="0.25">
      <c r="F20463" s="469"/>
    </row>
    <row r="20464" spans="6:6" x14ac:dyDescent="0.25">
      <c r="F20464" s="469"/>
    </row>
    <row r="20465" spans="6:6" x14ac:dyDescent="0.25">
      <c r="F20465" s="469"/>
    </row>
    <row r="20466" spans="6:6" x14ac:dyDescent="0.25">
      <c r="F20466" s="469"/>
    </row>
    <row r="20467" spans="6:6" x14ac:dyDescent="0.25">
      <c r="F20467" s="469"/>
    </row>
    <row r="20468" spans="6:6" x14ac:dyDescent="0.25">
      <c r="F20468" s="469"/>
    </row>
    <row r="20469" spans="6:6" x14ac:dyDescent="0.25">
      <c r="F20469" s="469"/>
    </row>
    <row r="20470" spans="6:6" x14ac:dyDescent="0.25">
      <c r="F20470" s="469"/>
    </row>
    <row r="20471" spans="6:6" x14ac:dyDescent="0.25">
      <c r="F20471" s="469"/>
    </row>
    <row r="20472" spans="6:6" x14ac:dyDescent="0.25">
      <c r="F20472" s="469"/>
    </row>
    <row r="20473" spans="6:6" x14ac:dyDescent="0.25">
      <c r="F20473" s="469"/>
    </row>
    <row r="20474" spans="6:6" x14ac:dyDescent="0.25">
      <c r="F20474" s="469"/>
    </row>
    <row r="20475" spans="6:6" x14ac:dyDescent="0.25">
      <c r="F20475" s="469"/>
    </row>
    <row r="20476" spans="6:6" x14ac:dyDescent="0.25">
      <c r="F20476" s="469"/>
    </row>
    <row r="20477" spans="6:6" x14ac:dyDescent="0.25">
      <c r="F20477" s="469"/>
    </row>
    <row r="20478" spans="6:6" x14ac:dyDescent="0.25">
      <c r="F20478" s="469"/>
    </row>
    <row r="20479" spans="6:6" x14ac:dyDescent="0.25">
      <c r="F20479" s="469"/>
    </row>
    <row r="20480" spans="6:6" x14ac:dyDescent="0.25">
      <c r="F20480" s="469"/>
    </row>
    <row r="20481" spans="6:6" x14ac:dyDescent="0.25">
      <c r="F20481" s="469"/>
    </row>
    <row r="20482" spans="6:6" x14ac:dyDescent="0.25">
      <c r="F20482" s="469"/>
    </row>
    <row r="20483" spans="6:6" x14ac:dyDescent="0.25">
      <c r="F20483" s="469"/>
    </row>
    <row r="20484" spans="6:6" x14ac:dyDescent="0.25">
      <c r="F20484" s="469"/>
    </row>
    <row r="20485" spans="6:6" x14ac:dyDescent="0.25">
      <c r="F20485" s="469"/>
    </row>
    <row r="20486" spans="6:6" x14ac:dyDescent="0.25">
      <c r="F20486" s="469"/>
    </row>
    <row r="20487" spans="6:6" x14ac:dyDescent="0.25">
      <c r="F20487" s="469"/>
    </row>
    <row r="20488" spans="6:6" x14ac:dyDescent="0.25">
      <c r="F20488" s="469"/>
    </row>
    <row r="20489" spans="6:6" x14ac:dyDescent="0.25">
      <c r="F20489" s="469"/>
    </row>
    <row r="20490" spans="6:6" x14ac:dyDescent="0.25">
      <c r="F20490" s="469"/>
    </row>
    <row r="20491" spans="6:6" x14ac:dyDescent="0.25">
      <c r="F20491" s="469"/>
    </row>
    <row r="20492" spans="6:6" x14ac:dyDescent="0.25">
      <c r="F20492" s="469"/>
    </row>
    <row r="20493" spans="6:6" x14ac:dyDescent="0.25">
      <c r="F20493" s="469"/>
    </row>
    <row r="20494" spans="6:6" x14ac:dyDescent="0.25">
      <c r="F20494" s="469"/>
    </row>
    <row r="20495" spans="6:6" x14ac:dyDescent="0.25">
      <c r="F20495" s="469"/>
    </row>
    <row r="20496" spans="6:6" x14ac:dyDescent="0.25">
      <c r="F20496" s="469"/>
    </row>
    <row r="20497" spans="6:6" x14ac:dyDescent="0.25">
      <c r="F20497" s="469"/>
    </row>
    <row r="20498" spans="6:6" x14ac:dyDescent="0.25">
      <c r="F20498" s="469"/>
    </row>
    <row r="20499" spans="6:6" x14ac:dyDescent="0.25">
      <c r="F20499" s="469"/>
    </row>
    <row r="20500" spans="6:6" x14ac:dyDescent="0.25">
      <c r="F20500" s="469"/>
    </row>
    <row r="20501" spans="6:6" x14ac:dyDescent="0.25">
      <c r="F20501" s="469"/>
    </row>
    <row r="20502" spans="6:6" x14ac:dyDescent="0.25">
      <c r="F20502" s="469"/>
    </row>
    <row r="20503" spans="6:6" x14ac:dyDescent="0.25">
      <c r="F20503" s="469"/>
    </row>
    <row r="20504" spans="6:6" x14ac:dyDescent="0.25">
      <c r="F20504" s="469"/>
    </row>
    <row r="20505" spans="6:6" x14ac:dyDescent="0.25">
      <c r="F20505" s="469"/>
    </row>
    <row r="20506" spans="6:6" x14ac:dyDescent="0.25">
      <c r="F20506" s="469"/>
    </row>
    <row r="20507" spans="6:6" x14ac:dyDescent="0.25">
      <c r="F20507" s="469"/>
    </row>
    <row r="20508" spans="6:6" x14ac:dyDescent="0.25">
      <c r="F20508" s="469"/>
    </row>
    <row r="20509" spans="6:6" x14ac:dyDescent="0.25">
      <c r="F20509" s="469"/>
    </row>
    <row r="20510" spans="6:6" x14ac:dyDescent="0.25">
      <c r="F20510" s="469"/>
    </row>
    <row r="20511" spans="6:6" x14ac:dyDescent="0.25">
      <c r="F20511" s="469"/>
    </row>
    <row r="20512" spans="6:6" x14ac:dyDescent="0.25">
      <c r="F20512" s="469"/>
    </row>
    <row r="20513" spans="6:6" x14ac:dyDescent="0.25">
      <c r="F20513" s="469"/>
    </row>
    <row r="20514" spans="6:6" x14ac:dyDescent="0.25">
      <c r="F20514" s="469"/>
    </row>
    <row r="20515" spans="6:6" x14ac:dyDescent="0.25">
      <c r="F20515" s="469"/>
    </row>
    <row r="20516" spans="6:6" x14ac:dyDescent="0.25">
      <c r="F20516" s="469"/>
    </row>
    <row r="20517" spans="6:6" x14ac:dyDescent="0.25">
      <c r="F20517" s="469"/>
    </row>
    <row r="20518" spans="6:6" x14ac:dyDescent="0.25">
      <c r="F20518" s="469"/>
    </row>
    <row r="20519" spans="6:6" x14ac:dyDescent="0.25">
      <c r="F20519" s="469"/>
    </row>
    <row r="20520" spans="6:6" x14ac:dyDescent="0.25">
      <c r="F20520" s="469"/>
    </row>
    <row r="20521" spans="6:6" x14ac:dyDescent="0.25">
      <c r="F20521" s="469"/>
    </row>
    <row r="20522" spans="6:6" x14ac:dyDescent="0.25">
      <c r="F20522" s="469"/>
    </row>
    <row r="20523" spans="6:6" x14ac:dyDescent="0.25">
      <c r="F20523" s="469"/>
    </row>
    <row r="20524" spans="6:6" x14ac:dyDescent="0.25">
      <c r="F20524" s="469"/>
    </row>
    <row r="20525" spans="6:6" x14ac:dyDescent="0.25">
      <c r="F20525" s="469"/>
    </row>
    <row r="20526" spans="6:6" x14ac:dyDescent="0.25">
      <c r="F20526" s="469"/>
    </row>
    <row r="20527" spans="6:6" x14ac:dyDescent="0.25">
      <c r="F20527" s="469"/>
    </row>
    <row r="20528" spans="6:6" x14ac:dyDescent="0.25">
      <c r="F20528" s="469"/>
    </row>
    <row r="20529" spans="6:6" x14ac:dyDescent="0.25">
      <c r="F20529" s="469"/>
    </row>
    <row r="20530" spans="6:6" x14ac:dyDescent="0.25">
      <c r="F20530" s="469"/>
    </row>
    <row r="20531" spans="6:6" x14ac:dyDescent="0.25">
      <c r="F20531" s="469"/>
    </row>
    <row r="20532" spans="6:6" x14ac:dyDescent="0.25">
      <c r="F20532" s="469"/>
    </row>
    <row r="20533" spans="6:6" x14ac:dyDescent="0.25">
      <c r="F20533" s="469"/>
    </row>
    <row r="20534" spans="6:6" x14ac:dyDescent="0.25">
      <c r="F20534" s="469"/>
    </row>
    <row r="20535" spans="6:6" x14ac:dyDescent="0.25">
      <c r="F20535" s="469"/>
    </row>
    <row r="20536" spans="6:6" x14ac:dyDescent="0.25">
      <c r="F20536" s="469"/>
    </row>
    <row r="20537" spans="6:6" x14ac:dyDescent="0.25">
      <c r="F20537" s="469"/>
    </row>
    <row r="20538" spans="6:6" x14ac:dyDescent="0.25">
      <c r="F20538" s="469"/>
    </row>
    <row r="20539" spans="6:6" x14ac:dyDescent="0.25">
      <c r="F20539" s="469"/>
    </row>
    <row r="20540" spans="6:6" x14ac:dyDescent="0.25">
      <c r="F20540" s="469"/>
    </row>
    <row r="20541" spans="6:6" x14ac:dyDescent="0.25">
      <c r="F20541" s="469"/>
    </row>
    <row r="20542" spans="6:6" x14ac:dyDescent="0.25">
      <c r="F20542" s="469"/>
    </row>
    <row r="20543" spans="6:6" x14ac:dyDescent="0.25">
      <c r="F20543" s="469"/>
    </row>
    <row r="20544" spans="6:6" x14ac:dyDescent="0.25">
      <c r="F20544" s="469"/>
    </row>
    <row r="20545" spans="6:6" x14ac:dyDescent="0.25">
      <c r="F20545" s="469"/>
    </row>
    <row r="20546" spans="6:6" x14ac:dyDescent="0.25">
      <c r="F20546" s="469"/>
    </row>
    <row r="20547" spans="6:6" x14ac:dyDescent="0.25">
      <c r="F20547" s="469"/>
    </row>
    <row r="20548" spans="6:6" x14ac:dyDescent="0.25">
      <c r="F20548" s="469"/>
    </row>
    <row r="20549" spans="6:6" x14ac:dyDescent="0.25">
      <c r="F20549" s="469"/>
    </row>
    <row r="20550" spans="6:6" x14ac:dyDescent="0.25">
      <c r="F20550" s="469"/>
    </row>
    <row r="20551" spans="6:6" x14ac:dyDescent="0.25">
      <c r="F20551" s="469"/>
    </row>
    <row r="20552" spans="6:6" x14ac:dyDescent="0.25">
      <c r="F20552" s="469"/>
    </row>
    <row r="20553" spans="6:6" x14ac:dyDescent="0.25">
      <c r="F20553" s="469"/>
    </row>
    <row r="20554" spans="6:6" x14ac:dyDescent="0.25">
      <c r="F20554" s="469"/>
    </row>
    <row r="20555" spans="6:6" x14ac:dyDescent="0.25">
      <c r="F20555" s="469"/>
    </row>
    <row r="20556" spans="6:6" x14ac:dyDescent="0.25">
      <c r="F20556" s="469"/>
    </row>
    <row r="20557" spans="6:6" x14ac:dyDescent="0.25">
      <c r="F20557" s="469"/>
    </row>
    <row r="20558" spans="6:6" x14ac:dyDescent="0.25">
      <c r="F20558" s="469"/>
    </row>
    <row r="20559" spans="6:6" x14ac:dyDescent="0.25">
      <c r="F20559" s="469"/>
    </row>
    <row r="20560" spans="6:6" x14ac:dyDescent="0.25">
      <c r="F20560" s="469"/>
    </row>
    <row r="20561" spans="6:6" x14ac:dyDescent="0.25">
      <c r="F20561" s="469"/>
    </row>
    <row r="20562" spans="6:6" x14ac:dyDescent="0.25">
      <c r="F20562" s="469"/>
    </row>
    <row r="20563" spans="6:6" x14ac:dyDescent="0.25">
      <c r="F20563" s="469"/>
    </row>
    <row r="20564" spans="6:6" x14ac:dyDescent="0.25">
      <c r="F20564" s="469"/>
    </row>
    <row r="20565" spans="6:6" x14ac:dyDescent="0.25">
      <c r="F20565" s="469"/>
    </row>
    <row r="20566" spans="6:6" x14ac:dyDescent="0.25">
      <c r="F20566" s="469"/>
    </row>
    <row r="20567" spans="6:6" x14ac:dyDescent="0.25">
      <c r="F20567" s="469"/>
    </row>
    <row r="20568" spans="6:6" x14ac:dyDescent="0.25">
      <c r="F20568" s="469"/>
    </row>
    <row r="20569" spans="6:6" x14ac:dyDescent="0.25">
      <c r="F20569" s="469"/>
    </row>
    <row r="20570" spans="6:6" x14ac:dyDescent="0.25">
      <c r="F20570" s="469"/>
    </row>
    <row r="20571" spans="6:6" x14ac:dyDescent="0.25">
      <c r="F20571" s="469"/>
    </row>
    <row r="20572" spans="6:6" x14ac:dyDescent="0.25">
      <c r="F20572" s="469"/>
    </row>
    <row r="20573" spans="6:6" x14ac:dyDescent="0.25">
      <c r="F20573" s="469"/>
    </row>
    <row r="20574" spans="6:6" x14ac:dyDescent="0.25">
      <c r="F20574" s="469"/>
    </row>
    <row r="20575" spans="6:6" x14ac:dyDescent="0.25">
      <c r="F20575" s="469"/>
    </row>
    <row r="20576" spans="6:6" x14ac:dyDescent="0.25">
      <c r="F20576" s="469"/>
    </row>
    <row r="20577" spans="6:6" x14ac:dyDescent="0.25">
      <c r="F20577" s="469"/>
    </row>
    <row r="20578" spans="6:6" x14ac:dyDescent="0.25">
      <c r="F20578" s="469"/>
    </row>
    <row r="20579" spans="6:6" x14ac:dyDescent="0.25">
      <c r="F20579" s="469"/>
    </row>
    <row r="20580" spans="6:6" x14ac:dyDescent="0.25">
      <c r="F20580" s="469"/>
    </row>
    <row r="20581" spans="6:6" x14ac:dyDescent="0.25">
      <c r="F20581" s="469"/>
    </row>
    <row r="20582" spans="6:6" x14ac:dyDescent="0.25">
      <c r="F20582" s="469"/>
    </row>
    <row r="20583" spans="6:6" x14ac:dyDescent="0.25">
      <c r="F20583" s="469"/>
    </row>
    <row r="20584" spans="6:6" x14ac:dyDescent="0.25">
      <c r="F20584" s="469"/>
    </row>
    <row r="20585" spans="6:6" x14ac:dyDescent="0.25">
      <c r="F20585" s="469"/>
    </row>
    <row r="20586" spans="6:6" x14ac:dyDescent="0.25">
      <c r="F20586" s="469"/>
    </row>
    <row r="20587" spans="6:6" x14ac:dyDescent="0.25">
      <c r="F20587" s="469"/>
    </row>
    <row r="20588" spans="6:6" x14ac:dyDescent="0.25">
      <c r="F20588" s="469"/>
    </row>
    <row r="20589" spans="6:6" x14ac:dyDescent="0.25">
      <c r="F20589" s="469"/>
    </row>
    <row r="20590" spans="6:6" x14ac:dyDescent="0.25">
      <c r="F20590" s="469"/>
    </row>
    <row r="20591" spans="6:6" x14ac:dyDescent="0.25">
      <c r="F20591" s="469"/>
    </row>
    <row r="20592" spans="6:6" x14ac:dyDescent="0.25">
      <c r="F20592" s="469"/>
    </row>
    <row r="20593" spans="6:6" x14ac:dyDescent="0.25">
      <c r="F20593" s="469"/>
    </row>
    <row r="20594" spans="6:6" x14ac:dyDescent="0.25">
      <c r="F20594" s="469"/>
    </row>
    <row r="20595" spans="6:6" x14ac:dyDescent="0.25">
      <c r="F20595" s="469"/>
    </row>
    <row r="20596" spans="6:6" x14ac:dyDescent="0.25">
      <c r="F20596" s="469"/>
    </row>
    <row r="20597" spans="6:6" x14ac:dyDescent="0.25">
      <c r="F20597" s="469"/>
    </row>
    <row r="20598" spans="6:6" x14ac:dyDescent="0.25">
      <c r="F20598" s="469"/>
    </row>
    <row r="20599" spans="6:6" x14ac:dyDescent="0.25">
      <c r="F20599" s="469"/>
    </row>
    <row r="20600" spans="6:6" x14ac:dyDescent="0.25">
      <c r="F20600" s="469"/>
    </row>
    <row r="20601" spans="6:6" x14ac:dyDescent="0.25">
      <c r="F20601" s="469"/>
    </row>
    <row r="20602" spans="6:6" x14ac:dyDescent="0.25">
      <c r="F20602" s="469"/>
    </row>
    <row r="20603" spans="6:6" x14ac:dyDescent="0.25">
      <c r="F20603" s="469"/>
    </row>
    <row r="20604" spans="6:6" x14ac:dyDescent="0.25">
      <c r="F20604" s="469"/>
    </row>
    <row r="20605" spans="6:6" x14ac:dyDescent="0.25">
      <c r="F20605" s="469"/>
    </row>
    <row r="20606" spans="6:6" x14ac:dyDescent="0.25">
      <c r="F20606" s="469"/>
    </row>
    <row r="20607" spans="6:6" x14ac:dyDescent="0.25">
      <c r="F20607" s="469"/>
    </row>
    <row r="20608" spans="6:6" x14ac:dyDescent="0.25">
      <c r="F20608" s="469"/>
    </row>
    <row r="20609" spans="6:6" x14ac:dyDescent="0.25">
      <c r="F20609" s="469"/>
    </row>
    <row r="20610" spans="6:6" x14ac:dyDescent="0.25">
      <c r="F20610" s="469"/>
    </row>
    <row r="20611" spans="6:6" x14ac:dyDescent="0.25">
      <c r="F20611" s="469"/>
    </row>
    <row r="20612" spans="6:6" x14ac:dyDescent="0.25">
      <c r="F20612" s="469"/>
    </row>
    <row r="20613" spans="6:6" x14ac:dyDescent="0.25">
      <c r="F20613" s="469"/>
    </row>
    <row r="20614" spans="6:6" x14ac:dyDescent="0.25">
      <c r="F20614" s="469"/>
    </row>
    <row r="20615" spans="6:6" x14ac:dyDescent="0.25">
      <c r="F20615" s="469"/>
    </row>
    <row r="20616" spans="6:6" x14ac:dyDescent="0.25">
      <c r="F20616" s="469"/>
    </row>
    <row r="20617" spans="6:6" x14ac:dyDescent="0.25">
      <c r="F20617" s="469"/>
    </row>
    <row r="20618" spans="6:6" x14ac:dyDescent="0.25">
      <c r="F20618" s="469"/>
    </row>
    <row r="20619" spans="6:6" x14ac:dyDescent="0.25">
      <c r="F20619" s="469"/>
    </row>
    <row r="20620" spans="6:6" x14ac:dyDescent="0.25">
      <c r="F20620" s="469"/>
    </row>
    <row r="20621" spans="6:6" x14ac:dyDescent="0.25">
      <c r="F20621" s="469"/>
    </row>
    <row r="20622" spans="6:6" x14ac:dyDescent="0.25">
      <c r="F20622" s="469"/>
    </row>
    <row r="20623" spans="6:6" x14ac:dyDescent="0.25">
      <c r="F20623" s="469"/>
    </row>
    <row r="20624" spans="6:6" x14ac:dyDescent="0.25">
      <c r="F20624" s="469"/>
    </row>
    <row r="20625" spans="6:6" x14ac:dyDescent="0.25">
      <c r="F20625" s="469"/>
    </row>
    <row r="20626" spans="6:6" x14ac:dyDescent="0.25">
      <c r="F20626" s="469"/>
    </row>
    <row r="20627" spans="6:6" x14ac:dyDescent="0.25">
      <c r="F20627" s="469"/>
    </row>
    <row r="20628" spans="6:6" x14ac:dyDescent="0.25">
      <c r="F20628" s="469"/>
    </row>
    <row r="20629" spans="6:6" x14ac:dyDescent="0.25">
      <c r="F20629" s="469"/>
    </row>
    <row r="20630" spans="6:6" x14ac:dyDescent="0.25">
      <c r="F20630" s="469"/>
    </row>
    <row r="20631" spans="6:6" x14ac:dyDescent="0.25">
      <c r="F20631" s="469"/>
    </row>
    <row r="20632" spans="6:6" x14ac:dyDescent="0.25">
      <c r="F20632" s="469"/>
    </row>
    <row r="20633" spans="6:6" x14ac:dyDescent="0.25">
      <c r="F20633" s="469"/>
    </row>
    <row r="20634" spans="6:6" x14ac:dyDescent="0.25">
      <c r="F20634" s="469"/>
    </row>
    <row r="20635" spans="6:6" x14ac:dyDescent="0.25">
      <c r="F20635" s="469"/>
    </row>
    <row r="20636" spans="6:6" x14ac:dyDescent="0.25">
      <c r="F20636" s="469"/>
    </row>
    <row r="20637" spans="6:6" x14ac:dyDescent="0.25">
      <c r="F20637" s="469"/>
    </row>
    <row r="20638" spans="6:6" x14ac:dyDescent="0.25">
      <c r="F20638" s="469"/>
    </row>
    <row r="20639" spans="6:6" x14ac:dyDescent="0.25">
      <c r="F20639" s="469"/>
    </row>
    <row r="20640" spans="6:6" x14ac:dyDescent="0.25">
      <c r="F20640" s="469"/>
    </row>
    <row r="20641" spans="6:6" x14ac:dyDescent="0.25">
      <c r="F20641" s="469"/>
    </row>
    <row r="20642" spans="6:6" x14ac:dyDescent="0.25">
      <c r="F20642" s="469"/>
    </row>
    <row r="20643" spans="6:6" x14ac:dyDescent="0.25">
      <c r="F20643" s="469"/>
    </row>
    <row r="20644" spans="6:6" x14ac:dyDescent="0.25">
      <c r="F20644" s="469"/>
    </row>
    <row r="20645" spans="6:6" x14ac:dyDescent="0.25">
      <c r="F20645" s="469"/>
    </row>
    <row r="20646" spans="6:6" x14ac:dyDescent="0.25">
      <c r="F20646" s="469"/>
    </row>
    <row r="20647" spans="6:6" x14ac:dyDescent="0.25">
      <c r="F20647" s="469"/>
    </row>
    <row r="20648" spans="6:6" x14ac:dyDescent="0.25">
      <c r="F20648" s="469"/>
    </row>
    <row r="20649" spans="6:6" x14ac:dyDescent="0.25">
      <c r="F20649" s="469"/>
    </row>
    <row r="20650" spans="6:6" x14ac:dyDescent="0.25">
      <c r="F20650" s="469"/>
    </row>
    <row r="20651" spans="6:6" x14ac:dyDescent="0.25">
      <c r="F20651" s="469"/>
    </row>
    <row r="20652" spans="6:6" x14ac:dyDescent="0.25">
      <c r="F20652" s="469"/>
    </row>
    <row r="20653" spans="6:6" x14ac:dyDescent="0.25">
      <c r="F20653" s="469"/>
    </row>
    <row r="20654" spans="6:6" x14ac:dyDescent="0.25">
      <c r="F20654" s="469"/>
    </row>
    <row r="20655" spans="6:6" x14ac:dyDescent="0.25">
      <c r="F20655" s="469"/>
    </row>
    <row r="20656" spans="6:6" x14ac:dyDescent="0.25">
      <c r="F20656" s="469"/>
    </row>
    <row r="20657" spans="6:6" x14ac:dyDescent="0.25">
      <c r="F20657" s="469"/>
    </row>
    <row r="20658" spans="6:6" x14ac:dyDescent="0.25">
      <c r="F20658" s="469"/>
    </row>
    <row r="20659" spans="6:6" x14ac:dyDescent="0.25">
      <c r="F20659" s="469"/>
    </row>
    <row r="20660" spans="6:6" x14ac:dyDescent="0.25">
      <c r="F20660" s="469"/>
    </row>
    <row r="20661" spans="6:6" x14ac:dyDescent="0.25">
      <c r="F20661" s="469"/>
    </row>
    <row r="20662" spans="6:6" x14ac:dyDescent="0.25">
      <c r="F20662" s="469"/>
    </row>
    <row r="20663" spans="6:6" x14ac:dyDescent="0.25">
      <c r="F20663" s="469"/>
    </row>
    <row r="20664" spans="6:6" x14ac:dyDescent="0.25">
      <c r="F20664" s="469"/>
    </row>
    <row r="20665" spans="6:6" x14ac:dyDescent="0.25">
      <c r="F20665" s="469"/>
    </row>
    <row r="20666" spans="6:6" x14ac:dyDescent="0.25">
      <c r="F20666" s="469"/>
    </row>
    <row r="20667" spans="6:6" x14ac:dyDescent="0.25">
      <c r="F20667" s="469"/>
    </row>
    <row r="20668" spans="6:6" x14ac:dyDescent="0.25">
      <c r="F20668" s="469"/>
    </row>
    <row r="20669" spans="6:6" x14ac:dyDescent="0.25">
      <c r="F20669" s="469"/>
    </row>
    <row r="20670" spans="6:6" x14ac:dyDescent="0.25">
      <c r="F20670" s="469"/>
    </row>
    <row r="20671" spans="6:6" x14ac:dyDescent="0.25">
      <c r="F20671" s="469"/>
    </row>
    <row r="20672" spans="6:6" x14ac:dyDescent="0.25">
      <c r="F20672" s="469"/>
    </row>
    <row r="20673" spans="6:6" x14ac:dyDescent="0.25">
      <c r="F20673" s="469"/>
    </row>
    <row r="20674" spans="6:6" x14ac:dyDescent="0.25">
      <c r="F20674" s="469"/>
    </row>
    <row r="20675" spans="6:6" x14ac:dyDescent="0.25">
      <c r="F20675" s="469"/>
    </row>
    <row r="20676" spans="6:6" x14ac:dyDescent="0.25">
      <c r="F20676" s="469"/>
    </row>
    <row r="20677" spans="6:6" x14ac:dyDescent="0.25">
      <c r="F20677" s="469"/>
    </row>
    <row r="20678" spans="6:6" x14ac:dyDescent="0.25">
      <c r="F20678" s="469"/>
    </row>
    <row r="20679" spans="6:6" x14ac:dyDescent="0.25">
      <c r="F20679" s="469"/>
    </row>
    <row r="20680" spans="6:6" x14ac:dyDescent="0.25">
      <c r="F20680" s="469"/>
    </row>
    <row r="20681" spans="6:6" x14ac:dyDescent="0.25">
      <c r="F20681" s="469"/>
    </row>
    <row r="20682" spans="6:6" x14ac:dyDescent="0.25">
      <c r="F20682" s="469"/>
    </row>
    <row r="20683" spans="6:6" x14ac:dyDescent="0.25">
      <c r="F20683" s="469"/>
    </row>
    <row r="20684" spans="6:6" x14ac:dyDescent="0.25">
      <c r="F20684" s="469"/>
    </row>
    <row r="20685" spans="6:6" x14ac:dyDescent="0.25">
      <c r="F20685" s="469"/>
    </row>
    <row r="20686" spans="6:6" x14ac:dyDescent="0.25">
      <c r="F20686" s="469"/>
    </row>
    <row r="20687" spans="6:6" x14ac:dyDescent="0.25">
      <c r="F20687" s="469"/>
    </row>
    <row r="20688" spans="6:6" x14ac:dyDescent="0.25">
      <c r="F20688" s="469"/>
    </row>
    <row r="20689" spans="6:6" x14ac:dyDescent="0.25">
      <c r="F20689" s="469"/>
    </row>
    <row r="20690" spans="6:6" x14ac:dyDescent="0.25">
      <c r="F20690" s="469"/>
    </row>
    <row r="20691" spans="6:6" x14ac:dyDescent="0.25">
      <c r="F20691" s="469"/>
    </row>
    <row r="20692" spans="6:6" x14ac:dyDescent="0.25">
      <c r="F20692" s="469"/>
    </row>
    <row r="20693" spans="6:6" x14ac:dyDescent="0.25">
      <c r="F20693" s="469"/>
    </row>
    <row r="20694" spans="6:6" x14ac:dyDescent="0.25">
      <c r="F20694" s="469"/>
    </row>
    <row r="20695" spans="6:6" x14ac:dyDescent="0.25">
      <c r="F20695" s="469"/>
    </row>
    <row r="20696" spans="6:6" x14ac:dyDescent="0.25">
      <c r="F20696" s="469"/>
    </row>
    <row r="20697" spans="6:6" x14ac:dyDescent="0.25">
      <c r="F20697" s="469"/>
    </row>
    <row r="20698" spans="6:6" x14ac:dyDescent="0.25">
      <c r="F20698" s="469"/>
    </row>
    <row r="20699" spans="6:6" x14ac:dyDescent="0.25">
      <c r="F20699" s="469"/>
    </row>
    <row r="20700" spans="6:6" x14ac:dyDescent="0.25">
      <c r="F20700" s="469"/>
    </row>
    <row r="20701" spans="6:6" x14ac:dyDescent="0.25">
      <c r="F20701" s="469"/>
    </row>
    <row r="20702" spans="6:6" x14ac:dyDescent="0.25">
      <c r="F20702" s="469"/>
    </row>
    <row r="20703" spans="6:6" x14ac:dyDescent="0.25">
      <c r="F20703" s="469"/>
    </row>
    <row r="20704" spans="6:6" x14ac:dyDescent="0.25">
      <c r="F20704" s="469"/>
    </row>
    <row r="20705" spans="6:6" x14ac:dyDescent="0.25">
      <c r="F20705" s="469"/>
    </row>
    <row r="20706" spans="6:6" x14ac:dyDescent="0.25">
      <c r="F20706" s="469"/>
    </row>
    <row r="20707" spans="6:6" x14ac:dyDescent="0.25">
      <c r="F20707" s="469"/>
    </row>
    <row r="20708" spans="6:6" x14ac:dyDescent="0.25">
      <c r="F20708" s="469"/>
    </row>
    <row r="20709" spans="6:6" x14ac:dyDescent="0.25">
      <c r="F20709" s="469"/>
    </row>
    <row r="20710" spans="6:6" x14ac:dyDescent="0.25">
      <c r="F20710" s="469"/>
    </row>
    <row r="20711" spans="6:6" x14ac:dyDescent="0.25">
      <c r="F20711" s="469"/>
    </row>
    <row r="20712" spans="6:6" x14ac:dyDescent="0.25">
      <c r="F20712" s="469"/>
    </row>
    <row r="20713" spans="6:6" x14ac:dyDescent="0.25">
      <c r="F20713" s="469"/>
    </row>
    <row r="20714" spans="6:6" x14ac:dyDescent="0.25">
      <c r="F20714" s="469"/>
    </row>
    <row r="20715" spans="6:6" x14ac:dyDescent="0.25">
      <c r="F20715" s="469"/>
    </row>
    <row r="20716" spans="6:6" x14ac:dyDescent="0.25">
      <c r="F20716" s="469"/>
    </row>
    <row r="20717" spans="6:6" x14ac:dyDescent="0.25">
      <c r="F20717" s="469"/>
    </row>
    <row r="20718" spans="6:6" x14ac:dyDescent="0.25">
      <c r="F20718" s="469"/>
    </row>
    <row r="20719" spans="6:6" x14ac:dyDescent="0.25">
      <c r="F20719" s="469"/>
    </row>
    <row r="20720" spans="6:6" x14ac:dyDescent="0.25">
      <c r="F20720" s="469"/>
    </row>
    <row r="20721" spans="6:6" x14ac:dyDescent="0.25">
      <c r="F20721" s="469"/>
    </row>
    <row r="20722" spans="6:6" x14ac:dyDescent="0.25">
      <c r="F20722" s="469"/>
    </row>
    <row r="20723" spans="6:6" x14ac:dyDescent="0.25">
      <c r="F20723" s="469"/>
    </row>
    <row r="20724" spans="6:6" x14ac:dyDescent="0.25">
      <c r="F20724" s="469"/>
    </row>
    <row r="20725" spans="6:6" x14ac:dyDescent="0.25">
      <c r="F20725" s="469"/>
    </row>
    <row r="20726" spans="6:6" x14ac:dyDescent="0.25">
      <c r="F20726" s="469"/>
    </row>
    <row r="20727" spans="6:6" x14ac:dyDescent="0.25">
      <c r="F20727" s="469"/>
    </row>
    <row r="20728" spans="6:6" x14ac:dyDescent="0.25">
      <c r="F20728" s="469"/>
    </row>
    <row r="20729" spans="6:6" x14ac:dyDescent="0.25">
      <c r="F20729" s="469"/>
    </row>
    <row r="20730" spans="6:6" x14ac:dyDescent="0.25">
      <c r="F20730" s="469"/>
    </row>
    <row r="20731" spans="6:6" x14ac:dyDescent="0.25">
      <c r="F20731" s="469"/>
    </row>
    <row r="20732" spans="6:6" x14ac:dyDescent="0.25">
      <c r="F20732" s="469"/>
    </row>
    <row r="20733" spans="6:6" x14ac:dyDescent="0.25">
      <c r="F20733" s="469"/>
    </row>
    <row r="20734" spans="6:6" x14ac:dyDescent="0.25">
      <c r="F20734" s="469"/>
    </row>
    <row r="20735" spans="6:6" x14ac:dyDescent="0.25">
      <c r="F20735" s="469"/>
    </row>
    <row r="20736" spans="6:6" x14ac:dyDescent="0.25">
      <c r="F20736" s="469"/>
    </row>
    <row r="20737" spans="6:6" x14ac:dyDescent="0.25">
      <c r="F20737" s="469"/>
    </row>
    <row r="20738" spans="6:6" x14ac:dyDescent="0.25">
      <c r="F20738" s="469"/>
    </row>
    <row r="20739" spans="6:6" x14ac:dyDescent="0.25">
      <c r="F20739" s="469"/>
    </row>
    <row r="20740" spans="6:6" x14ac:dyDescent="0.25">
      <c r="F20740" s="469"/>
    </row>
    <row r="20741" spans="6:6" x14ac:dyDescent="0.25">
      <c r="F20741" s="469"/>
    </row>
    <row r="20742" spans="6:6" x14ac:dyDescent="0.25">
      <c r="F20742" s="469"/>
    </row>
    <row r="20743" spans="6:6" x14ac:dyDescent="0.25">
      <c r="F20743" s="469"/>
    </row>
    <row r="20744" spans="6:6" x14ac:dyDescent="0.25">
      <c r="F20744" s="469"/>
    </row>
    <row r="20745" spans="6:6" x14ac:dyDescent="0.25">
      <c r="F20745" s="469"/>
    </row>
    <row r="20746" spans="6:6" x14ac:dyDescent="0.25">
      <c r="F20746" s="469"/>
    </row>
    <row r="20747" spans="6:6" x14ac:dyDescent="0.25">
      <c r="F20747" s="469"/>
    </row>
    <row r="20748" spans="6:6" x14ac:dyDescent="0.25">
      <c r="F20748" s="469"/>
    </row>
    <row r="20749" spans="6:6" x14ac:dyDescent="0.25">
      <c r="F20749" s="469"/>
    </row>
    <row r="20750" spans="6:6" x14ac:dyDescent="0.25">
      <c r="F20750" s="469"/>
    </row>
    <row r="20751" spans="6:6" x14ac:dyDescent="0.25">
      <c r="F20751" s="469"/>
    </row>
    <row r="20752" spans="6:6" x14ac:dyDescent="0.25">
      <c r="F20752" s="469"/>
    </row>
    <row r="20753" spans="6:6" x14ac:dyDescent="0.25">
      <c r="F20753" s="469"/>
    </row>
    <row r="20754" spans="6:6" x14ac:dyDescent="0.25">
      <c r="F20754" s="469"/>
    </row>
    <row r="20755" spans="6:6" x14ac:dyDescent="0.25">
      <c r="F20755" s="469"/>
    </row>
    <row r="20756" spans="6:6" x14ac:dyDescent="0.25">
      <c r="F20756" s="469"/>
    </row>
    <row r="20757" spans="6:6" x14ac:dyDescent="0.25">
      <c r="F20757" s="469"/>
    </row>
    <row r="20758" spans="6:6" x14ac:dyDescent="0.25">
      <c r="F20758" s="469"/>
    </row>
    <row r="20759" spans="6:6" x14ac:dyDescent="0.25">
      <c r="F20759" s="469"/>
    </row>
    <row r="20760" spans="6:6" x14ac:dyDescent="0.25">
      <c r="F20760" s="469"/>
    </row>
    <row r="20761" spans="6:6" x14ac:dyDescent="0.25">
      <c r="F20761" s="469"/>
    </row>
    <row r="20762" spans="6:6" x14ac:dyDescent="0.25">
      <c r="F20762" s="469"/>
    </row>
    <row r="20763" spans="6:6" x14ac:dyDescent="0.25">
      <c r="F20763" s="469"/>
    </row>
    <row r="20764" spans="6:6" x14ac:dyDescent="0.25">
      <c r="F20764" s="469"/>
    </row>
    <row r="20765" spans="6:6" x14ac:dyDescent="0.25">
      <c r="F20765" s="469"/>
    </row>
    <row r="20766" spans="6:6" x14ac:dyDescent="0.25">
      <c r="F20766" s="469"/>
    </row>
    <row r="20767" spans="6:6" x14ac:dyDescent="0.25">
      <c r="F20767" s="469"/>
    </row>
    <row r="20768" spans="6:6" x14ac:dyDescent="0.25">
      <c r="F20768" s="469"/>
    </row>
    <row r="20769" spans="6:6" x14ac:dyDescent="0.25">
      <c r="F20769" s="469"/>
    </row>
    <row r="20770" spans="6:6" x14ac:dyDescent="0.25">
      <c r="F20770" s="469"/>
    </row>
    <row r="20771" spans="6:6" x14ac:dyDescent="0.25">
      <c r="F20771" s="469"/>
    </row>
    <row r="20772" spans="6:6" x14ac:dyDescent="0.25">
      <c r="F20772" s="469"/>
    </row>
    <row r="20773" spans="6:6" x14ac:dyDescent="0.25">
      <c r="F20773" s="469"/>
    </row>
    <row r="20774" spans="6:6" x14ac:dyDescent="0.25">
      <c r="F20774" s="469"/>
    </row>
    <row r="20775" spans="6:6" x14ac:dyDescent="0.25">
      <c r="F20775" s="469"/>
    </row>
    <row r="20776" spans="6:6" x14ac:dyDescent="0.25">
      <c r="F20776" s="469"/>
    </row>
    <row r="20777" spans="6:6" x14ac:dyDescent="0.25">
      <c r="F20777" s="469"/>
    </row>
    <row r="20778" spans="6:6" x14ac:dyDescent="0.25">
      <c r="F20778" s="469"/>
    </row>
    <row r="20779" spans="6:6" x14ac:dyDescent="0.25">
      <c r="F20779" s="469"/>
    </row>
    <row r="20780" spans="6:6" x14ac:dyDescent="0.25">
      <c r="F20780" s="469"/>
    </row>
    <row r="20781" spans="6:6" x14ac:dyDescent="0.25">
      <c r="F20781" s="469"/>
    </row>
    <row r="20782" spans="6:6" x14ac:dyDescent="0.25">
      <c r="F20782" s="469"/>
    </row>
    <row r="20783" spans="6:6" x14ac:dyDescent="0.25">
      <c r="F20783" s="469"/>
    </row>
    <row r="20784" spans="6:6" x14ac:dyDescent="0.25">
      <c r="F20784" s="469"/>
    </row>
    <row r="20785" spans="6:6" x14ac:dyDescent="0.25">
      <c r="F20785" s="469"/>
    </row>
    <row r="20786" spans="6:6" x14ac:dyDescent="0.25">
      <c r="F20786" s="469"/>
    </row>
    <row r="20787" spans="6:6" x14ac:dyDescent="0.25">
      <c r="F20787" s="469"/>
    </row>
    <row r="20788" spans="6:6" x14ac:dyDescent="0.25">
      <c r="F20788" s="469"/>
    </row>
    <row r="20789" spans="6:6" x14ac:dyDescent="0.25">
      <c r="F20789" s="469"/>
    </row>
    <row r="20790" spans="6:6" x14ac:dyDescent="0.25">
      <c r="F20790" s="469"/>
    </row>
    <row r="20791" spans="6:6" x14ac:dyDescent="0.25">
      <c r="F20791" s="469"/>
    </row>
    <row r="20792" spans="6:6" x14ac:dyDescent="0.25">
      <c r="F20792" s="469"/>
    </row>
    <row r="20793" spans="6:6" x14ac:dyDescent="0.25">
      <c r="F20793" s="469"/>
    </row>
    <row r="20794" spans="6:6" x14ac:dyDescent="0.25">
      <c r="F20794" s="469"/>
    </row>
    <row r="20795" spans="6:6" x14ac:dyDescent="0.25">
      <c r="F20795" s="469"/>
    </row>
    <row r="20796" spans="6:6" x14ac:dyDescent="0.25">
      <c r="F20796" s="469"/>
    </row>
    <row r="20797" spans="6:6" x14ac:dyDescent="0.25">
      <c r="F20797" s="469"/>
    </row>
    <row r="20798" spans="6:6" x14ac:dyDescent="0.25">
      <c r="F20798" s="469"/>
    </row>
    <row r="20799" spans="6:6" x14ac:dyDescent="0.25">
      <c r="F20799" s="469"/>
    </row>
    <row r="20800" spans="6:6" x14ac:dyDescent="0.25">
      <c r="F20800" s="469"/>
    </row>
    <row r="20801" spans="6:6" x14ac:dyDescent="0.25">
      <c r="F20801" s="469"/>
    </row>
    <row r="20802" spans="6:6" x14ac:dyDescent="0.25">
      <c r="F20802" s="469"/>
    </row>
    <row r="20803" spans="6:6" x14ac:dyDescent="0.25">
      <c r="F20803" s="469"/>
    </row>
    <row r="20804" spans="6:6" x14ac:dyDescent="0.25">
      <c r="F20804" s="469"/>
    </row>
    <row r="20805" spans="6:6" x14ac:dyDescent="0.25">
      <c r="F20805" s="469"/>
    </row>
    <row r="20806" spans="6:6" x14ac:dyDescent="0.25">
      <c r="F20806" s="469"/>
    </row>
    <row r="20807" spans="6:6" x14ac:dyDescent="0.25">
      <c r="F20807" s="469"/>
    </row>
    <row r="20808" spans="6:6" x14ac:dyDescent="0.25">
      <c r="F20808" s="469"/>
    </row>
    <row r="20809" spans="6:6" x14ac:dyDescent="0.25">
      <c r="F20809" s="469"/>
    </row>
    <row r="20810" spans="6:6" x14ac:dyDescent="0.25">
      <c r="F20810" s="469"/>
    </row>
    <row r="20811" spans="6:6" x14ac:dyDescent="0.25">
      <c r="F20811" s="469"/>
    </row>
    <row r="20812" spans="6:6" x14ac:dyDescent="0.25">
      <c r="F20812" s="469"/>
    </row>
    <row r="20813" spans="6:6" x14ac:dyDescent="0.25">
      <c r="F20813" s="469"/>
    </row>
    <row r="20814" spans="6:6" x14ac:dyDescent="0.25">
      <c r="F20814" s="469"/>
    </row>
    <row r="20815" spans="6:6" x14ac:dyDescent="0.25">
      <c r="F20815" s="469"/>
    </row>
    <row r="20816" spans="6:6" x14ac:dyDescent="0.25">
      <c r="F20816" s="469"/>
    </row>
    <row r="20817" spans="6:6" x14ac:dyDescent="0.25">
      <c r="F20817" s="469"/>
    </row>
    <row r="20818" spans="6:6" x14ac:dyDescent="0.25">
      <c r="F20818" s="469"/>
    </row>
    <row r="20819" spans="6:6" x14ac:dyDescent="0.25">
      <c r="F20819" s="469"/>
    </row>
    <row r="20820" spans="6:6" x14ac:dyDescent="0.25">
      <c r="F20820" s="469"/>
    </row>
    <row r="20821" spans="6:6" x14ac:dyDescent="0.25">
      <c r="F20821" s="469"/>
    </row>
    <row r="20822" spans="6:6" x14ac:dyDescent="0.25">
      <c r="F20822" s="469"/>
    </row>
    <row r="20823" spans="6:6" x14ac:dyDescent="0.25">
      <c r="F20823" s="469"/>
    </row>
    <row r="20824" spans="6:6" x14ac:dyDescent="0.25">
      <c r="F20824" s="469"/>
    </row>
    <row r="20825" spans="6:6" x14ac:dyDescent="0.25">
      <c r="F20825" s="469"/>
    </row>
    <row r="20826" spans="6:6" x14ac:dyDescent="0.25">
      <c r="F20826" s="469"/>
    </row>
    <row r="20827" spans="6:6" x14ac:dyDescent="0.25">
      <c r="F20827" s="469"/>
    </row>
    <row r="20828" spans="6:6" x14ac:dyDescent="0.25">
      <c r="F20828" s="469"/>
    </row>
    <row r="20829" spans="6:6" x14ac:dyDescent="0.25">
      <c r="F20829" s="469"/>
    </row>
    <row r="20830" spans="6:6" x14ac:dyDescent="0.25">
      <c r="F20830" s="469"/>
    </row>
    <row r="20831" spans="6:6" x14ac:dyDescent="0.25">
      <c r="F20831" s="469"/>
    </row>
    <row r="20832" spans="6:6" x14ac:dyDescent="0.25">
      <c r="F20832" s="469"/>
    </row>
    <row r="20833" spans="6:6" x14ac:dyDescent="0.25">
      <c r="F20833" s="469"/>
    </row>
    <row r="20834" spans="6:6" x14ac:dyDescent="0.25">
      <c r="F20834" s="469"/>
    </row>
    <row r="20835" spans="6:6" x14ac:dyDescent="0.25">
      <c r="F20835" s="469"/>
    </row>
    <row r="20836" spans="6:6" x14ac:dyDescent="0.25">
      <c r="F20836" s="469"/>
    </row>
    <row r="20837" spans="6:6" x14ac:dyDescent="0.25">
      <c r="F20837" s="469"/>
    </row>
    <row r="20838" spans="6:6" x14ac:dyDescent="0.25">
      <c r="F20838" s="469"/>
    </row>
    <row r="20839" spans="6:6" x14ac:dyDescent="0.25">
      <c r="F20839" s="469"/>
    </row>
    <row r="20840" spans="6:6" x14ac:dyDescent="0.25">
      <c r="F20840" s="469"/>
    </row>
    <row r="20841" spans="6:6" x14ac:dyDescent="0.25">
      <c r="F20841" s="469"/>
    </row>
    <row r="20842" spans="6:6" x14ac:dyDescent="0.25">
      <c r="F20842" s="469"/>
    </row>
    <row r="20843" spans="6:6" x14ac:dyDescent="0.25">
      <c r="F20843" s="469"/>
    </row>
    <row r="20844" spans="6:6" x14ac:dyDescent="0.25">
      <c r="F20844" s="469"/>
    </row>
    <row r="20845" spans="6:6" x14ac:dyDescent="0.25">
      <c r="F20845" s="469"/>
    </row>
    <row r="20846" spans="6:6" x14ac:dyDescent="0.25">
      <c r="F20846" s="469"/>
    </row>
    <row r="20847" spans="6:6" x14ac:dyDescent="0.25">
      <c r="F20847" s="469"/>
    </row>
    <row r="20848" spans="6:6" x14ac:dyDescent="0.25">
      <c r="F20848" s="469"/>
    </row>
    <row r="20849" spans="6:6" x14ac:dyDescent="0.25">
      <c r="F20849" s="469"/>
    </row>
    <row r="20850" spans="6:6" x14ac:dyDescent="0.25">
      <c r="F20850" s="469"/>
    </row>
    <row r="20851" spans="6:6" x14ac:dyDescent="0.25">
      <c r="F20851" s="469"/>
    </row>
    <row r="20852" spans="6:6" x14ac:dyDescent="0.25">
      <c r="F20852" s="469"/>
    </row>
    <row r="20853" spans="6:6" x14ac:dyDescent="0.25">
      <c r="F20853" s="469"/>
    </row>
    <row r="20854" spans="6:6" x14ac:dyDescent="0.25">
      <c r="F20854" s="469"/>
    </row>
    <row r="20855" spans="6:6" x14ac:dyDescent="0.25">
      <c r="F20855" s="469"/>
    </row>
    <row r="20856" spans="6:6" x14ac:dyDescent="0.25">
      <c r="F20856" s="469"/>
    </row>
    <row r="20857" spans="6:6" x14ac:dyDescent="0.25">
      <c r="F20857" s="469"/>
    </row>
    <row r="20858" spans="6:6" x14ac:dyDescent="0.25">
      <c r="F20858" s="469"/>
    </row>
    <row r="20859" spans="6:6" x14ac:dyDescent="0.25">
      <c r="F20859" s="469"/>
    </row>
    <row r="20860" spans="6:6" x14ac:dyDescent="0.25">
      <c r="F20860" s="469"/>
    </row>
    <row r="20861" spans="6:6" x14ac:dyDescent="0.25">
      <c r="F20861" s="469"/>
    </row>
    <row r="20862" spans="6:6" x14ac:dyDescent="0.25">
      <c r="F20862" s="469"/>
    </row>
    <row r="20863" spans="6:6" x14ac:dyDescent="0.25">
      <c r="F20863" s="469"/>
    </row>
    <row r="20864" spans="6:6" x14ac:dyDescent="0.25">
      <c r="F20864" s="469"/>
    </row>
    <row r="20865" spans="6:6" x14ac:dyDescent="0.25">
      <c r="F20865" s="469"/>
    </row>
    <row r="20866" spans="6:6" x14ac:dyDescent="0.25">
      <c r="F20866" s="469"/>
    </row>
    <row r="20867" spans="6:6" x14ac:dyDescent="0.25">
      <c r="F20867" s="469"/>
    </row>
    <row r="20868" spans="6:6" x14ac:dyDescent="0.25">
      <c r="F20868" s="469"/>
    </row>
    <row r="20869" spans="6:6" x14ac:dyDescent="0.25">
      <c r="F20869" s="469"/>
    </row>
    <row r="20870" spans="6:6" x14ac:dyDescent="0.25">
      <c r="F20870" s="469"/>
    </row>
    <row r="20871" spans="6:6" x14ac:dyDescent="0.25">
      <c r="F20871" s="469"/>
    </row>
    <row r="20872" spans="6:6" x14ac:dyDescent="0.25">
      <c r="F20872" s="469"/>
    </row>
    <row r="20873" spans="6:6" x14ac:dyDescent="0.25">
      <c r="F20873" s="469"/>
    </row>
    <row r="20874" spans="6:6" x14ac:dyDescent="0.25">
      <c r="F20874" s="469"/>
    </row>
    <row r="20875" spans="6:6" x14ac:dyDescent="0.25">
      <c r="F20875" s="469"/>
    </row>
    <row r="20876" spans="6:6" x14ac:dyDescent="0.25">
      <c r="F20876" s="469"/>
    </row>
    <row r="20877" spans="6:6" x14ac:dyDescent="0.25">
      <c r="F20877" s="469"/>
    </row>
    <row r="20878" spans="6:6" x14ac:dyDescent="0.25">
      <c r="F20878" s="469"/>
    </row>
    <row r="20879" spans="6:6" x14ac:dyDescent="0.25">
      <c r="F20879" s="469"/>
    </row>
    <row r="20880" spans="6:6" x14ac:dyDescent="0.25">
      <c r="F20880" s="469"/>
    </row>
    <row r="20881" spans="6:6" x14ac:dyDescent="0.25">
      <c r="F20881" s="469"/>
    </row>
    <row r="20882" spans="6:6" x14ac:dyDescent="0.25">
      <c r="F20882" s="469"/>
    </row>
    <row r="20883" spans="6:6" x14ac:dyDescent="0.25">
      <c r="F20883" s="469"/>
    </row>
    <row r="20884" spans="6:6" x14ac:dyDescent="0.25">
      <c r="F20884" s="469"/>
    </row>
    <row r="20885" spans="6:6" x14ac:dyDescent="0.25">
      <c r="F20885" s="469"/>
    </row>
    <row r="20886" spans="6:6" x14ac:dyDescent="0.25">
      <c r="F20886" s="469"/>
    </row>
    <row r="20887" spans="6:6" x14ac:dyDescent="0.25">
      <c r="F20887" s="469"/>
    </row>
    <row r="20888" spans="6:6" x14ac:dyDescent="0.25">
      <c r="F20888" s="469"/>
    </row>
    <row r="20889" spans="6:6" x14ac:dyDescent="0.25">
      <c r="F20889" s="469"/>
    </row>
    <row r="20890" spans="6:6" x14ac:dyDescent="0.25">
      <c r="F20890" s="469"/>
    </row>
    <row r="20891" spans="6:6" x14ac:dyDescent="0.25">
      <c r="F20891" s="469"/>
    </row>
    <row r="20892" spans="6:6" x14ac:dyDescent="0.25">
      <c r="F20892" s="469"/>
    </row>
    <row r="20893" spans="6:6" x14ac:dyDescent="0.25">
      <c r="F20893" s="469"/>
    </row>
    <row r="20894" spans="6:6" x14ac:dyDescent="0.25">
      <c r="F20894" s="469"/>
    </row>
    <row r="20895" spans="6:6" x14ac:dyDescent="0.25">
      <c r="F20895" s="469"/>
    </row>
    <row r="20896" spans="6:6" x14ac:dyDescent="0.25">
      <c r="F20896" s="469"/>
    </row>
    <row r="20897" spans="6:6" x14ac:dyDescent="0.25">
      <c r="F20897" s="469"/>
    </row>
    <row r="20898" spans="6:6" x14ac:dyDescent="0.25">
      <c r="F20898" s="469"/>
    </row>
    <row r="20899" spans="6:6" x14ac:dyDescent="0.25">
      <c r="F20899" s="469"/>
    </row>
    <row r="20900" spans="6:6" x14ac:dyDescent="0.25">
      <c r="F20900" s="469"/>
    </row>
    <row r="20901" spans="6:6" x14ac:dyDescent="0.25">
      <c r="F20901" s="469"/>
    </row>
    <row r="20902" spans="6:6" x14ac:dyDescent="0.25">
      <c r="F20902" s="469"/>
    </row>
    <row r="20903" spans="6:6" x14ac:dyDescent="0.25">
      <c r="F20903" s="469"/>
    </row>
    <row r="20904" spans="6:6" x14ac:dyDescent="0.25">
      <c r="F20904" s="469"/>
    </row>
    <row r="20905" spans="6:6" x14ac:dyDescent="0.25">
      <c r="F20905" s="469"/>
    </row>
    <row r="20906" spans="6:6" x14ac:dyDescent="0.25">
      <c r="F20906" s="469"/>
    </row>
    <row r="20907" spans="6:6" x14ac:dyDescent="0.25">
      <c r="F20907" s="469"/>
    </row>
    <row r="20908" spans="6:6" x14ac:dyDescent="0.25">
      <c r="F20908" s="469"/>
    </row>
    <row r="20909" spans="6:6" x14ac:dyDescent="0.25">
      <c r="F20909" s="469"/>
    </row>
    <row r="20910" spans="6:6" x14ac:dyDescent="0.25">
      <c r="F20910" s="469"/>
    </row>
    <row r="20911" spans="6:6" x14ac:dyDescent="0.25">
      <c r="F20911" s="469"/>
    </row>
    <row r="20912" spans="6:6" x14ac:dyDescent="0.25">
      <c r="F20912" s="469"/>
    </row>
    <row r="20913" spans="6:6" x14ac:dyDescent="0.25">
      <c r="F20913" s="469"/>
    </row>
    <row r="20914" spans="6:6" x14ac:dyDescent="0.25">
      <c r="F20914" s="469"/>
    </row>
    <row r="20915" spans="6:6" x14ac:dyDescent="0.25">
      <c r="F20915" s="469"/>
    </row>
    <row r="20916" spans="6:6" x14ac:dyDescent="0.25">
      <c r="F20916" s="469"/>
    </row>
    <row r="20917" spans="6:6" x14ac:dyDescent="0.25">
      <c r="F20917" s="469"/>
    </row>
    <row r="20918" spans="6:6" x14ac:dyDescent="0.25">
      <c r="F20918" s="469"/>
    </row>
    <row r="20919" spans="6:6" x14ac:dyDescent="0.25">
      <c r="F20919" s="469"/>
    </row>
    <row r="20920" spans="6:6" x14ac:dyDescent="0.25">
      <c r="F20920" s="469"/>
    </row>
    <row r="20921" spans="6:6" x14ac:dyDescent="0.25">
      <c r="F20921" s="469"/>
    </row>
    <row r="20922" spans="6:6" x14ac:dyDescent="0.25">
      <c r="F20922" s="469"/>
    </row>
    <row r="20923" spans="6:6" x14ac:dyDescent="0.25">
      <c r="F20923" s="469"/>
    </row>
    <row r="20924" spans="6:6" x14ac:dyDescent="0.25">
      <c r="F20924" s="469"/>
    </row>
    <row r="20925" spans="6:6" x14ac:dyDescent="0.25">
      <c r="F20925" s="469"/>
    </row>
    <row r="20926" spans="6:6" x14ac:dyDescent="0.25">
      <c r="F20926" s="469"/>
    </row>
    <row r="20927" spans="6:6" x14ac:dyDescent="0.25">
      <c r="F20927" s="469"/>
    </row>
    <row r="20928" spans="6:6" x14ac:dyDescent="0.25">
      <c r="F20928" s="469"/>
    </row>
    <row r="20929" spans="6:6" x14ac:dyDescent="0.25">
      <c r="F20929" s="469"/>
    </row>
    <row r="20930" spans="6:6" x14ac:dyDescent="0.25">
      <c r="F20930" s="469"/>
    </row>
    <row r="20931" spans="6:6" x14ac:dyDescent="0.25">
      <c r="F20931" s="469"/>
    </row>
    <row r="20932" spans="6:6" x14ac:dyDescent="0.25">
      <c r="F20932" s="469"/>
    </row>
    <row r="20933" spans="6:6" x14ac:dyDescent="0.25">
      <c r="F20933" s="469"/>
    </row>
    <row r="20934" spans="6:6" x14ac:dyDescent="0.25">
      <c r="F20934" s="469"/>
    </row>
    <row r="20935" spans="6:6" x14ac:dyDescent="0.25">
      <c r="F20935" s="469"/>
    </row>
    <row r="20936" spans="6:6" x14ac:dyDescent="0.25">
      <c r="F20936" s="469"/>
    </row>
    <row r="20937" spans="6:6" x14ac:dyDescent="0.25">
      <c r="F20937" s="469"/>
    </row>
    <row r="20938" spans="6:6" x14ac:dyDescent="0.25">
      <c r="F20938" s="469"/>
    </row>
    <row r="20939" spans="6:6" x14ac:dyDescent="0.25">
      <c r="F20939" s="469"/>
    </row>
    <row r="20940" spans="6:6" x14ac:dyDescent="0.25">
      <c r="F20940" s="469"/>
    </row>
    <row r="20941" spans="6:6" x14ac:dyDescent="0.25">
      <c r="F20941" s="469"/>
    </row>
    <row r="20942" spans="6:6" x14ac:dyDescent="0.25">
      <c r="F20942" s="469"/>
    </row>
    <row r="20943" spans="6:6" x14ac:dyDescent="0.25">
      <c r="F20943" s="469"/>
    </row>
    <row r="20944" spans="6:6" x14ac:dyDescent="0.25">
      <c r="F20944" s="469"/>
    </row>
    <row r="20945" spans="6:6" x14ac:dyDescent="0.25">
      <c r="F20945" s="469"/>
    </row>
    <row r="20946" spans="6:6" x14ac:dyDescent="0.25">
      <c r="F20946" s="469"/>
    </row>
    <row r="20947" spans="6:6" x14ac:dyDescent="0.25">
      <c r="F20947" s="469"/>
    </row>
    <row r="20948" spans="6:6" x14ac:dyDescent="0.25">
      <c r="F20948" s="469"/>
    </row>
    <row r="20949" spans="6:6" x14ac:dyDescent="0.25">
      <c r="F20949" s="469"/>
    </row>
    <row r="20950" spans="6:6" x14ac:dyDescent="0.25">
      <c r="F20950" s="469"/>
    </row>
    <row r="20951" spans="6:6" x14ac:dyDescent="0.25">
      <c r="F20951" s="469"/>
    </row>
    <row r="20952" spans="6:6" x14ac:dyDescent="0.25">
      <c r="F20952" s="469"/>
    </row>
    <row r="20953" spans="6:6" x14ac:dyDescent="0.25">
      <c r="F20953" s="469"/>
    </row>
    <row r="20954" spans="6:6" x14ac:dyDescent="0.25">
      <c r="F20954" s="469"/>
    </row>
    <row r="20955" spans="6:6" x14ac:dyDescent="0.25">
      <c r="F20955" s="469"/>
    </row>
    <row r="20956" spans="6:6" x14ac:dyDescent="0.25">
      <c r="F20956" s="469"/>
    </row>
    <row r="20957" spans="6:6" x14ac:dyDescent="0.25">
      <c r="F20957" s="469"/>
    </row>
    <row r="20958" spans="6:6" x14ac:dyDescent="0.25">
      <c r="F20958" s="469"/>
    </row>
    <row r="20959" spans="6:6" x14ac:dyDescent="0.25">
      <c r="F20959" s="469"/>
    </row>
    <row r="20960" spans="6:6" x14ac:dyDescent="0.25">
      <c r="F20960" s="469"/>
    </row>
    <row r="20961" spans="6:6" x14ac:dyDescent="0.25">
      <c r="F20961" s="469"/>
    </row>
    <row r="20962" spans="6:6" x14ac:dyDescent="0.25">
      <c r="F20962" s="469"/>
    </row>
    <row r="20963" spans="6:6" x14ac:dyDescent="0.25">
      <c r="F20963" s="469"/>
    </row>
    <row r="20964" spans="6:6" x14ac:dyDescent="0.25">
      <c r="F20964" s="469"/>
    </row>
    <row r="20965" spans="6:6" x14ac:dyDescent="0.25">
      <c r="F20965" s="469"/>
    </row>
    <row r="20966" spans="6:6" x14ac:dyDescent="0.25">
      <c r="F20966" s="469"/>
    </row>
    <row r="20967" spans="6:6" x14ac:dyDescent="0.25">
      <c r="F20967" s="469"/>
    </row>
    <row r="20968" spans="6:6" x14ac:dyDescent="0.25">
      <c r="F20968" s="469"/>
    </row>
    <row r="20969" spans="6:6" x14ac:dyDescent="0.25">
      <c r="F20969" s="469"/>
    </row>
    <row r="20970" spans="6:6" x14ac:dyDescent="0.25">
      <c r="F20970" s="469"/>
    </row>
    <row r="20971" spans="6:6" x14ac:dyDescent="0.25">
      <c r="F20971" s="469"/>
    </row>
    <row r="20972" spans="6:6" x14ac:dyDescent="0.25">
      <c r="F20972" s="469"/>
    </row>
    <row r="20973" spans="6:6" x14ac:dyDescent="0.25">
      <c r="F20973" s="469"/>
    </row>
    <row r="20974" spans="6:6" x14ac:dyDescent="0.25">
      <c r="F20974" s="469"/>
    </row>
    <row r="20975" spans="6:6" x14ac:dyDescent="0.25">
      <c r="F20975" s="469"/>
    </row>
    <row r="20976" spans="6:6" x14ac:dyDescent="0.25">
      <c r="F20976" s="469"/>
    </row>
    <row r="20977" spans="6:6" x14ac:dyDescent="0.25">
      <c r="F20977" s="469"/>
    </row>
    <row r="20978" spans="6:6" x14ac:dyDescent="0.25">
      <c r="F20978" s="469"/>
    </row>
    <row r="20979" spans="6:6" x14ac:dyDescent="0.25">
      <c r="F20979" s="469"/>
    </row>
    <row r="20980" spans="6:6" x14ac:dyDescent="0.25">
      <c r="F20980" s="469"/>
    </row>
    <row r="20981" spans="6:6" x14ac:dyDescent="0.25">
      <c r="F20981" s="469"/>
    </row>
    <row r="20982" spans="6:6" x14ac:dyDescent="0.25">
      <c r="F20982" s="469"/>
    </row>
    <row r="20983" spans="6:6" x14ac:dyDescent="0.25">
      <c r="F20983" s="469"/>
    </row>
    <row r="20984" spans="6:6" x14ac:dyDescent="0.25">
      <c r="F20984" s="469"/>
    </row>
    <row r="20985" spans="6:6" x14ac:dyDescent="0.25">
      <c r="F20985" s="469"/>
    </row>
    <row r="20986" spans="6:6" x14ac:dyDescent="0.25">
      <c r="F20986" s="469"/>
    </row>
    <row r="20987" spans="6:6" x14ac:dyDescent="0.25">
      <c r="F20987" s="469"/>
    </row>
    <row r="20988" spans="6:6" x14ac:dyDescent="0.25">
      <c r="F20988" s="469"/>
    </row>
    <row r="20989" spans="6:6" x14ac:dyDescent="0.25">
      <c r="F20989" s="469"/>
    </row>
    <row r="20990" spans="6:6" x14ac:dyDescent="0.25">
      <c r="F20990" s="469"/>
    </row>
    <row r="20991" spans="6:6" x14ac:dyDescent="0.25">
      <c r="F20991" s="469"/>
    </row>
    <row r="20992" spans="6:6" x14ac:dyDescent="0.25">
      <c r="F20992" s="469"/>
    </row>
    <row r="20993" spans="6:6" x14ac:dyDescent="0.25">
      <c r="F20993" s="469"/>
    </row>
    <row r="20994" spans="6:6" x14ac:dyDescent="0.25">
      <c r="F20994" s="469"/>
    </row>
    <row r="20995" spans="6:6" x14ac:dyDescent="0.25">
      <c r="F20995" s="469"/>
    </row>
    <row r="20996" spans="6:6" x14ac:dyDescent="0.25">
      <c r="F20996" s="469"/>
    </row>
    <row r="20997" spans="6:6" x14ac:dyDescent="0.25">
      <c r="F20997" s="469"/>
    </row>
    <row r="20998" spans="6:6" x14ac:dyDescent="0.25">
      <c r="F20998" s="469"/>
    </row>
    <row r="20999" spans="6:6" x14ac:dyDescent="0.25">
      <c r="F20999" s="469"/>
    </row>
    <row r="21000" spans="6:6" x14ac:dyDescent="0.25">
      <c r="F21000" s="469"/>
    </row>
    <row r="21001" spans="6:6" x14ac:dyDescent="0.25">
      <c r="F21001" s="469"/>
    </row>
    <row r="21002" spans="6:6" x14ac:dyDescent="0.25">
      <c r="F21002" s="469"/>
    </row>
    <row r="21003" spans="6:6" x14ac:dyDescent="0.25">
      <c r="F21003" s="469"/>
    </row>
    <row r="21004" spans="6:6" x14ac:dyDescent="0.25">
      <c r="F21004" s="469"/>
    </row>
    <row r="21005" spans="6:6" x14ac:dyDescent="0.25">
      <c r="F21005" s="469"/>
    </row>
    <row r="21006" spans="6:6" x14ac:dyDescent="0.25">
      <c r="F21006" s="469"/>
    </row>
    <row r="21007" spans="6:6" x14ac:dyDescent="0.25">
      <c r="F21007" s="469"/>
    </row>
    <row r="21008" spans="6:6" x14ac:dyDescent="0.25">
      <c r="F21008" s="469"/>
    </row>
    <row r="21009" spans="6:6" x14ac:dyDescent="0.25">
      <c r="F21009" s="469"/>
    </row>
    <row r="21010" spans="6:6" x14ac:dyDescent="0.25">
      <c r="F21010" s="469"/>
    </row>
    <row r="21011" spans="6:6" x14ac:dyDescent="0.25">
      <c r="F21011" s="469"/>
    </row>
    <row r="21012" spans="6:6" x14ac:dyDescent="0.25">
      <c r="F21012" s="469"/>
    </row>
    <row r="21013" spans="6:6" x14ac:dyDescent="0.25">
      <c r="F21013" s="469"/>
    </row>
    <row r="21014" spans="6:6" x14ac:dyDescent="0.25">
      <c r="F21014" s="469"/>
    </row>
    <row r="21015" spans="6:6" x14ac:dyDescent="0.25">
      <c r="F21015" s="469"/>
    </row>
    <row r="21016" spans="6:6" x14ac:dyDescent="0.25">
      <c r="F21016" s="469"/>
    </row>
    <row r="21017" spans="6:6" x14ac:dyDescent="0.25">
      <c r="F21017" s="469"/>
    </row>
    <row r="21018" spans="6:6" x14ac:dyDescent="0.25">
      <c r="F21018" s="469"/>
    </row>
    <row r="21019" spans="6:6" x14ac:dyDescent="0.25">
      <c r="F21019" s="469"/>
    </row>
    <row r="21020" spans="6:6" x14ac:dyDescent="0.25">
      <c r="F21020" s="469"/>
    </row>
    <row r="21021" spans="6:6" x14ac:dyDescent="0.25">
      <c r="F21021" s="469"/>
    </row>
    <row r="21022" spans="6:6" x14ac:dyDescent="0.25">
      <c r="F21022" s="469"/>
    </row>
    <row r="21023" spans="6:6" x14ac:dyDescent="0.25">
      <c r="F21023" s="469"/>
    </row>
    <row r="21024" spans="6:6" x14ac:dyDescent="0.25">
      <c r="F21024" s="469"/>
    </row>
    <row r="21025" spans="6:6" x14ac:dyDescent="0.25">
      <c r="F21025" s="469"/>
    </row>
    <row r="21026" spans="6:6" x14ac:dyDescent="0.25">
      <c r="F21026" s="469"/>
    </row>
    <row r="21027" spans="6:6" x14ac:dyDescent="0.25">
      <c r="F21027" s="469"/>
    </row>
    <row r="21028" spans="6:6" x14ac:dyDescent="0.25">
      <c r="F21028" s="469"/>
    </row>
    <row r="21029" spans="6:6" x14ac:dyDescent="0.25">
      <c r="F21029" s="469"/>
    </row>
    <row r="21030" spans="6:6" x14ac:dyDescent="0.25">
      <c r="F21030" s="469"/>
    </row>
    <row r="21031" spans="6:6" x14ac:dyDescent="0.25">
      <c r="F21031" s="469"/>
    </row>
    <row r="21032" spans="6:6" x14ac:dyDescent="0.25">
      <c r="F21032" s="469"/>
    </row>
    <row r="21033" spans="6:6" x14ac:dyDescent="0.25">
      <c r="F21033" s="469"/>
    </row>
    <row r="21034" spans="6:6" x14ac:dyDescent="0.25">
      <c r="F21034" s="469"/>
    </row>
    <row r="21035" spans="6:6" x14ac:dyDescent="0.25">
      <c r="F21035" s="469"/>
    </row>
    <row r="21036" spans="6:6" x14ac:dyDescent="0.25">
      <c r="F21036" s="469"/>
    </row>
    <row r="21037" spans="6:6" x14ac:dyDescent="0.25">
      <c r="F21037" s="469"/>
    </row>
    <row r="21038" spans="6:6" x14ac:dyDescent="0.25">
      <c r="F21038" s="469"/>
    </row>
    <row r="21039" spans="6:6" x14ac:dyDescent="0.25">
      <c r="F21039" s="469"/>
    </row>
    <row r="21040" spans="6:6" x14ac:dyDescent="0.25">
      <c r="F21040" s="469"/>
    </row>
    <row r="21041" spans="6:6" x14ac:dyDescent="0.25">
      <c r="F21041" s="469"/>
    </row>
    <row r="21042" spans="6:6" x14ac:dyDescent="0.25">
      <c r="F21042" s="469"/>
    </row>
    <row r="21043" spans="6:6" x14ac:dyDescent="0.25">
      <c r="F21043" s="469"/>
    </row>
    <row r="21044" spans="6:6" x14ac:dyDescent="0.25">
      <c r="F21044" s="469"/>
    </row>
    <row r="21045" spans="6:6" x14ac:dyDescent="0.25">
      <c r="F21045" s="469"/>
    </row>
    <row r="21046" spans="6:6" x14ac:dyDescent="0.25">
      <c r="F21046" s="469"/>
    </row>
    <row r="21047" spans="6:6" x14ac:dyDescent="0.25">
      <c r="F21047" s="469"/>
    </row>
    <row r="21048" spans="6:6" x14ac:dyDescent="0.25">
      <c r="F21048" s="469"/>
    </row>
    <row r="21049" spans="6:6" x14ac:dyDescent="0.25">
      <c r="F21049" s="469"/>
    </row>
    <row r="21050" spans="6:6" x14ac:dyDescent="0.25">
      <c r="F21050" s="469"/>
    </row>
    <row r="21051" spans="6:6" x14ac:dyDescent="0.25">
      <c r="F21051" s="469"/>
    </row>
    <row r="21052" spans="6:6" x14ac:dyDescent="0.25">
      <c r="F21052" s="469"/>
    </row>
    <row r="21053" spans="6:6" x14ac:dyDescent="0.25">
      <c r="F21053" s="469"/>
    </row>
    <row r="21054" spans="6:6" x14ac:dyDescent="0.25">
      <c r="F21054" s="469"/>
    </row>
    <row r="21055" spans="6:6" x14ac:dyDescent="0.25">
      <c r="F21055" s="469"/>
    </row>
    <row r="21056" spans="6:6" x14ac:dyDescent="0.25">
      <c r="F21056" s="469"/>
    </row>
    <row r="21057" spans="6:6" x14ac:dyDescent="0.25">
      <c r="F21057" s="469"/>
    </row>
    <row r="21058" spans="6:6" x14ac:dyDescent="0.25">
      <c r="F21058" s="469"/>
    </row>
    <row r="21059" spans="6:6" x14ac:dyDescent="0.25">
      <c r="F21059" s="469"/>
    </row>
    <row r="21060" spans="6:6" x14ac:dyDescent="0.25">
      <c r="F21060" s="469"/>
    </row>
    <row r="21061" spans="6:6" x14ac:dyDescent="0.25">
      <c r="F21061" s="469"/>
    </row>
    <row r="21062" spans="6:6" x14ac:dyDescent="0.25">
      <c r="F21062" s="469"/>
    </row>
    <row r="21063" spans="6:6" x14ac:dyDescent="0.25">
      <c r="F21063" s="469"/>
    </row>
    <row r="21064" spans="6:6" x14ac:dyDescent="0.25">
      <c r="F21064" s="469"/>
    </row>
    <row r="21065" spans="6:6" x14ac:dyDescent="0.25">
      <c r="F21065" s="469"/>
    </row>
    <row r="21066" spans="6:6" x14ac:dyDescent="0.25">
      <c r="F21066" s="469"/>
    </row>
    <row r="21067" spans="6:6" x14ac:dyDescent="0.25">
      <c r="F21067" s="469"/>
    </row>
    <row r="21068" spans="6:6" x14ac:dyDescent="0.25">
      <c r="F21068" s="469"/>
    </row>
    <row r="21069" spans="6:6" x14ac:dyDescent="0.25">
      <c r="F21069" s="469"/>
    </row>
    <row r="21070" spans="6:6" x14ac:dyDescent="0.25">
      <c r="F21070" s="469"/>
    </row>
    <row r="21071" spans="6:6" x14ac:dyDescent="0.25">
      <c r="F21071" s="469"/>
    </row>
    <row r="21072" spans="6:6" x14ac:dyDescent="0.25">
      <c r="F21072" s="469"/>
    </row>
    <row r="21073" spans="6:6" x14ac:dyDescent="0.25">
      <c r="F21073" s="469"/>
    </row>
    <row r="21074" spans="6:6" x14ac:dyDescent="0.25">
      <c r="F21074" s="469"/>
    </row>
    <row r="21075" spans="6:6" x14ac:dyDescent="0.25">
      <c r="F21075" s="469"/>
    </row>
    <row r="21076" spans="6:6" x14ac:dyDescent="0.25">
      <c r="F21076" s="469"/>
    </row>
    <row r="21077" spans="6:6" x14ac:dyDescent="0.25">
      <c r="F21077" s="469"/>
    </row>
    <row r="21078" spans="6:6" x14ac:dyDescent="0.25">
      <c r="F21078" s="469"/>
    </row>
    <row r="21079" spans="6:6" x14ac:dyDescent="0.25">
      <c r="F21079" s="469"/>
    </row>
    <row r="21080" spans="6:6" x14ac:dyDescent="0.25">
      <c r="F21080" s="469"/>
    </row>
    <row r="21081" spans="6:6" x14ac:dyDescent="0.25">
      <c r="F21081" s="469"/>
    </row>
    <row r="21082" spans="6:6" x14ac:dyDescent="0.25">
      <c r="F21082" s="469"/>
    </row>
    <row r="21083" spans="6:6" x14ac:dyDescent="0.25">
      <c r="F21083" s="469"/>
    </row>
    <row r="21084" spans="6:6" x14ac:dyDescent="0.25">
      <c r="F21084" s="469"/>
    </row>
    <row r="21085" spans="6:6" x14ac:dyDescent="0.25">
      <c r="F21085" s="469"/>
    </row>
    <row r="21086" spans="6:6" x14ac:dyDescent="0.25">
      <c r="F21086" s="469"/>
    </row>
    <row r="21087" spans="6:6" x14ac:dyDescent="0.25">
      <c r="F21087" s="469"/>
    </row>
    <row r="21088" spans="6:6" x14ac:dyDescent="0.25">
      <c r="F21088" s="469"/>
    </row>
    <row r="21089" spans="6:6" x14ac:dyDescent="0.25">
      <c r="F21089" s="469"/>
    </row>
    <row r="21090" spans="6:6" x14ac:dyDescent="0.25">
      <c r="F21090" s="469"/>
    </row>
    <row r="21091" spans="6:6" x14ac:dyDescent="0.25">
      <c r="F21091" s="469"/>
    </row>
    <row r="21092" spans="6:6" x14ac:dyDescent="0.25">
      <c r="F21092" s="469"/>
    </row>
    <row r="21093" spans="6:6" x14ac:dyDescent="0.25">
      <c r="F21093" s="469"/>
    </row>
    <row r="21094" spans="6:6" x14ac:dyDescent="0.25">
      <c r="F21094" s="469"/>
    </row>
    <row r="21095" spans="6:6" x14ac:dyDescent="0.25">
      <c r="F21095" s="469"/>
    </row>
    <row r="21096" spans="6:6" x14ac:dyDescent="0.25">
      <c r="F21096" s="469"/>
    </row>
    <row r="21097" spans="6:6" x14ac:dyDescent="0.25">
      <c r="F21097" s="469"/>
    </row>
    <row r="21098" spans="6:6" x14ac:dyDescent="0.25">
      <c r="F21098" s="469"/>
    </row>
    <row r="21099" spans="6:6" x14ac:dyDescent="0.25">
      <c r="F21099" s="469"/>
    </row>
    <row r="21100" spans="6:6" x14ac:dyDescent="0.25">
      <c r="F21100" s="469"/>
    </row>
    <row r="21101" spans="6:6" x14ac:dyDescent="0.25">
      <c r="F21101" s="469"/>
    </row>
    <row r="21102" spans="6:6" x14ac:dyDescent="0.25">
      <c r="F21102" s="469"/>
    </row>
    <row r="21103" spans="6:6" x14ac:dyDescent="0.25">
      <c r="F21103" s="469"/>
    </row>
    <row r="21104" spans="6:6" x14ac:dyDescent="0.25">
      <c r="F21104" s="469"/>
    </row>
    <row r="21105" spans="6:6" x14ac:dyDescent="0.25">
      <c r="F21105" s="469"/>
    </row>
    <row r="21106" spans="6:6" x14ac:dyDescent="0.25">
      <c r="F21106" s="469"/>
    </row>
    <row r="21107" spans="6:6" x14ac:dyDescent="0.25">
      <c r="F21107" s="469"/>
    </row>
    <row r="21108" spans="6:6" x14ac:dyDescent="0.25">
      <c r="F21108" s="469"/>
    </row>
    <row r="21109" spans="6:6" x14ac:dyDescent="0.25">
      <c r="F21109" s="469"/>
    </row>
    <row r="21110" spans="6:6" x14ac:dyDescent="0.25">
      <c r="F21110" s="469"/>
    </row>
    <row r="21111" spans="6:6" x14ac:dyDescent="0.25">
      <c r="F21111" s="469"/>
    </row>
    <row r="21112" spans="6:6" x14ac:dyDescent="0.25">
      <c r="F21112" s="469"/>
    </row>
    <row r="21113" spans="6:6" x14ac:dyDescent="0.25">
      <c r="F21113" s="469"/>
    </row>
    <row r="21114" spans="6:6" x14ac:dyDescent="0.25">
      <c r="F21114" s="469"/>
    </row>
    <row r="21115" spans="6:6" x14ac:dyDescent="0.25">
      <c r="F21115" s="469"/>
    </row>
    <row r="21116" spans="6:6" x14ac:dyDescent="0.25">
      <c r="F21116" s="469"/>
    </row>
    <row r="21117" spans="6:6" x14ac:dyDescent="0.25">
      <c r="F21117" s="469"/>
    </row>
    <row r="21118" spans="6:6" x14ac:dyDescent="0.25">
      <c r="F21118" s="469"/>
    </row>
    <row r="21119" spans="6:6" x14ac:dyDescent="0.25">
      <c r="F21119" s="469"/>
    </row>
    <row r="21120" spans="6:6" x14ac:dyDescent="0.25">
      <c r="F21120" s="469"/>
    </row>
    <row r="21121" spans="6:6" x14ac:dyDescent="0.25">
      <c r="F21121" s="469"/>
    </row>
    <row r="21122" spans="6:6" x14ac:dyDescent="0.25">
      <c r="F21122" s="469"/>
    </row>
    <row r="21123" spans="6:6" x14ac:dyDescent="0.25">
      <c r="F21123" s="469"/>
    </row>
    <row r="21124" spans="6:6" x14ac:dyDescent="0.25">
      <c r="F21124" s="469"/>
    </row>
    <row r="21125" spans="6:6" x14ac:dyDescent="0.25">
      <c r="F21125" s="469"/>
    </row>
    <row r="21126" spans="6:6" x14ac:dyDescent="0.25">
      <c r="F21126" s="469"/>
    </row>
    <row r="21127" spans="6:6" x14ac:dyDescent="0.25">
      <c r="F21127" s="469"/>
    </row>
    <row r="21128" spans="6:6" x14ac:dyDescent="0.25">
      <c r="F21128" s="469"/>
    </row>
    <row r="21129" spans="6:6" x14ac:dyDescent="0.25">
      <c r="F21129" s="469"/>
    </row>
    <row r="21130" spans="6:6" x14ac:dyDescent="0.25">
      <c r="F21130" s="469"/>
    </row>
    <row r="21131" spans="6:6" x14ac:dyDescent="0.25">
      <c r="F21131" s="469"/>
    </row>
    <row r="21132" spans="6:6" x14ac:dyDescent="0.25">
      <c r="F21132" s="469"/>
    </row>
    <row r="21133" spans="6:6" x14ac:dyDescent="0.25">
      <c r="F21133" s="469"/>
    </row>
    <row r="21134" spans="6:6" x14ac:dyDescent="0.25">
      <c r="F21134" s="469"/>
    </row>
    <row r="21135" spans="6:6" x14ac:dyDescent="0.25">
      <c r="F21135" s="469"/>
    </row>
    <row r="21136" spans="6:6" x14ac:dyDescent="0.25">
      <c r="F21136" s="469"/>
    </row>
    <row r="21137" spans="6:6" x14ac:dyDescent="0.25">
      <c r="F21137" s="469"/>
    </row>
    <row r="21138" spans="6:6" x14ac:dyDescent="0.25">
      <c r="F21138" s="469"/>
    </row>
    <row r="21139" spans="6:6" x14ac:dyDescent="0.25">
      <c r="F21139" s="469"/>
    </row>
    <row r="21140" spans="6:6" x14ac:dyDescent="0.25">
      <c r="F21140" s="469"/>
    </row>
    <row r="21141" spans="6:6" x14ac:dyDescent="0.25">
      <c r="F21141" s="469"/>
    </row>
    <row r="21142" spans="6:6" x14ac:dyDescent="0.25">
      <c r="F21142" s="469"/>
    </row>
    <row r="21143" spans="6:6" x14ac:dyDescent="0.25">
      <c r="F21143" s="469"/>
    </row>
    <row r="21144" spans="6:6" x14ac:dyDescent="0.25">
      <c r="F21144" s="469"/>
    </row>
    <row r="21145" spans="6:6" x14ac:dyDescent="0.25">
      <c r="F21145" s="469"/>
    </row>
    <row r="21146" spans="6:6" x14ac:dyDescent="0.25">
      <c r="F21146" s="469"/>
    </row>
    <row r="21147" spans="6:6" x14ac:dyDescent="0.25">
      <c r="F21147" s="469"/>
    </row>
    <row r="21148" spans="6:6" x14ac:dyDescent="0.25">
      <c r="F21148" s="469"/>
    </row>
    <row r="21149" spans="6:6" x14ac:dyDescent="0.25">
      <c r="F21149" s="469"/>
    </row>
    <row r="21150" spans="6:6" x14ac:dyDescent="0.25">
      <c r="F21150" s="469"/>
    </row>
    <row r="21151" spans="6:6" x14ac:dyDescent="0.25">
      <c r="F21151" s="469"/>
    </row>
    <row r="21152" spans="6:6" x14ac:dyDescent="0.25">
      <c r="F21152" s="469"/>
    </row>
    <row r="21153" spans="6:6" x14ac:dyDescent="0.25">
      <c r="F21153" s="469"/>
    </row>
    <row r="21154" spans="6:6" x14ac:dyDescent="0.25">
      <c r="F21154" s="469"/>
    </row>
    <row r="21155" spans="6:6" x14ac:dyDescent="0.25">
      <c r="F21155" s="469"/>
    </row>
    <row r="21156" spans="6:6" x14ac:dyDescent="0.25">
      <c r="F21156" s="469"/>
    </row>
    <row r="21157" spans="6:6" x14ac:dyDescent="0.25">
      <c r="F21157" s="469"/>
    </row>
    <row r="21158" spans="6:6" x14ac:dyDescent="0.25">
      <c r="F21158" s="469"/>
    </row>
    <row r="21159" spans="6:6" x14ac:dyDescent="0.25">
      <c r="F21159" s="469"/>
    </row>
    <row r="21160" spans="6:6" x14ac:dyDescent="0.25">
      <c r="F21160" s="469"/>
    </row>
    <row r="21161" spans="6:6" x14ac:dyDescent="0.25">
      <c r="F21161" s="469"/>
    </row>
    <row r="21162" spans="6:6" x14ac:dyDescent="0.25">
      <c r="F21162" s="469"/>
    </row>
    <row r="21163" spans="6:6" x14ac:dyDescent="0.25">
      <c r="F21163" s="469"/>
    </row>
    <row r="21164" spans="6:6" x14ac:dyDescent="0.25">
      <c r="F21164" s="469"/>
    </row>
    <row r="21165" spans="6:6" x14ac:dyDescent="0.25">
      <c r="F21165" s="469"/>
    </row>
    <row r="21166" spans="6:6" x14ac:dyDescent="0.25">
      <c r="F21166" s="469"/>
    </row>
    <row r="21167" spans="6:6" x14ac:dyDescent="0.25">
      <c r="F21167" s="469"/>
    </row>
    <row r="21168" spans="6:6" x14ac:dyDescent="0.25">
      <c r="F21168" s="469"/>
    </row>
    <row r="21169" spans="6:6" x14ac:dyDescent="0.25">
      <c r="F21169" s="469"/>
    </row>
    <row r="21170" spans="6:6" x14ac:dyDescent="0.25">
      <c r="F21170" s="469"/>
    </row>
    <row r="21171" spans="6:6" x14ac:dyDescent="0.25">
      <c r="F21171" s="469"/>
    </row>
    <row r="21172" spans="6:6" x14ac:dyDescent="0.25">
      <c r="F21172" s="469"/>
    </row>
    <row r="21173" spans="6:6" x14ac:dyDescent="0.25">
      <c r="F21173" s="469"/>
    </row>
    <row r="21174" spans="6:6" x14ac:dyDescent="0.25">
      <c r="F21174" s="469"/>
    </row>
    <row r="21175" spans="6:6" x14ac:dyDescent="0.25">
      <c r="F21175" s="469"/>
    </row>
    <row r="21176" spans="6:6" x14ac:dyDescent="0.25">
      <c r="F21176" s="469"/>
    </row>
    <row r="21177" spans="6:6" x14ac:dyDescent="0.25">
      <c r="F21177" s="469"/>
    </row>
    <row r="21178" spans="6:6" x14ac:dyDescent="0.25">
      <c r="F21178" s="469"/>
    </row>
    <row r="21179" spans="6:6" x14ac:dyDescent="0.25">
      <c r="F21179" s="469"/>
    </row>
    <row r="21180" spans="6:6" x14ac:dyDescent="0.25">
      <c r="F21180" s="469"/>
    </row>
    <row r="21181" spans="6:6" x14ac:dyDescent="0.25">
      <c r="F21181" s="469"/>
    </row>
    <row r="21182" spans="6:6" x14ac:dyDescent="0.25">
      <c r="F21182" s="469"/>
    </row>
    <row r="21183" spans="6:6" x14ac:dyDescent="0.25">
      <c r="F21183" s="469"/>
    </row>
    <row r="21184" spans="6:6" x14ac:dyDescent="0.25">
      <c r="F21184" s="469"/>
    </row>
    <row r="21185" spans="6:6" x14ac:dyDescent="0.25">
      <c r="F21185" s="469"/>
    </row>
    <row r="21186" spans="6:6" x14ac:dyDescent="0.25">
      <c r="F21186" s="469"/>
    </row>
    <row r="21187" spans="6:6" x14ac:dyDescent="0.25">
      <c r="F21187" s="469"/>
    </row>
    <row r="21188" spans="6:6" x14ac:dyDescent="0.25">
      <c r="F21188" s="469"/>
    </row>
    <row r="21189" spans="6:6" x14ac:dyDescent="0.25">
      <c r="F21189" s="469"/>
    </row>
    <row r="21190" spans="6:6" x14ac:dyDescent="0.25">
      <c r="F21190" s="469"/>
    </row>
    <row r="21191" spans="6:6" x14ac:dyDescent="0.25">
      <c r="F21191" s="469"/>
    </row>
    <row r="21192" spans="6:6" x14ac:dyDescent="0.25">
      <c r="F21192" s="469"/>
    </row>
    <row r="21193" spans="6:6" x14ac:dyDescent="0.25">
      <c r="F21193" s="469"/>
    </row>
    <row r="21194" spans="6:6" x14ac:dyDescent="0.25">
      <c r="F21194" s="469"/>
    </row>
    <row r="21195" spans="6:6" x14ac:dyDescent="0.25">
      <c r="F21195" s="469"/>
    </row>
    <row r="21196" spans="6:6" x14ac:dyDescent="0.25">
      <c r="F21196" s="469"/>
    </row>
    <row r="21197" spans="6:6" x14ac:dyDescent="0.25">
      <c r="F21197" s="469"/>
    </row>
    <row r="21198" spans="6:6" x14ac:dyDescent="0.25">
      <c r="F21198" s="469"/>
    </row>
    <row r="21199" spans="6:6" x14ac:dyDescent="0.25">
      <c r="F21199" s="469"/>
    </row>
    <row r="21200" spans="6:6" x14ac:dyDescent="0.25">
      <c r="F21200" s="469"/>
    </row>
    <row r="21201" spans="6:6" x14ac:dyDescent="0.25">
      <c r="F21201" s="469"/>
    </row>
    <row r="21202" spans="6:6" x14ac:dyDescent="0.25">
      <c r="F21202" s="469"/>
    </row>
    <row r="21203" spans="6:6" x14ac:dyDescent="0.25">
      <c r="F21203" s="469"/>
    </row>
    <row r="21204" spans="6:6" x14ac:dyDescent="0.25">
      <c r="F21204" s="469"/>
    </row>
    <row r="21205" spans="6:6" x14ac:dyDescent="0.25">
      <c r="F21205" s="469"/>
    </row>
    <row r="21206" spans="6:6" x14ac:dyDescent="0.25">
      <c r="F21206" s="469"/>
    </row>
    <row r="21207" spans="6:6" x14ac:dyDescent="0.25">
      <c r="F21207" s="469"/>
    </row>
    <row r="21208" spans="6:6" x14ac:dyDescent="0.25">
      <c r="F21208" s="469"/>
    </row>
    <row r="21209" spans="6:6" x14ac:dyDescent="0.25">
      <c r="F21209" s="469"/>
    </row>
    <row r="21210" spans="6:6" x14ac:dyDescent="0.25">
      <c r="F21210" s="469"/>
    </row>
    <row r="21211" spans="6:6" x14ac:dyDescent="0.25">
      <c r="F21211" s="469"/>
    </row>
    <row r="21212" spans="6:6" x14ac:dyDescent="0.25">
      <c r="F21212" s="469"/>
    </row>
    <row r="21213" spans="6:6" x14ac:dyDescent="0.25">
      <c r="F21213" s="469"/>
    </row>
    <row r="21214" spans="6:6" x14ac:dyDescent="0.25">
      <c r="F21214" s="469"/>
    </row>
    <row r="21215" spans="6:6" x14ac:dyDescent="0.25">
      <c r="F21215" s="469"/>
    </row>
    <row r="21216" spans="6:6" x14ac:dyDescent="0.25">
      <c r="F21216" s="469"/>
    </row>
    <row r="21217" spans="6:6" x14ac:dyDescent="0.25">
      <c r="F21217" s="469"/>
    </row>
    <row r="21218" spans="6:6" x14ac:dyDescent="0.25">
      <c r="F21218" s="469"/>
    </row>
    <row r="21219" spans="6:6" x14ac:dyDescent="0.25">
      <c r="F21219" s="469"/>
    </row>
    <row r="21220" spans="6:6" x14ac:dyDescent="0.25">
      <c r="F21220" s="469"/>
    </row>
    <row r="21221" spans="6:6" x14ac:dyDescent="0.25">
      <c r="F21221" s="469"/>
    </row>
    <row r="21222" spans="6:6" x14ac:dyDescent="0.25">
      <c r="F21222" s="469"/>
    </row>
    <row r="21223" spans="6:6" x14ac:dyDescent="0.25">
      <c r="F21223" s="469"/>
    </row>
    <row r="21224" spans="6:6" x14ac:dyDescent="0.25">
      <c r="F21224" s="469"/>
    </row>
    <row r="21225" spans="6:6" x14ac:dyDescent="0.25">
      <c r="F21225" s="469"/>
    </row>
    <row r="21226" spans="6:6" x14ac:dyDescent="0.25">
      <c r="F21226" s="469"/>
    </row>
    <row r="21227" spans="6:6" x14ac:dyDescent="0.25">
      <c r="F21227" s="469"/>
    </row>
    <row r="21228" spans="6:6" x14ac:dyDescent="0.25">
      <c r="F21228" s="469"/>
    </row>
    <row r="21229" spans="6:6" x14ac:dyDescent="0.25">
      <c r="F21229" s="469"/>
    </row>
    <row r="21230" spans="6:6" x14ac:dyDescent="0.25">
      <c r="F21230" s="469"/>
    </row>
    <row r="21231" spans="6:6" x14ac:dyDescent="0.25">
      <c r="F21231" s="469"/>
    </row>
    <row r="21232" spans="6:6" x14ac:dyDescent="0.25">
      <c r="F21232" s="469"/>
    </row>
    <row r="21233" spans="6:6" x14ac:dyDescent="0.25">
      <c r="F21233" s="469"/>
    </row>
    <row r="21234" spans="6:6" x14ac:dyDescent="0.25">
      <c r="F21234" s="469"/>
    </row>
    <row r="21235" spans="6:6" x14ac:dyDescent="0.25">
      <c r="F21235" s="469"/>
    </row>
    <row r="21236" spans="6:6" x14ac:dyDescent="0.25">
      <c r="F21236" s="469"/>
    </row>
    <row r="21237" spans="6:6" x14ac:dyDescent="0.25">
      <c r="F21237" s="469"/>
    </row>
    <row r="21238" spans="6:6" x14ac:dyDescent="0.25">
      <c r="F21238" s="469"/>
    </row>
    <row r="21239" spans="6:6" x14ac:dyDescent="0.25">
      <c r="F21239" s="469"/>
    </row>
    <row r="21240" spans="6:6" x14ac:dyDescent="0.25">
      <c r="F21240" s="469"/>
    </row>
    <row r="21241" spans="6:6" x14ac:dyDescent="0.25">
      <c r="F21241" s="469"/>
    </row>
    <row r="21242" spans="6:6" x14ac:dyDescent="0.25">
      <c r="F21242" s="469"/>
    </row>
    <row r="21243" spans="6:6" x14ac:dyDescent="0.25">
      <c r="F21243" s="469"/>
    </row>
    <row r="21244" spans="6:6" x14ac:dyDescent="0.25">
      <c r="F21244" s="469"/>
    </row>
    <row r="21245" spans="6:6" x14ac:dyDescent="0.25">
      <c r="F21245" s="469"/>
    </row>
    <row r="21246" spans="6:6" x14ac:dyDescent="0.25">
      <c r="F21246" s="469"/>
    </row>
    <row r="21247" spans="6:6" x14ac:dyDescent="0.25">
      <c r="F21247" s="469"/>
    </row>
    <row r="21248" spans="6:6" x14ac:dyDescent="0.25">
      <c r="F21248" s="469"/>
    </row>
    <row r="21249" spans="6:6" x14ac:dyDescent="0.25">
      <c r="F21249" s="469"/>
    </row>
    <row r="21250" spans="6:6" x14ac:dyDescent="0.25">
      <c r="F21250" s="469"/>
    </row>
    <row r="21251" spans="6:6" x14ac:dyDescent="0.25">
      <c r="F21251" s="469"/>
    </row>
    <row r="21252" spans="6:6" x14ac:dyDescent="0.25">
      <c r="F21252" s="469"/>
    </row>
    <row r="21253" spans="6:6" x14ac:dyDescent="0.25">
      <c r="F21253" s="469"/>
    </row>
    <row r="21254" spans="6:6" x14ac:dyDescent="0.25">
      <c r="F21254" s="469"/>
    </row>
    <row r="21255" spans="6:6" x14ac:dyDescent="0.25">
      <c r="F21255" s="469"/>
    </row>
    <row r="21256" spans="6:6" x14ac:dyDescent="0.25">
      <c r="F21256" s="469"/>
    </row>
    <row r="21257" spans="6:6" x14ac:dyDescent="0.25">
      <c r="F21257" s="469"/>
    </row>
    <row r="21258" spans="6:6" x14ac:dyDescent="0.25">
      <c r="F21258" s="469"/>
    </row>
    <row r="21259" spans="6:6" x14ac:dyDescent="0.25">
      <c r="F21259" s="469"/>
    </row>
    <row r="21260" spans="6:6" x14ac:dyDescent="0.25">
      <c r="F21260" s="469"/>
    </row>
    <row r="21261" spans="6:6" x14ac:dyDescent="0.25">
      <c r="F21261" s="469"/>
    </row>
    <row r="21262" spans="6:6" x14ac:dyDescent="0.25">
      <c r="F21262" s="469"/>
    </row>
    <row r="21263" spans="6:6" x14ac:dyDescent="0.25">
      <c r="F21263" s="469"/>
    </row>
    <row r="21264" spans="6:6" x14ac:dyDescent="0.25">
      <c r="F21264" s="469"/>
    </row>
    <row r="21265" spans="6:6" x14ac:dyDescent="0.25">
      <c r="F21265" s="469"/>
    </row>
    <row r="21266" spans="6:6" x14ac:dyDescent="0.25">
      <c r="F21266" s="469"/>
    </row>
    <row r="21267" spans="6:6" x14ac:dyDescent="0.25">
      <c r="F21267" s="469"/>
    </row>
    <row r="21268" spans="6:6" x14ac:dyDescent="0.25">
      <c r="F21268" s="469"/>
    </row>
    <row r="21269" spans="6:6" x14ac:dyDescent="0.25">
      <c r="F21269" s="469"/>
    </row>
    <row r="21270" spans="6:6" x14ac:dyDescent="0.25">
      <c r="F21270" s="469"/>
    </row>
    <row r="21271" spans="6:6" x14ac:dyDescent="0.25">
      <c r="F21271" s="469"/>
    </row>
    <row r="21272" spans="6:6" x14ac:dyDescent="0.25">
      <c r="F21272" s="469"/>
    </row>
    <row r="21273" spans="6:6" x14ac:dyDescent="0.25">
      <c r="F21273" s="469"/>
    </row>
    <row r="21274" spans="6:6" x14ac:dyDescent="0.25">
      <c r="F21274" s="469"/>
    </row>
    <row r="21275" spans="6:6" x14ac:dyDescent="0.25">
      <c r="F21275" s="469"/>
    </row>
    <row r="21276" spans="6:6" x14ac:dyDescent="0.25">
      <c r="F21276" s="469"/>
    </row>
    <row r="21277" spans="6:6" x14ac:dyDescent="0.25">
      <c r="F21277" s="469"/>
    </row>
    <row r="21278" spans="6:6" x14ac:dyDescent="0.25">
      <c r="F21278" s="469"/>
    </row>
    <row r="21279" spans="6:6" x14ac:dyDescent="0.25">
      <c r="F21279" s="469"/>
    </row>
    <row r="21280" spans="6:6" x14ac:dyDescent="0.25">
      <c r="F21280" s="469"/>
    </row>
    <row r="21281" spans="6:6" x14ac:dyDescent="0.25">
      <c r="F21281" s="469"/>
    </row>
    <row r="21282" spans="6:6" x14ac:dyDescent="0.25">
      <c r="F21282" s="469"/>
    </row>
    <row r="21283" spans="6:6" x14ac:dyDescent="0.25">
      <c r="F21283" s="469"/>
    </row>
    <row r="21284" spans="6:6" x14ac:dyDescent="0.25">
      <c r="F21284" s="469"/>
    </row>
    <row r="21285" spans="6:6" x14ac:dyDescent="0.25">
      <c r="F21285" s="469"/>
    </row>
    <row r="21286" spans="6:6" x14ac:dyDescent="0.25">
      <c r="F21286" s="469"/>
    </row>
    <row r="21287" spans="6:6" x14ac:dyDescent="0.25">
      <c r="F21287" s="469"/>
    </row>
    <row r="21288" spans="6:6" x14ac:dyDescent="0.25">
      <c r="F21288" s="469"/>
    </row>
    <row r="21289" spans="6:6" x14ac:dyDescent="0.25">
      <c r="F21289" s="469"/>
    </row>
    <row r="21290" spans="6:6" x14ac:dyDescent="0.25">
      <c r="F21290" s="469"/>
    </row>
    <row r="21291" spans="6:6" x14ac:dyDescent="0.25">
      <c r="F21291" s="469"/>
    </row>
    <row r="21292" spans="6:6" x14ac:dyDescent="0.25">
      <c r="F21292" s="469"/>
    </row>
    <row r="21293" spans="6:6" x14ac:dyDescent="0.25">
      <c r="F21293" s="469"/>
    </row>
    <row r="21294" spans="6:6" x14ac:dyDescent="0.25">
      <c r="F21294" s="469"/>
    </row>
    <row r="21295" spans="6:6" x14ac:dyDescent="0.25">
      <c r="F21295" s="469"/>
    </row>
    <row r="21296" spans="6:6" x14ac:dyDescent="0.25">
      <c r="F21296" s="469"/>
    </row>
    <row r="21297" spans="6:6" x14ac:dyDescent="0.25">
      <c r="F21297" s="469"/>
    </row>
    <row r="21298" spans="6:6" x14ac:dyDescent="0.25">
      <c r="F21298" s="469"/>
    </row>
    <row r="21299" spans="6:6" x14ac:dyDescent="0.25">
      <c r="F21299" s="469"/>
    </row>
    <row r="21300" spans="6:6" x14ac:dyDescent="0.25">
      <c r="F21300" s="469"/>
    </row>
    <row r="21301" spans="6:6" x14ac:dyDescent="0.25">
      <c r="F21301" s="469"/>
    </row>
    <row r="21302" spans="6:6" x14ac:dyDescent="0.25">
      <c r="F21302" s="469"/>
    </row>
    <row r="21303" spans="6:6" x14ac:dyDescent="0.25">
      <c r="F21303" s="469"/>
    </row>
    <row r="21304" spans="6:6" x14ac:dyDescent="0.25">
      <c r="F21304" s="469"/>
    </row>
    <row r="21305" spans="6:6" x14ac:dyDescent="0.25">
      <c r="F21305" s="469"/>
    </row>
    <row r="21306" spans="6:6" x14ac:dyDescent="0.25">
      <c r="F21306" s="469"/>
    </row>
    <row r="21307" spans="6:6" x14ac:dyDescent="0.25">
      <c r="F21307" s="469"/>
    </row>
    <row r="21308" spans="6:6" x14ac:dyDescent="0.25">
      <c r="F21308" s="469"/>
    </row>
    <row r="21309" spans="6:6" x14ac:dyDescent="0.25">
      <c r="F21309" s="469"/>
    </row>
    <row r="21310" spans="6:6" x14ac:dyDescent="0.25">
      <c r="F21310" s="469"/>
    </row>
    <row r="21311" spans="6:6" x14ac:dyDescent="0.25">
      <c r="F21311" s="469"/>
    </row>
    <row r="21312" spans="6:6" x14ac:dyDescent="0.25">
      <c r="F21312" s="469"/>
    </row>
    <row r="21313" spans="6:6" x14ac:dyDescent="0.25">
      <c r="F21313" s="469"/>
    </row>
    <row r="21314" spans="6:6" x14ac:dyDescent="0.25">
      <c r="F21314" s="469"/>
    </row>
    <row r="21315" spans="6:6" x14ac:dyDescent="0.25">
      <c r="F21315" s="469"/>
    </row>
    <row r="21316" spans="6:6" x14ac:dyDescent="0.25">
      <c r="F21316" s="469"/>
    </row>
    <row r="21317" spans="6:6" x14ac:dyDescent="0.25">
      <c r="F21317" s="469"/>
    </row>
    <row r="21318" spans="6:6" x14ac:dyDescent="0.25">
      <c r="F21318" s="469"/>
    </row>
    <row r="21319" spans="6:6" x14ac:dyDescent="0.25">
      <c r="F21319" s="469"/>
    </row>
    <row r="21320" spans="6:6" x14ac:dyDescent="0.25">
      <c r="F21320" s="469"/>
    </row>
    <row r="21321" spans="6:6" x14ac:dyDescent="0.25">
      <c r="F21321" s="469"/>
    </row>
    <row r="21322" spans="6:6" x14ac:dyDescent="0.25">
      <c r="F21322" s="469"/>
    </row>
    <row r="21323" spans="6:6" x14ac:dyDescent="0.25">
      <c r="F21323" s="469"/>
    </row>
    <row r="21324" spans="6:6" x14ac:dyDescent="0.25">
      <c r="F21324" s="469"/>
    </row>
    <row r="21325" spans="6:6" x14ac:dyDescent="0.25">
      <c r="F21325" s="469"/>
    </row>
    <row r="21326" spans="6:6" x14ac:dyDescent="0.25">
      <c r="F21326" s="469"/>
    </row>
    <row r="21327" spans="6:6" x14ac:dyDescent="0.25">
      <c r="F21327" s="469"/>
    </row>
    <row r="21328" spans="6:6" x14ac:dyDescent="0.25">
      <c r="F21328" s="469"/>
    </row>
    <row r="21329" spans="6:6" x14ac:dyDescent="0.25">
      <c r="F21329" s="469"/>
    </row>
    <row r="21330" spans="6:6" x14ac:dyDescent="0.25">
      <c r="F21330" s="469"/>
    </row>
    <row r="21331" spans="6:6" x14ac:dyDescent="0.25">
      <c r="F21331" s="469"/>
    </row>
    <row r="21332" spans="6:6" x14ac:dyDescent="0.25">
      <c r="F21332" s="469"/>
    </row>
    <row r="21333" spans="6:6" x14ac:dyDescent="0.25">
      <c r="F21333" s="469"/>
    </row>
    <row r="21334" spans="6:6" x14ac:dyDescent="0.25">
      <c r="F21334" s="469"/>
    </row>
    <row r="21335" spans="6:6" x14ac:dyDescent="0.25">
      <c r="F21335" s="469"/>
    </row>
    <row r="21336" spans="6:6" x14ac:dyDescent="0.25">
      <c r="F21336" s="469"/>
    </row>
    <row r="21337" spans="6:6" x14ac:dyDescent="0.25">
      <c r="F21337" s="469"/>
    </row>
    <row r="21338" spans="6:6" x14ac:dyDescent="0.25">
      <c r="F21338" s="469"/>
    </row>
    <row r="21339" spans="6:6" x14ac:dyDescent="0.25">
      <c r="F21339" s="469"/>
    </row>
    <row r="21340" spans="6:6" x14ac:dyDescent="0.25">
      <c r="F21340" s="469"/>
    </row>
    <row r="21341" spans="6:6" x14ac:dyDescent="0.25">
      <c r="F21341" s="469"/>
    </row>
    <row r="21342" spans="6:6" x14ac:dyDescent="0.25">
      <c r="F21342" s="469"/>
    </row>
    <row r="21343" spans="6:6" x14ac:dyDescent="0.25">
      <c r="F21343" s="469"/>
    </row>
    <row r="21344" spans="6:6" x14ac:dyDescent="0.25">
      <c r="F21344" s="469"/>
    </row>
    <row r="21345" spans="6:6" x14ac:dyDescent="0.25">
      <c r="F21345" s="469"/>
    </row>
    <row r="21346" spans="6:6" x14ac:dyDescent="0.25">
      <c r="F21346" s="469"/>
    </row>
    <row r="21347" spans="6:6" x14ac:dyDescent="0.25">
      <c r="F21347" s="469"/>
    </row>
    <row r="21348" spans="6:6" x14ac:dyDescent="0.25">
      <c r="F21348" s="469"/>
    </row>
    <row r="21349" spans="6:6" x14ac:dyDescent="0.25">
      <c r="F21349" s="469"/>
    </row>
    <row r="21350" spans="6:6" x14ac:dyDescent="0.25">
      <c r="F21350" s="469"/>
    </row>
    <row r="21351" spans="6:6" x14ac:dyDescent="0.25">
      <c r="F21351" s="469"/>
    </row>
    <row r="21352" spans="6:6" x14ac:dyDescent="0.25">
      <c r="F21352" s="469"/>
    </row>
    <row r="21353" spans="6:6" x14ac:dyDescent="0.25">
      <c r="F21353" s="469"/>
    </row>
    <row r="21354" spans="6:6" x14ac:dyDescent="0.25">
      <c r="F21354" s="469"/>
    </row>
    <row r="21355" spans="6:6" x14ac:dyDescent="0.25">
      <c r="F21355" s="469"/>
    </row>
    <row r="21356" spans="6:6" x14ac:dyDescent="0.25">
      <c r="F21356" s="469"/>
    </row>
    <row r="21357" spans="6:6" x14ac:dyDescent="0.25">
      <c r="F21357" s="469"/>
    </row>
    <row r="21358" spans="6:6" x14ac:dyDescent="0.25">
      <c r="F21358" s="469"/>
    </row>
    <row r="21359" spans="6:6" x14ac:dyDescent="0.25">
      <c r="F21359" s="469"/>
    </row>
    <row r="21360" spans="6:6" x14ac:dyDescent="0.25">
      <c r="F21360" s="469"/>
    </row>
    <row r="21361" spans="6:6" x14ac:dyDescent="0.25">
      <c r="F21361" s="469"/>
    </row>
    <row r="21362" spans="6:6" x14ac:dyDescent="0.25">
      <c r="F21362" s="469"/>
    </row>
    <row r="21363" spans="6:6" x14ac:dyDescent="0.25">
      <c r="F21363" s="469"/>
    </row>
    <row r="21364" spans="6:6" x14ac:dyDescent="0.25">
      <c r="F21364" s="469"/>
    </row>
    <row r="21365" spans="6:6" x14ac:dyDescent="0.25">
      <c r="F21365" s="469"/>
    </row>
    <row r="21366" spans="6:6" x14ac:dyDescent="0.25">
      <c r="F21366" s="469"/>
    </row>
    <row r="21367" spans="6:6" x14ac:dyDescent="0.25">
      <c r="F21367" s="469"/>
    </row>
    <row r="21368" spans="6:6" x14ac:dyDescent="0.25">
      <c r="F21368" s="469"/>
    </row>
    <row r="21369" spans="6:6" x14ac:dyDescent="0.25">
      <c r="F21369" s="469"/>
    </row>
    <row r="21370" spans="6:6" x14ac:dyDescent="0.25">
      <c r="F21370" s="469"/>
    </row>
    <row r="21371" spans="6:6" x14ac:dyDescent="0.25">
      <c r="F21371" s="469"/>
    </row>
    <row r="21372" spans="6:6" x14ac:dyDescent="0.25">
      <c r="F21372" s="469"/>
    </row>
    <row r="21373" spans="6:6" x14ac:dyDescent="0.25">
      <c r="F21373" s="469"/>
    </row>
    <row r="21374" spans="6:6" x14ac:dyDescent="0.25">
      <c r="F21374" s="469"/>
    </row>
    <row r="21375" spans="6:6" x14ac:dyDescent="0.25">
      <c r="F21375" s="469"/>
    </row>
    <row r="21376" spans="6:6" x14ac:dyDescent="0.25">
      <c r="F21376" s="469"/>
    </row>
    <row r="21377" spans="6:6" x14ac:dyDescent="0.25">
      <c r="F21377" s="469"/>
    </row>
    <row r="21378" spans="6:6" x14ac:dyDescent="0.25">
      <c r="F21378" s="469"/>
    </row>
    <row r="21379" spans="6:6" x14ac:dyDescent="0.25">
      <c r="F21379" s="469"/>
    </row>
    <row r="21380" spans="6:6" x14ac:dyDescent="0.25">
      <c r="F21380" s="469"/>
    </row>
    <row r="21381" spans="6:6" x14ac:dyDescent="0.25">
      <c r="F21381" s="469"/>
    </row>
    <row r="21382" spans="6:6" x14ac:dyDescent="0.25">
      <c r="F21382" s="469"/>
    </row>
    <row r="21383" spans="6:6" x14ac:dyDescent="0.25">
      <c r="F21383" s="469"/>
    </row>
    <row r="21384" spans="6:6" x14ac:dyDescent="0.25">
      <c r="F21384" s="469"/>
    </row>
    <row r="21385" spans="6:6" x14ac:dyDescent="0.25">
      <c r="F21385" s="469"/>
    </row>
    <row r="21386" spans="6:6" x14ac:dyDescent="0.25">
      <c r="F21386" s="469"/>
    </row>
    <row r="21387" spans="6:6" x14ac:dyDescent="0.25">
      <c r="F21387" s="469"/>
    </row>
    <row r="21388" spans="6:6" x14ac:dyDescent="0.25">
      <c r="F21388" s="469"/>
    </row>
    <row r="21389" spans="6:6" x14ac:dyDescent="0.25">
      <c r="F21389" s="469"/>
    </row>
    <row r="21390" spans="6:6" x14ac:dyDescent="0.25">
      <c r="F21390" s="469"/>
    </row>
    <row r="21391" spans="6:6" x14ac:dyDescent="0.25">
      <c r="F21391" s="469"/>
    </row>
    <row r="21392" spans="6:6" x14ac:dyDescent="0.25">
      <c r="F21392" s="469"/>
    </row>
    <row r="21393" spans="6:6" x14ac:dyDescent="0.25">
      <c r="F21393" s="469"/>
    </row>
    <row r="21394" spans="6:6" x14ac:dyDescent="0.25">
      <c r="F21394" s="469"/>
    </row>
    <row r="21395" spans="6:6" x14ac:dyDescent="0.25">
      <c r="F21395" s="469"/>
    </row>
    <row r="21396" spans="6:6" x14ac:dyDescent="0.25">
      <c r="F21396" s="469"/>
    </row>
    <row r="21397" spans="6:6" x14ac:dyDescent="0.25">
      <c r="F21397" s="469"/>
    </row>
    <row r="21398" spans="6:6" x14ac:dyDescent="0.25">
      <c r="F21398" s="469"/>
    </row>
    <row r="21399" spans="6:6" x14ac:dyDescent="0.25">
      <c r="F21399" s="469"/>
    </row>
    <row r="21400" spans="6:6" x14ac:dyDescent="0.25">
      <c r="F21400" s="469"/>
    </row>
    <row r="21401" spans="6:6" x14ac:dyDescent="0.25">
      <c r="F21401" s="469"/>
    </row>
    <row r="21402" spans="6:6" x14ac:dyDescent="0.25">
      <c r="F21402" s="469"/>
    </row>
    <row r="21403" spans="6:6" x14ac:dyDescent="0.25">
      <c r="F21403" s="469"/>
    </row>
    <row r="21404" spans="6:6" x14ac:dyDescent="0.25">
      <c r="F21404" s="469"/>
    </row>
    <row r="21405" spans="6:6" x14ac:dyDescent="0.25">
      <c r="F21405" s="469"/>
    </row>
    <row r="21406" spans="6:6" x14ac:dyDescent="0.25">
      <c r="F21406" s="469"/>
    </row>
    <row r="21407" spans="6:6" x14ac:dyDescent="0.25">
      <c r="F21407" s="469"/>
    </row>
    <row r="21408" spans="6:6" x14ac:dyDescent="0.25">
      <c r="F21408" s="469"/>
    </row>
    <row r="21409" spans="6:6" x14ac:dyDescent="0.25">
      <c r="F21409" s="469"/>
    </row>
    <row r="21410" spans="6:6" x14ac:dyDescent="0.25">
      <c r="F21410" s="469"/>
    </row>
    <row r="21411" spans="6:6" x14ac:dyDescent="0.25">
      <c r="F21411" s="469"/>
    </row>
    <row r="21412" spans="6:6" x14ac:dyDescent="0.25">
      <c r="F21412" s="469"/>
    </row>
    <row r="21413" spans="6:6" x14ac:dyDescent="0.25">
      <c r="F21413" s="469"/>
    </row>
    <row r="21414" spans="6:6" x14ac:dyDescent="0.25">
      <c r="F21414" s="469"/>
    </row>
    <row r="21415" spans="6:6" x14ac:dyDescent="0.25">
      <c r="F21415" s="469"/>
    </row>
    <row r="21416" spans="6:6" x14ac:dyDescent="0.25">
      <c r="F21416" s="469"/>
    </row>
    <row r="21417" spans="6:6" x14ac:dyDescent="0.25">
      <c r="F21417" s="469"/>
    </row>
    <row r="21418" spans="6:6" x14ac:dyDescent="0.25">
      <c r="F21418" s="469"/>
    </row>
    <row r="21419" spans="6:6" x14ac:dyDescent="0.25">
      <c r="F21419" s="469"/>
    </row>
    <row r="21420" spans="6:6" x14ac:dyDescent="0.25">
      <c r="F21420" s="469"/>
    </row>
    <row r="21421" spans="6:6" x14ac:dyDescent="0.25">
      <c r="F21421" s="469"/>
    </row>
    <row r="21422" spans="6:6" x14ac:dyDescent="0.25">
      <c r="F21422" s="469"/>
    </row>
    <row r="21423" spans="6:6" x14ac:dyDescent="0.25">
      <c r="F21423" s="469"/>
    </row>
    <row r="21424" spans="6:6" x14ac:dyDescent="0.25">
      <c r="F21424" s="469"/>
    </row>
    <row r="21425" spans="6:6" x14ac:dyDescent="0.25">
      <c r="F21425" s="469"/>
    </row>
    <row r="21426" spans="6:6" x14ac:dyDescent="0.25">
      <c r="F21426" s="469"/>
    </row>
    <row r="21427" spans="6:6" x14ac:dyDescent="0.25">
      <c r="F21427" s="469"/>
    </row>
    <row r="21428" spans="6:6" x14ac:dyDescent="0.25">
      <c r="F21428" s="469"/>
    </row>
    <row r="21429" spans="6:6" x14ac:dyDescent="0.25">
      <c r="F21429" s="469"/>
    </row>
    <row r="21430" spans="6:6" x14ac:dyDescent="0.25">
      <c r="F21430" s="469"/>
    </row>
    <row r="21431" spans="6:6" x14ac:dyDescent="0.25">
      <c r="F21431" s="469"/>
    </row>
    <row r="21432" spans="6:6" x14ac:dyDescent="0.25">
      <c r="F21432" s="469"/>
    </row>
    <row r="21433" spans="6:6" x14ac:dyDescent="0.25">
      <c r="F21433" s="469"/>
    </row>
    <row r="21434" spans="6:6" x14ac:dyDescent="0.25">
      <c r="F21434" s="469"/>
    </row>
    <row r="21435" spans="6:6" x14ac:dyDescent="0.25">
      <c r="F21435" s="469"/>
    </row>
    <row r="21436" spans="6:6" x14ac:dyDescent="0.25">
      <c r="F21436" s="469"/>
    </row>
    <row r="21437" spans="6:6" x14ac:dyDescent="0.25">
      <c r="F21437" s="469"/>
    </row>
    <row r="21438" spans="6:6" x14ac:dyDescent="0.25">
      <c r="F21438" s="469"/>
    </row>
    <row r="21439" spans="6:6" x14ac:dyDescent="0.25">
      <c r="F21439" s="469"/>
    </row>
    <row r="21440" spans="6:6" x14ac:dyDescent="0.25">
      <c r="F21440" s="469"/>
    </row>
    <row r="21441" spans="6:6" x14ac:dyDescent="0.25">
      <c r="F21441" s="469"/>
    </row>
    <row r="21442" spans="6:6" x14ac:dyDescent="0.25">
      <c r="F21442" s="469"/>
    </row>
    <row r="21443" spans="6:6" x14ac:dyDescent="0.25">
      <c r="F21443" s="469"/>
    </row>
    <row r="21444" spans="6:6" x14ac:dyDescent="0.25">
      <c r="F21444" s="469"/>
    </row>
    <row r="21445" spans="6:6" x14ac:dyDescent="0.25">
      <c r="F21445" s="469"/>
    </row>
    <row r="21446" spans="6:6" x14ac:dyDescent="0.25">
      <c r="F21446" s="469"/>
    </row>
    <row r="21447" spans="6:6" x14ac:dyDescent="0.25">
      <c r="F21447" s="469"/>
    </row>
    <row r="21448" spans="6:6" x14ac:dyDescent="0.25">
      <c r="F21448" s="469"/>
    </row>
    <row r="21449" spans="6:6" x14ac:dyDescent="0.25">
      <c r="F21449" s="469"/>
    </row>
    <row r="21450" spans="6:6" x14ac:dyDescent="0.25">
      <c r="F21450" s="469"/>
    </row>
    <row r="21451" spans="6:6" x14ac:dyDescent="0.25">
      <c r="F21451" s="469"/>
    </row>
    <row r="21452" spans="6:6" x14ac:dyDescent="0.25">
      <c r="F21452" s="469"/>
    </row>
    <row r="21453" spans="6:6" x14ac:dyDescent="0.25">
      <c r="F21453" s="469"/>
    </row>
    <row r="21454" spans="6:6" x14ac:dyDescent="0.25">
      <c r="F21454" s="469"/>
    </row>
    <row r="21455" spans="6:6" x14ac:dyDescent="0.25">
      <c r="F21455" s="469"/>
    </row>
    <row r="21456" spans="6:6" x14ac:dyDescent="0.25">
      <c r="F21456" s="469"/>
    </row>
    <row r="21457" spans="6:6" x14ac:dyDescent="0.25">
      <c r="F21457" s="469"/>
    </row>
    <row r="21458" spans="6:6" x14ac:dyDescent="0.25">
      <c r="F21458" s="469"/>
    </row>
    <row r="21459" spans="6:6" x14ac:dyDescent="0.25">
      <c r="F21459" s="469"/>
    </row>
    <row r="21460" spans="6:6" x14ac:dyDescent="0.25">
      <c r="F21460" s="469"/>
    </row>
    <row r="21461" spans="6:6" x14ac:dyDescent="0.25">
      <c r="F21461" s="469"/>
    </row>
    <row r="21462" spans="6:6" x14ac:dyDescent="0.25">
      <c r="F21462" s="469"/>
    </row>
    <row r="21463" spans="6:6" x14ac:dyDescent="0.25">
      <c r="F21463" s="469"/>
    </row>
    <row r="21464" spans="6:6" x14ac:dyDescent="0.25">
      <c r="F21464" s="469"/>
    </row>
    <row r="21465" spans="6:6" x14ac:dyDescent="0.25">
      <c r="F21465" s="469"/>
    </row>
    <row r="21466" spans="6:6" x14ac:dyDescent="0.25">
      <c r="F21466" s="469"/>
    </row>
    <row r="21467" spans="6:6" x14ac:dyDescent="0.25">
      <c r="F21467" s="469"/>
    </row>
    <row r="21468" spans="6:6" x14ac:dyDescent="0.25">
      <c r="F21468" s="469"/>
    </row>
    <row r="21469" spans="6:6" x14ac:dyDescent="0.25">
      <c r="F21469" s="469"/>
    </row>
    <row r="21470" spans="6:6" x14ac:dyDescent="0.25">
      <c r="F21470" s="469"/>
    </row>
    <row r="21471" spans="6:6" x14ac:dyDescent="0.25">
      <c r="F21471" s="469"/>
    </row>
    <row r="21472" spans="6:6" x14ac:dyDescent="0.25">
      <c r="F21472" s="469"/>
    </row>
    <row r="21473" spans="6:6" x14ac:dyDescent="0.25">
      <c r="F21473" s="469"/>
    </row>
    <row r="21474" spans="6:6" x14ac:dyDescent="0.25">
      <c r="F21474" s="469"/>
    </row>
    <row r="21475" spans="6:6" x14ac:dyDescent="0.25">
      <c r="F21475" s="469"/>
    </row>
    <row r="21476" spans="6:6" x14ac:dyDescent="0.25">
      <c r="F21476" s="469"/>
    </row>
    <row r="21477" spans="6:6" x14ac:dyDescent="0.25">
      <c r="F21477" s="469"/>
    </row>
    <row r="21478" spans="6:6" x14ac:dyDescent="0.25">
      <c r="F21478" s="469"/>
    </row>
    <row r="21479" spans="6:6" x14ac:dyDescent="0.25">
      <c r="F21479" s="469"/>
    </row>
    <row r="21480" spans="6:6" x14ac:dyDescent="0.25">
      <c r="F21480" s="469"/>
    </row>
    <row r="21481" spans="6:6" x14ac:dyDescent="0.25">
      <c r="F21481" s="469"/>
    </row>
    <row r="21482" spans="6:6" x14ac:dyDescent="0.25">
      <c r="F21482" s="469"/>
    </row>
    <row r="21483" spans="6:6" x14ac:dyDescent="0.25">
      <c r="F21483" s="469"/>
    </row>
    <row r="21484" spans="6:6" x14ac:dyDescent="0.25">
      <c r="F21484" s="469"/>
    </row>
    <row r="21485" spans="6:6" x14ac:dyDescent="0.25">
      <c r="F21485" s="469"/>
    </row>
    <row r="21486" spans="6:6" x14ac:dyDescent="0.25">
      <c r="F21486" s="469"/>
    </row>
    <row r="21487" spans="6:6" x14ac:dyDescent="0.25">
      <c r="F21487" s="469"/>
    </row>
    <row r="21488" spans="6:6" x14ac:dyDescent="0.25">
      <c r="F21488" s="469"/>
    </row>
    <row r="21489" spans="6:6" x14ac:dyDescent="0.25">
      <c r="F21489" s="469"/>
    </row>
    <row r="21490" spans="6:6" x14ac:dyDescent="0.25">
      <c r="F21490" s="469"/>
    </row>
    <row r="21491" spans="6:6" x14ac:dyDescent="0.25">
      <c r="F21491" s="469"/>
    </row>
    <row r="21492" spans="6:6" x14ac:dyDescent="0.25">
      <c r="F21492" s="469"/>
    </row>
    <row r="21493" spans="6:6" x14ac:dyDescent="0.25">
      <c r="F21493" s="469"/>
    </row>
    <row r="21494" spans="6:6" x14ac:dyDescent="0.25">
      <c r="F21494" s="469"/>
    </row>
    <row r="21495" spans="6:6" x14ac:dyDescent="0.25">
      <c r="F21495" s="469"/>
    </row>
    <row r="21496" spans="6:6" x14ac:dyDescent="0.25">
      <c r="F21496" s="469"/>
    </row>
    <row r="21497" spans="6:6" x14ac:dyDescent="0.25">
      <c r="F21497" s="469"/>
    </row>
    <row r="21498" spans="6:6" x14ac:dyDescent="0.25">
      <c r="F21498" s="469"/>
    </row>
    <row r="21499" spans="6:6" x14ac:dyDescent="0.25">
      <c r="F21499" s="469"/>
    </row>
    <row r="21500" spans="6:6" x14ac:dyDescent="0.25">
      <c r="F21500" s="469"/>
    </row>
    <row r="21501" spans="6:6" x14ac:dyDescent="0.25">
      <c r="F21501" s="469"/>
    </row>
    <row r="21502" spans="6:6" x14ac:dyDescent="0.25">
      <c r="F21502" s="469"/>
    </row>
    <row r="21503" spans="6:6" x14ac:dyDescent="0.25">
      <c r="F21503" s="469"/>
    </row>
    <row r="21504" spans="6:6" x14ac:dyDescent="0.25">
      <c r="F21504" s="469"/>
    </row>
    <row r="21505" spans="6:6" x14ac:dyDescent="0.25">
      <c r="F21505" s="469"/>
    </row>
    <row r="21506" spans="6:6" x14ac:dyDescent="0.25">
      <c r="F21506" s="469"/>
    </row>
    <row r="21507" spans="6:6" x14ac:dyDescent="0.25">
      <c r="F21507" s="469"/>
    </row>
    <row r="21508" spans="6:6" x14ac:dyDescent="0.25">
      <c r="F21508" s="469"/>
    </row>
    <row r="21509" spans="6:6" x14ac:dyDescent="0.25">
      <c r="F21509" s="469"/>
    </row>
    <row r="21510" spans="6:6" x14ac:dyDescent="0.25">
      <c r="F21510" s="469"/>
    </row>
    <row r="21511" spans="6:6" x14ac:dyDescent="0.25">
      <c r="F21511" s="469"/>
    </row>
    <row r="21512" spans="6:6" x14ac:dyDescent="0.25">
      <c r="F21512" s="469"/>
    </row>
    <row r="21513" spans="6:6" x14ac:dyDescent="0.25">
      <c r="F21513" s="469"/>
    </row>
    <row r="21514" spans="6:6" x14ac:dyDescent="0.25">
      <c r="F21514" s="469"/>
    </row>
    <row r="21515" spans="6:6" x14ac:dyDescent="0.25">
      <c r="F21515" s="469"/>
    </row>
    <row r="21516" spans="6:6" x14ac:dyDescent="0.25">
      <c r="F21516" s="469"/>
    </row>
    <row r="21517" spans="6:6" x14ac:dyDescent="0.25">
      <c r="F21517" s="469"/>
    </row>
    <row r="21518" spans="6:6" x14ac:dyDescent="0.25">
      <c r="F21518" s="469"/>
    </row>
    <row r="21519" spans="6:6" x14ac:dyDescent="0.25">
      <c r="F21519" s="469"/>
    </row>
    <row r="21520" spans="6:6" x14ac:dyDescent="0.25">
      <c r="F21520" s="469"/>
    </row>
    <row r="21521" spans="6:6" x14ac:dyDescent="0.25">
      <c r="F21521" s="469"/>
    </row>
    <row r="21522" spans="6:6" x14ac:dyDescent="0.25">
      <c r="F21522" s="469"/>
    </row>
    <row r="21523" spans="6:6" x14ac:dyDescent="0.25">
      <c r="F21523" s="469"/>
    </row>
    <row r="21524" spans="6:6" x14ac:dyDescent="0.25">
      <c r="F21524" s="469"/>
    </row>
    <row r="21525" spans="6:6" x14ac:dyDescent="0.25">
      <c r="F21525" s="469"/>
    </row>
    <row r="21526" spans="6:6" x14ac:dyDescent="0.25">
      <c r="F21526" s="469"/>
    </row>
    <row r="21527" spans="6:6" x14ac:dyDescent="0.25">
      <c r="F21527" s="469"/>
    </row>
    <row r="21528" spans="6:6" x14ac:dyDescent="0.25">
      <c r="F21528" s="469"/>
    </row>
    <row r="21529" spans="6:6" x14ac:dyDescent="0.25">
      <c r="F21529" s="469"/>
    </row>
    <row r="21530" spans="6:6" x14ac:dyDescent="0.25">
      <c r="F21530" s="469"/>
    </row>
    <row r="21531" spans="6:6" x14ac:dyDescent="0.25">
      <c r="F21531" s="469"/>
    </row>
    <row r="21532" spans="6:6" x14ac:dyDescent="0.25">
      <c r="F21532" s="469"/>
    </row>
    <row r="21533" spans="6:6" x14ac:dyDescent="0.25">
      <c r="F21533" s="469"/>
    </row>
    <row r="21534" spans="6:6" x14ac:dyDescent="0.25">
      <c r="F21534" s="469"/>
    </row>
    <row r="21535" spans="6:6" x14ac:dyDescent="0.25">
      <c r="F21535" s="469"/>
    </row>
    <row r="21536" spans="6:6" x14ac:dyDescent="0.25">
      <c r="F21536" s="469"/>
    </row>
    <row r="21537" spans="6:6" x14ac:dyDescent="0.25">
      <c r="F21537" s="469"/>
    </row>
    <row r="21538" spans="6:6" x14ac:dyDescent="0.25">
      <c r="F21538" s="469"/>
    </row>
    <row r="21539" spans="6:6" x14ac:dyDescent="0.25">
      <c r="F21539" s="469"/>
    </row>
    <row r="21540" spans="6:6" x14ac:dyDescent="0.25">
      <c r="F21540" s="469"/>
    </row>
    <row r="21541" spans="6:6" x14ac:dyDescent="0.25">
      <c r="F21541" s="469"/>
    </row>
    <row r="21542" spans="6:6" x14ac:dyDescent="0.25">
      <c r="F21542" s="469"/>
    </row>
    <row r="21543" spans="6:6" x14ac:dyDescent="0.25">
      <c r="F21543" s="469"/>
    </row>
    <row r="21544" spans="6:6" x14ac:dyDescent="0.25">
      <c r="F21544" s="469"/>
    </row>
    <row r="21545" spans="6:6" x14ac:dyDescent="0.25">
      <c r="F21545" s="469"/>
    </row>
    <row r="21546" spans="6:6" x14ac:dyDescent="0.25">
      <c r="F21546" s="469"/>
    </row>
    <row r="21547" spans="6:6" x14ac:dyDescent="0.25">
      <c r="F21547" s="469"/>
    </row>
    <row r="21548" spans="6:6" x14ac:dyDescent="0.25">
      <c r="F21548" s="469"/>
    </row>
    <row r="21549" spans="6:6" x14ac:dyDescent="0.25">
      <c r="F21549" s="469"/>
    </row>
    <row r="21550" spans="6:6" x14ac:dyDescent="0.25">
      <c r="F21550" s="469"/>
    </row>
    <row r="21551" spans="6:6" x14ac:dyDescent="0.25">
      <c r="F21551" s="469"/>
    </row>
    <row r="21552" spans="6:6" x14ac:dyDescent="0.25">
      <c r="F21552" s="469"/>
    </row>
    <row r="21553" spans="6:6" x14ac:dyDescent="0.25">
      <c r="F21553" s="469"/>
    </row>
    <row r="21554" spans="6:6" x14ac:dyDescent="0.25">
      <c r="F21554" s="469"/>
    </row>
    <row r="21555" spans="6:6" x14ac:dyDescent="0.25">
      <c r="F21555" s="469"/>
    </row>
    <row r="21556" spans="6:6" x14ac:dyDescent="0.25">
      <c r="F21556" s="469"/>
    </row>
    <row r="21557" spans="6:6" x14ac:dyDescent="0.25">
      <c r="F21557" s="469"/>
    </row>
    <row r="21558" spans="6:6" x14ac:dyDescent="0.25">
      <c r="F21558" s="469"/>
    </row>
    <row r="21559" spans="6:6" x14ac:dyDescent="0.25">
      <c r="F21559" s="469"/>
    </row>
    <row r="21560" spans="6:6" x14ac:dyDescent="0.25">
      <c r="F21560" s="469"/>
    </row>
    <row r="21561" spans="6:6" x14ac:dyDescent="0.25">
      <c r="F21561" s="469"/>
    </row>
    <row r="21562" spans="6:6" x14ac:dyDescent="0.25">
      <c r="F21562" s="469"/>
    </row>
    <row r="21563" spans="6:6" x14ac:dyDescent="0.25">
      <c r="F21563" s="469"/>
    </row>
    <row r="21564" spans="6:6" x14ac:dyDescent="0.25">
      <c r="F21564" s="469"/>
    </row>
    <row r="21565" spans="6:6" x14ac:dyDescent="0.25">
      <c r="F21565" s="469"/>
    </row>
    <row r="21566" spans="6:6" x14ac:dyDescent="0.25">
      <c r="F21566" s="469"/>
    </row>
    <row r="21567" spans="6:6" x14ac:dyDescent="0.25">
      <c r="F21567" s="469"/>
    </row>
    <row r="21568" spans="6:6" x14ac:dyDescent="0.25">
      <c r="F21568" s="469"/>
    </row>
    <row r="21569" spans="6:6" x14ac:dyDescent="0.25">
      <c r="F21569" s="469"/>
    </row>
    <row r="21570" spans="6:6" x14ac:dyDescent="0.25">
      <c r="F21570" s="469"/>
    </row>
    <row r="21571" spans="6:6" x14ac:dyDescent="0.25">
      <c r="F21571" s="469"/>
    </row>
    <row r="21572" spans="6:6" x14ac:dyDescent="0.25">
      <c r="F21572" s="469"/>
    </row>
    <row r="21573" spans="6:6" x14ac:dyDescent="0.25">
      <c r="F21573" s="469"/>
    </row>
    <row r="21574" spans="6:6" x14ac:dyDescent="0.25">
      <c r="F21574" s="469"/>
    </row>
    <row r="21575" spans="6:6" x14ac:dyDescent="0.25">
      <c r="F21575" s="469"/>
    </row>
    <row r="21576" spans="6:6" x14ac:dyDescent="0.25">
      <c r="F21576" s="469"/>
    </row>
    <row r="21577" spans="6:6" x14ac:dyDescent="0.25">
      <c r="F21577" s="469"/>
    </row>
    <row r="21578" spans="6:6" x14ac:dyDescent="0.25">
      <c r="F21578" s="469"/>
    </row>
    <row r="21579" spans="6:6" x14ac:dyDescent="0.25">
      <c r="F21579" s="469"/>
    </row>
    <row r="21580" spans="6:6" x14ac:dyDescent="0.25">
      <c r="F21580" s="469"/>
    </row>
    <row r="21581" spans="6:6" x14ac:dyDescent="0.25">
      <c r="F21581" s="469"/>
    </row>
    <row r="21582" spans="6:6" x14ac:dyDescent="0.25">
      <c r="F21582" s="469"/>
    </row>
    <row r="21583" spans="6:6" x14ac:dyDescent="0.25">
      <c r="F21583" s="469"/>
    </row>
    <row r="21584" spans="6:6" x14ac:dyDescent="0.25">
      <c r="F21584" s="469"/>
    </row>
    <row r="21585" spans="6:6" x14ac:dyDescent="0.25">
      <c r="F21585" s="469"/>
    </row>
    <row r="21586" spans="6:6" x14ac:dyDescent="0.25">
      <c r="F21586" s="469"/>
    </row>
    <row r="21587" spans="6:6" x14ac:dyDescent="0.25">
      <c r="F21587" s="469"/>
    </row>
    <row r="21588" spans="6:6" x14ac:dyDescent="0.25">
      <c r="F21588" s="469"/>
    </row>
    <row r="21589" spans="6:6" x14ac:dyDescent="0.25">
      <c r="F21589" s="469"/>
    </row>
    <row r="21590" spans="6:6" x14ac:dyDescent="0.25">
      <c r="F21590" s="469"/>
    </row>
    <row r="21591" spans="6:6" x14ac:dyDescent="0.25">
      <c r="F21591" s="469"/>
    </row>
    <row r="21592" spans="6:6" x14ac:dyDescent="0.25">
      <c r="F21592" s="469"/>
    </row>
    <row r="21593" spans="6:6" x14ac:dyDescent="0.25">
      <c r="F21593" s="469"/>
    </row>
    <row r="21594" spans="6:6" x14ac:dyDescent="0.25">
      <c r="F21594" s="469"/>
    </row>
    <row r="21595" spans="6:6" x14ac:dyDescent="0.25">
      <c r="F21595" s="469"/>
    </row>
    <row r="21596" spans="6:6" x14ac:dyDescent="0.25">
      <c r="F21596" s="469"/>
    </row>
    <row r="21597" spans="6:6" x14ac:dyDescent="0.25">
      <c r="F21597" s="469"/>
    </row>
    <row r="21598" spans="6:6" x14ac:dyDescent="0.25">
      <c r="F21598" s="469"/>
    </row>
    <row r="21599" spans="6:6" x14ac:dyDescent="0.25">
      <c r="F21599" s="469"/>
    </row>
    <row r="21600" spans="6:6" x14ac:dyDescent="0.25">
      <c r="F21600" s="469"/>
    </row>
    <row r="21601" spans="6:6" x14ac:dyDescent="0.25">
      <c r="F21601" s="469"/>
    </row>
    <row r="21602" spans="6:6" x14ac:dyDescent="0.25">
      <c r="F21602" s="469"/>
    </row>
    <row r="21603" spans="6:6" x14ac:dyDescent="0.25">
      <c r="F21603" s="469"/>
    </row>
    <row r="21604" spans="6:6" x14ac:dyDescent="0.25">
      <c r="F21604" s="469"/>
    </row>
    <row r="21605" spans="6:6" x14ac:dyDescent="0.25">
      <c r="F21605" s="469"/>
    </row>
    <row r="21606" spans="6:6" x14ac:dyDescent="0.25">
      <c r="F21606" s="469"/>
    </row>
    <row r="21607" spans="6:6" x14ac:dyDescent="0.25">
      <c r="F21607" s="469"/>
    </row>
    <row r="21608" spans="6:6" x14ac:dyDescent="0.25">
      <c r="F21608" s="469"/>
    </row>
    <row r="21609" spans="6:6" x14ac:dyDescent="0.25">
      <c r="F21609" s="469"/>
    </row>
    <row r="21610" spans="6:6" x14ac:dyDescent="0.25">
      <c r="F21610" s="469"/>
    </row>
    <row r="21611" spans="6:6" x14ac:dyDescent="0.25">
      <c r="F21611" s="469"/>
    </row>
    <row r="21612" spans="6:6" x14ac:dyDescent="0.25">
      <c r="F21612" s="469"/>
    </row>
    <row r="21613" spans="6:6" x14ac:dyDescent="0.25">
      <c r="F21613" s="469"/>
    </row>
    <row r="21614" spans="6:6" x14ac:dyDescent="0.25">
      <c r="F21614" s="469"/>
    </row>
    <row r="21615" spans="6:6" x14ac:dyDescent="0.25">
      <c r="F21615" s="469"/>
    </row>
    <row r="21616" spans="6:6" x14ac:dyDescent="0.25">
      <c r="F21616" s="469"/>
    </row>
    <row r="21617" spans="6:6" x14ac:dyDescent="0.25">
      <c r="F21617" s="469"/>
    </row>
    <row r="21618" spans="6:6" x14ac:dyDescent="0.25">
      <c r="F21618" s="469"/>
    </row>
    <row r="21619" spans="6:6" x14ac:dyDescent="0.25">
      <c r="F21619" s="469"/>
    </row>
    <row r="21620" spans="6:6" x14ac:dyDescent="0.25">
      <c r="F21620" s="469"/>
    </row>
    <row r="21621" spans="6:6" x14ac:dyDescent="0.25">
      <c r="F21621" s="469"/>
    </row>
    <row r="21622" spans="6:6" x14ac:dyDescent="0.25">
      <c r="F21622" s="469"/>
    </row>
    <row r="21623" spans="6:6" x14ac:dyDescent="0.25">
      <c r="F21623" s="469"/>
    </row>
    <row r="21624" spans="6:6" x14ac:dyDescent="0.25">
      <c r="F21624" s="469"/>
    </row>
    <row r="21625" spans="6:6" x14ac:dyDescent="0.25">
      <c r="F21625" s="469"/>
    </row>
    <row r="21626" spans="6:6" x14ac:dyDescent="0.25">
      <c r="F21626" s="469"/>
    </row>
    <row r="21627" spans="6:6" x14ac:dyDescent="0.25">
      <c r="F21627" s="469"/>
    </row>
    <row r="21628" spans="6:6" x14ac:dyDescent="0.25">
      <c r="F21628" s="469"/>
    </row>
    <row r="21629" spans="6:6" x14ac:dyDescent="0.25">
      <c r="F21629" s="469"/>
    </row>
    <row r="21630" spans="6:6" x14ac:dyDescent="0.25">
      <c r="F21630" s="469"/>
    </row>
    <row r="21631" spans="6:6" x14ac:dyDescent="0.25">
      <c r="F21631" s="469"/>
    </row>
    <row r="21632" spans="6:6" x14ac:dyDescent="0.25">
      <c r="F21632" s="469"/>
    </row>
    <row r="21633" spans="6:6" x14ac:dyDescent="0.25">
      <c r="F21633" s="469"/>
    </row>
    <row r="21634" spans="6:6" x14ac:dyDescent="0.25">
      <c r="F21634" s="469"/>
    </row>
    <row r="21635" spans="6:6" x14ac:dyDescent="0.25">
      <c r="F21635" s="469"/>
    </row>
    <row r="21636" spans="6:6" x14ac:dyDescent="0.25">
      <c r="F21636" s="469"/>
    </row>
    <row r="21637" spans="6:6" x14ac:dyDescent="0.25">
      <c r="F21637" s="469"/>
    </row>
    <row r="21638" spans="6:6" x14ac:dyDescent="0.25">
      <c r="F21638" s="469"/>
    </row>
    <row r="21639" spans="6:6" x14ac:dyDescent="0.25">
      <c r="F21639" s="469"/>
    </row>
    <row r="21640" spans="6:6" x14ac:dyDescent="0.25">
      <c r="F21640" s="469"/>
    </row>
    <row r="21641" spans="6:6" x14ac:dyDescent="0.25">
      <c r="F21641" s="469"/>
    </row>
    <row r="21642" spans="6:6" x14ac:dyDescent="0.25">
      <c r="F21642" s="469"/>
    </row>
    <row r="21643" spans="6:6" x14ac:dyDescent="0.25">
      <c r="F21643" s="469"/>
    </row>
    <row r="21644" spans="6:6" x14ac:dyDescent="0.25">
      <c r="F21644" s="469"/>
    </row>
    <row r="21645" spans="6:6" x14ac:dyDescent="0.25">
      <c r="F21645" s="469"/>
    </row>
    <row r="21646" spans="6:6" x14ac:dyDescent="0.25">
      <c r="F21646" s="469"/>
    </row>
    <row r="21647" spans="6:6" x14ac:dyDescent="0.25">
      <c r="F21647" s="469"/>
    </row>
    <row r="21648" spans="6:6" x14ac:dyDescent="0.25">
      <c r="F21648" s="469"/>
    </row>
    <row r="21649" spans="6:6" x14ac:dyDescent="0.25">
      <c r="F21649" s="469"/>
    </row>
    <row r="21650" spans="6:6" x14ac:dyDescent="0.25">
      <c r="F21650" s="469"/>
    </row>
    <row r="21651" spans="6:6" x14ac:dyDescent="0.25">
      <c r="F21651" s="469"/>
    </row>
    <row r="21652" spans="6:6" x14ac:dyDescent="0.25">
      <c r="F21652" s="469"/>
    </row>
    <row r="21653" spans="6:6" x14ac:dyDescent="0.25">
      <c r="F21653" s="469"/>
    </row>
    <row r="21654" spans="6:6" x14ac:dyDescent="0.25">
      <c r="F21654" s="469"/>
    </row>
    <row r="21655" spans="6:6" x14ac:dyDescent="0.25">
      <c r="F21655" s="469"/>
    </row>
    <row r="21656" spans="6:6" x14ac:dyDescent="0.25">
      <c r="F21656" s="469"/>
    </row>
    <row r="21657" spans="6:6" x14ac:dyDescent="0.25">
      <c r="F21657" s="469"/>
    </row>
    <row r="21658" spans="6:6" x14ac:dyDescent="0.25">
      <c r="F21658" s="469"/>
    </row>
    <row r="21659" spans="6:6" x14ac:dyDescent="0.25">
      <c r="F21659" s="469"/>
    </row>
    <row r="21660" spans="6:6" x14ac:dyDescent="0.25">
      <c r="F21660" s="469"/>
    </row>
    <row r="21661" spans="6:6" x14ac:dyDescent="0.25">
      <c r="F21661" s="469"/>
    </row>
    <row r="21662" spans="6:6" x14ac:dyDescent="0.25">
      <c r="F21662" s="469"/>
    </row>
    <row r="21663" spans="6:6" x14ac:dyDescent="0.25">
      <c r="F21663" s="469"/>
    </row>
    <row r="21664" spans="6:6" x14ac:dyDescent="0.25">
      <c r="F21664" s="469"/>
    </row>
    <row r="21665" spans="6:6" x14ac:dyDescent="0.25">
      <c r="F21665" s="469"/>
    </row>
    <row r="21666" spans="6:6" x14ac:dyDescent="0.25">
      <c r="F21666" s="469"/>
    </row>
    <row r="21667" spans="6:6" x14ac:dyDescent="0.25">
      <c r="F21667" s="469"/>
    </row>
    <row r="21668" spans="6:6" x14ac:dyDescent="0.25">
      <c r="F21668" s="469"/>
    </row>
    <row r="21669" spans="6:6" x14ac:dyDescent="0.25">
      <c r="F21669" s="469"/>
    </row>
    <row r="21670" spans="6:6" x14ac:dyDescent="0.25">
      <c r="F21670" s="469"/>
    </row>
    <row r="21671" spans="6:6" x14ac:dyDescent="0.25">
      <c r="F21671" s="469"/>
    </row>
    <row r="21672" spans="6:6" x14ac:dyDescent="0.25">
      <c r="F21672" s="469"/>
    </row>
    <row r="21673" spans="6:6" x14ac:dyDescent="0.25">
      <c r="F21673" s="469"/>
    </row>
    <row r="21674" spans="6:6" x14ac:dyDescent="0.25">
      <c r="F21674" s="469"/>
    </row>
    <row r="21675" spans="6:6" x14ac:dyDescent="0.25">
      <c r="F21675" s="469"/>
    </row>
    <row r="21676" spans="6:6" x14ac:dyDescent="0.25">
      <c r="F21676" s="469"/>
    </row>
    <row r="21677" spans="6:6" x14ac:dyDescent="0.25">
      <c r="F21677" s="469"/>
    </row>
    <row r="21678" spans="6:6" x14ac:dyDescent="0.25">
      <c r="F21678" s="469"/>
    </row>
    <row r="21679" spans="6:6" x14ac:dyDescent="0.25">
      <c r="F21679" s="469"/>
    </row>
    <row r="21680" spans="6:6" x14ac:dyDescent="0.25">
      <c r="F21680" s="469"/>
    </row>
    <row r="21681" spans="6:6" x14ac:dyDescent="0.25">
      <c r="F21681" s="469"/>
    </row>
    <row r="21682" spans="6:6" x14ac:dyDescent="0.25">
      <c r="F21682" s="469"/>
    </row>
    <row r="21683" spans="6:6" x14ac:dyDescent="0.25">
      <c r="F21683" s="469"/>
    </row>
    <row r="21684" spans="6:6" x14ac:dyDescent="0.25">
      <c r="F21684" s="469"/>
    </row>
    <row r="21685" spans="6:6" x14ac:dyDescent="0.25">
      <c r="F21685" s="469"/>
    </row>
    <row r="21686" spans="6:6" x14ac:dyDescent="0.25">
      <c r="F21686" s="469"/>
    </row>
    <row r="21687" spans="6:6" x14ac:dyDescent="0.25">
      <c r="F21687" s="469"/>
    </row>
    <row r="21688" spans="6:6" x14ac:dyDescent="0.25">
      <c r="F21688" s="469"/>
    </row>
    <row r="21689" spans="6:6" x14ac:dyDescent="0.25">
      <c r="F21689" s="469"/>
    </row>
    <row r="21690" spans="6:6" x14ac:dyDescent="0.25">
      <c r="F21690" s="469"/>
    </row>
    <row r="21691" spans="6:6" x14ac:dyDescent="0.25">
      <c r="F21691" s="469"/>
    </row>
    <row r="21692" spans="6:6" x14ac:dyDescent="0.25">
      <c r="F21692" s="469"/>
    </row>
    <row r="21693" spans="6:6" x14ac:dyDescent="0.25">
      <c r="F21693" s="469"/>
    </row>
    <row r="21694" spans="6:6" x14ac:dyDescent="0.25">
      <c r="F21694" s="469"/>
    </row>
    <row r="21695" spans="6:6" x14ac:dyDescent="0.25">
      <c r="F21695" s="469"/>
    </row>
    <row r="21696" spans="6:6" x14ac:dyDescent="0.25">
      <c r="F21696" s="469"/>
    </row>
    <row r="21697" spans="6:6" x14ac:dyDescent="0.25">
      <c r="F21697" s="469"/>
    </row>
    <row r="21698" spans="6:6" x14ac:dyDescent="0.25">
      <c r="F21698" s="469"/>
    </row>
    <row r="21699" spans="6:6" x14ac:dyDescent="0.25">
      <c r="F21699" s="469"/>
    </row>
    <row r="21700" spans="6:6" x14ac:dyDescent="0.25">
      <c r="F21700" s="469"/>
    </row>
    <row r="21701" spans="6:6" x14ac:dyDescent="0.25">
      <c r="F21701" s="469"/>
    </row>
    <row r="21702" spans="6:6" x14ac:dyDescent="0.25">
      <c r="F21702" s="469"/>
    </row>
    <row r="21703" spans="6:6" x14ac:dyDescent="0.25">
      <c r="F21703" s="469"/>
    </row>
    <row r="21704" spans="6:6" x14ac:dyDescent="0.25">
      <c r="F21704" s="469"/>
    </row>
    <row r="21705" spans="6:6" x14ac:dyDescent="0.25">
      <c r="F21705" s="469"/>
    </row>
    <row r="21706" spans="6:6" x14ac:dyDescent="0.25">
      <c r="F21706" s="469"/>
    </row>
    <row r="21707" spans="6:6" x14ac:dyDescent="0.25">
      <c r="F21707" s="469"/>
    </row>
    <row r="21708" spans="6:6" x14ac:dyDescent="0.25">
      <c r="F21708" s="469"/>
    </row>
    <row r="21709" spans="6:6" x14ac:dyDescent="0.25">
      <c r="F21709" s="469"/>
    </row>
    <row r="21710" spans="6:6" x14ac:dyDescent="0.25">
      <c r="F21710" s="469"/>
    </row>
    <row r="21711" spans="6:6" x14ac:dyDescent="0.25">
      <c r="F21711" s="469"/>
    </row>
    <row r="21712" spans="6:6" x14ac:dyDescent="0.25">
      <c r="F21712" s="469"/>
    </row>
    <row r="21713" spans="6:6" x14ac:dyDescent="0.25">
      <c r="F21713" s="469"/>
    </row>
    <row r="21714" spans="6:6" x14ac:dyDescent="0.25">
      <c r="F21714" s="469"/>
    </row>
    <row r="21715" spans="6:6" x14ac:dyDescent="0.25">
      <c r="F21715" s="469"/>
    </row>
    <row r="21716" spans="6:6" x14ac:dyDescent="0.25">
      <c r="F21716" s="469"/>
    </row>
    <row r="21717" spans="6:6" x14ac:dyDescent="0.25">
      <c r="F21717" s="469"/>
    </row>
    <row r="21718" spans="6:6" x14ac:dyDescent="0.25">
      <c r="F21718" s="469"/>
    </row>
    <row r="21719" spans="6:6" x14ac:dyDescent="0.25">
      <c r="F21719" s="469"/>
    </row>
    <row r="21720" spans="6:6" x14ac:dyDescent="0.25">
      <c r="F21720" s="469"/>
    </row>
    <row r="21721" spans="6:6" x14ac:dyDescent="0.25">
      <c r="F21721" s="469"/>
    </row>
    <row r="21722" spans="6:6" x14ac:dyDescent="0.25">
      <c r="F21722" s="469"/>
    </row>
    <row r="21723" spans="6:6" x14ac:dyDescent="0.25">
      <c r="F21723" s="469"/>
    </row>
    <row r="21724" spans="6:6" x14ac:dyDescent="0.25">
      <c r="F21724" s="469"/>
    </row>
    <row r="21725" spans="6:6" x14ac:dyDescent="0.25">
      <c r="F21725" s="469"/>
    </row>
    <row r="21726" spans="6:6" x14ac:dyDescent="0.25">
      <c r="F21726" s="469"/>
    </row>
    <row r="21727" spans="6:6" x14ac:dyDescent="0.25">
      <c r="F21727" s="469"/>
    </row>
    <row r="21728" spans="6:6" x14ac:dyDescent="0.25">
      <c r="F21728" s="469"/>
    </row>
    <row r="21729" spans="6:6" x14ac:dyDescent="0.25">
      <c r="F21729" s="469"/>
    </row>
    <row r="21730" spans="6:6" x14ac:dyDescent="0.25">
      <c r="F21730" s="469"/>
    </row>
    <row r="21731" spans="6:6" x14ac:dyDescent="0.25">
      <c r="F21731" s="469"/>
    </row>
    <row r="21732" spans="6:6" x14ac:dyDescent="0.25">
      <c r="F21732" s="469"/>
    </row>
    <row r="21733" spans="6:6" x14ac:dyDescent="0.25">
      <c r="F21733" s="469"/>
    </row>
    <row r="21734" spans="6:6" x14ac:dyDescent="0.25">
      <c r="F21734" s="469"/>
    </row>
    <row r="21735" spans="6:6" x14ac:dyDescent="0.25">
      <c r="F21735" s="469"/>
    </row>
    <row r="21736" spans="6:6" x14ac:dyDescent="0.25">
      <c r="F21736" s="469"/>
    </row>
    <row r="21737" spans="6:6" x14ac:dyDescent="0.25">
      <c r="F21737" s="469"/>
    </row>
    <row r="21738" spans="6:6" x14ac:dyDescent="0.25">
      <c r="F21738" s="469"/>
    </row>
    <row r="21739" spans="6:6" x14ac:dyDescent="0.25">
      <c r="F21739" s="469"/>
    </row>
    <row r="21740" spans="6:6" x14ac:dyDescent="0.25">
      <c r="F21740" s="469"/>
    </row>
    <row r="21741" spans="6:6" x14ac:dyDescent="0.25">
      <c r="F21741" s="469"/>
    </row>
    <row r="21742" spans="6:6" x14ac:dyDescent="0.25">
      <c r="F21742" s="469"/>
    </row>
    <row r="21743" spans="6:6" x14ac:dyDescent="0.25">
      <c r="F21743" s="469"/>
    </row>
    <row r="21744" spans="6:6" x14ac:dyDescent="0.25">
      <c r="F21744" s="469"/>
    </row>
    <row r="21745" spans="6:6" x14ac:dyDescent="0.25">
      <c r="F21745" s="469"/>
    </row>
    <row r="21746" spans="6:6" x14ac:dyDescent="0.25">
      <c r="F21746" s="469"/>
    </row>
    <row r="21747" spans="6:6" x14ac:dyDescent="0.25">
      <c r="F21747" s="469"/>
    </row>
    <row r="21748" spans="6:6" x14ac:dyDescent="0.25">
      <c r="F21748" s="469"/>
    </row>
    <row r="21749" spans="6:6" x14ac:dyDescent="0.25">
      <c r="F21749" s="469"/>
    </row>
    <row r="21750" spans="6:6" x14ac:dyDescent="0.25">
      <c r="F21750" s="469"/>
    </row>
    <row r="21751" spans="6:6" x14ac:dyDescent="0.25">
      <c r="F21751" s="469"/>
    </row>
    <row r="21752" spans="6:6" x14ac:dyDescent="0.25">
      <c r="F21752" s="469"/>
    </row>
    <row r="21753" spans="6:6" x14ac:dyDescent="0.25">
      <c r="F21753" s="469"/>
    </row>
    <row r="21754" spans="6:6" x14ac:dyDescent="0.25">
      <c r="F21754" s="469"/>
    </row>
    <row r="21755" spans="6:6" x14ac:dyDescent="0.25">
      <c r="F21755" s="469"/>
    </row>
    <row r="21756" spans="6:6" x14ac:dyDescent="0.25">
      <c r="F21756" s="469"/>
    </row>
    <row r="21757" spans="6:6" x14ac:dyDescent="0.25">
      <c r="F21757" s="469"/>
    </row>
    <row r="21758" spans="6:6" x14ac:dyDescent="0.25">
      <c r="F21758" s="469"/>
    </row>
    <row r="21759" spans="6:6" x14ac:dyDescent="0.25">
      <c r="F21759" s="469"/>
    </row>
    <row r="21760" spans="6:6" x14ac:dyDescent="0.25">
      <c r="F21760" s="469"/>
    </row>
    <row r="21761" spans="6:6" x14ac:dyDescent="0.25">
      <c r="F21761" s="469"/>
    </row>
    <row r="21762" spans="6:6" x14ac:dyDescent="0.25">
      <c r="F21762" s="469"/>
    </row>
    <row r="21763" spans="6:6" x14ac:dyDescent="0.25">
      <c r="F21763" s="469"/>
    </row>
    <row r="21764" spans="6:6" x14ac:dyDescent="0.25">
      <c r="F21764" s="469"/>
    </row>
    <row r="21765" spans="6:6" x14ac:dyDescent="0.25">
      <c r="F21765" s="469"/>
    </row>
    <row r="21766" spans="6:6" x14ac:dyDescent="0.25">
      <c r="F21766" s="469"/>
    </row>
    <row r="21767" spans="6:6" x14ac:dyDescent="0.25">
      <c r="F21767" s="469"/>
    </row>
    <row r="21768" spans="6:6" x14ac:dyDescent="0.25">
      <c r="F21768" s="469"/>
    </row>
    <row r="21769" spans="6:6" x14ac:dyDescent="0.25">
      <c r="F21769" s="469"/>
    </row>
    <row r="21770" spans="6:6" x14ac:dyDescent="0.25">
      <c r="F21770" s="469"/>
    </row>
    <row r="21771" spans="6:6" x14ac:dyDescent="0.25">
      <c r="F21771" s="469"/>
    </row>
    <row r="21772" spans="6:6" x14ac:dyDescent="0.25">
      <c r="F21772" s="469"/>
    </row>
    <row r="21773" spans="6:6" x14ac:dyDescent="0.25">
      <c r="F21773" s="469"/>
    </row>
    <row r="21774" spans="6:6" x14ac:dyDescent="0.25">
      <c r="F21774" s="469"/>
    </row>
    <row r="21775" spans="6:6" x14ac:dyDescent="0.25">
      <c r="F21775" s="469"/>
    </row>
    <row r="21776" spans="6:6" x14ac:dyDescent="0.25">
      <c r="F21776" s="469"/>
    </row>
    <row r="21777" spans="6:6" x14ac:dyDescent="0.25">
      <c r="F21777" s="469"/>
    </row>
    <row r="21778" spans="6:6" x14ac:dyDescent="0.25">
      <c r="F21778" s="469"/>
    </row>
    <row r="21779" spans="6:6" x14ac:dyDescent="0.25">
      <c r="F21779" s="469"/>
    </row>
    <row r="21780" spans="6:6" x14ac:dyDescent="0.25">
      <c r="F21780" s="469"/>
    </row>
    <row r="21781" spans="6:6" x14ac:dyDescent="0.25">
      <c r="F21781" s="469"/>
    </row>
    <row r="21782" spans="6:6" x14ac:dyDescent="0.25">
      <c r="F21782" s="469"/>
    </row>
    <row r="21783" spans="6:6" x14ac:dyDescent="0.25">
      <c r="F21783" s="469"/>
    </row>
    <row r="21784" spans="6:6" x14ac:dyDescent="0.25">
      <c r="F21784" s="469"/>
    </row>
    <row r="21785" spans="6:6" x14ac:dyDescent="0.25">
      <c r="F21785" s="469"/>
    </row>
    <row r="21786" spans="6:6" x14ac:dyDescent="0.25">
      <c r="F21786" s="469"/>
    </row>
    <row r="21787" spans="6:6" x14ac:dyDescent="0.25">
      <c r="F21787" s="469"/>
    </row>
    <row r="21788" spans="6:6" x14ac:dyDescent="0.25">
      <c r="F21788" s="469"/>
    </row>
    <row r="21789" spans="6:6" x14ac:dyDescent="0.25">
      <c r="F21789" s="469"/>
    </row>
    <row r="21790" spans="6:6" x14ac:dyDescent="0.25">
      <c r="F21790" s="469"/>
    </row>
    <row r="21791" spans="6:6" x14ac:dyDescent="0.25">
      <c r="F21791" s="469"/>
    </row>
    <row r="21792" spans="6:6" x14ac:dyDescent="0.25">
      <c r="F21792" s="469"/>
    </row>
    <row r="21793" spans="6:6" x14ac:dyDescent="0.25">
      <c r="F21793" s="469"/>
    </row>
    <row r="21794" spans="6:6" x14ac:dyDescent="0.25">
      <c r="F21794" s="469"/>
    </row>
    <row r="21795" spans="6:6" x14ac:dyDescent="0.25">
      <c r="F21795" s="469"/>
    </row>
    <row r="21796" spans="6:6" x14ac:dyDescent="0.25">
      <c r="F21796" s="469"/>
    </row>
    <row r="21797" spans="6:6" x14ac:dyDescent="0.25">
      <c r="F21797" s="469"/>
    </row>
    <row r="21798" spans="6:6" x14ac:dyDescent="0.25">
      <c r="F21798" s="469"/>
    </row>
    <row r="21799" spans="6:6" x14ac:dyDescent="0.25">
      <c r="F21799" s="469"/>
    </row>
    <row r="21800" spans="6:6" x14ac:dyDescent="0.25">
      <c r="F21800" s="469"/>
    </row>
    <row r="21801" spans="6:6" x14ac:dyDescent="0.25">
      <c r="F21801" s="469"/>
    </row>
    <row r="21802" spans="6:6" x14ac:dyDescent="0.25">
      <c r="F21802" s="469"/>
    </row>
    <row r="21803" spans="6:6" x14ac:dyDescent="0.25">
      <c r="F21803" s="469"/>
    </row>
    <row r="21804" spans="6:6" x14ac:dyDescent="0.25">
      <c r="F21804" s="469"/>
    </row>
    <row r="21805" spans="6:6" x14ac:dyDescent="0.25">
      <c r="F21805" s="469"/>
    </row>
    <row r="21806" spans="6:6" x14ac:dyDescent="0.25">
      <c r="F21806" s="469"/>
    </row>
    <row r="21807" spans="6:6" x14ac:dyDescent="0.25">
      <c r="F21807" s="469"/>
    </row>
    <row r="21808" spans="6:6" x14ac:dyDescent="0.25">
      <c r="F21808" s="469"/>
    </row>
    <row r="21809" spans="6:6" x14ac:dyDescent="0.25">
      <c r="F21809" s="469"/>
    </row>
    <row r="21810" spans="6:6" x14ac:dyDescent="0.25">
      <c r="F21810" s="469"/>
    </row>
    <row r="21811" spans="6:6" x14ac:dyDescent="0.25">
      <c r="F21811" s="469"/>
    </row>
    <row r="21812" spans="6:6" x14ac:dyDescent="0.25">
      <c r="F21812" s="469"/>
    </row>
    <row r="21813" spans="6:6" x14ac:dyDescent="0.25">
      <c r="F21813" s="469"/>
    </row>
    <row r="21814" spans="6:6" x14ac:dyDescent="0.25">
      <c r="F21814" s="469"/>
    </row>
    <row r="21815" spans="6:6" x14ac:dyDescent="0.25">
      <c r="F21815" s="469"/>
    </row>
    <row r="21816" spans="6:6" x14ac:dyDescent="0.25">
      <c r="F21816" s="469"/>
    </row>
    <row r="21817" spans="6:6" x14ac:dyDescent="0.25">
      <c r="F21817" s="469"/>
    </row>
    <row r="21818" spans="6:6" x14ac:dyDescent="0.25">
      <c r="F21818" s="469"/>
    </row>
    <row r="21819" spans="6:6" x14ac:dyDescent="0.25">
      <c r="F21819" s="469"/>
    </row>
    <row r="21820" spans="6:6" x14ac:dyDescent="0.25">
      <c r="F21820" s="469"/>
    </row>
    <row r="21821" spans="6:6" x14ac:dyDescent="0.25">
      <c r="F21821" s="469"/>
    </row>
    <row r="21822" spans="6:6" x14ac:dyDescent="0.25">
      <c r="F21822" s="469"/>
    </row>
    <row r="21823" spans="6:6" x14ac:dyDescent="0.25">
      <c r="F21823" s="469"/>
    </row>
    <row r="21824" spans="6:6" x14ac:dyDescent="0.25">
      <c r="F21824" s="469"/>
    </row>
    <row r="21825" spans="6:6" x14ac:dyDescent="0.25">
      <c r="F21825" s="469"/>
    </row>
    <row r="21826" spans="6:6" x14ac:dyDescent="0.25">
      <c r="F21826" s="469"/>
    </row>
    <row r="21827" spans="6:6" x14ac:dyDescent="0.25">
      <c r="F21827" s="469"/>
    </row>
    <row r="21828" spans="6:6" x14ac:dyDescent="0.25">
      <c r="F21828" s="469"/>
    </row>
    <row r="21829" spans="6:6" x14ac:dyDescent="0.25">
      <c r="F21829" s="469"/>
    </row>
    <row r="21830" spans="6:6" x14ac:dyDescent="0.25">
      <c r="F21830" s="469"/>
    </row>
    <row r="21831" spans="6:6" x14ac:dyDescent="0.25">
      <c r="F21831" s="469"/>
    </row>
    <row r="21832" spans="6:6" x14ac:dyDescent="0.25">
      <c r="F21832" s="469"/>
    </row>
    <row r="21833" spans="6:6" x14ac:dyDescent="0.25">
      <c r="F21833" s="469"/>
    </row>
    <row r="21834" spans="6:6" x14ac:dyDescent="0.25">
      <c r="F21834" s="469"/>
    </row>
    <row r="21835" spans="6:6" x14ac:dyDescent="0.25">
      <c r="F21835" s="469"/>
    </row>
    <row r="21836" spans="6:6" x14ac:dyDescent="0.25">
      <c r="F21836" s="469"/>
    </row>
    <row r="21837" spans="6:6" x14ac:dyDescent="0.25">
      <c r="F21837" s="469"/>
    </row>
    <row r="21838" spans="6:6" x14ac:dyDescent="0.25">
      <c r="F21838" s="469"/>
    </row>
    <row r="21839" spans="6:6" x14ac:dyDescent="0.25">
      <c r="F21839" s="469"/>
    </row>
    <row r="21840" spans="6:6" x14ac:dyDescent="0.25">
      <c r="F21840" s="469"/>
    </row>
    <row r="21841" spans="6:6" x14ac:dyDescent="0.25">
      <c r="F21841" s="469"/>
    </row>
    <row r="21842" spans="6:6" x14ac:dyDescent="0.25">
      <c r="F21842" s="469"/>
    </row>
    <row r="21843" spans="6:6" x14ac:dyDescent="0.25">
      <c r="F21843" s="469"/>
    </row>
    <row r="21844" spans="6:6" x14ac:dyDescent="0.25">
      <c r="F21844" s="469"/>
    </row>
    <row r="21845" spans="6:6" x14ac:dyDescent="0.25">
      <c r="F21845" s="469"/>
    </row>
    <row r="21846" spans="6:6" x14ac:dyDescent="0.25">
      <c r="F21846" s="469"/>
    </row>
    <row r="21847" spans="6:6" x14ac:dyDescent="0.25">
      <c r="F21847" s="469"/>
    </row>
    <row r="21848" spans="6:6" x14ac:dyDescent="0.25">
      <c r="F21848" s="469"/>
    </row>
    <row r="21849" spans="6:6" x14ac:dyDescent="0.25">
      <c r="F21849" s="469"/>
    </row>
    <row r="21850" spans="6:6" x14ac:dyDescent="0.25">
      <c r="F21850" s="469"/>
    </row>
    <row r="21851" spans="6:6" x14ac:dyDescent="0.25">
      <c r="F21851" s="469"/>
    </row>
    <row r="21852" spans="6:6" x14ac:dyDescent="0.25">
      <c r="F21852" s="469"/>
    </row>
    <row r="21853" spans="6:6" x14ac:dyDescent="0.25">
      <c r="F21853" s="469"/>
    </row>
    <row r="21854" spans="6:6" x14ac:dyDescent="0.25">
      <c r="F21854" s="469"/>
    </row>
    <row r="21855" spans="6:6" x14ac:dyDescent="0.25">
      <c r="F21855" s="469"/>
    </row>
    <row r="21856" spans="6:6" x14ac:dyDescent="0.25">
      <c r="F21856" s="469"/>
    </row>
    <row r="21857" spans="6:6" x14ac:dyDescent="0.25">
      <c r="F21857" s="469"/>
    </row>
    <row r="21858" spans="6:6" x14ac:dyDescent="0.25">
      <c r="F21858" s="469"/>
    </row>
    <row r="21859" spans="6:6" x14ac:dyDescent="0.25">
      <c r="F21859" s="469"/>
    </row>
    <row r="21860" spans="6:6" x14ac:dyDescent="0.25">
      <c r="F21860" s="469"/>
    </row>
    <row r="21861" spans="6:6" x14ac:dyDescent="0.25">
      <c r="F21861" s="469"/>
    </row>
    <row r="21862" spans="6:6" x14ac:dyDescent="0.25">
      <c r="F21862" s="469"/>
    </row>
    <row r="21863" spans="6:6" x14ac:dyDescent="0.25">
      <c r="F21863" s="469"/>
    </row>
    <row r="21864" spans="6:6" x14ac:dyDescent="0.25">
      <c r="F21864" s="469"/>
    </row>
    <row r="21865" spans="6:6" x14ac:dyDescent="0.25">
      <c r="F21865" s="469"/>
    </row>
    <row r="21866" spans="6:6" x14ac:dyDescent="0.25">
      <c r="F21866" s="469"/>
    </row>
    <row r="21867" spans="6:6" x14ac:dyDescent="0.25">
      <c r="F21867" s="469"/>
    </row>
    <row r="21868" spans="6:6" x14ac:dyDescent="0.25">
      <c r="F21868" s="469"/>
    </row>
    <row r="21869" spans="6:6" x14ac:dyDescent="0.25">
      <c r="F21869" s="469"/>
    </row>
    <row r="21870" spans="6:6" x14ac:dyDescent="0.25">
      <c r="F21870" s="469"/>
    </row>
    <row r="21871" spans="6:6" x14ac:dyDescent="0.25">
      <c r="F21871" s="469"/>
    </row>
    <row r="21872" spans="6:6" x14ac:dyDescent="0.25">
      <c r="F21872" s="469"/>
    </row>
    <row r="21873" spans="6:6" x14ac:dyDescent="0.25">
      <c r="F21873" s="469"/>
    </row>
    <row r="21874" spans="6:6" x14ac:dyDescent="0.25">
      <c r="F21874" s="469"/>
    </row>
    <row r="21875" spans="6:6" x14ac:dyDescent="0.25">
      <c r="F21875" s="469"/>
    </row>
    <row r="21876" spans="6:6" x14ac:dyDescent="0.25">
      <c r="F21876" s="469"/>
    </row>
    <row r="21877" spans="6:6" x14ac:dyDescent="0.25">
      <c r="F21877" s="469"/>
    </row>
    <row r="21878" spans="6:6" x14ac:dyDescent="0.25">
      <c r="F21878" s="469"/>
    </row>
    <row r="21879" spans="6:6" x14ac:dyDescent="0.25">
      <c r="F21879" s="469"/>
    </row>
    <row r="21880" spans="6:6" x14ac:dyDescent="0.25">
      <c r="F21880" s="469"/>
    </row>
    <row r="21881" spans="6:6" x14ac:dyDescent="0.25">
      <c r="F21881" s="469"/>
    </row>
    <row r="21882" spans="6:6" x14ac:dyDescent="0.25">
      <c r="F21882" s="469"/>
    </row>
    <row r="21883" spans="6:6" x14ac:dyDescent="0.25">
      <c r="F21883" s="469"/>
    </row>
    <row r="21884" spans="6:6" x14ac:dyDescent="0.25">
      <c r="F21884" s="469"/>
    </row>
    <row r="21885" spans="6:6" x14ac:dyDescent="0.25">
      <c r="F21885" s="469"/>
    </row>
    <row r="21886" spans="6:6" x14ac:dyDescent="0.25">
      <c r="F21886" s="469"/>
    </row>
    <row r="21887" spans="6:6" x14ac:dyDescent="0.25">
      <c r="F21887" s="469"/>
    </row>
    <row r="21888" spans="6:6" x14ac:dyDescent="0.25">
      <c r="F21888" s="469"/>
    </row>
    <row r="21889" spans="6:6" x14ac:dyDescent="0.25">
      <c r="F21889" s="469"/>
    </row>
    <row r="21890" spans="6:6" x14ac:dyDescent="0.25">
      <c r="F21890" s="469"/>
    </row>
    <row r="21891" spans="6:6" x14ac:dyDescent="0.25">
      <c r="F21891" s="469"/>
    </row>
    <row r="21892" spans="6:6" x14ac:dyDescent="0.25">
      <c r="F21892" s="469"/>
    </row>
    <row r="21893" spans="6:6" x14ac:dyDescent="0.25">
      <c r="F21893" s="469"/>
    </row>
    <row r="21894" spans="6:6" x14ac:dyDescent="0.25">
      <c r="F21894" s="469"/>
    </row>
    <row r="21895" spans="6:6" x14ac:dyDescent="0.25">
      <c r="F21895" s="469"/>
    </row>
    <row r="21896" spans="6:6" x14ac:dyDescent="0.25">
      <c r="F21896" s="469"/>
    </row>
    <row r="21897" spans="6:6" x14ac:dyDescent="0.25">
      <c r="F21897" s="469"/>
    </row>
    <row r="21898" spans="6:6" x14ac:dyDescent="0.25">
      <c r="F21898" s="469"/>
    </row>
    <row r="21899" spans="6:6" x14ac:dyDescent="0.25">
      <c r="F21899" s="469"/>
    </row>
    <row r="21900" spans="6:6" x14ac:dyDescent="0.25">
      <c r="F21900" s="469"/>
    </row>
    <row r="21901" spans="6:6" x14ac:dyDescent="0.25">
      <c r="F21901" s="469"/>
    </row>
    <row r="21902" spans="6:6" x14ac:dyDescent="0.25">
      <c r="F21902" s="469"/>
    </row>
    <row r="21903" spans="6:6" x14ac:dyDescent="0.25">
      <c r="F21903" s="469"/>
    </row>
    <row r="21904" spans="6:6" x14ac:dyDescent="0.25">
      <c r="F21904" s="469"/>
    </row>
    <row r="21905" spans="6:6" x14ac:dyDescent="0.25">
      <c r="F21905" s="469"/>
    </row>
    <row r="21906" spans="6:6" x14ac:dyDescent="0.25">
      <c r="F21906" s="469"/>
    </row>
    <row r="21907" spans="6:6" x14ac:dyDescent="0.25">
      <c r="F21907" s="469"/>
    </row>
    <row r="21908" spans="6:6" x14ac:dyDescent="0.25">
      <c r="F21908" s="469"/>
    </row>
    <row r="21909" spans="6:6" x14ac:dyDescent="0.25">
      <c r="F21909" s="469"/>
    </row>
    <row r="21910" spans="6:6" x14ac:dyDescent="0.25">
      <c r="F21910" s="469"/>
    </row>
    <row r="21911" spans="6:6" x14ac:dyDescent="0.25">
      <c r="F21911" s="469"/>
    </row>
    <row r="21912" spans="6:6" x14ac:dyDescent="0.25">
      <c r="F21912" s="469"/>
    </row>
    <row r="21913" spans="6:6" x14ac:dyDescent="0.25">
      <c r="F21913" s="469"/>
    </row>
    <row r="21914" spans="6:6" x14ac:dyDescent="0.25">
      <c r="F21914" s="469"/>
    </row>
    <row r="21915" spans="6:6" x14ac:dyDescent="0.25">
      <c r="F21915" s="469"/>
    </row>
    <row r="21916" spans="6:6" x14ac:dyDescent="0.25">
      <c r="F21916" s="469"/>
    </row>
    <row r="21917" spans="6:6" x14ac:dyDescent="0.25">
      <c r="F21917" s="469"/>
    </row>
    <row r="21918" spans="6:6" x14ac:dyDescent="0.25">
      <c r="F21918" s="469"/>
    </row>
    <row r="21919" spans="6:6" x14ac:dyDescent="0.25">
      <c r="F21919" s="469"/>
    </row>
    <row r="21920" spans="6:6" x14ac:dyDescent="0.25">
      <c r="F21920" s="469"/>
    </row>
    <row r="21921" spans="6:6" x14ac:dyDescent="0.25">
      <c r="F21921" s="469"/>
    </row>
    <row r="21922" spans="6:6" x14ac:dyDescent="0.25">
      <c r="F21922" s="469"/>
    </row>
    <row r="21923" spans="6:6" x14ac:dyDescent="0.25">
      <c r="F21923" s="469"/>
    </row>
    <row r="21924" spans="6:6" x14ac:dyDescent="0.25">
      <c r="F21924" s="469"/>
    </row>
    <row r="21925" spans="6:6" x14ac:dyDescent="0.25">
      <c r="F21925" s="469"/>
    </row>
    <row r="21926" spans="6:6" x14ac:dyDescent="0.25">
      <c r="F21926" s="469"/>
    </row>
    <row r="21927" spans="6:6" x14ac:dyDescent="0.25">
      <c r="F21927" s="469"/>
    </row>
    <row r="21928" spans="6:6" x14ac:dyDescent="0.25">
      <c r="F21928" s="469"/>
    </row>
    <row r="21929" spans="6:6" x14ac:dyDescent="0.25">
      <c r="F21929" s="469"/>
    </row>
    <row r="21930" spans="6:6" x14ac:dyDescent="0.25">
      <c r="F21930" s="469"/>
    </row>
    <row r="21931" spans="6:6" x14ac:dyDescent="0.25">
      <c r="F21931" s="469"/>
    </row>
    <row r="21932" spans="6:6" x14ac:dyDescent="0.25">
      <c r="F21932" s="469"/>
    </row>
    <row r="21933" spans="6:6" x14ac:dyDescent="0.25">
      <c r="F21933" s="469"/>
    </row>
    <row r="21934" spans="6:6" x14ac:dyDescent="0.25">
      <c r="F21934" s="469"/>
    </row>
    <row r="21935" spans="6:6" x14ac:dyDescent="0.25">
      <c r="F21935" s="469"/>
    </row>
    <row r="21936" spans="6:6" x14ac:dyDescent="0.25">
      <c r="F21936" s="469"/>
    </row>
    <row r="21937" spans="6:6" x14ac:dyDescent="0.25">
      <c r="F21937" s="469"/>
    </row>
    <row r="21938" spans="6:6" x14ac:dyDescent="0.25">
      <c r="F21938" s="469"/>
    </row>
    <row r="21939" spans="6:6" x14ac:dyDescent="0.25">
      <c r="F21939" s="469"/>
    </row>
    <row r="21940" spans="6:6" x14ac:dyDescent="0.25">
      <c r="F21940" s="469"/>
    </row>
    <row r="21941" spans="6:6" x14ac:dyDescent="0.25">
      <c r="F21941" s="469"/>
    </row>
    <row r="21942" spans="6:6" x14ac:dyDescent="0.25">
      <c r="F21942" s="469"/>
    </row>
    <row r="21943" spans="6:6" x14ac:dyDescent="0.25">
      <c r="F21943" s="469"/>
    </row>
    <row r="21944" spans="6:6" x14ac:dyDescent="0.25">
      <c r="F21944" s="469"/>
    </row>
    <row r="21945" spans="6:6" x14ac:dyDescent="0.25">
      <c r="F21945" s="469"/>
    </row>
    <row r="21946" spans="6:6" x14ac:dyDescent="0.25">
      <c r="F21946" s="469"/>
    </row>
    <row r="21947" spans="6:6" x14ac:dyDescent="0.25">
      <c r="F21947" s="469"/>
    </row>
    <row r="21948" spans="6:6" x14ac:dyDescent="0.25">
      <c r="F21948" s="469"/>
    </row>
    <row r="21949" spans="6:6" x14ac:dyDescent="0.25">
      <c r="F21949" s="469"/>
    </row>
    <row r="21950" spans="6:6" x14ac:dyDescent="0.25">
      <c r="F21950" s="469"/>
    </row>
    <row r="21951" spans="6:6" x14ac:dyDescent="0.25">
      <c r="F21951" s="469"/>
    </row>
    <row r="21952" spans="6:6" x14ac:dyDescent="0.25">
      <c r="F21952" s="469"/>
    </row>
    <row r="21953" spans="6:6" x14ac:dyDescent="0.25">
      <c r="F21953" s="469"/>
    </row>
    <row r="21954" spans="6:6" x14ac:dyDescent="0.25">
      <c r="F21954" s="469"/>
    </row>
    <row r="21955" spans="6:6" x14ac:dyDescent="0.25">
      <c r="F21955" s="469"/>
    </row>
    <row r="21956" spans="6:6" x14ac:dyDescent="0.25">
      <c r="F21956" s="469"/>
    </row>
    <row r="21957" spans="6:6" x14ac:dyDescent="0.25">
      <c r="F21957" s="469"/>
    </row>
    <row r="21958" spans="6:6" x14ac:dyDescent="0.25">
      <c r="F21958" s="469"/>
    </row>
    <row r="21959" spans="6:6" x14ac:dyDescent="0.25">
      <c r="F21959" s="469"/>
    </row>
    <row r="21960" spans="6:6" x14ac:dyDescent="0.25">
      <c r="F21960" s="469"/>
    </row>
    <row r="21961" spans="6:6" x14ac:dyDescent="0.25">
      <c r="F21961" s="469"/>
    </row>
    <row r="21962" spans="6:6" x14ac:dyDescent="0.25">
      <c r="F21962" s="469"/>
    </row>
    <row r="21963" spans="6:6" x14ac:dyDescent="0.25">
      <c r="F21963" s="469"/>
    </row>
    <row r="21964" spans="6:6" x14ac:dyDescent="0.25">
      <c r="F21964" s="469"/>
    </row>
    <row r="21965" spans="6:6" x14ac:dyDescent="0.25">
      <c r="F21965" s="469"/>
    </row>
    <row r="21966" spans="6:6" x14ac:dyDescent="0.25">
      <c r="F21966" s="469"/>
    </row>
    <row r="21967" spans="6:6" x14ac:dyDescent="0.25">
      <c r="F21967" s="469"/>
    </row>
    <row r="21968" spans="6:6" x14ac:dyDescent="0.25">
      <c r="F21968" s="469"/>
    </row>
    <row r="21969" spans="6:6" x14ac:dyDescent="0.25">
      <c r="F21969" s="469"/>
    </row>
    <row r="21970" spans="6:6" x14ac:dyDescent="0.25">
      <c r="F21970" s="469"/>
    </row>
    <row r="21971" spans="6:6" x14ac:dyDescent="0.25">
      <c r="F21971" s="469"/>
    </row>
    <row r="21972" spans="6:6" x14ac:dyDescent="0.25">
      <c r="F21972" s="469"/>
    </row>
    <row r="21973" spans="6:6" x14ac:dyDescent="0.25">
      <c r="F21973" s="469"/>
    </row>
    <row r="21974" spans="6:6" x14ac:dyDescent="0.25">
      <c r="F21974" s="469"/>
    </row>
    <row r="21975" spans="6:6" x14ac:dyDescent="0.25">
      <c r="F21975" s="469"/>
    </row>
    <row r="21976" spans="6:6" x14ac:dyDescent="0.25">
      <c r="F21976" s="469"/>
    </row>
    <row r="21977" spans="6:6" x14ac:dyDescent="0.25">
      <c r="F21977" s="469"/>
    </row>
    <row r="21978" spans="6:6" x14ac:dyDescent="0.25">
      <c r="F21978" s="469"/>
    </row>
    <row r="21979" spans="6:6" x14ac:dyDescent="0.25">
      <c r="F21979" s="469"/>
    </row>
    <row r="21980" spans="6:6" x14ac:dyDescent="0.25">
      <c r="F21980" s="469"/>
    </row>
    <row r="21981" spans="6:6" x14ac:dyDescent="0.25">
      <c r="F21981" s="469"/>
    </row>
    <row r="21982" spans="6:6" x14ac:dyDescent="0.25">
      <c r="F21982" s="469"/>
    </row>
    <row r="21983" spans="6:6" x14ac:dyDescent="0.25">
      <c r="F21983" s="469"/>
    </row>
    <row r="21984" spans="6:6" x14ac:dyDescent="0.25">
      <c r="F21984" s="469"/>
    </row>
    <row r="21985" spans="6:6" x14ac:dyDescent="0.25">
      <c r="F21985" s="469"/>
    </row>
    <row r="21986" spans="6:6" x14ac:dyDescent="0.25">
      <c r="F21986" s="469"/>
    </row>
    <row r="21987" spans="6:6" x14ac:dyDescent="0.25">
      <c r="F21987" s="469"/>
    </row>
    <row r="21988" spans="6:6" x14ac:dyDescent="0.25">
      <c r="F21988" s="469"/>
    </row>
    <row r="21989" spans="6:6" x14ac:dyDescent="0.25">
      <c r="F21989" s="469"/>
    </row>
    <row r="21990" spans="6:6" x14ac:dyDescent="0.25">
      <c r="F21990" s="469"/>
    </row>
    <row r="21991" spans="6:6" x14ac:dyDescent="0.25">
      <c r="F21991" s="469"/>
    </row>
    <row r="21992" spans="6:6" x14ac:dyDescent="0.25">
      <c r="F21992" s="469"/>
    </row>
    <row r="21993" spans="6:6" x14ac:dyDescent="0.25">
      <c r="F21993" s="469"/>
    </row>
    <row r="21994" spans="6:6" x14ac:dyDescent="0.25">
      <c r="F21994" s="469"/>
    </row>
    <row r="21995" spans="6:6" x14ac:dyDescent="0.25">
      <c r="F21995" s="469"/>
    </row>
    <row r="21996" spans="6:6" x14ac:dyDescent="0.25">
      <c r="F21996" s="469"/>
    </row>
    <row r="21997" spans="6:6" x14ac:dyDescent="0.25">
      <c r="F21997" s="469"/>
    </row>
    <row r="21998" spans="6:6" x14ac:dyDescent="0.25">
      <c r="F21998" s="469"/>
    </row>
    <row r="21999" spans="6:6" x14ac:dyDescent="0.25">
      <c r="F21999" s="469"/>
    </row>
    <row r="22000" spans="6:6" x14ac:dyDescent="0.25">
      <c r="F22000" s="469"/>
    </row>
    <row r="22001" spans="6:6" x14ac:dyDescent="0.25">
      <c r="F22001" s="469"/>
    </row>
    <row r="22002" spans="6:6" x14ac:dyDescent="0.25">
      <c r="F22002" s="469"/>
    </row>
    <row r="22003" spans="6:6" x14ac:dyDescent="0.25">
      <c r="F22003" s="469"/>
    </row>
    <row r="22004" spans="6:6" x14ac:dyDescent="0.25">
      <c r="F22004" s="469"/>
    </row>
    <row r="22005" spans="6:6" x14ac:dyDescent="0.25">
      <c r="F22005" s="469"/>
    </row>
    <row r="22006" spans="6:6" x14ac:dyDescent="0.25">
      <c r="F22006" s="469"/>
    </row>
    <row r="22007" spans="6:6" x14ac:dyDescent="0.25">
      <c r="F22007" s="469"/>
    </row>
    <row r="22008" spans="6:6" x14ac:dyDescent="0.25">
      <c r="F22008" s="469"/>
    </row>
    <row r="22009" spans="6:6" x14ac:dyDescent="0.25">
      <c r="F22009" s="469"/>
    </row>
    <row r="22010" spans="6:6" x14ac:dyDescent="0.25">
      <c r="F22010" s="469"/>
    </row>
    <row r="22011" spans="6:6" x14ac:dyDescent="0.25">
      <c r="F22011" s="469"/>
    </row>
    <row r="22012" spans="6:6" x14ac:dyDescent="0.25">
      <c r="F22012" s="469"/>
    </row>
    <row r="22013" spans="6:6" x14ac:dyDescent="0.25">
      <c r="F22013" s="469"/>
    </row>
    <row r="22014" spans="6:6" x14ac:dyDescent="0.25">
      <c r="F22014" s="469"/>
    </row>
    <row r="22015" spans="6:6" x14ac:dyDescent="0.25">
      <c r="F22015" s="469"/>
    </row>
    <row r="22016" spans="6:6" x14ac:dyDescent="0.25">
      <c r="F22016" s="469"/>
    </row>
    <row r="22017" spans="6:6" x14ac:dyDescent="0.25">
      <c r="F22017" s="469"/>
    </row>
    <row r="22018" spans="6:6" x14ac:dyDescent="0.25">
      <c r="F22018" s="469"/>
    </row>
    <row r="22019" spans="6:6" x14ac:dyDescent="0.25">
      <c r="F22019" s="469"/>
    </row>
    <row r="22020" spans="6:6" x14ac:dyDescent="0.25">
      <c r="F22020" s="469"/>
    </row>
    <row r="22021" spans="6:6" x14ac:dyDescent="0.25">
      <c r="F22021" s="469"/>
    </row>
    <row r="22022" spans="6:6" x14ac:dyDescent="0.25">
      <c r="F22022" s="469"/>
    </row>
    <row r="22023" spans="6:6" x14ac:dyDescent="0.25">
      <c r="F22023" s="469"/>
    </row>
    <row r="22024" spans="6:6" x14ac:dyDescent="0.25">
      <c r="F22024" s="469"/>
    </row>
    <row r="22025" spans="6:6" x14ac:dyDescent="0.25">
      <c r="F22025" s="469"/>
    </row>
    <row r="22026" spans="6:6" x14ac:dyDescent="0.25">
      <c r="F22026" s="469"/>
    </row>
    <row r="22027" spans="6:6" x14ac:dyDescent="0.25">
      <c r="F22027" s="469"/>
    </row>
    <row r="22028" spans="6:6" x14ac:dyDescent="0.25">
      <c r="F22028" s="469"/>
    </row>
    <row r="22029" spans="6:6" x14ac:dyDescent="0.25">
      <c r="F22029" s="469"/>
    </row>
    <row r="22030" spans="6:6" x14ac:dyDescent="0.25">
      <c r="F22030" s="469"/>
    </row>
    <row r="22031" spans="6:6" x14ac:dyDescent="0.25">
      <c r="F22031" s="469"/>
    </row>
    <row r="22032" spans="6:6" x14ac:dyDescent="0.25">
      <c r="F22032" s="469"/>
    </row>
    <row r="22033" spans="6:6" x14ac:dyDescent="0.25">
      <c r="F22033" s="469"/>
    </row>
    <row r="22034" spans="6:6" x14ac:dyDescent="0.25">
      <c r="F22034" s="469"/>
    </row>
    <row r="22035" spans="6:6" x14ac:dyDescent="0.25">
      <c r="F22035" s="469"/>
    </row>
    <row r="22036" spans="6:6" x14ac:dyDescent="0.25">
      <c r="F22036" s="469"/>
    </row>
    <row r="22037" spans="6:6" x14ac:dyDescent="0.25">
      <c r="F22037" s="469"/>
    </row>
    <row r="22038" spans="6:6" x14ac:dyDescent="0.25">
      <c r="F22038" s="469"/>
    </row>
    <row r="22039" spans="6:6" x14ac:dyDescent="0.25">
      <c r="F22039" s="469"/>
    </row>
    <row r="22040" spans="6:6" x14ac:dyDescent="0.25">
      <c r="F22040" s="469"/>
    </row>
    <row r="22041" spans="6:6" x14ac:dyDescent="0.25">
      <c r="F22041" s="469"/>
    </row>
    <row r="22042" spans="6:6" x14ac:dyDescent="0.25">
      <c r="F22042" s="469"/>
    </row>
    <row r="22043" spans="6:6" x14ac:dyDescent="0.25">
      <c r="F22043" s="469"/>
    </row>
    <row r="22044" spans="6:6" x14ac:dyDescent="0.25">
      <c r="F22044" s="469"/>
    </row>
    <row r="22045" spans="6:6" x14ac:dyDescent="0.25">
      <c r="F22045" s="469"/>
    </row>
    <row r="22046" spans="6:6" x14ac:dyDescent="0.25">
      <c r="F22046" s="469"/>
    </row>
    <row r="22047" spans="6:6" x14ac:dyDescent="0.25">
      <c r="F22047" s="469"/>
    </row>
    <row r="22048" spans="6:6" x14ac:dyDescent="0.25">
      <c r="F22048" s="469"/>
    </row>
    <row r="22049" spans="6:6" x14ac:dyDescent="0.25">
      <c r="F22049" s="469"/>
    </row>
    <row r="22050" spans="6:6" x14ac:dyDescent="0.25">
      <c r="F22050" s="469"/>
    </row>
    <row r="22051" spans="6:6" x14ac:dyDescent="0.25">
      <c r="F22051" s="469"/>
    </row>
    <row r="22052" spans="6:6" x14ac:dyDescent="0.25">
      <c r="F22052" s="469"/>
    </row>
    <row r="22053" spans="6:6" x14ac:dyDescent="0.25">
      <c r="F22053" s="469"/>
    </row>
    <row r="22054" spans="6:6" x14ac:dyDescent="0.25">
      <c r="F22054" s="469"/>
    </row>
    <row r="22055" spans="6:6" x14ac:dyDescent="0.25">
      <c r="F22055" s="469"/>
    </row>
    <row r="22056" spans="6:6" x14ac:dyDescent="0.25">
      <c r="F22056" s="469"/>
    </row>
    <row r="22057" spans="6:6" x14ac:dyDescent="0.25">
      <c r="F22057" s="469"/>
    </row>
    <row r="22058" spans="6:6" x14ac:dyDescent="0.25">
      <c r="F22058" s="469"/>
    </row>
    <row r="22059" spans="6:6" x14ac:dyDescent="0.25">
      <c r="F22059" s="469"/>
    </row>
    <row r="22060" spans="6:6" x14ac:dyDescent="0.25">
      <c r="F22060" s="469"/>
    </row>
    <row r="22061" spans="6:6" x14ac:dyDescent="0.25">
      <c r="F22061" s="469"/>
    </row>
    <row r="22062" spans="6:6" x14ac:dyDescent="0.25">
      <c r="F22062" s="469"/>
    </row>
    <row r="22063" spans="6:6" x14ac:dyDescent="0.25">
      <c r="F22063" s="469"/>
    </row>
    <row r="22064" spans="6:6" x14ac:dyDescent="0.25">
      <c r="F22064" s="469"/>
    </row>
    <row r="22065" spans="6:6" x14ac:dyDescent="0.25">
      <c r="F22065" s="469"/>
    </row>
    <row r="22066" spans="6:6" x14ac:dyDescent="0.25">
      <c r="F22066" s="469"/>
    </row>
    <row r="22067" spans="6:6" x14ac:dyDescent="0.25">
      <c r="F22067" s="469"/>
    </row>
    <row r="22068" spans="6:6" x14ac:dyDescent="0.25">
      <c r="F22068" s="469"/>
    </row>
    <row r="22069" spans="6:6" x14ac:dyDescent="0.25">
      <c r="F22069" s="469"/>
    </row>
    <row r="22070" spans="6:6" x14ac:dyDescent="0.25">
      <c r="F22070" s="469"/>
    </row>
    <row r="22071" spans="6:6" x14ac:dyDescent="0.25">
      <c r="F22071" s="469"/>
    </row>
    <row r="22072" spans="6:6" x14ac:dyDescent="0.25">
      <c r="F22072" s="469"/>
    </row>
    <row r="22073" spans="6:6" x14ac:dyDescent="0.25">
      <c r="F22073" s="469"/>
    </row>
    <row r="22074" spans="6:6" x14ac:dyDescent="0.25">
      <c r="F22074" s="469"/>
    </row>
    <row r="22075" spans="6:6" x14ac:dyDescent="0.25">
      <c r="F22075" s="469"/>
    </row>
    <row r="22076" spans="6:6" x14ac:dyDescent="0.25">
      <c r="F22076" s="469"/>
    </row>
    <row r="22077" spans="6:6" x14ac:dyDescent="0.25">
      <c r="F22077" s="469"/>
    </row>
    <row r="22078" spans="6:6" x14ac:dyDescent="0.25">
      <c r="F22078" s="469"/>
    </row>
    <row r="22079" spans="6:6" x14ac:dyDescent="0.25">
      <c r="F22079" s="469"/>
    </row>
    <row r="22080" spans="6:6" x14ac:dyDescent="0.25">
      <c r="F22080" s="469"/>
    </row>
    <row r="22081" spans="6:6" x14ac:dyDescent="0.25">
      <c r="F22081" s="469"/>
    </row>
    <row r="22082" spans="6:6" x14ac:dyDescent="0.25">
      <c r="F22082" s="469"/>
    </row>
    <row r="22083" spans="6:6" x14ac:dyDescent="0.25">
      <c r="F22083" s="469"/>
    </row>
    <row r="22084" spans="6:6" x14ac:dyDescent="0.25">
      <c r="F22084" s="469"/>
    </row>
    <row r="22085" spans="6:6" x14ac:dyDescent="0.25">
      <c r="F22085" s="469"/>
    </row>
    <row r="22086" spans="6:6" x14ac:dyDescent="0.25">
      <c r="F22086" s="469"/>
    </row>
    <row r="22087" spans="6:6" x14ac:dyDescent="0.25">
      <c r="F22087" s="469"/>
    </row>
    <row r="22088" spans="6:6" x14ac:dyDescent="0.25">
      <c r="F22088" s="469"/>
    </row>
    <row r="22089" spans="6:6" x14ac:dyDescent="0.25">
      <c r="F22089" s="469"/>
    </row>
    <row r="22090" spans="6:6" x14ac:dyDescent="0.25">
      <c r="F22090" s="469"/>
    </row>
    <row r="22091" spans="6:6" x14ac:dyDescent="0.25">
      <c r="F22091" s="469"/>
    </row>
    <row r="22092" spans="6:6" x14ac:dyDescent="0.25">
      <c r="F22092" s="469"/>
    </row>
    <row r="22093" spans="6:6" x14ac:dyDescent="0.25">
      <c r="F22093" s="469"/>
    </row>
    <row r="22094" spans="6:6" x14ac:dyDescent="0.25">
      <c r="F22094" s="469"/>
    </row>
    <row r="22095" spans="6:6" x14ac:dyDescent="0.25">
      <c r="F22095" s="469"/>
    </row>
    <row r="22096" spans="6:6" x14ac:dyDescent="0.25">
      <c r="F22096" s="469"/>
    </row>
    <row r="22097" spans="6:6" x14ac:dyDescent="0.25">
      <c r="F22097" s="469"/>
    </row>
    <row r="22098" spans="6:6" x14ac:dyDescent="0.25">
      <c r="F22098" s="469"/>
    </row>
    <row r="22099" spans="6:6" x14ac:dyDescent="0.25">
      <c r="F22099" s="469"/>
    </row>
    <row r="22100" spans="6:6" x14ac:dyDescent="0.25">
      <c r="F22100" s="469"/>
    </row>
    <row r="22101" spans="6:6" x14ac:dyDescent="0.25">
      <c r="F22101" s="469"/>
    </row>
    <row r="22102" spans="6:6" x14ac:dyDescent="0.25">
      <c r="F22102" s="469"/>
    </row>
    <row r="22103" spans="6:6" x14ac:dyDescent="0.25">
      <c r="F22103" s="469"/>
    </row>
    <row r="22104" spans="6:6" x14ac:dyDescent="0.25">
      <c r="F22104" s="469"/>
    </row>
    <row r="22105" spans="6:6" x14ac:dyDescent="0.25">
      <c r="F22105" s="469"/>
    </row>
    <row r="22106" spans="6:6" x14ac:dyDescent="0.25">
      <c r="F22106" s="469"/>
    </row>
    <row r="22107" spans="6:6" x14ac:dyDescent="0.25">
      <c r="F22107" s="469"/>
    </row>
    <row r="22108" spans="6:6" x14ac:dyDescent="0.25">
      <c r="F22108" s="469"/>
    </row>
    <row r="22109" spans="6:6" x14ac:dyDescent="0.25">
      <c r="F22109" s="469"/>
    </row>
    <row r="22110" spans="6:6" x14ac:dyDescent="0.25">
      <c r="F22110" s="469"/>
    </row>
    <row r="22111" spans="6:6" x14ac:dyDescent="0.25">
      <c r="F22111" s="469"/>
    </row>
    <row r="22112" spans="6:6" x14ac:dyDescent="0.25">
      <c r="F22112" s="469"/>
    </row>
    <row r="22113" spans="6:6" x14ac:dyDescent="0.25">
      <c r="F22113" s="469"/>
    </row>
    <row r="22114" spans="6:6" x14ac:dyDescent="0.25">
      <c r="F22114" s="469"/>
    </row>
    <row r="22115" spans="6:6" x14ac:dyDescent="0.25">
      <c r="F22115" s="469"/>
    </row>
    <row r="22116" spans="6:6" x14ac:dyDescent="0.25">
      <c r="F22116" s="469"/>
    </row>
    <row r="22117" spans="6:6" x14ac:dyDescent="0.25">
      <c r="F22117" s="469"/>
    </row>
    <row r="22118" spans="6:6" x14ac:dyDescent="0.25">
      <c r="F22118" s="469"/>
    </row>
    <row r="22119" spans="6:6" x14ac:dyDescent="0.25">
      <c r="F22119" s="469"/>
    </row>
    <row r="22120" spans="6:6" x14ac:dyDescent="0.25">
      <c r="F22120" s="469"/>
    </row>
    <row r="22121" spans="6:6" x14ac:dyDescent="0.25">
      <c r="F22121" s="469"/>
    </row>
    <row r="22122" spans="6:6" x14ac:dyDescent="0.25">
      <c r="F22122" s="469"/>
    </row>
    <row r="22123" spans="6:6" x14ac:dyDescent="0.25">
      <c r="F22123" s="469"/>
    </row>
    <row r="22124" spans="6:6" x14ac:dyDescent="0.25">
      <c r="F22124" s="469"/>
    </row>
    <row r="22125" spans="6:6" x14ac:dyDescent="0.25">
      <c r="F22125" s="469"/>
    </row>
    <row r="22126" spans="6:6" x14ac:dyDescent="0.25">
      <c r="F22126" s="469"/>
    </row>
    <row r="22127" spans="6:6" x14ac:dyDescent="0.25">
      <c r="F22127" s="469"/>
    </row>
    <row r="22128" spans="6:6" x14ac:dyDescent="0.25">
      <c r="F22128" s="469"/>
    </row>
    <row r="22129" spans="6:6" x14ac:dyDescent="0.25">
      <c r="F22129" s="469"/>
    </row>
    <row r="22130" spans="6:6" x14ac:dyDescent="0.25">
      <c r="F22130" s="469"/>
    </row>
    <row r="22131" spans="6:6" x14ac:dyDescent="0.25">
      <c r="F22131" s="469"/>
    </row>
    <row r="22132" spans="6:6" x14ac:dyDescent="0.25">
      <c r="F22132" s="469"/>
    </row>
    <row r="22133" spans="6:6" x14ac:dyDescent="0.25">
      <c r="F22133" s="469"/>
    </row>
    <row r="22134" spans="6:6" x14ac:dyDescent="0.25">
      <c r="F22134" s="469"/>
    </row>
    <row r="22135" spans="6:6" x14ac:dyDescent="0.25">
      <c r="F22135" s="469"/>
    </row>
    <row r="22136" spans="6:6" x14ac:dyDescent="0.25">
      <c r="F22136" s="469"/>
    </row>
    <row r="22137" spans="6:6" x14ac:dyDescent="0.25">
      <c r="F22137" s="469"/>
    </row>
    <row r="22138" spans="6:6" x14ac:dyDescent="0.25">
      <c r="F22138" s="469"/>
    </row>
    <row r="22139" spans="6:6" x14ac:dyDescent="0.25">
      <c r="F22139" s="469"/>
    </row>
    <row r="22140" spans="6:6" x14ac:dyDescent="0.25">
      <c r="F22140" s="469"/>
    </row>
    <row r="22141" spans="6:6" x14ac:dyDescent="0.25">
      <c r="F22141" s="469"/>
    </row>
    <row r="22142" spans="6:6" x14ac:dyDescent="0.25">
      <c r="F22142" s="469"/>
    </row>
    <row r="22143" spans="6:6" x14ac:dyDescent="0.25">
      <c r="F22143" s="469"/>
    </row>
    <row r="22144" spans="6:6" x14ac:dyDescent="0.25">
      <c r="F22144" s="469"/>
    </row>
    <row r="22145" spans="6:6" x14ac:dyDescent="0.25">
      <c r="F22145" s="469"/>
    </row>
    <row r="22146" spans="6:6" x14ac:dyDescent="0.25">
      <c r="F22146" s="469"/>
    </row>
    <row r="22147" spans="6:6" x14ac:dyDescent="0.25">
      <c r="F22147" s="469"/>
    </row>
    <row r="22148" spans="6:6" x14ac:dyDescent="0.25">
      <c r="F22148" s="469"/>
    </row>
    <row r="22149" spans="6:6" x14ac:dyDescent="0.25">
      <c r="F22149" s="469"/>
    </row>
    <row r="22150" spans="6:6" x14ac:dyDescent="0.25">
      <c r="F22150" s="469"/>
    </row>
    <row r="22151" spans="6:6" x14ac:dyDescent="0.25">
      <c r="F22151" s="469"/>
    </row>
    <row r="22152" spans="6:6" x14ac:dyDescent="0.25">
      <c r="F22152" s="469"/>
    </row>
    <row r="22153" spans="6:6" x14ac:dyDescent="0.25">
      <c r="F22153" s="469"/>
    </row>
    <row r="22154" spans="6:6" x14ac:dyDescent="0.25">
      <c r="F22154" s="469"/>
    </row>
    <row r="22155" spans="6:6" x14ac:dyDescent="0.25">
      <c r="F22155" s="469"/>
    </row>
    <row r="22156" spans="6:6" x14ac:dyDescent="0.25">
      <c r="F22156" s="469"/>
    </row>
    <row r="22157" spans="6:6" x14ac:dyDescent="0.25">
      <c r="F22157" s="469"/>
    </row>
    <row r="22158" spans="6:6" x14ac:dyDescent="0.25">
      <c r="F22158" s="469"/>
    </row>
    <row r="22159" spans="6:6" x14ac:dyDescent="0.25">
      <c r="F22159" s="469"/>
    </row>
    <row r="22160" spans="6:6" x14ac:dyDescent="0.25">
      <c r="F22160" s="469"/>
    </row>
    <row r="22161" spans="6:6" x14ac:dyDescent="0.25">
      <c r="F22161" s="469"/>
    </row>
    <row r="22162" spans="6:6" x14ac:dyDescent="0.25">
      <c r="F22162" s="469"/>
    </row>
    <row r="22163" spans="6:6" x14ac:dyDescent="0.25">
      <c r="F22163" s="469"/>
    </row>
    <row r="22164" spans="6:6" x14ac:dyDescent="0.25">
      <c r="F22164" s="469"/>
    </row>
    <row r="22165" spans="6:6" x14ac:dyDescent="0.25">
      <c r="F22165" s="469"/>
    </row>
    <row r="22166" spans="6:6" x14ac:dyDescent="0.25">
      <c r="F22166" s="469"/>
    </row>
    <row r="22167" spans="6:6" x14ac:dyDescent="0.25">
      <c r="F22167" s="469"/>
    </row>
    <row r="22168" spans="6:6" x14ac:dyDescent="0.25">
      <c r="F22168" s="469"/>
    </row>
    <row r="22169" spans="6:6" x14ac:dyDescent="0.25">
      <c r="F22169" s="469"/>
    </row>
    <row r="22170" spans="6:6" x14ac:dyDescent="0.25">
      <c r="F22170" s="469"/>
    </row>
    <row r="22171" spans="6:6" x14ac:dyDescent="0.25">
      <c r="F22171" s="469"/>
    </row>
    <row r="22172" spans="6:6" x14ac:dyDescent="0.25">
      <c r="F22172" s="469"/>
    </row>
    <row r="22173" spans="6:6" x14ac:dyDescent="0.25">
      <c r="F22173" s="469"/>
    </row>
    <row r="22174" spans="6:6" x14ac:dyDescent="0.25">
      <c r="F22174" s="469"/>
    </row>
    <row r="22175" spans="6:6" x14ac:dyDescent="0.25">
      <c r="F22175" s="469"/>
    </row>
    <row r="22176" spans="6:6" x14ac:dyDescent="0.25">
      <c r="F22176" s="469"/>
    </row>
    <row r="22177" spans="6:6" x14ac:dyDescent="0.25">
      <c r="F22177" s="469"/>
    </row>
    <row r="22178" spans="6:6" x14ac:dyDescent="0.25">
      <c r="F22178" s="469"/>
    </row>
    <row r="22179" spans="6:6" x14ac:dyDescent="0.25">
      <c r="F22179" s="469"/>
    </row>
    <row r="22180" spans="6:6" x14ac:dyDescent="0.25">
      <c r="F22180" s="469"/>
    </row>
    <row r="22181" spans="6:6" x14ac:dyDescent="0.25">
      <c r="F22181" s="469"/>
    </row>
    <row r="22182" spans="6:6" x14ac:dyDescent="0.25">
      <c r="F22182" s="469"/>
    </row>
    <row r="22183" spans="6:6" x14ac:dyDescent="0.25">
      <c r="F22183" s="469"/>
    </row>
    <row r="22184" spans="6:6" x14ac:dyDescent="0.25">
      <c r="F22184" s="469"/>
    </row>
    <row r="22185" spans="6:6" x14ac:dyDescent="0.25">
      <c r="F22185" s="469"/>
    </row>
    <row r="22186" spans="6:6" x14ac:dyDescent="0.25">
      <c r="F22186" s="469"/>
    </row>
    <row r="22187" spans="6:6" x14ac:dyDescent="0.25">
      <c r="F22187" s="469"/>
    </row>
    <row r="22188" spans="6:6" x14ac:dyDescent="0.25">
      <c r="F22188" s="469"/>
    </row>
    <row r="22189" spans="6:6" x14ac:dyDescent="0.25">
      <c r="F22189" s="469"/>
    </row>
    <row r="22190" spans="6:6" x14ac:dyDescent="0.25">
      <c r="F22190" s="469"/>
    </row>
    <row r="22191" spans="6:6" x14ac:dyDescent="0.25">
      <c r="F22191" s="469"/>
    </row>
    <row r="22192" spans="6:6" x14ac:dyDescent="0.25">
      <c r="F22192" s="469"/>
    </row>
    <row r="22193" spans="6:6" x14ac:dyDescent="0.25">
      <c r="F22193" s="469"/>
    </row>
    <row r="22194" spans="6:6" x14ac:dyDescent="0.25">
      <c r="F22194" s="469"/>
    </row>
    <row r="22195" spans="6:6" x14ac:dyDescent="0.25">
      <c r="F22195" s="469"/>
    </row>
    <row r="22196" spans="6:6" x14ac:dyDescent="0.25">
      <c r="F22196" s="469"/>
    </row>
    <row r="22197" spans="6:6" x14ac:dyDescent="0.25">
      <c r="F22197" s="469"/>
    </row>
    <row r="22198" spans="6:6" x14ac:dyDescent="0.25">
      <c r="F22198" s="469"/>
    </row>
    <row r="22199" spans="6:6" x14ac:dyDescent="0.25">
      <c r="F22199" s="469"/>
    </row>
    <row r="22200" spans="6:6" x14ac:dyDescent="0.25">
      <c r="F22200" s="469"/>
    </row>
    <row r="22201" spans="6:6" x14ac:dyDescent="0.25">
      <c r="F22201" s="469"/>
    </row>
    <row r="22202" spans="6:6" x14ac:dyDescent="0.25">
      <c r="F22202" s="469"/>
    </row>
    <row r="22203" spans="6:6" x14ac:dyDescent="0.25">
      <c r="F22203" s="469"/>
    </row>
    <row r="22204" spans="6:6" x14ac:dyDescent="0.25">
      <c r="F22204" s="469"/>
    </row>
    <row r="22205" spans="6:6" x14ac:dyDescent="0.25">
      <c r="F22205" s="469"/>
    </row>
    <row r="22206" spans="6:6" x14ac:dyDescent="0.25">
      <c r="F22206" s="469"/>
    </row>
    <row r="22207" spans="6:6" x14ac:dyDescent="0.25">
      <c r="F22207" s="469"/>
    </row>
    <row r="22208" spans="6:6" x14ac:dyDescent="0.25">
      <c r="F22208" s="469"/>
    </row>
    <row r="22209" spans="6:6" x14ac:dyDescent="0.25">
      <c r="F22209" s="469"/>
    </row>
    <row r="22210" spans="6:6" x14ac:dyDescent="0.25">
      <c r="F22210" s="469"/>
    </row>
    <row r="22211" spans="6:6" x14ac:dyDescent="0.25">
      <c r="F22211" s="469"/>
    </row>
    <row r="22212" spans="6:6" x14ac:dyDescent="0.25">
      <c r="F22212" s="469"/>
    </row>
    <row r="22213" spans="6:6" x14ac:dyDescent="0.25">
      <c r="F22213" s="469"/>
    </row>
    <row r="22214" spans="6:6" x14ac:dyDescent="0.25">
      <c r="F22214" s="469"/>
    </row>
    <row r="22215" spans="6:6" x14ac:dyDescent="0.25">
      <c r="F22215" s="469"/>
    </row>
    <row r="22216" spans="6:6" x14ac:dyDescent="0.25">
      <c r="F22216" s="469"/>
    </row>
    <row r="22217" spans="6:6" x14ac:dyDescent="0.25">
      <c r="F22217" s="469"/>
    </row>
    <row r="22218" spans="6:6" x14ac:dyDescent="0.25">
      <c r="F22218" s="469"/>
    </row>
    <row r="22219" spans="6:6" x14ac:dyDescent="0.25">
      <c r="F22219" s="469"/>
    </row>
    <row r="22220" spans="6:6" x14ac:dyDescent="0.25">
      <c r="F22220" s="469"/>
    </row>
    <row r="22221" spans="6:6" x14ac:dyDescent="0.25">
      <c r="F22221" s="469"/>
    </row>
    <row r="22222" spans="6:6" x14ac:dyDescent="0.25">
      <c r="F22222" s="469"/>
    </row>
    <row r="22223" spans="6:6" x14ac:dyDescent="0.25">
      <c r="F22223" s="469"/>
    </row>
    <row r="22224" spans="6:6" x14ac:dyDescent="0.25">
      <c r="F22224" s="469"/>
    </row>
    <row r="22225" spans="6:6" x14ac:dyDescent="0.25">
      <c r="F22225" s="469"/>
    </row>
    <row r="22226" spans="6:6" x14ac:dyDescent="0.25">
      <c r="F22226" s="469"/>
    </row>
    <row r="22227" spans="6:6" x14ac:dyDescent="0.25">
      <c r="F22227" s="469"/>
    </row>
    <row r="22228" spans="6:6" x14ac:dyDescent="0.25">
      <c r="F22228" s="469"/>
    </row>
    <row r="22229" spans="6:6" x14ac:dyDescent="0.25">
      <c r="F22229" s="469"/>
    </row>
    <row r="22230" spans="6:6" x14ac:dyDescent="0.25">
      <c r="F22230" s="469"/>
    </row>
    <row r="22231" spans="6:6" x14ac:dyDescent="0.25">
      <c r="F22231" s="469"/>
    </row>
    <row r="22232" spans="6:6" x14ac:dyDescent="0.25">
      <c r="F22232" s="469"/>
    </row>
    <row r="22233" spans="6:6" x14ac:dyDescent="0.25">
      <c r="F22233" s="469"/>
    </row>
    <row r="22234" spans="6:6" x14ac:dyDescent="0.25">
      <c r="F22234" s="469"/>
    </row>
    <row r="22235" spans="6:6" x14ac:dyDescent="0.25">
      <c r="F22235" s="469"/>
    </row>
    <row r="22236" spans="6:6" x14ac:dyDescent="0.25">
      <c r="F22236" s="469"/>
    </row>
    <row r="22237" spans="6:6" x14ac:dyDescent="0.25">
      <c r="F22237" s="469"/>
    </row>
    <row r="22238" spans="6:6" x14ac:dyDescent="0.25">
      <c r="F22238" s="469"/>
    </row>
    <row r="22239" spans="6:6" x14ac:dyDescent="0.25">
      <c r="F22239" s="469"/>
    </row>
    <row r="22240" spans="6:6" x14ac:dyDescent="0.25">
      <c r="F22240" s="469"/>
    </row>
    <row r="22241" spans="6:6" x14ac:dyDescent="0.25">
      <c r="F22241" s="469"/>
    </row>
    <row r="22242" spans="6:6" x14ac:dyDescent="0.25">
      <c r="F22242" s="469"/>
    </row>
    <row r="22243" spans="6:6" x14ac:dyDescent="0.25">
      <c r="F22243" s="469"/>
    </row>
    <row r="22244" spans="6:6" x14ac:dyDescent="0.25">
      <c r="F22244" s="469"/>
    </row>
    <row r="22245" spans="6:6" x14ac:dyDescent="0.25">
      <c r="F22245" s="469"/>
    </row>
    <row r="22246" spans="6:6" x14ac:dyDescent="0.25">
      <c r="F22246" s="469"/>
    </row>
    <row r="22247" spans="6:6" x14ac:dyDescent="0.25">
      <c r="F22247" s="469"/>
    </row>
    <row r="22248" spans="6:6" x14ac:dyDescent="0.25">
      <c r="F22248" s="469"/>
    </row>
    <row r="22249" spans="6:6" x14ac:dyDescent="0.25">
      <c r="F22249" s="469"/>
    </row>
    <row r="22250" spans="6:6" x14ac:dyDescent="0.25">
      <c r="F22250" s="469"/>
    </row>
    <row r="22251" spans="6:6" x14ac:dyDescent="0.25">
      <c r="F22251" s="469"/>
    </row>
    <row r="22252" spans="6:6" x14ac:dyDescent="0.25">
      <c r="F22252" s="469"/>
    </row>
    <row r="22253" spans="6:6" x14ac:dyDescent="0.25">
      <c r="F22253" s="469"/>
    </row>
    <row r="22254" spans="6:6" x14ac:dyDescent="0.25">
      <c r="F22254" s="469"/>
    </row>
    <row r="22255" spans="6:6" x14ac:dyDescent="0.25">
      <c r="F22255" s="469"/>
    </row>
    <row r="22256" spans="6:6" x14ac:dyDescent="0.25">
      <c r="F22256" s="469"/>
    </row>
    <row r="22257" spans="6:6" x14ac:dyDescent="0.25">
      <c r="F22257" s="469"/>
    </row>
    <row r="22258" spans="6:6" x14ac:dyDescent="0.25">
      <c r="F22258" s="469"/>
    </row>
    <row r="22259" spans="6:6" x14ac:dyDescent="0.25">
      <c r="F22259" s="469"/>
    </row>
    <row r="22260" spans="6:6" x14ac:dyDescent="0.25">
      <c r="F22260" s="469"/>
    </row>
    <row r="22261" spans="6:6" x14ac:dyDescent="0.25">
      <c r="F22261" s="469"/>
    </row>
    <row r="22262" spans="6:6" x14ac:dyDescent="0.25">
      <c r="F22262" s="469"/>
    </row>
    <row r="22263" spans="6:6" x14ac:dyDescent="0.25">
      <c r="F22263" s="469"/>
    </row>
    <row r="22264" spans="6:6" x14ac:dyDescent="0.25">
      <c r="F22264" s="469"/>
    </row>
    <row r="22265" spans="6:6" x14ac:dyDescent="0.25">
      <c r="F22265" s="469"/>
    </row>
    <row r="22266" spans="6:6" x14ac:dyDescent="0.25">
      <c r="F22266" s="469"/>
    </row>
    <row r="22267" spans="6:6" x14ac:dyDescent="0.25">
      <c r="F22267" s="469"/>
    </row>
    <row r="22268" spans="6:6" x14ac:dyDescent="0.25">
      <c r="F22268" s="469"/>
    </row>
    <row r="22269" spans="6:6" x14ac:dyDescent="0.25">
      <c r="F22269" s="469"/>
    </row>
    <row r="22270" spans="6:6" x14ac:dyDescent="0.25">
      <c r="F22270" s="469"/>
    </row>
    <row r="22271" spans="6:6" x14ac:dyDescent="0.25">
      <c r="F22271" s="469"/>
    </row>
    <row r="22272" spans="6:6" x14ac:dyDescent="0.25">
      <c r="F22272" s="469"/>
    </row>
    <row r="22273" spans="6:6" x14ac:dyDescent="0.25">
      <c r="F22273" s="469"/>
    </row>
    <row r="22274" spans="6:6" x14ac:dyDescent="0.25">
      <c r="F22274" s="469"/>
    </row>
    <row r="22275" spans="6:6" x14ac:dyDescent="0.25">
      <c r="F22275" s="469"/>
    </row>
    <row r="22276" spans="6:6" x14ac:dyDescent="0.25">
      <c r="F22276" s="469"/>
    </row>
    <row r="22277" spans="6:6" x14ac:dyDescent="0.25">
      <c r="F22277" s="469"/>
    </row>
    <row r="22278" spans="6:6" x14ac:dyDescent="0.25">
      <c r="F22278" s="469"/>
    </row>
    <row r="22279" spans="6:6" x14ac:dyDescent="0.25">
      <c r="F22279" s="469"/>
    </row>
    <row r="22280" spans="6:6" x14ac:dyDescent="0.25">
      <c r="F22280" s="469"/>
    </row>
    <row r="22281" spans="6:6" x14ac:dyDescent="0.25">
      <c r="F22281" s="469"/>
    </row>
    <row r="22282" spans="6:6" x14ac:dyDescent="0.25">
      <c r="F22282" s="469"/>
    </row>
    <row r="22283" spans="6:6" x14ac:dyDescent="0.25">
      <c r="F22283" s="469"/>
    </row>
    <row r="22284" spans="6:6" x14ac:dyDescent="0.25">
      <c r="F22284" s="469"/>
    </row>
    <row r="22285" spans="6:6" x14ac:dyDescent="0.25">
      <c r="F22285" s="469"/>
    </row>
    <row r="22286" spans="6:6" x14ac:dyDescent="0.25">
      <c r="F22286" s="469"/>
    </row>
    <row r="22287" spans="6:6" x14ac:dyDescent="0.25">
      <c r="F22287" s="469"/>
    </row>
    <row r="22288" spans="6:6" x14ac:dyDescent="0.25">
      <c r="F22288" s="469"/>
    </row>
    <row r="22289" spans="6:6" x14ac:dyDescent="0.25">
      <c r="F22289" s="469"/>
    </row>
    <row r="22290" spans="6:6" x14ac:dyDescent="0.25">
      <c r="F22290" s="469"/>
    </row>
    <row r="22291" spans="6:6" x14ac:dyDescent="0.25">
      <c r="F22291" s="469"/>
    </row>
    <row r="22292" spans="6:6" x14ac:dyDescent="0.25">
      <c r="F22292" s="469"/>
    </row>
    <row r="22293" spans="6:6" x14ac:dyDescent="0.25">
      <c r="F22293" s="469"/>
    </row>
    <row r="22294" spans="6:6" x14ac:dyDescent="0.25">
      <c r="F22294" s="469"/>
    </row>
    <row r="22295" spans="6:6" x14ac:dyDescent="0.25">
      <c r="F22295" s="469"/>
    </row>
    <row r="22296" spans="6:6" x14ac:dyDescent="0.25">
      <c r="F22296" s="469"/>
    </row>
    <row r="22297" spans="6:6" x14ac:dyDescent="0.25">
      <c r="F22297" s="469"/>
    </row>
    <row r="22298" spans="6:6" x14ac:dyDescent="0.25">
      <c r="F22298" s="469"/>
    </row>
    <row r="22299" spans="6:6" x14ac:dyDescent="0.25">
      <c r="F22299" s="469"/>
    </row>
    <row r="22300" spans="6:6" x14ac:dyDescent="0.25">
      <c r="F22300" s="469"/>
    </row>
    <row r="22301" spans="6:6" x14ac:dyDescent="0.25">
      <c r="F22301" s="469"/>
    </row>
    <row r="22302" spans="6:6" x14ac:dyDescent="0.25">
      <c r="F22302" s="469"/>
    </row>
    <row r="22303" spans="6:6" x14ac:dyDescent="0.25">
      <c r="F22303" s="469"/>
    </row>
    <row r="22304" spans="6:6" x14ac:dyDescent="0.25">
      <c r="F22304" s="469"/>
    </row>
    <row r="22305" spans="6:6" x14ac:dyDescent="0.25">
      <c r="F22305" s="469"/>
    </row>
    <row r="22306" spans="6:6" x14ac:dyDescent="0.25">
      <c r="F22306" s="469"/>
    </row>
    <row r="22307" spans="6:6" x14ac:dyDescent="0.25">
      <c r="F22307" s="469"/>
    </row>
    <row r="22308" spans="6:6" x14ac:dyDescent="0.25">
      <c r="F22308" s="469"/>
    </row>
    <row r="22309" spans="6:6" x14ac:dyDescent="0.25">
      <c r="F22309" s="469"/>
    </row>
    <row r="22310" spans="6:6" x14ac:dyDescent="0.25">
      <c r="F22310" s="469"/>
    </row>
    <row r="22311" spans="6:6" x14ac:dyDescent="0.25">
      <c r="F22311" s="469"/>
    </row>
    <row r="22312" spans="6:6" x14ac:dyDescent="0.25">
      <c r="F22312" s="469"/>
    </row>
    <row r="22313" spans="6:6" x14ac:dyDescent="0.25">
      <c r="F22313" s="469"/>
    </row>
    <row r="22314" spans="6:6" x14ac:dyDescent="0.25">
      <c r="F22314" s="469"/>
    </row>
    <row r="22315" spans="6:6" x14ac:dyDescent="0.25">
      <c r="F22315" s="469"/>
    </row>
    <row r="22316" spans="6:6" x14ac:dyDescent="0.25">
      <c r="F22316" s="469"/>
    </row>
    <row r="22317" spans="6:6" x14ac:dyDescent="0.25">
      <c r="F22317" s="469"/>
    </row>
    <row r="22318" spans="6:6" x14ac:dyDescent="0.25">
      <c r="F22318" s="469"/>
    </row>
    <row r="22319" spans="6:6" x14ac:dyDescent="0.25">
      <c r="F22319" s="469"/>
    </row>
    <row r="22320" spans="6:6" x14ac:dyDescent="0.25">
      <c r="F22320" s="469"/>
    </row>
    <row r="22321" spans="6:6" x14ac:dyDescent="0.25">
      <c r="F22321" s="469"/>
    </row>
    <row r="22322" spans="6:6" x14ac:dyDescent="0.25">
      <c r="F22322" s="469"/>
    </row>
    <row r="22323" spans="6:6" x14ac:dyDescent="0.25">
      <c r="F22323" s="469"/>
    </row>
    <row r="22324" spans="6:6" x14ac:dyDescent="0.25">
      <c r="F22324" s="469"/>
    </row>
    <row r="22325" spans="6:6" x14ac:dyDescent="0.25">
      <c r="F22325" s="469"/>
    </row>
    <row r="22326" spans="6:6" x14ac:dyDescent="0.25">
      <c r="F22326" s="469"/>
    </row>
    <row r="22327" spans="6:6" x14ac:dyDescent="0.25">
      <c r="F22327" s="469"/>
    </row>
    <row r="22328" spans="6:6" x14ac:dyDescent="0.25">
      <c r="F22328" s="469"/>
    </row>
    <row r="22329" spans="6:6" x14ac:dyDescent="0.25">
      <c r="F22329" s="469"/>
    </row>
    <row r="22330" spans="6:6" x14ac:dyDescent="0.25">
      <c r="F22330" s="469"/>
    </row>
    <row r="22331" spans="6:6" x14ac:dyDescent="0.25">
      <c r="F22331" s="469"/>
    </row>
    <row r="22332" spans="6:6" x14ac:dyDescent="0.25">
      <c r="F22332" s="469"/>
    </row>
    <row r="22333" spans="6:6" x14ac:dyDescent="0.25">
      <c r="F22333" s="469"/>
    </row>
    <row r="22334" spans="6:6" x14ac:dyDescent="0.25">
      <c r="F22334" s="469"/>
    </row>
    <row r="22335" spans="6:6" x14ac:dyDescent="0.25">
      <c r="F22335" s="469"/>
    </row>
    <row r="22336" spans="6:6" x14ac:dyDescent="0.25">
      <c r="F22336" s="469"/>
    </row>
    <row r="22337" spans="6:6" x14ac:dyDescent="0.25">
      <c r="F22337" s="469"/>
    </row>
    <row r="22338" spans="6:6" x14ac:dyDescent="0.25">
      <c r="F22338" s="469"/>
    </row>
    <row r="22339" spans="6:6" x14ac:dyDescent="0.25">
      <c r="F22339" s="469"/>
    </row>
    <row r="22340" spans="6:6" x14ac:dyDescent="0.25">
      <c r="F22340" s="469"/>
    </row>
    <row r="22341" spans="6:6" x14ac:dyDescent="0.25">
      <c r="F22341" s="469"/>
    </row>
    <row r="22342" spans="6:6" x14ac:dyDescent="0.25">
      <c r="F22342" s="469"/>
    </row>
    <row r="22343" spans="6:6" x14ac:dyDescent="0.25">
      <c r="F22343" s="469"/>
    </row>
    <row r="22344" spans="6:6" x14ac:dyDescent="0.25">
      <c r="F22344" s="469"/>
    </row>
    <row r="22345" spans="6:6" x14ac:dyDescent="0.25">
      <c r="F22345" s="469"/>
    </row>
    <row r="22346" spans="6:6" x14ac:dyDescent="0.25">
      <c r="F22346" s="469"/>
    </row>
    <row r="22347" spans="6:6" x14ac:dyDescent="0.25">
      <c r="F22347" s="469"/>
    </row>
    <row r="22348" spans="6:6" x14ac:dyDescent="0.25">
      <c r="F22348" s="469"/>
    </row>
    <row r="22349" spans="6:6" x14ac:dyDescent="0.25">
      <c r="F22349" s="469"/>
    </row>
    <row r="22350" spans="6:6" x14ac:dyDescent="0.25">
      <c r="F22350" s="469"/>
    </row>
    <row r="22351" spans="6:6" x14ac:dyDescent="0.25">
      <c r="F22351" s="469"/>
    </row>
    <row r="22352" spans="6:6" x14ac:dyDescent="0.25">
      <c r="F22352" s="469"/>
    </row>
    <row r="22353" spans="6:6" x14ac:dyDescent="0.25">
      <c r="F22353" s="469"/>
    </row>
    <row r="22354" spans="6:6" x14ac:dyDescent="0.25">
      <c r="F22354" s="469"/>
    </row>
    <row r="22355" spans="6:6" x14ac:dyDescent="0.25">
      <c r="F22355" s="469"/>
    </row>
    <row r="22356" spans="6:6" x14ac:dyDescent="0.25">
      <c r="F22356" s="469"/>
    </row>
    <row r="22357" spans="6:6" x14ac:dyDescent="0.25">
      <c r="F22357" s="469"/>
    </row>
    <row r="22358" spans="6:6" x14ac:dyDescent="0.25">
      <c r="F22358" s="469"/>
    </row>
    <row r="22359" spans="6:6" x14ac:dyDescent="0.25">
      <c r="F22359" s="469"/>
    </row>
    <row r="22360" spans="6:6" x14ac:dyDescent="0.25">
      <c r="F22360" s="469"/>
    </row>
    <row r="22361" spans="6:6" x14ac:dyDescent="0.25">
      <c r="F22361" s="469"/>
    </row>
    <row r="22362" spans="6:6" x14ac:dyDescent="0.25">
      <c r="F22362" s="469"/>
    </row>
    <row r="22363" spans="6:6" x14ac:dyDescent="0.25">
      <c r="F22363" s="469"/>
    </row>
    <row r="22364" spans="6:6" x14ac:dyDescent="0.25">
      <c r="F22364" s="469"/>
    </row>
    <row r="22365" spans="6:6" x14ac:dyDescent="0.25">
      <c r="F22365" s="469"/>
    </row>
    <row r="22366" spans="6:6" x14ac:dyDescent="0.25">
      <c r="F22366" s="469"/>
    </row>
    <row r="22367" spans="6:6" x14ac:dyDescent="0.25">
      <c r="F22367" s="469"/>
    </row>
    <row r="22368" spans="6:6" x14ac:dyDescent="0.25">
      <c r="F22368" s="469"/>
    </row>
    <row r="22369" spans="6:6" x14ac:dyDescent="0.25">
      <c r="F22369" s="469"/>
    </row>
    <row r="22370" spans="6:6" x14ac:dyDescent="0.25">
      <c r="F22370" s="469"/>
    </row>
    <row r="22371" spans="6:6" x14ac:dyDescent="0.25">
      <c r="F22371" s="469"/>
    </row>
    <row r="22372" spans="6:6" x14ac:dyDescent="0.25">
      <c r="F22372" s="469"/>
    </row>
    <row r="22373" spans="6:6" x14ac:dyDescent="0.25">
      <c r="F22373" s="469"/>
    </row>
    <row r="22374" spans="6:6" x14ac:dyDescent="0.25">
      <c r="F22374" s="469"/>
    </row>
    <row r="22375" spans="6:6" x14ac:dyDescent="0.25">
      <c r="F22375" s="469"/>
    </row>
    <row r="22376" spans="6:6" x14ac:dyDescent="0.25">
      <c r="F22376" s="469"/>
    </row>
    <row r="22377" spans="6:6" x14ac:dyDescent="0.25">
      <c r="F22377" s="469"/>
    </row>
    <row r="22378" spans="6:6" x14ac:dyDescent="0.25">
      <c r="F22378" s="469"/>
    </row>
    <row r="22379" spans="6:6" x14ac:dyDescent="0.25">
      <c r="F22379" s="469"/>
    </row>
    <row r="22380" spans="6:6" x14ac:dyDescent="0.25">
      <c r="F22380" s="469"/>
    </row>
    <row r="22381" spans="6:6" x14ac:dyDescent="0.25">
      <c r="F22381" s="469"/>
    </row>
    <row r="22382" spans="6:6" x14ac:dyDescent="0.25">
      <c r="F22382" s="469"/>
    </row>
    <row r="22383" spans="6:6" x14ac:dyDescent="0.25">
      <c r="F22383" s="469"/>
    </row>
    <row r="22384" spans="6:6" x14ac:dyDescent="0.25">
      <c r="F22384" s="469"/>
    </row>
    <row r="22385" spans="6:6" x14ac:dyDescent="0.25">
      <c r="F22385" s="469"/>
    </row>
    <row r="22386" spans="6:6" x14ac:dyDescent="0.25">
      <c r="F22386" s="469"/>
    </row>
    <row r="22387" spans="6:6" x14ac:dyDescent="0.25">
      <c r="F22387" s="469"/>
    </row>
    <row r="22388" spans="6:6" x14ac:dyDescent="0.25">
      <c r="F22388" s="469"/>
    </row>
    <row r="22389" spans="6:6" x14ac:dyDescent="0.25">
      <c r="F22389" s="469"/>
    </row>
    <row r="22390" spans="6:6" x14ac:dyDescent="0.25">
      <c r="F22390" s="469"/>
    </row>
    <row r="22391" spans="6:6" x14ac:dyDescent="0.25">
      <c r="F22391" s="469"/>
    </row>
    <row r="22392" spans="6:6" x14ac:dyDescent="0.25">
      <c r="F22392" s="469"/>
    </row>
    <row r="22393" spans="6:6" x14ac:dyDescent="0.25">
      <c r="F22393" s="469"/>
    </row>
    <row r="22394" spans="6:6" x14ac:dyDescent="0.25">
      <c r="F22394" s="469"/>
    </row>
    <row r="22395" spans="6:6" x14ac:dyDescent="0.25">
      <c r="F22395" s="469"/>
    </row>
    <row r="22396" spans="6:6" x14ac:dyDescent="0.25">
      <c r="F22396" s="469"/>
    </row>
    <row r="22397" spans="6:6" x14ac:dyDescent="0.25">
      <c r="F22397" s="469"/>
    </row>
    <row r="22398" spans="6:6" x14ac:dyDescent="0.25">
      <c r="F22398" s="469"/>
    </row>
    <row r="22399" spans="6:6" x14ac:dyDescent="0.25">
      <c r="F22399" s="469"/>
    </row>
    <row r="22400" spans="6:6" x14ac:dyDescent="0.25">
      <c r="F22400" s="469"/>
    </row>
    <row r="22401" spans="6:6" x14ac:dyDescent="0.25">
      <c r="F22401" s="469"/>
    </row>
    <row r="22402" spans="6:6" x14ac:dyDescent="0.25">
      <c r="F22402" s="469"/>
    </row>
    <row r="22403" spans="6:6" x14ac:dyDescent="0.25">
      <c r="F22403" s="469"/>
    </row>
    <row r="22404" spans="6:6" x14ac:dyDescent="0.25">
      <c r="F22404" s="469"/>
    </row>
    <row r="22405" spans="6:6" x14ac:dyDescent="0.25">
      <c r="F22405" s="469"/>
    </row>
    <row r="22406" spans="6:6" x14ac:dyDescent="0.25">
      <c r="F22406" s="469"/>
    </row>
    <row r="22407" spans="6:6" x14ac:dyDescent="0.25">
      <c r="F22407" s="469"/>
    </row>
    <row r="22408" spans="6:6" x14ac:dyDescent="0.25">
      <c r="F22408" s="469"/>
    </row>
    <row r="22409" spans="6:6" x14ac:dyDescent="0.25">
      <c r="F22409" s="469"/>
    </row>
    <row r="22410" spans="6:6" x14ac:dyDescent="0.25">
      <c r="F22410" s="469"/>
    </row>
    <row r="22411" spans="6:6" x14ac:dyDescent="0.25">
      <c r="F22411" s="469"/>
    </row>
    <row r="22412" spans="6:6" x14ac:dyDescent="0.25">
      <c r="F22412" s="469"/>
    </row>
    <row r="22413" spans="6:6" x14ac:dyDescent="0.25">
      <c r="F22413" s="469"/>
    </row>
    <row r="22414" spans="6:6" x14ac:dyDescent="0.25">
      <c r="F22414" s="469"/>
    </row>
    <row r="22415" spans="6:6" x14ac:dyDescent="0.25">
      <c r="F22415" s="469"/>
    </row>
    <row r="22416" spans="6:6" x14ac:dyDescent="0.25">
      <c r="F22416" s="469"/>
    </row>
    <row r="22417" spans="6:6" x14ac:dyDescent="0.25">
      <c r="F22417" s="469"/>
    </row>
    <row r="22418" spans="6:6" x14ac:dyDescent="0.25">
      <c r="F22418" s="469"/>
    </row>
    <row r="22419" spans="6:6" x14ac:dyDescent="0.25">
      <c r="F22419" s="469"/>
    </row>
    <row r="22420" spans="6:6" x14ac:dyDescent="0.25">
      <c r="F22420" s="469"/>
    </row>
    <row r="22421" spans="6:6" x14ac:dyDescent="0.25">
      <c r="F22421" s="469"/>
    </row>
    <row r="22422" spans="6:6" x14ac:dyDescent="0.25">
      <c r="F22422" s="469"/>
    </row>
    <row r="22423" spans="6:6" x14ac:dyDescent="0.25">
      <c r="F22423" s="469"/>
    </row>
    <row r="22424" spans="6:6" x14ac:dyDescent="0.25">
      <c r="F22424" s="469"/>
    </row>
    <row r="22425" spans="6:6" x14ac:dyDescent="0.25">
      <c r="F22425" s="469"/>
    </row>
    <row r="22426" spans="6:6" x14ac:dyDescent="0.25">
      <c r="F22426" s="469"/>
    </row>
    <row r="22427" spans="6:6" x14ac:dyDescent="0.25">
      <c r="F22427" s="469"/>
    </row>
    <row r="22428" spans="6:6" x14ac:dyDescent="0.25">
      <c r="F22428" s="469"/>
    </row>
    <row r="22429" spans="6:6" x14ac:dyDescent="0.25">
      <c r="F22429" s="469"/>
    </row>
    <row r="22430" spans="6:6" x14ac:dyDescent="0.25">
      <c r="F22430" s="469"/>
    </row>
    <row r="22431" spans="6:6" x14ac:dyDescent="0.25">
      <c r="F22431" s="469"/>
    </row>
    <row r="22432" spans="6:6" x14ac:dyDescent="0.25">
      <c r="F22432" s="469"/>
    </row>
    <row r="22433" spans="6:6" x14ac:dyDescent="0.25">
      <c r="F22433" s="469"/>
    </row>
    <row r="22434" spans="6:6" x14ac:dyDescent="0.25">
      <c r="F22434" s="469"/>
    </row>
    <row r="22435" spans="6:6" x14ac:dyDescent="0.25">
      <c r="F22435" s="469"/>
    </row>
    <row r="22436" spans="6:6" x14ac:dyDescent="0.25">
      <c r="F22436" s="469"/>
    </row>
    <row r="22437" spans="6:6" x14ac:dyDescent="0.25">
      <c r="F22437" s="469"/>
    </row>
    <row r="22438" spans="6:6" x14ac:dyDescent="0.25">
      <c r="F22438" s="469"/>
    </row>
    <row r="22439" spans="6:6" x14ac:dyDescent="0.25">
      <c r="F22439" s="469"/>
    </row>
    <row r="22440" spans="6:6" x14ac:dyDescent="0.25">
      <c r="F22440" s="469"/>
    </row>
    <row r="22441" spans="6:6" x14ac:dyDescent="0.25">
      <c r="F22441" s="469"/>
    </row>
    <row r="22442" spans="6:6" x14ac:dyDescent="0.25">
      <c r="F22442" s="469"/>
    </row>
    <row r="22443" spans="6:6" x14ac:dyDescent="0.25">
      <c r="F22443" s="469"/>
    </row>
    <row r="22444" spans="6:6" x14ac:dyDescent="0.25">
      <c r="F22444" s="469"/>
    </row>
    <row r="22445" spans="6:6" x14ac:dyDescent="0.25">
      <c r="F22445" s="469"/>
    </row>
    <row r="22446" spans="6:6" x14ac:dyDescent="0.25">
      <c r="F22446" s="469"/>
    </row>
    <row r="22447" spans="6:6" x14ac:dyDescent="0.25">
      <c r="F22447" s="469"/>
    </row>
    <row r="22448" spans="6:6" x14ac:dyDescent="0.25">
      <c r="F22448" s="469"/>
    </row>
    <row r="22449" spans="6:6" x14ac:dyDescent="0.25">
      <c r="F22449" s="469"/>
    </row>
    <row r="22450" spans="6:6" x14ac:dyDescent="0.25">
      <c r="F22450" s="469"/>
    </row>
    <row r="22451" spans="6:6" x14ac:dyDescent="0.25">
      <c r="F22451" s="469"/>
    </row>
    <row r="22452" spans="6:6" x14ac:dyDescent="0.25">
      <c r="F22452" s="469"/>
    </row>
    <row r="22453" spans="6:6" x14ac:dyDescent="0.25">
      <c r="F22453" s="469"/>
    </row>
    <row r="22454" spans="6:6" x14ac:dyDescent="0.25">
      <c r="F22454" s="469"/>
    </row>
    <row r="22455" spans="6:6" x14ac:dyDescent="0.25">
      <c r="F22455" s="469"/>
    </row>
    <row r="22456" spans="6:6" x14ac:dyDescent="0.25">
      <c r="F22456" s="469"/>
    </row>
    <row r="22457" spans="6:6" x14ac:dyDescent="0.25">
      <c r="F22457" s="469"/>
    </row>
    <row r="22458" spans="6:6" x14ac:dyDescent="0.25">
      <c r="F22458" s="469"/>
    </row>
    <row r="22459" spans="6:6" x14ac:dyDescent="0.25">
      <c r="F22459" s="469"/>
    </row>
    <row r="22460" spans="6:6" x14ac:dyDescent="0.25">
      <c r="F22460" s="469"/>
    </row>
    <row r="22461" spans="6:6" x14ac:dyDescent="0.25">
      <c r="F22461" s="469"/>
    </row>
    <row r="22462" spans="6:6" x14ac:dyDescent="0.25">
      <c r="F22462" s="469"/>
    </row>
    <row r="22463" spans="6:6" x14ac:dyDescent="0.25">
      <c r="F22463" s="469"/>
    </row>
    <row r="22464" spans="6:6" x14ac:dyDescent="0.25">
      <c r="F22464" s="469"/>
    </row>
    <row r="22465" spans="6:6" x14ac:dyDescent="0.25">
      <c r="F22465" s="469"/>
    </row>
    <row r="22466" spans="6:6" x14ac:dyDescent="0.25">
      <c r="F22466" s="469"/>
    </row>
    <row r="22467" spans="6:6" x14ac:dyDescent="0.25">
      <c r="F22467" s="469"/>
    </row>
    <row r="22468" spans="6:6" x14ac:dyDescent="0.25">
      <c r="F22468" s="469"/>
    </row>
    <row r="22469" spans="6:6" x14ac:dyDescent="0.25">
      <c r="F22469" s="469"/>
    </row>
    <row r="22470" spans="6:6" x14ac:dyDescent="0.25">
      <c r="F22470" s="469"/>
    </row>
    <row r="22471" spans="6:6" x14ac:dyDescent="0.25">
      <c r="F22471" s="469"/>
    </row>
    <row r="22472" spans="6:6" x14ac:dyDescent="0.25">
      <c r="F22472" s="469"/>
    </row>
    <row r="22473" spans="6:6" x14ac:dyDescent="0.25">
      <c r="F22473" s="469"/>
    </row>
    <row r="22474" spans="6:6" x14ac:dyDescent="0.25">
      <c r="F22474" s="469"/>
    </row>
    <row r="22475" spans="6:6" x14ac:dyDescent="0.25">
      <c r="F22475" s="469"/>
    </row>
    <row r="22476" spans="6:6" x14ac:dyDescent="0.25">
      <c r="F22476" s="469"/>
    </row>
    <row r="22477" spans="6:6" x14ac:dyDescent="0.25">
      <c r="F22477" s="469"/>
    </row>
    <row r="22478" spans="6:6" x14ac:dyDescent="0.25">
      <c r="F22478" s="469"/>
    </row>
    <row r="22479" spans="6:6" x14ac:dyDescent="0.25">
      <c r="F22479" s="469"/>
    </row>
    <row r="22480" spans="6:6" x14ac:dyDescent="0.25">
      <c r="F22480" s="469"/>
    </row>
    <row r="22481" spans="6:6" x14ac:dyDescent="0.25">
      <c r="F22481" s="469"/>
    </row>
    <row r="22482" spans="6:6" x14ac:dyDescent="0.25">
      <c r="F22482" s="469"/>
    </row>
    <row r="22483" spans="6:6" x14ac:dyDescent="0.25">
      <c r="F22483" s="469"/>
    </row>
    <row r="22484" spans="6:6" x14ac:dyDescent="0.25">
      <c r="F22484" s="469"/>
    </row>
    <row r="22485" spans="6:6" x14ac:dyDescent="0.25">
      <c r="F22485" s="469"/>
    </row>
    <row r="22486" spans="6:6" x14ac:dyDescent="0.25">
      <c r="F22486" s="469"/>
    </row>
    <row r="22487" spans="6:6" x14ac:dyDescent="0.25">
      <c r="F22487" s="469"/>
    </row>
    <row r="22488" spans="6:6" x14ac:dyDescent="0.25">
      <c r="F22488" s="469"/>
    </row>
    <row r="22489" spans="6:6" x14ac:dyDescent="0.25">
      <c r="F22489" s="469"/>
    </row>
    <row r="22490" spans="6:6" x14ac:dyDescent="0.25">
      <c r="F22490" s="469"/>
    </row>
    <row r="22491" spans="6:6" x14ac:dyDescent="0.25">
      <c r="F22491" s="469"/>
    </row>
    <row r="22492" spans="6:6" x14ac:dyDescent="0.25">
      <c r="F22492" s="469"/>
    </row>
    <row r="22493" spans="6:6" x14ac:dyDescent="0.25">
      <c r="F22493" s="469"/>
    </row>
    <row r="22494" spans="6:6" x14ac:dyDescent="0.25">
      <c r="F22494" s="469"/>
    </row>
    <row r="22495" spans="6:6" x14ac:dyDescent="0.25">
      <c r="F22495" s="469"/>
    </row>
    <row r="22496" spans="6:6" x14ac:dyDescent="0.25">
      <c r="F22496" s="469"/>
    </row>
    <row r="22497" spans="6:6" x14ac:dyDescent="0.25">
      <c r="F22497" s="469"/>
    </row>
    <row r="22498" spans="6:6" x14ac:dyDescent="0.25">
      <c r="F22498" s="469"/>
    </row>
    <row r="22499" spans="6:6" x14ac:dyDescent="0.25">
      <c r="F22499" s="469"/>
    </row>
    <row r="22500" spans="6:6" x14ac:dyDescent="0.25">
      <c r="F22500" s="469"/>
    </row>
    <row r="22501" spans="6:6" x14ac:dyDescent="0.25">
      <c r="F22501" s="469"/>
    </row>
    <row r="22502" spans="6:6" x14ac:dyDescent="0.25">
      <c r="F22502" s="469"/>
    </row>
    <row r="22503" spans="6:6" x14ac:dyDescent="0.25">
      <c r="F22503" s="469"/>
    </row>
    <row r="22504" spans="6:6" x14ac:dyDescent="0.25">
      <c r="F22504" s="469"/>
    </row>
    <row r="22505" spans="6:6" x14ac:dyDescent="0.25">
      <c r="F22505" s="469"/>
    </row>
    <row r="22506" spans="6:6" x14ac:dyDescent="0.25">
      <c r="F22506" s="469"/>
    </row>
    <row r="22507" spans="6:6" x14ac:dyDescent="0.25">
      <c r="F22507" s="469"/>
    </row>
    <row r="22508" spans="6:6" x14ac:dyDescent="0.25">
      <c r="F22508" s="469"/>
    </row>
    <row r="22509" spans="6:6" x14ac:dyDescent="0.25">
      <c r="F22509" s="469"/>
    </row>
    <row r="22510" spans="6:6" x14ac:dyDescent="0.25">
      <c r="F22510" s="469"/>
    </row>
    <row r="22511" spans="6:6" x14ac:dyDescent="0.25">
      <c r="F22511" s="469"/>
    </row>
    <row r="22512" spans="6:6" x14ac:dyDescent="0.25">
      <c r="F22512" s="469"/>
    </row>
    <row r="22513" spans="6:6" x14ac:dyDescent="0.25">
      <c r="F22513" s="469"/>
    </row>
    <row r="22514" spans="6:6" x14ac:dyDescent="0.25">
      <c r="F22514" s="469"/>
    </row>
    <row r="22515" spans="6:6" x14ac:dyDescent="0.25">
      <c r="F22515" s="469"/>
    </row>
    <row r="22516" spans="6:6" x14ac:dyDescent="0.25">
      <c r="F22516" s="469"/>
    </row>
    <row r="22517" spans="6:6" x14ac:dyDescent="0.25">
      <c r="F22517" s="469"/>
    </row>
    <row r="22518" spans="6:6" x14ac:dyDescent="0.25">
      <c r="F22518" s="469"/>
    </row>
    <row r="22519" spans="6:6" x14ac:dyDescent="0.25">
      <c r="F22519" s="469"/>
    </row>
    <row r="22520" spans="6:6" x14ac:dyDescent="0.25">
      <c r="F22520" s="469"/>
    </row>
    <row r="22521" spans="6:6" x14ac:dyDescent="0.25">
      <c r="F22521" s="469"/>
    </row>
    <row r="22522" spans="6:6" x14ac:dyDescent="0.25">
      <c r="F22522" s="469"/>
    </row>
    <row r="22523" spans="6:6" x14ac:dyDescent="0.25">
      <c r="F22523" s="469"/>
    </row>
    <row r="22524" spans="6:6" x14ac:dyDescent="0.25">
      <c r="F22524" s="469"/>
    </row>
    <row r="22525" spans="6:6" x14ac:dyDescent="0.25">
      <c r="F22525" s="469"/>
    </row>
    <row r="22526" spans="6:6" x14ac:dyDescent="0.25">
      <c r="F22526" s="469"/>
    </row>
    <row r="22527" spans="6:6" x14ac:dyDescent="0.25">
      <c r="F22527" s="469"/>
    </row>
    <row r="22528" spans="6:6" x14ac:dyDescent="0.25">
      <c r="F22528" s="469"/>
    </row>
    <row r="22529" spans="6:6" x14ac:dyDescent="0.25">
      <c r="F22529" s="469"/>
    </row>
    <row r="22530" spans="6:6" x14ac:dyDescent="0.25">
      <c r="F22530" s="469"/>
    </row>
    <row r="22531" spans="6:6" x14ac:dyDescent="0.25">
      <c r="F22531" s="469"/>
    </row>
    <row r="22532" spans="6:6" x14ac:dyDescent="0.25">
      <c r="F22532" s="469"/>
    </row>
    <row r="22533" spans="6:6" x14ac:dyDescent="0.25">
      <c r="F22533" s="469"/>
    </row>
    <row r="22534" spans="6:6" x14ac:dyDescent="0.25">
      <c r="F22534" s="469"/>
    </row>
    <row r="22535" spans="6:6" x14ac:dyDescent="0.25">
      <c r="F22535" s="469"/>
    </row>
    <row r="22536" spans="6:6" x14ac:dyDescent="0.25">
      <c r="F22536" s="469"/>
    </row>
    <row r="22537" spans="6:6" x14ac:dyDescent="0.25">
      <c r="F22537" s="469"/>
    </row>
    <row r="22538" spans="6:6" x14ac:dyDescent="0.25">
      <c r="F22538" s="469"/>
    </row>
    <row r="22539" spans="6:6" x14ac:dyDescent="0.25">
      <c r="F22539" s="469"/>
    </row>
    <row r="22540" spans="6:6" x14ac:dyDescent="0.25">
      <c r="F22540" s="469"/>
    </row>
    <row r="22541" spans="6:6" x14ac:dyDescent="0.25">
      <c r="F22541" s="469"/>
    </row>
    <row r="22542" spans="6:6" x14ac:dyDescent="0.25">
      <c r="F22542" s="469"/>
    </row>
    <row r="22543" spans="6:6" x14ac:dyDescent="0.25">
      <c r="F22543" s="469"/>
    </row>
    <row r="22544" spans="6:6" x14ac:dyDescent="0.25">
      <c r="F22544" s="469"/>
    </row>
    <row r="22545" spans="6:6" x14ac:dyDescent="0.25">
      <c r="F22545" s="469"/>
    </row>
    <row r="22546" spans="6:6" x14ac:dyDescent="0.25">
      <c r="F22546" s="469"/>
    </row>
    <row r="22547" spans="6:6" x14ac:dyDescent="0.25">
      <c r="F22547" s="469"/>
    </row>
    <row r="22548" spans="6:6" x14ac:dyDescent="0.25">
      <c r="F22548" s="469"/>
    </row>
    <row r="22549" spans="6:6" x14ac:dyDescent="0.25">
      <c r="F22549" s="469"/>
    </row>
    <row r="22550" spans="6:6" x14ac:dyDescent="0.25">
      <c r="F22550" s="469"/>
    </row>
    <row r="22551" spans="6:6" x14ac:dyDescent="0.25">
      <c r="F22551" s="469"/>
    </row>
    <row r="22552" spans="6:6" x14ac:dyDescent="0.25">
      <c r="F22552" s="469"/>
    </row>
    <row r="22553" spans="6:6" x14ac:dyDescent="0.25">
      <c r="F22553" s="469"/>
    </row>
    <row r="22554" spans="6:6" x14ac:dyDescent="0.25">
      <c r="F22554" s="469"/>
    </row>
    <row r="22555" spans="6:6" x14ac:dyDescent="0.25">
      <c r="F22555" s="469"/>
    </row>
    <row r="22556" spans="6:6" x14ac:dyDescent="0.25">
      <c r="F22556" s="469"/>
    </row>
    <row r="22557" spans="6:6" x14ac:dyDescent="0.25">
      <c r="F22557" s="469"/>
    </row>
    <row r="22558" spans="6:6" x14ac:dyDescent="0.25">
      <c r="F22558" s="469"/>
    </row>
    <row r="22559" spans="6:6" x14ac:dyDescent="0.25">
      <c r="F22559" s="469"/>
    </row>
    <row r="22560" spans="6:6" x14ac:dyDescent="0.25">
      <c r="F22560" s="469"/>
    </row>
    <row r="22561" spans="6:6" x14ac:dyDescent="0.25">
      <c r="F22561" s="469"/>
    </row>
    <row r="22562" spans="6:6" x14ac:dyDescent="0.25">
      <c r="F22562" s="469"/>
    </row>
    <row r="22563" spans="6:6" x14ac:dyDescent="0.25">
      <c r="F22563" s="469"/>
    </row>
    <row r="22564" spans="6:6" x14ac:dyDescent="0.25">
      <c r="F22564" s="469"/>
    </row>
    <row r="22565" spans="6:6" x14ac:dyDescent="0.25">
      <c r="F22565" s="469"/>
    </row>
    <row r="22566" spans="6:6" x14ac:dyDescent="0.25">
      <c r="F22566" s="469"/>
    </row>
    <row r="22567" spans="6:6" x14ac:dyDescent="0.25">
      <c r="F22567" s="469"/>
    </row>
    <row r="22568" spans="6:6" x14ac:dyDescent="0.25">
      <c r="F22568" s="469"/>
    </row>
    <row r="22569" spans="6:6" x14ac:dyDescent="0.25">
      <c r="F22569" s="469"/>
    </row>
    <row r="22570" spans="6:6" x14ac:dyDescent="0.25">
      <c r="F22570" s="469"/>
    </row>
    <row r="22571" spans="6:6" x14ac:dyDescent="0.25">
      <c r="F22571" s="469"/>
    </row>
    <row r="22572" spans="6:6" x14ac:dyDescent="0.25">
      <c r="F22572" s="469"/>
    </row>
    <row r="22573" spans="6:6" x14ac:dyDescent="0.25">
      <c r="F22573" s="469"/>
    </row>
    <row r="22574" spans="6:6" x14ac:dyDescent="0.25">
      <c r="F22574" s="469"/>
    </row>
    <row r="22575" spans="6:6" x14ac:dyDescent="0.25">
      <c r="F22575" s="469"/>
    </row>
    <row r="22576" spans="6:6" x14ac:dyDescent="0.25">
      <c r="F22576" s="469"/>
    </row>
    <row r="22577" spans="6:6" x14ac:dyDescent="0.25">
      <c r="F22577" s="469"/>
    </row>
    <row r="22578" spans="6:6" x14ac:dyDescent="0.25">
      <c r="F22578" s="469"/>
    </row>
    <row r="22579" spans="6:6" x14ac:dyDescent="0.25">
      <c r="F22579" s="469"/>
    </row>
    <row r="22580" spans="6:6" x14ac:dyDescent="0.25">
      <c r="F22580" s="469"/>
    </row>
    <row r="22581" spans="6:6" x14ac:dyDescent="0.25">
      <c r="F22581" s="469"/>
    </row>
    <row r="22582" spans="6:6" x14ac:dyDescent="0.25">
      <c r="F22582" s="469"/>
    </row>
    <row r="22583" spans="6:6" x14ac:dyDescent="0.25">
      <c r="F22583" s="469"/>
    </row>
    <row r="22584" spans="6:6" x14ac:dyDescent="0.25">
      <c r="F22584" s="469"/>
    </row>
    <row r="22585" spans="6:6" x14ac:dyDescent="0.25">
      <c r="F22585" s="469"/>
    </row>
    <row r="22586" spans="6:6" x14ac:dyDescent="0.25">
      <c r="F22586" s="469"/>
    </row>
    <row r="22587" spans="6:6" x14ac:dyDescent="0.25">
      <c r="F22587" s="469"/>
    </row>
    <row r="22588" spans="6:6" x14ac:dyDescent="0.25">
      <c r="F22588" s="469"/>
    </row>
    <row r="22589" spans="6:6" x14ac:dyDescent="0.25">
      <c r="F22589" s="469"/>
    </row>
    <row r="22590" spans="6:6" x14ac:dyDescent="0.25">
      <c r="F22590" s="469"/>
    </row>
    <row r="22591" spans="6:6" x14ac:dyDescent="0.25">
      <c r="F22591" s="469"/>
    </row>
    <row r="22592" spans="6:6" x14ac:dyDescent="0.25">
      <c r="F22592" s="469"/>
    </row>
    <row r="22593" spans="6:6" x14ac:dyDescent="0.25">
      <c r="F22593" s="469"/>
    </row>
    <row r="22594" spans="6:6" x14ac:dyDescent="0.25">
      <c r="F22594" s="469"/>
    </row>
    <row r="22595" spans="6:6" x14ac:dyDescent="0.25">
      <c r="F22595" s="469"/>
    </row>
    <row r="22596" spans="6:6" x14ac:dyDescent="0.25">
      <c r="F22596" s="469"/>
    </row>
    <row r="22597" spans="6:6" x14ac:dyDescent="0.25">
      <c r="F22597" s="469"/>
    </row>
    <row r="22598" spans="6:6" x14ac:dyDescent="0.25">
      <c r="F22598" s="469"/>
    </row>
    <row r="22599" spans="6:6" x14ac:dyDescent="0.25">
      <c r="F22599" s="469"/>
    </row>
    <row r="22600" spans="6:6" x14ac:dyDescent="0.25">
      <c r="F22600" s="469"/>
    </row>
    <row r="22601" spans="6:6" x14ac:dyDescent="0.25">
      <c r="F22601" s="469"/>
    </row>
    <row r="22602" spans="6:6" x14ac:dyDescent="0.25">
      <c r="F22602" s="469"/>
    </row>
    <row r="22603" spans="6:6" x14ac:dyDescent="0.25">
      <c r="F22603" s="469"/>
    </row>
    <row r="22604" spans="6:6" x14ac:dyDescent="0.25">
      <c r="F22604" s="469"/>
    </row>
    <row r="22605" spans="6:6" x14ac:dyDescent="0.25">
      <c r="F22605" s="469"/>
    </row>
    <row r="22606" spans="6:6" x14ac:dyDescent="0.25">
      <c r="F22606" s="469"/>
    </row>
    <row r="22607" spans="6:6" x14ac:dyDescent="0.25">
      <c r="F22607" s="469"/>
    </row>
    <row r="22608" spans="6:6" x14ac:dyDescent="0.25">
      <c r="F22608" s="469"/>
    </row>
    <row r="22609" spans="6:6" x14ac:dyDescent="0.25">
      <c r="F22609" s="469"/>
    </row>
    <row r="22610" spans="6:6" x14ac:dyDescent="0.25">
      <c r="F22610" s="469"/>
    </row>
    <row r="22611" spans="6:6" x14ac:dyDescent="0.25">
      <c r="F22611" s="469"/>
    </row>
    <row r="22612" spans="6:6" x14ac:dyDescent="0.25">
      <c r="F22612" s="469"/>
    </row>
    <row r="22613" spans="6:6" x14ac:dyDescent="0.25">
      <c r="F22613" s="469"/>
    </row>
    <row r="22614" spans="6:6" x14ac:dyDescent="0.25">
      <c r="F22614" s="469"/>
    </row>
    <row r="22615" spans="6:6" x14ac:dyDescent="0.25">
      <c r="F22615" s="469"/>
    </row>
    <row r="22616" spans="6:6" x14ac:dyDescent="0.25">
      <c r="F22616" s="469"/>
    </row>
    <row r="22617" spans="6:6" x14ac:dyDescent="0.25">
      <c r="F22617" s="469"/>
    </row>
    <row r="22618" spans="6:6" x14ac:dyDescent="0.25">
      <c r="F22618" s="469"/>
    </row>
    <row r="22619" spans="6:6" x14ac:dyDescent="0.25">
      <c r="F22619" s="469"/>
    </row>
    <row r="22620" spans="6:6" x14ac:dyDescent="0.25">
      <c r="F22620" s="469"/>
    </row>
    <row r="22621" spans="6:6" x14ac:dyDescent="0.25">
      <c r="F22621" s="469"/>
    </row>
    <row r="22622" spans="6:6" x14ac:dyDescent="0.25">
      <c r="F22622" s="469"/>
    </row>
    <row r="22623" spans="6:6" x14ac:dyDescent="0.25">
      <c r="F22623" s="469"/>
    </row>
    <row r="22624" spans="6:6" x14ac:dyDescent="0.25">
      <c r="F22624" s="469"/>
    </row>
    <row r="22625" spans="6:6" x14ac:dyDescent="0.25">
      <c r="F22625" s="469"/>
    </row>
    <row r="22626" spans="6:6" x14ac:dyDescent="0.25">
      <c r="F22626" s="469"/>
    </row>
    <row r="22627" spans="6:6" x14ac:dyDescent="0.25">
      <c r="F22627" s="469"/>
    </row>
    <row r="22628" spans="6:6" x14ac:dyDescent="0.25">
      <c r="F22628" s="469"/>
    </row>
    <row r="22629" spans="6:6" x14ac:dyDescent="0.25">
      <c r="F22629" s="469"/>
    </row>
    <row r="22630" spans="6:6" x14ac:dyDescent="0.25">
      <c r="F22630" s="469"/>
    </row>
    <row r="22631" spans="6:6" x14ac:dyDescent="0.25">
      <c r="F22631" s="469"/>
    </row>
    <row r="22632" spans="6:6" x14ac:dyDescent="0.25">
      <c r="F22632" s="469"/>
    </row>
    <row r="22633" spans="6:6" x14ac:dyDescent="0.25">
      <c r="F22633" s="469"/>
    </row>
    <row r="22634" spans="6:6" x14ac:dyDescent="0.25">
      <c r="F22634" s="469"/>
    </row>
    <row r="22635" spans="6:6" x14ac:dyDescent="0.25">
      <c r="F22635" s="469"/>
    </row>
    <row r="22636" spans="6:6" x14ac:dyDescent="0.25">
      <c r="F22636" s="469"/>
    </row>
    <row r="22637" spans="6:6" x14ac:dyDescent="0.25">
      <c r="F22637" s="469"/>
    </row>
    <row r="22638" spans="6:6" x14ac:dyDescent="0.25">
      <c r="F22638" s="469"/>
    </row>
    <row r="22639" spans="6:6" x14ac:dyDescent="0.25">
      <c r="F22639" s="469"/>
    </row>
    <row r="22640" spans="6:6" x14ac:dyDescent="0.25">
      <c r="F22640" s="469"/>
    </row>
    <row r="22641" spans="6:6" x14ac:dyDescent="0.25">
      <c r="F22641" s="469"/>
    </row>
    <row r="22642" spans="6:6" x14ac:dyDescent="0.25">
      <c r="F22642" s="469"/>
    </row>
    <row r="22643" spans="6:6" x14ac:dyDescent="0.25">
      <c r="F22643" s="469"/>
    </row>
    <row r="22644" spans="6:6" x14ac:dyDescent="0.25">
      <c r="F22644" s="469"/>
    </row>
    <row r="22645" spans="6:6" x14ac:dyDescent="0.25">
      <c r="F22645" s="469"/>
    </row>
    <row r="22646" spans="6:6" x14ac:dyDescent="0.25">
      <c r="F22646" s="469"/>
    </row>
    <row r="22647" spans="6:6" x14ac:dyDescent="0.25">
      <c r="F22647" s="469"/>
    </row>
    <row r="22648" spans="6:6" x14ac:dyDescent="0.25">
      <c r="F22648" s="469"/>
    </row>
    <row r="22649" spans="6:6" x14ac:dyDescent="0.25">
      <c r="F22649" s="469"/>
    </row>
    <row r="22650" spans="6:6" x14ac:dyDescent="0.25">
      <c r="F22650" s="469"/>
    </row>
    <row r="22651" spans="6:6" x14ac:dyDescent="0.25">
      <c r="F22651" s="469"/>
    </row>
    <row r="22652" spans="6:6" x14ac:dyDescent="0.25">
      <c r="F22652" s="469"/>
    </row>
    <row r="22653" spans="6:6" x14ac:dyDescent="0.25">
      <c r="F22653" s="469"/>
    </row>
    <row r="22654" spans="6:6" x14ac:dyDescent="0.25">
      <c r="F22654" s="469"/>
    </row>
    <row r="22655" spans="6:6" x14ac:dyDescent="0.25">
      <c r="F22655" s="469"/>
    </row>
    <row r="22656" spans="6:6" x14ac:dyDescent="0.25">
      <c r="F22656" s="469"/>
    </row>
    <row r="22657" spans="6:6" x14ac:dyDescent="0.25">
      <c r="F22657" s="469"/>
    </row>
    <row r="22658" spans="6:6" x14ac:dyDescent="0.25">
      <c r="F22658" s="469"/>
    </row>
    <row r="22659" spans="6:6" x14ac:dyDescent="0.25">
      <c r="F22659" s="469"/>
    </row>
    <row r="22660" spans="6:6" x14ac:dyDescent="0.25">
      <c r="F22660" s="469"/>
    </row>
    <row r="22661" spans="6:6" x14ac:dyDescent="0.25">
      <c r="F22661" s="469"/>
    </row>
    <row r="22662" spans="6:6" x14ac:dyDescent="0.25">
      <c r="F22662" s="469"/>
    </row>
    <row r="22663" spans="6:6" x14ac:dyDescent="0.25">
      <c r="F22663" s="469"/>
    </row>
    <row r="22664" spans="6:6" x14ac:dyDescent="0.25">
      <c r="F22664" s="469"/>
    </row>
    <row r="22665" spans="6:6" x14ac:dyDescent="0.25">
      <c r="F22665" s="469"/>
    </row>
    <row r="22666" spans="6:6" x14ac:dyDescent="0.25">
      <c r="F22666" s="469"/>
    </row>
    <row r="22667" spans="6:6" x14ac:dyDescent="0.25">
      <c r="F22667" s="469"/>
    </row>
    <row r="22668" spans="6:6" x14ac:dyDescent="0.25">
      <c r="F22668" s="469"/>
    </row>
    <row r="22669" spans="6:6" x14ac:dyDescent="0.25">
      <c r="F22669" s="469"/>
    </row>
    <row r="22670" spans="6:6" x14ac:dyDescent="0.25">
      <c r="F22670" s="469"/>
    </row>
    <row r="22671" spans="6:6" x14ac:dyDescent="0.25">
      <c r="F22671" s="469"/>
    </row>
    <row r="22672" spans="6:6" x14ac:dyDescent="0.25">
      <c r="F22672" s="469"/>
    </row>
    <row r="22673" spans="6:6" x14ac:dyDescent="0.25">
      <c r="F22673" s="469"/>
    </row>
    <row r="22674" spans="6:6" x14ac:dyDescent="0.25">
      <c r="F22674" s="469"/>
    </row>
    <row r="22675" spans="6:6" x14ac:dyDescent="0.25">
      <c r="F22675" s="469"/>
    </row>
    <row r="22676" spans="6:6" x14ac:dyDescent="0.25">
      <c r="F22676" s="469"/>
    </row>
    <row r="22677" spans="6:6" x14ac:dyDescent="0.25">
      <c r="F22677" s="469"/>
    </row>
    <row r="22678" spans="6:6" x14ac:dyDescent="0.25">
      <c r="F22678" s="469"/>
    </row>
    <row r="22679" spans="6:6" x14ac:dyDescent="0.25">
      <c r="F22679" s="469"/>
    </row>
    <row r="22680" spans="6:6" x14ac:dyDescent="0.25">
      <c r="F22680" s="469"/>
    </row>
    <row r="22681" spans="6:6" x14ac:dyDescent="0.25">
      <c r="F22681" s="469"/>
    </row>
    <row r="22682" spans="6:6" x14ac:dyDescent="0.25">
      <c r="F22682" s="469"/>
    </row>
    <row r="22683" spans="6:6" x14ac:dyDescent="0.25">
      <c r="F22683" s="469"/>
    </row>
    <row r="22684" spans="6:6" x14ac:dyDescent="0.25">
      <c r="F22684" s="469"/>
    </row>
    <row r="22685" spans="6:6" x14ac:dyDescent="0.25">
      <c r="F22685" s="469"/>
    </row>
    <row r="22686" spans="6:6" x14ac:dyDescent="0.25">
      <c r="F22686" s="469"/>
    </row>
    <row r="22687" spans="6:6" x14ac:dyDescent="0.25">
      <c r="F22687" s="469"/>
    </row>
    <row r="22688" spans="6:6" x14ac:dyDescent="0.25">
      <c r="F22688" s="469"/>
    </row>
    <row r="22689" spans="6:6" x14ac:dyDescent="0.25">
      <c r="F22689" s="469"/>
    </row>
    <row r="22690" spans="6:6" x14ac:dyDescent="0.25">
      <c r="F22690" s="469"/>
    </row>
    <row r="22691" spans="6:6" x14ac:dyDescent="0.25">
      <c r="F22691" s="469"/>
    </row>
    <row r="22692" spans="6:6" x14ac:dyDescent="0.25">
      <c r="F22692" s="469"/>
    </row>
    <row r="22693" spans="6:6" x14ac:dyDescent="0.25">
      <c r="F22693" s="469"/>
    </row>
    <row r="22694" spans="6:6" x14ac:dyDescent="0.25">
      <c r="F22694" s="469"/>
    </row>
    <row r="22695" spans="6:6" x14ac:dyDescent="0.25">
      <c r="F22695" s="469"/>
    </row>
    <row r="22696" spans="6:6" x14ac:dyDescent="0.25">
      <c r="F22696" s="469"/>
    </row>
    <row r="22697" spans="6:6" x14ac:dyDescent="0.25">
      <c r="F22697" s="469"/>
    </row>
    <row r="22698" spans="6:6" x14ac:dyDescent="0.25">
      <c r="F22698" s="469"/>
    </row>
    <row r="22699" spans="6:6" x14ac:dyDescent="0.25">
      <c r="F22699" s="469"/>
    </row>
    <row r="22700" spans="6:6" x14ac:dyDescent="0.25">
      <c r="F22700" s="469"/>
    </row>
    <row r="22701" spans="6:6" x14ac:dyDescent="0.25">
      <c r="F22701" s="469"/>
    </row>
    <row r="22702" spans="6:6" x14ac:dyDescent="0.25">
      <c r="F22702" s="469"/>
    </row>
    <row r="22703" spans="6:6" x14ac:dyDescent="0.25">
      <c r="F22703" s="469"/>
    </row>
    <row r="22704" spans="6:6" x14ac:dyDescent="0.25">
      <c r="F22704" s="469"/>
    </row>
    <row r="22705" spans="6:6" x14ac:dyDescent="0.25">
      <c r="F22705" s="469"/>
    </row>
    <row r="22706" spans="6:6" x14ac:dyDescent="0.25">
      <c r="F22706" s="469"/>
    </row>
    <row r="22707" spans="6:6" x14ac:dyDescent="0.25">
      <c r="F22707" s="469"/>
    </row>
    <row r="22708" spans="6:6" x14ac:dyDescent="0.25">
      <c r="F22708" s="469"/>
    </row>
    <row r="22709" spans="6:6" x14ac:dyDescent="0.25">
      <c r="F22709" s="469"/>
    </row>
    <row r="22710" spans="6:6" x14ac:dyDescent="0.25">
      <c r="F22710" s="469"/>
    </row>
    <row r="22711" spans="6:6" x14ac:dyDescent="0.25">
      <c r="F22711" s="469"/>
    </row>
    <row r="22712" spans="6:6" x14ac:dyDescent="0.25">
      <c r="F22712" s="469"/>
    </row>
    <row r="22713" spans="6:6" x14ac:dyDescent="0.25">
      <c r="F22713" s="469"/>
    </row>
    <row r="22714" spans="6:6" x14ac:dyDescent="0.25">
      <c r="F22714" s="469"/>
    </row>
    <row r="22715" spans="6:6" x14ac:dyDescent="0.25">
      <c r="F22715" s="469"/>
    </row>
    <row r="22716" spans="6:6" x14ac:dyDescent="0.25">
      <c r="F22716" s="469"/>
    </row>
    <row r="22717" spans="6:6" x14ac:dyDescent="0.25">
      <c r="F22717" s="469"/>
    </row>
    <row r="22718" spans="6:6" x14ac:dyDescent="0.25">
      <c r="F22718" s="469"/>
    </row>
    <row r="22719" spans="6:6" x14ac:dyDescent="0.25">
      <c r="F22719" s="469"/>
    </row>
    <row r="22720" spans="6:6" x14ac:dyDescent="0.25">
      <c r="F22720" s="469"/>
    </row>
    <row r="22721" spans="6:6" x14ac:dyDescent="0.25">
      <c r="F22721" s="469"/>
    </row>
    <row r="22722" spans="6:6" x14ac:dyDescent="0.25">
      <c r="F22722" s="469"/>
    </row>
    <row r="22723" spans="6:6" x14ac:dyDescent="0.25">
      <c r="F22723" s="469"/>
    </row>
    <row r="22724" spans="6:6" x14ac:dyDescent="0.25">
      <c r="F22724" s="469"/>
    </row>
    <row r="22725" spans="6:6" x14ac:dyDescent="0.25">
      <c r="F22725" s="469"/>
    </row>
    <row r="22726" spans="6:6" x14ac:dyDescent="0.25">
      <c r="F22726" s="469"/>
    </row>
    <row r="22727" spans="6:6" x14ac:dyDescent="0.25">
      <c r="F22727" s="469"/>
    </row>
    <row r="22728" spans="6:6" x14ac:dyDescent="0.25">
      <c r="F22728" s="469"/>
    </row>
    <row r="22729" spans="6:6" x14ac:dyDescent="0.25">
      <c r="F22729" s="469"/>
    </row>
    <row r="22730" spans="6:6" x14ac:dyDescent="0.25">
      <c r="F22730" s="469"/>
    </row>
    <row r="22731" spans="6:6" x14ac:dyDescent="0.25">
      <c r="F22731" s="469"/>
    </row>
    <row r="22732" spans="6:6" x14ac:dyDescent="0.25">
      <c r="F22732" s="469"/>
    </row>
    <row r="22733" spans="6:6" x14ac:dyDescent="0.25">
      <c r="F22733" s="469"/>
    </row>
    <row r="22734" spans="6:6" x14ac:dyDescent="0.25">
      <c r="F22734" s="469"/>
    </row>
    <row r="22735" spans="6:6" x14ac:dyDescent="0.25">
      <c r="F22735" s="469"/>
    </row>
    <row r="22736" spans="6:6" x14ac:dyDescent="0.25">
      <c r="F22736" s="469"/>
    </row>
    <row r="22737" spans="6:6" x14ac:dyDescent="0.25">
      <c r="F22737" s="469"/>
    </row>
    <row r="22738" spans="6:6" x14ac:dyDescent="0.25">
      <c r="F22738" s="469"/>
    </row>
    <row r="22739" spans="6:6" x14ac:dyDescent="0.25">
      <c r="F22739" s="469"/>
    </row>
    <row r="22740" spans="6:6" x14ac:dyDescent="0.25">
      <c r="F22740" s="469"/>
    </row>
    <row r="22741" spans="6:6" x14ac:dyDescent="0.25">
      <c r="F22741" s="469"/>
    </row>
    <row r="22742" spans="6:6" x14ac:dyDescent="0.25">
      <c r="F22742" s="469"/>
    </row>
    <row r="22743" spans="6:6" x14ac:dyDescent="0.25">
      <c r="F22743" s="469"/>
    </row>
    <row r="22744" spans="6:6" x14ac:dyDescent="0.25">
      <c r="F22744" s="469"/>
    </row>
    <row r="22745" spans="6:6" x14ac:dyDescent="0.25">
      <c r="F22745" s="469"/>
    </row>
    <row r="22746" spans="6:6" x14ac:dyDescent="0.25">
      <c r="F22746" s="469"/>
    </row>
    <row r="22747" spans="6:6" x14ac:dyDescent="0.25">
      <c r="F22747" s="469"/>
    </row>
    <row r="22748" spans="6:6" x14ac:dyDescent="0.25">
      <c r="F22748" s="469"/>
    </row>
    <row r="22749" spans="6:6" x14ac:dyDescent="0.25">
      <c r="F22749" s="469"/>
    </row>
    <row r="22750" spans="6:6" x14ac:dyDescent="0.25">
      <c r="F22750" s="469"/>
    </row>
    <row r="22751" spans="6:6" x14ac:dyDescent="0.25">
      <c r="F22751" s="469"/>
    </row>
    <row r="22752" spans="6:6" x14ac:dyDescent="0.25">
      <c r="F22752" s="469"/>
    </row>
    <row r="22753" spans="6:6" x14ac:dyDescent="0.25">
      <c r="F22753" s="469"/>
    </row>
    <row r="22754" spans="6:6" x14ac:dyDescent="0.25">
      <c r="F22754" s="469"/>
    </row>
    <row r="22755" spans="6:6" x14ac:dyDescent="0.25">
      <c r="F22755" s="469"/>
    </row>
    <row r="22756" spans="6:6" x14ac:dyDescent="0.25">
      <c r="F22756" s="469"/>
    </row>
    <row r="22757" spans="6:6" x14ac:dyDescent="0.25">
      <c r="F22757" s="469"/>
    </row>
    <row r="22758" spans="6:6" x14ac:dyDescent="0.25">
      <c r="F22758" s="469"/>
    </row>
    <row r="22759" spans="6:6" x14ac:dyDescent="0.25">
      <c r="F22759" s="469"/>
    </row>
    <row r="22760" spans="6:6" x14ac:dyDescent="0.25">
      <c r="F22760" s="469"/>
    </row>
    <row r="22761" spans="6:6" x14ac:dyDescent="0.25">
      <c r="F22761" s="469"/>
    </row>
    <row r="22762" spans="6:6" x14ac:dyDescent="0.25">
      <c r="F22762" s="469"/>
    </row>
    <row r="22763" spans="6:6" x14ac:dyDescent="0.25">
      <c r="F22763" s="469"/>
    </row>
    <row r="22764" spans="6:6" x14ac:dyDescent="0.25">
      <c r="F22764" s="469"/>
    </row>
    <row r="22765" spans="6:6" x14ac:dyDescent="0.25">
      <c r="F22765" s="469"/>
    </row>
    <row r="22766" spans="6:6" x14ac:dyDescent="0.25">
      <c r="F22766" s="469"/>
    </row>
    <row r="22767" spans="6:6" x14ac:dyDescent="0.25">
      <c r="F22767" s="469"/>
    </row>
    <row r="22768" spans="6:6" x14ac:dyDescent="0.25">
      <c r="F22768" s="469"/>
    </row>
    <row r="22769" spans="6:6" x14ac:dyDescent="0.25">
      <c r="F22769" s="469"/>
    </row>
    <row r="22770" spans="6:6" x14ac:dyDescent="0.25">
      <c r="F22770" s="469"/>
    </row>
    <row r="22771" spans="6:6" x14ac:dyDescent="0.25">
      <c r="F22771" s="469"/>
    </row>
    <row r="22772" spans="6:6" x14ac:dyDescent="0.25">
      <c r="F22772" s="469"/>
    </row>
    <row r="22773" spans="6:6" x14ac:dyDescent="0.25">
      <c r="F22773" s="469"/>
    </row>
    <row r="22774" spans="6:6" x14ac:dyDescent="0.25">
      <c r="F22774" s="469"/>
    </row>
    <row r="22775" spans="6:6" x14ac:dyDescent="0.25">
      <c r="F22775" s="469"/>
    </row>
    <row r="22776" spans="6:6" x14ac:dyDescent="0.25">
      <c r="F22776" s="469"/>
    </row>
    <row r="22777" spans="6:6" x14ac:dyDescent="0.25">
      <c r="F22777" s="469"/>
    </row>
    <row r="22778" spans="6:6" x14ac:dyDescent="0.25">
      <c r="F22778" s="469"/>
    </row>
    <row r="22779" spans="6:6" x14ac:dyDescent="0.25">
      <c r="F22779" s="469"/>
    </row>
    <row r="22780" spans="6:6" x14ac:dyDescent="0.25">
      <c r="F22780" s="469"/>
    </row>
    <row r="22781" spans="6:6" x14ac:dyDescent="0.25">
      <c r="F22781" s="469"/>
    </row>
    <row r="22782" spans="6:6" x14ac:dyDescent="0.25">
      <c r="F22782" s="469"/>
    </row>
    <row r="22783" spans="6:6" x14ac:dyDescent="0.25">
      <c r="F22783" s="469"/>
    </row>
    <row r="22784" spans="6:6" x14ac:dyDescent="0.25">
      <c r="F22784" s="469"/>
    </row>
    <row r="22785" spans="6:6" x14ac:dyDescent="0.25">
      <c r="F22785" s="469"/>
    </row>
    <row r="22786" spans="6:6" x14ac:dyDescent="0.25">
      <c r="F22786" s="469"/>
    </row>
    <row r="22787" spans="6:6" x14ac:dyDescent="0.25">
      <c r="F22787" s="469"/>
    </row>
    <row r="22788" spans="6:6" x14ac:dyDescent="0.25">
      <c r="F22788" s="469"/>
    </row>
    <row r="22789" spans="6:6" x14ac:dyDescent="0.25">
      <c r="F22789" s="469"/>
    </row>
    <row r="22790" spans="6:6" x14ac:dyDescent="0.25">
      <c r="F22790" s="469"/>
    </row>
    <row r="22791" spans="6:6" x14ac:dyDescent="0.25">
      <c r="F22791" s="469"/>
    </row>
    <row r="22792" spans="6:6" x14ac:dyDescent="0.25">
      <c r="F22792" s="469"/>
    </row>
    <row r="22793" spans="6:6" x14ac:dyDescent="0.25">
      <c r="F22793" s="469"/>
    </row>
    <row r="22794" spans="6:6" x14ac:dyDescent="0.25">
      <c r="F22794" s="469"/>
    </row>
    <row r="22795" spans="6:6" x14ac:dyDescent="0.25">
      <c r="F22795" s="469"/>
    </row>
    <row r="22796" spans="6:6" x14ac:dyDescent="0.25">
      <c r="F22796" s="469"/>
    </row>
    <row r="22797" spans="6:6" x14ac:dyDescent="0.25">
      <c r="F22797" s="469"/>
    </row>
    <row r="22798" spans="6:6" x14ac:dyDescent="0.25">
      <c r="F22798" s="469"/>
    </row>
    <row r="22799" spans="6:6" x14ac:dyDescent="0.25">
      <c r="F22799" s="469"/>
    </row>
    <row r="22800" spans="6:6" x14ac:dyDescent="0.25">
      <c r="F22800" s="469"/>
    </row>
    <row r="22801" spans="6:6" x14ac:dyDescent="0.25">
      <c r="F22801" s="469"/>
    </row>
    <row r="22802" spans="6:6" x14ac:dyDescent="0.25">
      <c r="F22802" s="469"/>
    </row>
    <row r="22803" spans="6:6" x14ac:dyDescent="0.25">
      <c r="F22803" s="469"/>
    </row>
    <row r="22804" spans="6:6" x14ac:dyDescent="0.25">
      <c r="F22804" s="469"/>
    </row>
    <row r="22805" spans="6:6" x14ac:dyDescent="0.25">
      <c r="F22805" s="469"/>
    </row>
    <row r="22806" spans="6:6" x14ac:dyDescent="0.25">
      <c r="F22806" s="469"/>
    </row>
    <row r="22807" spans="6:6" x14ac:dyDescent="0.25">
      <c r="F22807" s="469"/>
    </row>
    <row r="22808" spans="6:6" x14ac:dyDescent="0.25">
      <c r="F22808" s="469"/>
    </row>
    <row r="22809" spans="6:6" x14ac:dyDescent="0.25">
      <c r="F22809" s="469"/>
    </row>
    <row r="22810" spans="6:6" x14ac:dyDescent="0.25">
      <c r="F22810" s="469"/>
    </row>
    <row r="22811" spans="6:6" x14ac:dyDescent="0.25">
      <c r="F22811" s="469"/>
    </row>
    <row r="22812" spans="6:6" x14ac:dyDescent="0.25">
      <c r="F22812" s="469"/>
    </row>
    <row r="22813" spans="6:6" x14ac:dyDescent="0.25">
      <c r="F22813" s="469"/>
    </row>
    <row r="22814" spans="6:6" x14ac:dyDescent="0.25">
      <c r="F22814" s="469"/>
    </row>
    <row r="22815" spans="6:6" x14ac:dyDescent="0.25">
      <c r="F22815" s="469"/>
    </row>
    <row r="22816" spans="6:6" x14ac:dyDescent="0.25">
      <c r="F22816" s="469"/>
    </row>
    <row r="22817" spans="6:6" x14ac:dyDescent="0.25">
      <c r="F22817" s="469"/>
    </row>
    <row r="22818" spans="6:6" x14ac:dyDescent="0.25">
      <c r="F22818" s="469"/>
    </row>
    <row r="22819" spans="6:6" x14ac:dyDescent="0.25">
      <c r="F22819" s="469"/>
    </row>
    <row r="22820" spans="6:6" x14ac:dyDescent="0.25">
      <c r="F22820" s="469"/>
    </row>
    <row r="22821" spans="6:6" x14ac:dyDescent="0.25">
      <c r="F22821" s="469"/>
    </row>
    <row r="22822" spans="6:6" x14ac:dyDescent="0.25">
      <c r="F22822" s="469"/>
    </row>
    <row r="22823" spans="6:6" x14ac:dyDescent="0.25">
      <c r="F22823" s="469"/>
    </row>
    <row r="22824" spans="6:6" x14ac:dyDescent="0.25">
      <c r="F22824" s="469"/>
    </row>
    <row r="22825" spans="6:6" x14ac:dyDescent="0.25">
      <c r="F22825" s="469"/>
    </row>
    <row r="22826" spans="6:6" x14ac:dyDescent="0.25">
      <c r="F22826" s="469"/>
    </row>
    <row r="22827" spans="6:6" x14ac:dyDescent="0.25">
      <c r="F22827" s="469"/>
    </row>
    <row r="22828" spans="6:6" x14ac:dyDescent="0.25">
      <c r="F22828" s="469"/>
    </row>
    <row r="22829" spans="6:6" x14ac:dyDescent="0.25">
      <c r="F22829" s="469"/>
    </row>
    <row r="22830" spans="6:6" x14ac:dyDescent="0.25">
      <c r="F22830" s="469"/>
    </row>
    <row r="22831" spans="6:6" x14ac:dyDescent="0.25">
      <c r="F22831" s="469"/>
    </row>
    <row r="22832" spans="6:6" x14ac:dyDescent="0.25">
      <c r="F22832" s="469"/>
    </row>
    <row r="22833" spans="6:6" x14ac:dyDescent="0.25">
      <c r="F22833" s="469"/>
    </row>
    <row r="22834" spans="6:6" x14ac:dyDescent="0.25">
      <c r="F22834" s="469"/>
    </row>
    <row r="22835" spans="6:6" x14ac:dyDescent="0.25">
      <c r="F22835" s="469"/>
    </row>
    <row r="22836" spans="6:6" x14ac:dyDescent="0.25">
      <c r="F22836" s="469"/>
    </row>
    <row r="22837" spans="6:6" x14ac:dyDescent="0.25">
      <c r="F22837" s="469"/>
    </row>
    <row r="22838" spans="6:6" x14ac:dyDescent="0.25">
      <c r="F22838" s="469"/>
    </row>
    <row r="22839" spans="6:6" x14ac:dyDescent="0.25">
      <c r="F22839" s="469"/>
    </row>
    <row r="22840" spans="6:6" x14ac:dyDescent="0.25">
      <c r="F22840" s="469"/>
    </row>
    <row r="22841" spans="6:6" x14ac:dyDescent="0.25">
      <c r="F22841" s="469"/>
    </row>
    <row r="22842" spans="6:6" x14ac:dyDescent="0.25">
      <c r="F22842" s="469"/>
    </row>
    <row r="22843" spans="6:6" x14ac:dyDescent="0.25">
      <c r="F22843" s="469"/>
    </row>
    <row r="22844" spans="6:6" x14ac:dyDescent="0.25">
      <c r="F22844" s="469"/>
    </row>
    <row r="22845" spans="6:6" x14ac:dyDescent="0.25">
      <c r="F22845" s="469"/>
    </row>
    <row r="22846" spans="6:6" x14ac:dyDescent="0.25">
      <c r="F22846" s="469"/>
    </row>
    <row r="22847" spans="6:6" x14ac:dyDescent="0.25">
      <c r="F22847" s="469"/>
    </row>
    <row r="22848" spans="6:6" x14ac:dyDescent="0.25">
      <c r="F22848" s="469"/>
    </row>
    <row r="22849" spans="6:6" x14ac:dyDescent="0.25">
      <c r="F22849" s="469"/>
    </row>
    <row r="22850" spans="6:6" x14ac:dyDescent="0.25">
      <c r="F22850" s="469"/>
    </row>
    <row r="22851" spans="6:6" x14ac:dyDescent="0.25">
      <c r="F22851" s="469"/>
    </row>
    <row r="22852" spans="6:6" x14ac:dyDescent="0.25">
      <c r="F22852" s="469"/>
    </row>
    <row r="22853" spans="6:6" x14ac:dyDescent="0.25">
      <c r="F22853" s="469"/>
    </row>
    <row r="22854" spans="6:6" x14ac:dyDescent="0.25">
      <c r="F22854" s="469"/>
    </row>
    <row r="22855" spans="6:6" x14ac:dyDescent="0.25">
      <c r="F22855" s="469"/>
    </row>
    <row r="22856" spans="6:6" x14ac:dyDescent="0.25">
      <c r="F22856" s="469"/>
    </row>
    <row r="22857" spans="6:6" x14ac:dyDescent="0.25">
      <c r="F22857" s="469"/>
    </row>
    <row r="22858" spans="6:6" x14ac:dyDescent="0.25">
      <c r="F22858" s="469"/>
    </row>
    <row r="22859" spans="6:6" x14ac:dyDescent="0.25">
      <c r="F22859" s="469"/>
    </row>
    <row r="22860" spans="6:6" x14ac:dyDescent="0.25">
      <c r="F22860" s="469"/>
    </row>
    <row r="22861" spans="6:6" x14ac:dyDescent="0.25">
      <c r="F22861" s="469"/>
    </row>
    <row r="22862" spans="6:6" x14ac:dyDescent="0.25">
      <c r="F22862" s="469"/>
    </row>
    <row r="22863" spans="6:6" x14ac:dyDescent="0.25">
      <c r="F22863" s="469"/>
    </row>
    <row r="22864" spans="6:6" x14ac:dyDescent="0.25">
      <c r="F22864" s="469"/>
    </row>
    <row r="22865" spans="6:6" x14ac:dyDescent="0.25">
      <c r="F22865" s="469"/>
    </row>
    <row r="22866" spans="6:6" x14ac:dyDescent="0.25">
      <c r="F22866" s="469"/>
    </row>
    <row r="22867" spans="6:6" x14ac:dyDescent="0.25">
      <c r="F22867" s="469"/>
    </row>
    <row r="22868" spans="6:6" x14ac:dyDescent="0.25">
      <c r="F22868" s="469"/>
    </row>
    <row r="22869" spans="6:6" x14ac:dyDescent="0.25">
      <c r="F22869" s="469"/>
    </row>
    <row r="22870" spans="6:6" x14ac:dyDescent="0.25">
      <c r="F22870" s="469"/>
    </row>
    <row r="22871" spans="6:6" x14ac:dyDescent="0.25">
      <c r="F22871" s="469"/>
    </row>
    <row r="22872" spans="6:6" x14ac:dyDescent="0.25">
      <c r="F22872" s="469"/>
    </row>
    <row r="22873" spans="6:6" x14ac:dyDescent="0.25">
      <c r="F22873" s="469"/>
    </row>
    <row r="22874" spans="6:6" x14ac:dyDescent="0.25">
      <c r="F22874" s="469"/>
    </row>
    <row r="22875" spans="6:6" x14ac:dyDescent="0.25">
      <c r="F22875" s="469"/>
    </row>
    <row r="22876" spans="6:6" x14ac:dyDescent="0.25">
      <c r="F22876" s="469"/>
    </row>
    <row r="22877" spans="6:6" x14ac:dyDescent="0.25">
      <c r="F22877" s="469"/>
    </row>
    <row r="22878" spans="6:6" x14ac:dyDescent="0.25">
      <c r="F22878" s="469"/>
    </row>
    <row r="22879" spans="6:6" x14ac:dyDescent="0.25">
      <c r="F22879" s="469"/>
    </row>
    <row r="22880" spans="6:6" x14ac:dyDescent="0.25">
      <c r="F22880" s="469"/>
    </row>
    <row r="22881" spans="6:6" x14ac:dyDescent="0.25">
      <c r="F22881" s="469"/>
    </row>
    <row r="22882" spans="6:6" x14ac:dyDescent="0.25">
      <c r="F22882" s="469"/>
    </row>
    <row r="22883" spans="6:6" x14ac:dyDescent="0.25">
      <c r="F22883" s="469"/>
    </row>
    <row r="22884" spans="6:6" x14ac:dyDescent="0.25">
      <c r="F22884" s="469"/>
    </row>
    <row r="22885" spans="6:6" x14ac:dyDescent="0.25">
      <c r="F22885" s="469"/>
    </row>
    <row r="22886" spans="6:6" x14ac:dyDescent="0.25">
      <c r="F22886" s="469"/>
    </row>
    <row r="22887" spans="6:6" x14ac:dyDescent="0.25">
      <c r="F22887" s="469"/>
    </row>
    <row r="22888" spans="6:6" x14ac:dyDescent="0.25">
      <c r="F22888" s="469"/>
    </row>
    <row r="22889" spans="6:6" x14ac:dyDescent="0.25">
      <c r="F22889" s="469"/>
    </row>
    <row r="22890" spans="6:6" x14ac:dyDescent="0.25">
      <c r="F22890" s="469"/>
    </row>
    <row r="22891" spans="6:6" x14ac:dyDescent="0.25">
      <c r="F22891" s="469"/>
    </row>
    <row r="22892" spans="6:6" x14ac:dyDescent="0.25">
      <c r="F22892" s="469"/>
    </row>
    <row r="22893" spans="6:6" x14ac:dyDescent="0.25">
      <c r="F22893" s="469"/>
    </row>
    <row r="22894" spans="6:6" x14ac:dyDescent="0.25">
      <c r="F22894" s="469"/>
    </row>
    <row r="22895" spans="6:6" x14ac:dyDescent="0.25">
      <c r="F22895" s="469"/>
    </row>
    <row r="22896" spans="6:6" x14ac:dyDescent="0.25">
      <c r="F22896" s="469"/>
    </row>
    <row r="22897" spans="6:6" x14ac:dyDescent="0.25">
      <c r="F22897" s="469"/>
    </row>
    <row r="22898" spans="6:6" x14ac:dyDescent="0.25">
      <c r="F22898" s="469"/>
    </row>
    <row r="22899" spans="6:6" x14ac:dyDescent="0.25">
      <c r="F22899" s="469"/>
    </row>
    <row r="22900" spans="6:6" x14ac:dyDescent="0.25">
      <c r="F22900" s="469"/>
    </row>
    <row r="22901" spans="6:6" x14ac:dyDescent="0.25">
      <c r="F22901" s="469"/>
    </row>
    <row r="22902" spans="6:6" x14ac:dyDescent="0.25">
      <c r="F22902" s="469"/>
    </row>
    <row r="22903" spans="6:6" x14ac:dyDescent="0.25">
      <c r="F22903" s="469"/>
    </row>
    <row r="22904" spans="6:6" x14ac:dyDescent="0.25">
      <c r="F22904" s="469"/>
    </row>
    <row r="22905" spans="6:6" x14ac:dyDescent="0.25">
      <c r="F22905" s="469"/>
    </row>
    <row r="22906" spans="6:6" x14ac:dyDescent="0.25">
      <c r="F22906" s="469"/>
    </row>
    <row r="22907" spans="6:6" x14ac:dyDescent="0.25">
      <c r="F22907" s="469"/>
    </row>
    <row r="22908" spans="6:6" x14ac:dyDescent="0.25">
      <c r="F22908" s="469"/>
    </row>
    <row r="22909" spans="6:6" x14ac:dyDescent="0.25">
      <c r="F22909" s="469"/>
    </row>
    <row r="22910" spans="6:6" x14ac:dyDescent="0.25">
      <c r="F22910" s="469"/>
    </row>
    <row r="22911" spans="6:6" x14ac:dyDescent="0.25">
      <c r="F22911" s="469"/>
    </row>
    <row r="22912" spans="6:6" x14ac:dyDescent="0.25">
      <c r="F22912" s="469"/>
    </row>
    <row r="22913" spans="6:6" x14ac:dyDescent="0.25">
      <c r="F22913" s="469"/>
    </row>
    <row r="22914" spans="6:6" x14ac:dyDescent="0.25">
      <c r="F22914" s="469"/>
    </row>
    <row r="22915" spans="6:6" x14ac:dyDescent="0.25">
      <c r="F22915" s="469"/>
    </row>
    <row r="22916" spans="6:6" x14ac:dyDescent="0.25">
      <c r="F22916" s="469"/>
    </row>
    <row r="22917" spans="6:6" x14ac:dyDescent="0.25">
      <c r="F22917" s="469"/>
    </row>
    <row r="22918" spans="6:6" x14ac:dyDescent="0.25">
      <c r="F22918" s="469"/>
    </row>
    <row r="22919" spans="6:6" x14ac:dyDescent="0.25">
      <c r="F22919" s="469"/>
    </row>
    <row r="22920" spans="6:6" x14ac:dyDescent="0.25">
      <c r="F22920" s="469"/>
    </row>
    <row r="22921" spans="6:6" x14ac:dyDescent="0.25">
      <c r="F22921" s="469"/>
    </row>
    <row r="22922" spans="6:6" x14ac:dyDescent="0.25">
      <c r="F22922" s="469"/>
    </row>
    <row r="22923" spans="6:6" x14ac:dyDescent="0.25">
      <c r="F22923" s="469"/>
    </row>
    <row r="22924" spans="6:6" x14ac:dyDescent="0.25">
      <c r="F22924" s="469"/>
    </row>
    <row r="22925" spans="6:6" x14ac:dyDescent="0.25">
      <c r="F22925" s="469"/>
    </row>
    <row r="22926" spans="6:6" x14ac:dyDescent="0.25">
      <c r="F22926" s="469"/>
    </row>
    <row r="22927" spans="6:6" x14ac:dyDescent="0.25">
      <c r="F22927" s="469"/>
    </row>
    <row r="22928" spans="6:6" x14ac:dyDescent="0.25">
      <c r="F22928" s="469"/>
    </row>
    <row r="22929" spans="6:6" x14ac:dyDescent="0.25">
      <c r="F22929" s="469"/>
    </row>
    <row r="22930" spans="6:6" x14ac:dyDescent="0.25">
      <c r="F22930" s="469"/>
    </row>
    <row r="22931" spans="6:6" x14ac:dyDescent="0.25">
      <c r="F22931" s="469"/>
    </row>
    <row r="22932" spans="6:6" x14ac:dyDescent="0.25">
      <c r="F22932" s="469"/>
    </row>
    <row r="22933" spans="6:6" x14ac:dyDescent="0.25">
      <c r="F22933" s="469"/>
    </row>
    <row r="22934" spans="6:6" x14ac:dyDescent="0.25">
      <c r="F22934" s="469"/>
    </row>
    <row r="22935" spans="6:6" x14ac:dyDescent="0.25">
      <c r="F22935" s="469"/>
    </row>
    <row r="22936" spans="6:6" x14ac:dyDescent="0.25">
      <c r="F22936" s="469"/>
    </row>
    <row r="22937" spans="6:6" x14ac:dyDescent="0.25">
      <c r="F22937" s="469"/>
    </row>
    <row r="22938" spans="6:6" x14ac:dyDescent="0.25">
      <c r="F22938" s="469"/>
    </row>
    <row r="22939" spans="6:6" x14ac:dyDescent="0.25">
      <c r="F22939" s="469"/>
    </row>
    <row r="22940" spans="6:6" x14ac:dyDescent="0.25">
      <c r="F22940" s="469"/>
    </row>
    <row r="22941" spans="6:6" x14ac:dyDescent="0.25">
      <c r="F22941" s="469"/>
    </row>
    <row r="22942" spans="6:6" x14ac:dyDescent="0.25">
      <c r="F22942" s="469"/>
    </row>
    <row r="22943" spans="6:6" x14ac:dyDescent="0.25">
      <c r="F22943" s="469"/>
    </row>
    <row r="22944" spans="6:6" x14ac:dyDescent="0.25">
      <c r="F22944" s="469"/>
    </row>
    <row r="22945" spans="6:6" x14ac:dyDescent="0.25">
      <c r="F22945" s="469"/>
    </row>
    <row r="22946" spans="6:6" x14ac:dyDescent="0.25">
      <c r="F22946" s="469"/>
    </row>
    <row r="22947" spans="6:6" x14ac:dyDescent="0.25">
      <c r="F22947" s="469"/>
    </row>
    <row r="22948" spans="6:6" x14ac:dyDescent="0.25">
      <c r="F22948" s="469"/>
    </row>
    <row r="22949" spans="6:6" x14ac:dyDescent="0.25">
      <c r="F22949" s="469"/>
    </row>
    <row r="22950" spans="6:6" x14ac:dyDescent="0.25">
      <c r="F22950" s="469"/>
    </row>
    <row r="22951" spans="6:6" x14ac:dyDescent="0.25">
      <c r="F22951" s="469"/>
    </row>
    <row r="22952" spans="6:6" x14ac:dyDescent="0.25">
      <c r="F22952" s="469"/>
    </row>
    <row r="22953" spans="6:6" x14ac:dyDescent="0.25">
      <c r="F22953" s="469"/>
    </row>
    <row r="22954" spans="6:6" x14ac:dyDescent="0.25">
      <c r="F22954" s="469"/>
    </row>
    <row r="22955" spans="6:6" x14ac:dyDescent="0.25">
      <c r="F22955" s="469"/>
    </row>
    <row r="22956" spans="6:6" x14ac:dyDescent="0.25">
      <c r="F22956" s="469"/>
    </row>
    <row r="22957" spans="6:6" x14ac:dyDescent="0.25">
      <c r="F22957" s="469"/>
    </row>
    <row r="22958" spans="6:6" x14ac:dyDescent="0.25">
      <c r="F22958" s="469"/>
    </row>
    <row r="22959" spans="6:6" x14ac:dyDescent="0.25">
      <c r="F22959" s="469"/>
    </row>
    <row r="22960" spans="6:6" x14ac:dyDescent="0.25">
      <c r="F22960" s="469"/>
    </row>
    <row r="22961" spans="6:6" x14ac:dyDescent="0.25">
      <c r="F22961" s="469"/>
    </row>
    <row r="22962" spans="6:6" x14ac:dyDescent="0.25">
      <c r="F22962" s="469"/>
    </row>
    <row r="22963" spans="6:6" x14ac:dyDescent="0.25">
      <c r="F22963" s="469"/>
    </row>
    <row r="22964" spans="6:6" x14ac:dyDescent="0.25">
      <c r="F22964" s="469"/>
    </row>
    <row r="22965" spans="6:6" x14ac:dyDescent="0.25">
      <c r="F22965" s="469"/>
    </row>
    <row r="22966" spans="6:6" x14ac:dyDescent="0.25">
      <c r="F22966" s="469"/>
    </row>
    <row r="22967" spans="6:6" x14ac:dyDescent="0.25">
      <c r="F22967" s="469"/>
    </row>
    <row r="22968" spans="6:6" x14ac:dyDescent="0.25">
      <c r="F22968" s="469"/>
    </row>
    <row r="22969" spans="6:6" x14ac:dyDescent="0.25">
      <c r="F22969" s="469"/>
    </row>
    <row r="22970" spans="6:6" x14ac:dyDescent="0.25">
      <c r="F22970" s="469"/>
    </row>
    <row r="22971" spans="6:6" x14ac:dyDescent="0.25">
      <c r="F22971" s="469"/>
    </row>
    <row r="22972" spans="6:6" x14ac:dyDescent="0.25">
      <c r="F22972" s="469"/>
    </row>
    <row r="22973" spans="6:6" x14ac:dyDescent="0.25">
      <c r="F22973" s="469"/>
    </row>
    <row r="22974" spans="6:6" x14ac:dyDescent="0.25">
      <c r="F22974" s="469"/>
    </row>
    <row r="22975" spans="6:6" x14ac:dyDescent="0.25">
      <c r="F22975" s="469"/>
    </row>
    <row r="22976" spans="6:6" x14ac:dyDescent="0.25">
      <c r="F22976" s="469"/>
    </row>
    <row r="22977" spans="6:6" x14ac:dyDescent="0.25">
      <c r="F22977" s="469"/>
    </row>
    <row r="22978" spans="6:6" x14ac:dyDescent="0.25">
      <c r="F22978" s="469"/>
    </row>
    <row r="22979" spans="6:6" x14ac:dyDescent="0.25">
      <c r="F22979" s="469"/>
    </row>
    <row r="22980" spans="6:6" x14ac:dyDescent="0.25">
      <c r="F22980" s="469"/>
    </row>
    <row r="22981" spans="6:6" x14ac:dyDescent="0.25">
      <c r="F22981" s="469"/>
    </row>
    <row r="22982" spans="6:6" x14ac:dyDescent="0.25">
      <c r="F22982" s="469"/>
    </row>
    <row r="22983" spans="6:6" x14ac:dyDescent="0.25">
      <c r="F22983" s="469"/>
    </row>
    <row r="22984" spans="6:6" x14ac:dyDescent="0.25">
      <c r="F22984" s="469"/>
    </row>
    <row r="22985" spans="6:6" x14ac:dyDescent="0.25">
      <c r="F22985" s="469"/>
    </row>
    <row r="22986" spans="6:6" x14ac:dyDescent="0.25">
      <c r="F22986" s="469"/>
    </row>
    <row r="22987" spans="6:6" x14ac:dyDescent="0.25">
      <c r="F22987" s="469"/>
    </row>
    <row r="22988" spans="6:6" x14ac:dyDescent="0.25">
      <c r="F22988" s="469"/>
    </row>
    <row r="22989" spans="6:6" x14ac:dyDescent="0.25">
      <c r="F22989" s="469"/>
    </row>
    <row r="22990" spans="6:6" x14ac:dyDescent="0.25">
      <c r="F22990" s="469"/>
    </row>
    <row r="22991" spans="6:6" x14ac:dyDescent="0.25">
      <c r="F22991" s="469"/>
    </row>
    <row r="22992" spans="6:6" x14ac:dyDescent="0.25">
      <c r="F22992" s="469"/>
    </row>
    <row r="22993" spans="6:6" x14ac:dyDescent="0.25">
      <c r="F22993" s="469"/>
    </row>
    <row r="22994" spans="6:6" x14ac:dyDescent="0.25">
      <c r="F22994" s="469"/>
    </row>
    <row r="22995" spans="6:6" x14ac:dyDescent="0.25">
      <c r="F22995" s="469"/>
    </row>
    <row r="22996" spans="6:6" x14ac:dyDescent="0.25">
      <c r="F22996" s="469"/>
    </row>
    <row r="22997" spans="6:6" x14ac:dyDescent="0.25">
      <c r="F22997" s="469"/>
    </row>
    <row r="22998" spans="6:6" x14ac:dyDescent="0.25">
      <c r="F22998" s="469"/>
    </row>
    <row r="22999" spans="6:6" x14ac:dyDescent="0.25">
      <c r="F22999" s="469"/>
    </row>
    <row r="23000" spans="6:6" x14ac:dyDescent="0.25">
      <c r="F23000" s="469"/>
    </row>
    <row r="23001" spans="6:6" x14ac:dyDescent="0.25">
      <c r="F23001" s="469"/>
    </row>
    <row r="23002" spans="6:6" x14ac:dyDescent="0.25">
      <c r="F23002" s="469"/>
    </row>
    <row r="23003" spans="6:6" x14ac:dyDescent="0.25">
      <c r="F23003" s="469"/>
    </row>
    <row r="23004" spans="6:6" x14ac:dyDescent="0.25">
      <c r="F23004" s="469"/>
    </row>
    <row r="23005" spans="6:6" x14ac:dyDescent="0.25">
      <c r="F23005" s="469"/>
    </row>
    <row r="23006" spans="6:6" x14ac:dyDescent="0.25">
      <c r="F23006" s="469"/>
    </row>
    <row r="23007" spans="6:6" x14ac:dyDescent="0.25">
      <c r="F23007" s="469"/>
    </row>
    <row r="23008" spans="6:6" x14ac:dyDescent="0.25">
      <c r="F23008" s="469"/>
    </row>
    <row r="23009" spans="6:6" x14ac:dyDescent="0.25">
      <c r="F23009" s="469"/>
    </row>
    <row r="23010" spans="6:6" x14ac:dyDescent="0.25">
      <c r="F23010" s="469"/>
    </row>
    <row r="23011" spans="6:6" x14ac:dyDescent="0.25">
      <c r="F23011" s="469"/>
    </row>
    <row r="23012" spans="6:6" x14ac:dyDescent="0.25">
      <c r="F23012" s="469"/>
    </row>
    <row r="23013" spans="6:6" x14ac:dyDescent="0.25">
      <c r="F23013" s="469"/>
    </row>
    <row r="23014" spans="6:6" x14ac:dyDescent="0.25">
      <c r="F23014" s="469"/>
    </row>
    <row r="23015" spans="6:6" x14ac:dyDescent="0.25">
      <c r="F23015" s="469"/>
    </row>
    <row r="23016" spans="6:6" x14ac:dyDescent="0.25">
      <c r="F23016" s="469"/>
    </row>
    <row r="23017" spans="6:6" x14ac:dyDescent="0.25">
      <c r="F23017" s="469"/>
    </row>
    <row r="23018" spans="6:6" x14ac:dyDescent="0.25">
      <c r="F23018" s="469"/>
    </row>
    <row r="23019" spans="6:6" x14ac:dyDescent="0.25">
      <c r="F23019" s="469"/>
    </row>
    <row r="23020" spans="6:6" x14ac:dyDescent="0.25">
      <c r="F23020" s="469"/>
    </row>
    <row r="23021" spans="6:6" x14ac:dyDescent="0.25">
      <c r="F23021" s="469"/>
    </row>
    <row r="23022" spans="6:6" x14ac:dyDescent="0.25">
      <c r="F23022" s="469"/>
    </row>
    <row r="23023" spans="6:6" x14ac:dyDescent="0.25">
      <c r="F23023" s="469"/>
    </row>
    <row r="23024" spans="6:6" x14ac:dyDescent="0.25">
      <c r="F23024" s="469"/>
    </row>
    <row r="23025" spans="6:6" x14ac:dyDescent="0.25">
      <c r="F23025" s="469"/>
    </row>
    <row r="23026" spans="6:6" x14ac:dyDescent="0.25">
      <c r="F23026" s="469"/>
    </row>
    <row r="23027" spans="6:6" x14ac:dyDescent="0.25">
      <c r="F23027" s="469"/>
    </row>
    <row r="23028" spans="6:6" x14ac:dyDescent="0.25">
      <c r="F23028" s="469"/>
    </row>
    <row r="23029" spans="6:6" x14ac:dyDescent="0.25">
      <c r="F23029" s="469"/>
    </row>
    <row r="23030" spans="6:6" x14ac:dyDescent="0.25">
      <c r="F23030" s="469"/>
    </row>
    <row r="23031" spans="6:6" x14ac:dyDescent="0.25">
      <c r="F23031" s="469"/>
    </row>
    <row r="23032" spans="6:6" x14ac:dyDescent="0.25">
      <c r="F23032" s="469"/>
    </row>
    <row r="23033" spans="6:6" x14ac:dyDescent="0.25">
      <c r="F23033" s="469"/>
    </row>
    <row r="23034" spans="6:6" x14ac:dyDescent="0.25">
      <c r="F23034" s="469"/>
    </row>
    <row r="23035" spans="6:6" x14ac:dyDescent="0.25">
      <c r="F23035" s="469"/>
    </row>
    <row r="23036" spans="6:6" x14ac:dyDescent="0.25">
      <c r="F23036" s="469"/>
    </row>
    <row r="23037" spans="6:6" x14ac:dyDescent="0.25">
      <c r="F23037" s="469"/>
    </row>
    <row r="23038" spans="6:6" x14ac:dyDescent="0.25">
      <c r="F23038" s="469"/>
    </row>
    <row r="23039" spans="6:6" x14ac:dyDescent="0.25">
      <c r="F23039" s="469"/>
    </row>
    <row r="23040" spans="6:6" x14ac:dyDescent="0.25">
      <c r="F23040" s="469"/>
    </row>
    <row r="23041" spans="6:6" x14ac:dyDescent="0.25">
      <c r="F23041" s="469"/>
    </row>
    <row r="23042" spans="6:6" x14ac:dyDescent="0.25">
      <c r="F23042" s="469"/>
    </row>
    <row r="23043" spans="6:6" x14ac:dyDescent="0.25">
      <c r="F23043" s="469"/>
    </row>
    <row r="23044" spans="6:6" x14ac:dyDescent="0.25">
      <c r="F23044" s="469"/>
    </row>
    <row r="23045" spans="6:6" x14ac:dyDescent="0.25">
      <c r="F23045" s="469"/>
    </row>
    <row r="23046" spans="6:6" x14ac:dyDescent="0.25">
      <c r="F23046" s="469"/>
    </row>
    <row r="23047" spans="6:6" x14ac:dyDescent="0.25">
      <c r="F23047" s="469"/>
    </row>
    <row r="23048" spans="6:6" x14ac:dyDescent="0.25">
      <c r="F23048" s="469"/>
    </row>
    <row r="23049" spans="6:6" x14ac:dyDescent="0.25">
      <c r="F23049" s="469"/>
    </row>
    <row r="23050" spans="6:6" x14ac:dyDescent="0.25">
      <c r="F23050" s="469"/>
    </row>
    <row r="23051" spans="6:6" x14ac:dyDescent="0.25">
      <c r="F23051" s="469"/>
    </row>
    <row r="23052" spans="6:6" x14ac:dyDescent="0.25">
      <c r="F23052" s="469"/>
    </row>
    <row r="23053" spans="6:6" x14ac:dyDescent="0.25">
      <c r="F23053" s="469"/>
    </row>
    <row r="23054" spans="6:6" x14ac:dyDescent="0.25">
      <c r="F23054" s="469"/>
    </row>
    <row r="23055" spans="6:6" x14ac:dyDescent="0.25">
      <c r="F23055" s="469"/>
    </row>
    <row r="23056" spans="6:6" x14ac:dyDescent="0.25">
      <c r="F23056" s="469"/>
    </row>
    <row r="23057" spans="6:6" x14ac:dyDescent="0.25">
      <c r="F23057" s="469"/>
    </row>
    <row r="23058" spans="6:6" x14ac:dyDescent="0.25">
      <c r="F23058" s="469"/>
    </row>
    <row r="23059" spans="6:6" x14ac:dyDescent="0.25">
      <c r="F23059" s="469"/>
    </row>
    <row r="23060" spans="6:6" x14ac:dyDescent="0.25">
      <c r="F23060" s="469"/>
    </row>
    <row r="23061" spans="6:6" x14ac:dyDescent="0.25">
      <c r="F23061" s="469"/>
    </row>
    <row r="23062" spans="6:6" x14ac:dyDescent="0.25">
      <c r="F23062" s="469"/>
    </row>
    <row r="23063" spans="6:6" x14ac:dyDescent="0.25">
      <c r="F23063" s="469"/>
    </row>
    <row r="23064" spans="6:6" x14ac:dyDescent="0.25">
      <c r="F23064" s="469"/>
    </row>
    <row r="23065" spans="6:6" x14ac:dyDescent="0.25">
      <c r="F23065" s="469"/>
    </row>
    <row r="23066" spans="6:6" x14ac:dyDescent="0.25">
      <c r="F23066" s="469"/>
    </row>
    <row r="23067" spans="6:6" x14ac:dyDescent="0.25">
      <c r="F23067" s="469"/>
    </row>
    <row r="23068" spans="6:6" x14ac:dyDescent="0.25">
      <c r="F23068" s="469"/>
    </row>
    <row r="23069" spans="6:6" x14ac:dyDescent="0.25">
      <c r="F23069" s="469"/>
    </row>
    <row r="23070" spans="6:6" x14ac:dyDescent="0.25">
      <c r="F23070" s="469"/>
    </row>
    <row r="23071" spans="6:6" x14ac:dyDescent="0.25">
      <c r="F23071" s="469"/>
    </row>
    <row r="23072" spans="6:6" x14ac:dyDescent="0.25">
      <c r="F23072" s="469"/>
    </row>
    <row r="23073" spans="6:6" x14ac:dyDescent="0.25">
      <c r="F23073" s="469"/>
    </row>
    <row r="23074" spans="6:6" x14ac:dyDescent="0.25">
      <c r="F23074" s="469"/>
    </row>
    <row r="23075" spans="6:6" x14ac:dyDescent="0.25">
      <c r="F23075" s="469"/>
    </row>
    <row r="23076" spans="6:6" x14ac:dyDescent="0.25">
      <c r="F23076" s="469"/>
    </row>
    <row r="23077" spans="6:6" x14ac:dyDescent="0.25">
      <c r="F23077" s="469"/>
    </row>
    <row r="23078" spans="6:6" x14ac:dyDescent="0.25">
      <c r="F23078" s="469"/>
    </row>
    <row r="23079" spans="6:6" x14ac:dyDescent="0.25">
      <c r="F23079" s="469"/>
    </row>
    <row r="23080" spans="6:6" x14ac:dyDescent="0.25">
      <c r="F23080" s="469"/>
    </row>
    <row r="23081" spans="6:6" x14ac:dyDescent="0.25">
      <c r="F23081" s="469"/>
    </row>
    <row r="23082" spans="6:6" x14ac:dyDescent="0.25">
      <c r="F23082" s="469"/>
    </row>
    <row r="23083" spans="6:6" x14ac:dyDescent="0.25">
      <c r="F23083" s="469"/>
    </row>
    <row r="23084" spans="6:6" x14ac:dyDescent="0.25">
      <c r="F23084" s="469"/>
    </row>
    <row r="23085" spans="6:6" x14ac:dyDescent="0.25">
      <c r="F23085" s="469"/>
    </row>
    <row r="23086" spans="6:6" x14ac:dyDescent="0.25">
      <c r="F23086" s="469"/>
    </row>
    <row r="23087" spans="6:6" x14ac:dyDescent="0.25">
      <c r="F23087" s="469"/>
    </row>
    <row r="23088" spans="6:6" x14ac:dyDescent="0.25">
      <c r="F23088" s="469"/>
    </row>
    <row r="23089" spans="6:6" x14ac:dyDescent="0.25">
      <c r="F23089" s="469"/>
    </row>
    <row r="23090" spans="6:6" x14ac:dyDescent="0.25">
      <c r="F23090" s="469"/>
    </row>
    <row r="23091" spans="6:6" x14ac:dyDescent="0.25">
      <c r="F23091" s="469"/>
    </row>
    <row r="23092" spans="6:6" x14ac:dyDescent="0.25">
      <c r="F23092" s="469"/>
    </row>
    <row r="23093" spans="6:6" x14ac:dyDescent="0.25">
      <c r="F23093" s="469"/>
    </row>
    <row r="23094" spans="6:6" x14ac:dyDescent="0.25">
      <c r="F23094" s="469"/>
    </row>
    <row r="23095" spans="6:6" x14ac:dyDescent="0.25">
      <c r="F23095" s="469"/>
    </row>
    <row r="23096" spans="6:6" x14ac:dyDescent="0.25">
      <c r="F23096" s="469"/>
    </row>
    <row r="23097" spans="6:6" x14ac:dyDescent="0.25">
      <c r="F23097" s="469"/>
    </row>
    <row r="23098" spans="6:6" x14ac:dyDescent="0.25">
      <c r="F23098" s="469"/>
    </row>
    <row r="23099" spans="6:6" x14ac:dyDescent="0.25">
      <c r="F23099" s="469"/>
    </row>
    <row r="23100" spans="6:6" x14ac:dyDescent="0.25">
      <c r="F23100" s="469"/>
    </row>
    <row r="23101" spans="6:6" x14ac:dyDescent="0.25">
      <c r="F23101" s="469"/>
    </row>
    <row r="23102" spans="6:6" x14ac:dyDescent="0.25">
      <c r="F23102" s="469"/>
    </row>
    <row r="23103" spans="6:6" x14ac:dyDescent="0.25">
      <c r="F23103" s="469"/>
    </row>
    <row r="23104" spans="6:6" x14ac:dyDescent="0.25">
      <c r="F23104" s="469"/>
    </row>
    <row r="23105" spans="6:6" x14ac:dyDescent="0.25">
      <c r="F23105" s="469"/>
    </row>
    <row r="23106" spans="6:6" x14ac:dyDescent="0.25">
      <c r="F23106" s="469"/>
    </row>
    <row r="23107" spans="6:6" x14ac:dyDescent="0.25">
      <c r="F23107" s="469"/>
    </row>
    <row r="23108" spans="6:6" x14ac:dyDescent="0.25">
      <c r="F23108" s="469"/>
    </row>
    <row r="23109" spans="6:6" x14ac:dyDescent="0.25">
      <c r="F23109" s="469"/>
    </row>
    <row r="23110" spans="6:6" x14ac:dyDescent="0.25">
      <c r="F23110" s="469"/>
    </row>
    <row r="23111" spans="6:6" x14ac:dyDescent="0.25">
      <c r="F23111" s="469"/>
    </row>
    <row r="23112" spans="6:6" x14ac:dyDescent="0.25">
      <c r="F23112" s="469"/>
    </row>
    <row r="23113" spans="6:6" x14ac:dyDescent="0.25">
      <c r="F23113" s="469"/>
    </row>
    <row r="23114" spans="6:6" x14ac:dyDescent="0.25">
      <c r="F23114" s="469"/>
    </row>
    <row r="23115" spans="6:6" x14ac:dyDescent="0.25">
      <c r="F23115" s="469"/>
    </row>
    <row r="23116" spans="6:6" x14ac:dyDescent="0.25">
      <c r="F23116" s="469"/>
    </row>
    <row r="23117" spans="6:6" x14ac:dyDescent="0.25">
      <c r="F23117" s="469"/>
    </row>
    <row r="23118" spans="6:6" x14ac:dyDescent="0.25">
      <c r="F23118" s="469"/>
    </row>
    <row r="23119" spans="6:6" x14ac:dyDescent="0.25">
      <c r="F23119" s="469"/>
    </row>
    <row r="23120" spans="6:6" x14ac:dyDescent="0.25">
      <c r="F23120" s="469"/>
    </row>
    <row r="23121" spans="6:6" x14ac:dyDescent="0.25">
      <c r="F23121" s="469"/>
    </row>
    <row r="23122" spans="6:6" x14ac:dyDescent="0.25">
      <c r="F23122" s="469"/>
    </row>
    <row r="23123" spans="6:6" x14ac:dyDescent="0.25">
      <c r="F23123" s="469"/>
    </row>
    <row r="23124" spans="6:6" x14ac:dyDescent="0.25">
      <c r="F23124" s="469"/>
    </row>
    <row r="23125" spans="6:6" x14ac:dyDescent="0.25">
      <c r="F23125" s="469"/>
    </row>
    <row r="23126" spans="6:6" x14ac:dyDescent="0.25">
      <c r="F23126" s="469"/>
    </row>
    <row r="23127" spans="6:6" x14ac:dyDescent="0.25">
      <c r="F23127" s="469"/>
    </row>
    <row r="23128" spans="6:6" x14ac:dyDescent="0.25">
      <c r="F23128" s="469"/>
    </row>
    <row r="23129" spans="6:6" x14ac:dyDescent="0.25">
      <c r="F23129" s="469"/>
    </row>
    <row r="23130" spans="6:6" x14ac:dyDescent="0.25">
      <c r="F23130" s="469"/>
    </row>
    <row r="23131" spans="6:6" x14ac:dyDescent="0.25">
      <c r="F23131" s="469"/>
    </row>
    <row r="23132" spans="6:6" x14ac:dyDescent="0.25">
      <c r="F23132" s="469"/>
    </row>
    <row r="23133" spans="6:6" x14ac:dyDescent="0.25">
      <c r="F23133" s="469"/>
    </row>
    <row r="23134" spans="6:6" x14ac:dyDescent="0.25">
      <c r="F23134" s="469"/>
    </row>
    <row r="23135" spans="6:6" x14ac:dyDescent="0.25">
      <c r="F23135" s="469"/>
    </row>
    <row r="23136" spans="6:6" x14ac:dyDescent="0.25">
      <c r="F23136" s="469"/>
    </row>
    <row r="23137" spans="6:6" x14ac:dyDescent="0.25">
      <c r="F23137" s="469"/>
    </row>
    <row r="23138" spans="6:6" x14ac:dyDescent="0.25">
      <c r="F23138" s="469"/>
    </row>
    <row r="23139" spans="6:6" x14ac:dyDescent="0.25">
      <c r="F23139" s="469"/>
    </row>
    <row r="23140" spans="6:6" x14ac:dyDescent="0.25">
      <c r="F23140" s="469"/>
    </row>
    <row r="23141" spans="6:6" x14ac:dyDescent="0.25">
      <c r="F23141" s="469"/>
    </row>
    <row r="23142" spans="6:6" x14ac:dyDescent="0.25">
      <c r="F23142" s="469"/>
    </row>
    <row r="23143" spans="6:6" x14ac:dyDescent="0.25">
      <c r="F23143" s="469"/>
    </row>
    <row r="23144" spans="6:6" x14ac:dyDescent="0.25">
      <c r="F23144" s="469"/>
    </row>
    <row r="23145" spans="6:6" x14ac:dyDescent="0.25">
      <c r="F23145" s="469"/>
    </row>
    <row r="23146" spans="6:6" x14ac:dyDescent="0.25">
      <c r="F23146" s="469"/>
    </row>
    <row r="23147" spans="6:6" x14ac:dyDescent="0.25">
      <c r="F23147" s="469"/>
    </row>
    <row r="23148" spans="6:6" x14ac:dyDescent="0.25">
      <c r="F23148" s="469"/>
    </row>
    <row r="23149" spans="6:6" x14ac:dyDescent="0.25">
      <c r="F23149" s="469"/>
    </row>
    <row r="23150" spans="6:6" x14ac:dyDescent="0.25">
      <c r="F23150" s="469"/>
    </row>
    <row r="23151" spans="6:6" x14ac:dyDescent="0.25">
      <c r="F23151" s="469"/>
    </row>
    <row r="23152" spans="6:6" x14ac:dyDescent="0.25">
      <c r="F23152" s="469"/>
    </row>
    <row r="23153" spans="6:6" x14ac:dyDescent="0.25">
      <c r="F23153" s="469"/>
    </row>
    <row r="23154" spans="6:6" x14ac:dyDescent="0.25">
      <c r="F23154" s="469"/>
    </row>
    <row r="23155" spans="6:6" x14ac:dyDescent="0.25">
      <c r="F23155" s="469"/>
    </row>
    <row r="23156" spans="6:6" x14ac:dyDescent="0.25">
      <c r="F23156" s="469"/>
    </row>
    <row r="23157" spans="6:6" x14ac:dyDescent="0.25">
      <c r="F23157" s="469"/>
    </row>
    <row r="23158" spans="6:6" x14ac:dyDescent="0.25">
      <c r="F23158" s="469"/>
    </row>
    <row r="23159" spans="6:6" x14ac:dyDescent="0.25">
      <c r="F23159" s="469"/>
    </row>
    <row r="23160" spans="6:6" x14ac:dyDescent="0.25">
      <c r="F23160" s="469"/>
    </row>
    <row r="23161" spans="6:6" x14ac:dyDescent="0.25">
      <c r="F23161" s="469"/>
    </row>
    <row r="23162" spans="6:6" x14ac:dyDescent="0.25">
      <c r="F23162" s="469"/>
    </row>
    <row r="23163" spans="6:6" x14ac:dyDescent="0.25">
      <c r="F23163" s="469"/>
    </row>
    <row r="23164" spans="6:6" x14ac:dyDescent="0.25">
      <c r="F23164" s="469"/>
    </row>
    <row r="23165" spans="6:6" x14ac:dyDescent="0.25">
      <c r="F23165" s="469"/>
    </row>
    <row r="23166" spans="6:6" x14ac:dyDescent="0.25">
      <c r="F23166" s="469"/>
    </row>
    <row r="23167" spans="6:6" x14ac:dyDescent="0.25">
      <c r="F23167" s="469"/>
    </row>
    <row r="23168" spans="6:6" x14ac:dyDescent="0.25">
      <c r="F23168" s="469"/>
    </row>
    <row r="23169" spans="6:6" x14ac:dyDescent="0.25">
      <c r="F23169" s="469"/>
    </row>
    <row r="23170" spans="6:6" x14ac:dyDescent="0.25">
      <c r="F23170" s="469"/>
    </row>
    <row r="23171" spans="6:6" x14ac:dyDescent="0.25">
      <c r="F23171" s="469"/>
    </row>
    <row r="23172" spans="6:6" x14ac:dyDescent="0.25">
      <c r="F23172" s="469"/>
    </row>
    <row r="23173" spans="6:6" x14ac:dyDescent="0.25">
      <c r="F23173" s="469"/>
    </row>
    <row r="23174" spans="6:6" x14ac:dyDescent="0.25">
      <c r="F23174" s="469"/>
    </row>
    <row r="23175" spans="6:6" x14ac:dyDescent="0.25">
      <c r="F23175" s="469"/>
    </row>
    <row r="23176" spans="6:6" x14ac:dyDescent="0.25">
      <c r="F23176" s="469"/>
    </row>
    <row r="23177" spans="6:6" x14ac:dyDescent="0.25">
      <c r="F23177" s="469"/>
    </row>
    <row r="23178" spans="6:6" x14ac:dyDescent="0.25">
      <c r="F23178" s="469"/>
    </row>
    <row r="23179" spans="6:6" x14ac:dyDescent="0.25">
      <c r="F23179" s="469"/>
    </row>
    <row r="23180" spans="6:6" x14ac:dyDescent="0.25">
      <c r="F23180" s="469"/>
    </row>
    <row r="23181" spans="6:6" x14ac:dyDescent="0.25">
      <c r="F23181" s="469"/>
    </row>
    <row r="23182" spans="6:6" x14ac:dyDescent="0.25">
      <c r="F23182" s="469"/>
    </row>
    <row r="23183" spans="6:6" x14ac:dyDescent="0.25">
      <c r="F23183" s="469"/>
    </row>
    <row r="23184" spans="6:6" x14ac:dyDescent="0.25">
      <c r="F23184" s="469"/>
    </row>
    <row r="23185" spans="6:6" x14ac:dyDescent="0.25">
      <c r="F23185" s="469"/>
    </row>
    <row r="23186" spans="6:6" x14ac:dyDescent="0.25">
      <c r="F23186" s="469"/>
    </row>
    <row r="23187" spans="6:6" x14ac:dyDescent="0.25">
      <c r="F23187" s="469"/>
    </row>
    <row r="23188" spans="6:6" x14ac:dyDescent="0.25">
      <c r="F23188" s="469"/>
    </row>
    <row r="23189" spans="6:6" x14ac:dyDescent="0.25">
      <c r="F23189" s="469"/>
    </row>
    <row r="23190" spans="6:6" x14ac:dyDescent="0.25">
      <c r="F23190" s="469"/>
    </row>
    <row r="23191" spans="6:6" x14ac:dyDescent="0.25">
      <c r="F23191" s="469"/>
    </row>
    <row r="23192" spans="6:6" x14ac:dyDescent="0.25">
      <c r="F23192" s="469"/>
    </row>
    <row r="23193" spans="6:6" x14ac:dyDescent="0.25">
      <c r="F23193" s="469"/>
    </row>
    <row r="23194" spans="6:6" x14ac:dyDescent="0.25">
      <c r="F23194" s="469"/>
    </row>
    <row r="23195" spans="6:6" x14ac:dyDescent="0.25">
      <c r="F23195" s="469"/>
    </row>
    <row r="23196" spans="6:6" x14ac:dyDescent="0.25">
      <c r="F23196" s="469"/>
    </row>
    <row r="23197" spans="6:6" x14ac:dyDescent="0.25">
      <c r="F23197" s="469"/>
    </row>
    <row r="23198" spans="6:6" x14ac:dyDescent="0.25">
      <c r="F23198" s="469"/>
    </row>
    <row r="23199" spans="6:6" x14ac:dyDescent="0.25">
      <c r="F23199" s="469"/>
    </row>
    <row r="23200" spans="6:6" x14ac:dyDescent="0.25">
      <c r="F23200" s="469"/>
    </row>
    <row r="23201" spans="6:6" x14ac:dyDescent="0.25">
      <c r="F23201" s="469"/>
    </row>
    <row r="23202" spans="6:6" x14ac:dyDescent="0.25">
      <c r="F23202" s="469"/>
    </row>
    <row r="23203" spans="6:6" x14ac:dyDescent="0.25">
      <c r="F23203" s="469"/>
    </row>
    <row r="23204" spans="6:6" x14ac:dyDescent="0.25">
      <c r="F23204" s="469"/>
    </row>
    <row r="23205" spans="6:6" x14ac:dyDescent="0.25">
      <c r="F23205" s="469"/>
    </row>
    <row r="23206" spans="6:6" x14ac:dyDescent="0.25">
      <c r="F23206" s="469"/>
    </row>
    <row r="23207" spans="6:6" x14ac:dyDescent="0.25">
      <c r="F23207" s="469"/>
    </row>
    <row r="23208" spans="6:6" x14ac:dyDescent="0.25">
      <c r="F23208" s="469"/>
    </row>
    <row r="23209" spans="6:6" x14ac:dyDescent="0.25">
      <c r="F23209" s="469"/>
    </row>
    <row r="23210" spans="6:6" x14ac:dyDescent="0.25">
      <c r="F23210" s="469"/>
    </row>
    <row r="23211" spans="6:6" x14ac:dyDescent="0.25">
      <c r="F23211" s="469"/>
    </row>
    <row r="23212" spans="6:6" x14ac:dyDescent="0.25">
      <c r="F23212" s="469"/>
    </row>
    <row r="23213" spans="6:6" x14ac:dyDescent="0.25">
      <c r="F23213" s="469"/>
    </row>
    <row r="23214" spans="6:6" x14ac:dyDescent="0.25">
      <c r="F23214" s="469"/>
    </row>
    <row r="23215" spans="6:6" x14ac:dyDescent="0.25">
      <c r="F23215" s="469"/>
    </row>
    <row r="23216" spans="6:6" x14ac:dyDescent="0.25">
      <c r="F23216" s="469"/>
    </row>
    <row r="23217" spans="6:6" x14ac:dyDescent="0.25">
      <c r="F23217" s="469"/>
    </row>
    <row r="23218" spans="6:6" x14ac:dyDescent="0.25">
      <c r="F23218" s="469"/>
    </row>
    <row r="23219" spans="6:6" x14ac:dyDescent="0.25">
      <c r="F23219" s="469"/>
    </row>
    <row r="23220" spans="6:6" x14ac:dyDescent="0.25">
      <c r="F23220" s="469"/>
    </row>
    <row r="23221" spans="6:6" x14ac:dyDescent="0.25">
      <c r="F23221" s="469"/>
    </row>
    <row r="23222" spans="6:6" x14ac:dyDescent="0.25">
      <c r="F23222" s="469"/>
    </row>
    <row r="23223" spans="6:6" x14ac:dyDescent="0.25">
      <c r="F23223" s="469"/>
    </row>
    <row r="23224" spans="6:6" x14ac:dyDescent="0.25">
      <c r="F23224" s="469"/>
    </row>
    <row r="23225" spans="6:6" x14ac:dyDescent="0.25">
      <c r="F23225" s="469"/>
    </row>
    <row r="23226" spans="6:6" x14ac:dyDescent="0.25">
      <c r="F23226" s="469"/>
    </row>
    <row r="23227" spans="6:6" x14ac:dyDescent="0.25">
      <c r="F23227" s="469"/>
    </row>
    <row r="23228" spans="6:6" x14ac:dyDescent="0.25">
      <c r="F23228" s="469"/>
    </row>
    <row r="23229" spans="6:6" x14ac:dyDescent="0.25">
      <c r="F23229" s="469"/>
    </row>
    <row r="23230" spans="6:6" x14ac:dyDescent="0.25">
      <c r="F23230" s="469"/>
    </row>
    <row r="23231" spans="6:6" x14ac:dyDescent="0.25">
      <c r="F23231" s="469"/>
    </row>
    <row r="23232" spans="6:6" x14ac:dyDescent="0.25">
      <c r="F23232" s="469"/>
    </row>
    <row r="23233" spans="6:6" x14ac:dyDescent="0.25">
      <c r="F23233" s="469"/>
    </row>
    <row r="23234" spans="6:6" x14ac:dyDescent="0.25">
      <c r="F23234" s="469"/>
    </row>
    <row r="23235" spans="6:6" x14ac:dyDescent="0.25">
      <c r="F23235" s="469"/>
    </row>
    <row r="23236" spans="6:6" x14ac:dyDescent="0.25">
      <c r="F23236" s="469"/>
    </row>
    <row r="23237" spans="6:6" x14ac:dyDescent="0.25">
      <c r="F23237" s="469"/>
    </row>
    <row r="23238" spans="6:6" x14ac:dyDescent="0.25">
      <c r="F23238" s="469"/>
    </row>
    <row r="23239" spans="6:6" x14ac:dyDescent="0.25">
      <c r="F23239" s="469"/>
    </row>
    <row r="23240" spans="6:6" x14ac:dyDescent="0.25">
      <c r="F23240" s="469"/>
    </row>
    <row r="23241" spans="6:6" x14ac:dyDescent="0.25">
      <c r="F23241" s="469"/>
    </row>
    <row r="23242" spans="6:6" x14ac:dyDescent="0.25">
      <c r="F23242" s="469"/>
    </row>
    <row r="23243" spans="6:6" x14ac:dyDescent="0.25">
      <c r="F23243" s="469"/>
    </row>
    <row r="23244" spans="6:6" x14ac:dyDescent="0.25">
      <c r="F23244" s="469"/>
    </row>
    <row r="23245" spans="6:6" x14ac:dyDescent="0.25">
      <c r="F23245" s="469"/>
    </row>
    <row r="23246" spans="6:6" x14ac:dyDescent="0.25">
      <c r="F23246" s="469"/>
    </row>
    <row r="23247" spans="6:6" x14ac:dyDescent="0.25">
      <c r="F23247" s="469"/>
    </row>
    <row r="23248" spans="6:6" x14ac:dyDescent="0.25">
      <c r="F23248" s="469"/>
    </row>
    <row r="23249" spans="6:6" x14ac:dyDescent="0.25">
      <c r="F23249" s="469"/>
    </row>
    <row r="23250" spans="6:6" x14ac:dyDescent="0.25">
      <c r="F23250" s="469"/>
    </row>
    <row r="23251" spans="6:6" x14ac:dyDescent="0.25">
      <c r="F23251" s="469"/>
    </row>
    <row r="23252" spans="6:6" x14ac:dyDescent="0.25">
      <c r="F23252" s="469"/>
    </row>
    <row r="23253" spans="6:6" x14ac:dyDescent="0.25">
      <c r="F23253" s="469"/>
    </row>
    <row r="23254" spans="6:6" x14ac:dyDescent="0.25">
      <c r="F23254" s="469"/>
    </row>
    <row r="23255" spans="6:6" x14ac:dyDescent="0.25">
      <c r="F23255" s="469"/>
    </row>
    <row r="23256" spans="6:6" x14ac:dyDescent="0.25">
      <c r="F23256" s="469"/>
    </row>
    <row r="23257" spans="6:6" x14ac:dyDescent="0.25">
      <c r="F23257" s="469"/>
    </row>
    <row r="23258" spans="6:6" x14ac:dyDescent="0.25">
      <c r="F23258" s="469"/>
    </row>
    <row r="23259" spans="6:6" x14ac:dyDescent="0.25">
      <c r="F23259" s="469"/>
    </row>
    <row r="23260" spans="6:6" x14ac:dyDescent="0.25">
      <c r="F23260" s="469"/>
    </row>
    <row r="23261" spans="6:6" x14ac:dyDescent="0.25">
      <c r="F23261" s="469"/>
    </row>
    <row r="23262" spans="6:6" x14ac:dyDescent="0.25">
      <c r="F23262" s="469"/>
    </row>
    <row r="23263" spans="6:6" x14ac:dyDescent="0.25">
      <c r="F23263" s="469"/>
    </row>
    <row r="23264" spans="6:6" x14ac:dyDescent="0.25">
      <c r="F23264" s="469"/>
    </row>
    <row r="23265" spans="6:6" x14ac:dyDescent="0.25">
      <c r="F23265" s="469"/>
    </row>
    <row r="23266" spans="6:6" x14ac:dyDescent="0.25">
      <c r="F23266" s="469"/>
    </row>
    <row r="23267" spans="6:6" x14ac:dyDescent="0.25">
      <c r="F23267" s="469"/>
    </row>
    <row r="23268" spans="6:6" x14ac:dyDescent="0.25">
      <c r="F23268" s="469"/>
    </row>
    <row r="23269" spans="6:6" x14ac:dyDescent="0.25">
      <c r="F23269" s="469"/>
    </row>
    <row r="23270" spans="6:6" x14ac:dyDescent="0.25">
      <c r="F23270" s="469"/>
    </row>
    <row r="23271" spans="6:6" x14ac:dyDescent="0.25">
      <c r="F23271" s="469"/>
    </row>
    <row r="23272" spans="6:6" x14ac:dyDescent="0.25">
      <c r="F23272" s="469"/>
    </row>
    <row r="23273" spans="6:6" x14ac:dyDescent="0.25">
      <c r="F23273" s="469"/>
    </row>
    <row r="23274" spans="6:6" x14ac:dyDescent="0.25">
      <c r="F23274" s="469"/>
    </row>
    <row r="23275" spans="6:6" x14ac:dyDescent="0.25">
      <c r="F23275" s="469"/>
    </row>
    <row r="23276" spans="6:6" x14ac:dyDescent="0.25">
      <c r="F23276" s="469"/>
    </row>
    <row r="23277" spans="6:6" x14ac:dyDescent="0.25">
      <c r="F23277" s="469"/>
    </row>
    <row r="23278" spans="6:6" x14ac:dyDescent="0.25">
      <c r="F23278" s="469"/>
    </row>
    <row r="23279" spans="6:6" x14ac:dyDescent="0.25">
      <c r="F23279" s="469"/>
    </row>
    <row r="23280" spans="6:6" x14ac:dyDescent="0.25">
      <c r="F23280" s="469"/>
    </row>
    <row r="23281" spans="6:6" x14ac:dyDescent="0.25">
      <c r="F23281" s="469"/>
    </row>
    <row r="23282" spans="6:6" x14ac:dyDescent="0.25">
      <c r="F23282" s="469"/>
    </row>
    <row r="23283" spans="6:6" x14ac:dyDescent="0.25">
      <c r="F23283" s="469"/>
    </row>
    <row r="23284" spans="6:6" x14ac:dyDescent="0.25">
      <c r="F23284" s="469"/>
    </row>
    <row r="23285" spans="6:6" x14ac:dyDescent="0.25">
      <c r="F23285" s="469"/>
    </row>
    <row r="23286" spans="6:6" x14ac:dyDescent="0.25">
      <c r="F23286" s="469"/>
    </row>
    <row r="23287" spans="6:6" x14ac:dyDescent="0.25">
      <c r="F23287" s="469"/>
    </row>
    <row r="23288" spans="6:6" x14ac:dyDescent="0.25">
      <c r="F23288" s="469"/>
    </row>
    <row r="23289" spans="6:6" x14ac:dyDescent="0.25">
      <c r="F23289" s="469"/>
    </row>
    <row r="23290" spans="6:6" x14ac:dyDescent="0.25">
      <c r="F23290" s="469"/>
    </row>
    <row r="23291" spans="6:6" x14ac:dyDescent="0.25">
      <c r="F23291" s="469"/>
    </row>
    <row r="23292" spans="6:6" x14ac:dyDescent="0.25">
      <c r="F23292" s="469"/>
    </row>
    <row r="23293" spans="6:6" x14ac:dyDescent="0.25">
      <c r="F23293" s="469"/>
    </row>
    <row r="23294" spans="6:6" x14ac:dyDescent="0.25">
      <c r="F23294" s="469"/>
    </row>
    <row r="23295" spans="6:6" x14ac:dyDescent="0.25">
      <c r="F23295" s="469"/>
    </row>
    <row r="23296" spans="6:6" x14ac:dyDescent="0.25">
      <c r="F23296" s="469"/>
    </row>
    <row r="23297" spans="6:6" x14ac:dyDescent="0.25">
      <c r="F23297" s="469"/>
    </row>
    <row r="23298" spans="6:6" x14ac:dyDescent="0.25">
      <c r="F23298" s="469"/>
    </row>
    <row r="23299" spans="6:6" x14ac:dyDescent="0.25">
      <c r="F23299" s="469"/>
    </row>
    <row r="23300" spans="6:6" x14ac:dyDescent="0.25">
      <c r="F23300" s="469"/>
    </row>
    <row r="23301" spans="6:6" x14ac:dyDescent="0.25">
      <c r="F23301" s="469"/>
    </row>
    <row r="23302" spans="6:6" x14ac:dyDescent="0.25">
      <c r="F23302" s="469"/>
    </row>
    <row r="23303" spans="6:6" x14ac:dyDescent="0.25">
      <c r="F23303" s="469"/>
    </row>
    <row r="23304" spans="6:6" x14ac:dyDescent="0.25">
      <c r="F23304" s="469"/>
    </row>
    <row r="23305" spans="6:6" x14ac:dyDescent="0.25">
      <c r="F23305" s="469"/>
    </row>
    <row r="23306" spans="6:6" x14ac:dyDescent="0.25">
      <c r="F23306" s="469"/>
    </row>
    <row r="23307" spans="6:6" x14ac:dyDescent="0.25">
      <c r="F23307" s="469"/>
    </row>
    <row r="23308" spans="6:6" x14ac:dyDescent="0.25">
      <c r="F23308" s="469"/>
    </row>
    <row r="23309" spans="6:6" x14ac:dyDescent="0.25">
      <c r="F23309" s="469"/>
    </row>
    <row r="23310" spans="6:6" x14ac:dyDescent="0.25">
      <c r="F23310" s="469"/>
    </row>
    <row r="23311" spans="6:6" x14ac:dyDescent="0.25">
      <c r="F23311" s="469"/>
    </row>
    <row r="23312" spans="6:6" x14ac:dyDescent="0.25">
      <c r="F23312" s="469"/>
    </row>
    <row r="23313" spans="6:6" x14ac:dyDescent="0.25">
      <c r="F23313" s="469"/>
    </row>
    <row r="23314" spans="6:6" x14ac:dyDescent="0.25">
      <c r="F23314" s="469"/>
    </row>
    <row r="23315" spans="6:6" x14ac:dyDescent="0.25">
      <c r="F23315" s="469"/>
    </row>
    <row r="23316" spans="6:6" x14ac:dyDescent="0.25">
      <c r="F23316" s="469"/>
    </row>
    <row r="23317" spans="6:6" x14ac:dyDescent="0.25">
      <c r="F23317" s="469"/>
    </row>
    <row r="23318" spans="6:6" x14ac:dyDescent="0.25">
      <c r="F23318" s="469"/>
    </row>
    <row r="23319" spans="6:6" x14ac:dyDescent="0.25">
      <c r="F23319" s="469"/>
    </row>
    <row r="23320" spans="6:6" x14ac:dyDescent="0.25">
      <c r="F23320" s="469"/>
    </row>
    <row r="23321" spans="6:6" x14ac:dyDescent="0.25">
      <c r="F23321" s="469"/>
    </row>
    <row r="23322" spans="6:6" x14ac:dyDescent="0.25">
      <c r="F23322" s="469"/>
    </row>
    <row r="23323" spans="6:6" x14ac:dyDescent="0.25">
      <c r="F23323" s="469"/>
    </row>
    <row r="23324" spans="6:6" x14ac:dyDescent="0.25">
      <c r="F23324" s="469"/>
    </row>
    <row r="23325" spans="6:6" x14ac:dyDescent="0.25">
      <c r="F23325" s="469"/>
    </row>
    <row r="23326" spans="6:6" x14ac:dyDescent="0.25">
      <c r="F23326" s="469"/>
    </row>
    <row r="23327" spans="6:6" x14ac:dyDescent="0.25">
      <c r="F23327" s="469"/>
    </row>
    <row r="23328" spans="6:6" x14ac:dyDescent="0.25">
      <c r="F23328" s="469"/>
    </row>
    <row r="23329" spans="6:6" x14ac:dyDescent="0.25">
      <c r="F23329" s="469"/>
    </row>
    <row r="23330" spans="6:6" x14ac:dyDescent="0.25">
      <c r="F23330" s="469"/>
    </row>
    <row r="23331" spans="6:6" x14ac:dyDescent="0.25">
      <c r="F23331" s="469"/>
    </row>
    <row r="23332" spans="6:6" x14ac:dyDescent="0.25">
      <c r="F23332" s="469"/>
    </row>
    <row r="23333" spans="6:6" x14ac:dyDescent="0.25">
      <c r="F23333" s="469"/>
    </row>
    <row r="23334" spans="6:6" x14ac:dyDescent="0.25">
      <c r="F23334" s="469"/>
    </row>
    <row r="23335" spans="6:6" x14ac:dyDescent="0.25">
      <c r="F23335" s="469"/>
    </row>
    <row r="23336" spans="6:6" x14ac:dyDescent="0.25">
      <c r="F23336" s="469"/>
    </row>
    <row r="23337" spans="6:6" x14ac:dyDescent="0.25">
      <c r="F23337" s="469"/>
    </row>
    <row r="23338" spans="6:6" x14ac:dyDescent="0.25">
      <c r="F23338" s="469"/>
    </row>
    <row r="23339" spans="6:6" x14ac:dyDescent="0.25">
      <c r="F23339" s="469"/>
    </row>
    <row r="23340" spans="6:6" x14ac:dyDescent="0.25">
      <c r="F23340" s="469"/>
    </row>
    <row r="23341" spans="6:6" x14ac:dyDescent="0.25">
      <c r="F23341" s="469"/>
    </row>
    <row r="23342" spans="6:6" x14ac:dyDescent="0.25">
      <c r="F23342" s="469"/>
    </row>
    <row r="23343" spans="6:6" x14ac:dyDescent="0.25">
      <c r="F23343" s="469"/>
    </row>
    <row r="23344" spans="6:6" x14ac:dyDescent="0.25">
      <c r="F23344" s="469"/>
    </row>
    <row r="23345" spans="6:6" x14ac:dyDescent="0.25">
      <c r="F23345" s="469"/>
    </row>
    <row r="23346" spans="6:6" x14ac:dyDescent="0.25">
      <c r="F23346" s="469"/>
    </row>
    <row r="23347" spans="6:6" x14ac:dyDescent="0.25">
      <c r="F23347" s="469"/>
    </row>
    <row r="23348" spans="6:6" x14ac:dyDescent="0.25">
      <c r="F23348" s="469"/>
    </row>
    <row r="23349" spans="6:6" x14ac:dyDescent="0.25">
      <c r="F23349" s="469"/>
    </row>
    <row r="23350" spans="6:6" x14ac:dyDescent="0.25">
      <c r="F23350" s="469"/>
    </row>
    <row r="23351" spans="6:6" x14ac:dyDescent="0.25">
      <c r="F23351" s="469"/>
    </row>
    <row r="23352" spans="6:6" x14ac:dyDescent="0.25">
      <c r="F23352" s="469"/>
    </row>
    <row r="23353" spans="6:6" x14ac:dyDescent="0.25">
      <c r="F23353" s="469"/>
    </row>
    <row r="23354" spans="6:6" x14ac:dyDescent="0.25">
      <c r="F23354" s="469"/>
    </row>
    <row r="23355" spans="6:6" x14ac:dyDescent="0.25">
      <c r="F23355" s="469"/>
    </row>
    <row r="23356" spans="6:6" x14ac:dyDescent="0.25">
      <c r="F23356" s="469"/>
    </row>
    <row r="23357" spans="6:6" x14ac:dyDescent="0.25">
      <c r="F23357" s="469"/>
    </row>
    <row r="23358" spans="6:6" x14ac:dyDescent="0.25">
      <c r="F23358" s="469"/>
    </row>
    <row r="23359" spans="6:6" x14ac:dyDescent="0.25">
      <c r="F23359" s="469"/>
    </row>
    <row r="23360" spans="6:6" x14ac:dyDescent="0.25">
      <c r="F23360" s="469"/>
    </row>
    <row r="23361" spans="6:6" x14ac:dyDescent="0.25">
      <c r="F23361" s="469"/>
    </row>
    <row r="23362" spans="6:6" x14ac:dyDescent="0.25">
      <c r="F23362" s="469"/>
    </row>
    <row r="23363" spans="6:6" x14ac:dyDescent="0.25">
      <c r="F23363" s="469"/>
    </row>
    <row r="23364" spans="6:6" x14ac:dyDescent="0.25">
      <c r="F23364" s="469"/>
    </row>
    <row r="23365" spans="6:6" x14ac:dyDescent="0.25">
      <c r="F23365" s="469"/>
    </row>
    <row r="23366" spans="6:6" x14ac:dyDescent="0.25">
      <c r="F23366" s="469"/>
    </row>
    <row r="23367" spans="6:6" x14ac:dyDescent="0.25">
      <c r="F23367" s="469"/>
    </row>
    <row r="23368" spans="6:6" x14ac:dyDescent="0.25">
      <c r="F23368" s="469"/>
    </row>
    <row r="23369" spans="6:6" x14ac:dyDescent="0.25">
      <c r="F23369" s="469"/>
    </row>
    <row r="23370" spans="6:6" x14ac:dyDescent="0.25">
      <c r="F23370" s="469"/>
    </row>
    <row r="23371" spans="6:6" x14ac:dyDescent="0.25">
      <c r="F23371" s="469"/>
    </row>
    <row r="23372" spans="6:6" x14ac:dyDescent="0.25">
      <c r="F23372" s="469"/>
    </row>
    <row r="23373" spans="6:6" x14ac:dyDescent="0.25">
      <c r="F23373" s="469"/>
    </row>
    <row r="23374" spans="6:6" x14ac:dyDescent="0.25">
      <c r="F23374" s="469"/>
    </row>
    <row r="23375" spans="6:6" x14ac:dyDescent="0.25">
      <c r="F23375" s="469"/>
    </row>
    <row r="23376" spans="6:6" x14ac:dyDescent="0.25">
      <c r="F23376" s="469"/>
    </row>
    <row r="23377" spans="6:6" x14ac:dyDescent="0.25">
      <c r="F23377" s="469"/>
    </row>
    <row r="23378" spans="6:6" x14ac:dyDescent="0.25">
      <c r="F23378" s="469"/>
    </row>
    <row r="23379" spans="6:6" x14ac:dyDescent="0.25">
      <c r="F23379" s="469"/>
    </row>
    <row r="23380" spans="6:6" x14ac:dyDescent="0.25">
      <c r="F23380" s="469"/>
    </row>
    <row r="23381" spans="6:6" x14ac:dyDescent="0.25">
      <c r="F23381" s="469"/>
    </row>
    <row r="23382" spans="6:6" x14ac:dyDescent="0.25">
      <c r="F23382" s="469"/>
    </row>
    <row r="23383" spans="6:6" x14ac:dyDescent="0.25">
      <c r="F23383" s="469"/>
    </row>
    <row r="23384" spans="6:6" x14ac:dyDescent="0.25">
      <c r="F23384" s="469"/>
    </row>
    <row r="23385" spans="6:6" x14ac:dyDescent="0.25">
      <c r="F23385" s="469"/>
    </row>
    <row r="23386" spans="6:6" x14ac:dyDescent="0.25">
      <c r="F23386" s="469"/>
    </row>
    <row r="23387" spans="6:6" x14ac:dyDescent="0.25">
      <c r="F23387" s="469"/>
    </row>
    <row r="23388" spans="6:6" x14ac:dyDescent="0.25">
      <c r="F23388" s="469"/>
    </row>
    <row r="23389" spans="6:6" x14ac:dyDescent="0.25">
      <c r="F23389" s="469"/>
    </row>
    <row r="23390" spans="6:6" x14ac:dyDescent="0.25">
      <c r="F23390" s="469"/>
    </row>
    <row r="23391" spans="6:6" x14ac:dyDescent="0.25">
      <c r="F23391" s="469"/>
    </row>
    <row r="23392" spans="6:6" x14ac:dyDescent="0.25">
      <c r="F23392" s="469"/>
    </row>
    <row r="23393" spans="6:6" x14ac:dyDescent="0.25">
      <c r="F23393" s="469"/>
    </row>
    <row r="23394" spans="6:6" x14ac:dyDescent="0.25">
      <c r="F23394" s="469"/>
    </row>
    <row r="23395" spans="6:6" x14ac:dyDescent="0.25">
      <c r="F23395" s="469"/>
    </row>
    <row r="23396" spans="6:6" x14ac:dyDescent="0.25">
      <c r="F23396" s="469"/>
    </row>
    <row r="23397" spans="6:6" x14ac:dyDescent="0.25">
      <c r="F23397" s="469"/>
    </row>
    <row r="23398" spans="6:6" x14ac:dyDescent="0.25">
      <c r="F23398" s="469"/>
    </row>
    <row r="23399" spans="6:6" x14ac:dyDescent="0.25">
      <c r="F23399" s="469"/>
    </row>
    <row r="23400" spans="6:6" x14ac:dyDescent="0.25">
      <c r="F23400" s="469"/>
    </row>
    <row r="23401" spans="6:6" x14ac:dyDescent="0.25">
      <c r="F23401" s="469"/>
    </row>
    <row r="23402" spans="6:6" x14ac:dyDescent="0.25">
      <c r="F23402" s="469"/>
    </row>
    <row r="23403" spans="6:6" x14ac:dyDescent="0.25">
      <c r="F23403" s="469"/>
    </row>
    <row r="23404" spans="6:6" x14ac:dyDescent="0.25">
      <c r="F23404" s="469"/>
    </row>
    <row r="23405" spans="6:6" x14ac:dyDescent="0.25">
      <c r="F23405" s="469"/>
    </row>
    <row r="23406" spans="6:6" x14ac:dyDescent="0.25">
      <c r="F23406" s="469"/>
    </row>
    <row r="23407" spans="6:6" x14ac:dyDescent="0.25">
      <c r="F23407" s="469"/>
    </row>
    <row r="23408" spans="6:6" x14ac:dyDescent="0.25">
      <c r="F23408" s="469"/>
    </row>
    <row r="23409" spans="6:6" x14ac:dyDescent="0.25">
      <c r="F23409" s="469"/>
    </row>
    <row r="23410" spans="6:6" x14ac:dyDescent="0.25">
      <c r="F23410" s="469"/>
    </row>
    <row r="23411" spans="6:6" x14ac:dyDescent="0.25">
      <c r="F23411" s="469"/>
    </row>
    <row r="23412" spans="6:6" x14ac:dyDescent="0.25">
      <c r="F23412" s="469"/>
    </row>
    <row r="23413" spans="6:6" x14ac:dyDescent="0.25">
      <c r="F23413" s="469"/>
    </row>
    <row r="23414" spans="6:6" x14ac:dyDescent="0.25">
      <c r="F23414" s="469"/>
    </row>
    <row r="23415" spans="6:6" x14ac:dyDescent="0.25">
      <c r="F23415" s="469"/>
    </row>
    <row r="23416" spans="6:6" x14ac:dyDescent="0.25">
      <c r="F23416" s="469"/>
    </row>
    <row r="23417" spans="6:6" x14ac:dyDescent="0.25">
      <c r="F23417" s="469"/>
    </row>
    <row r="23418" spans="6:6" x14ac:dyDescent="0.25">
      <c r="F23418" s="469"/>
    </row>
    <row r="23419" spans="6:6" x14ac:dyDescent="0.25">
      <c r="F23419" s="469"/>
    </row>
    <row r="23420" spans="6:6" x14ac:dyDescent="0.25">
      <c r="F23420" s="469"/>
    </row>
    <row r="23421" spans="6:6" x14ac:dyDescent="0.25">
      <c r="F23421" s="469"/>
    </row>
    <row r="23422" spans="6:6" x14ac:dyDescent="0.25">
      <c r="F23422" s="469"/>
    </row>
    <row r="23423" spans="6:6" x14ac:dyDescent="0.25">
      <c r="F23423" s="469"/>
    </row>
    <row r="23424" spans="6:6" x14ac:dyDescent="0.25">
      <c r="F23424" s="469"/>
    </row>
    <row r="23425" spans="6:6" x14ac:dyDescent="0.25">
      <c r="F23425" s="469"/>
    </row>
    <row r="23426" spans="6:6" x14ac:dyDescent="0.25">
      <c r="F23426" s="469"/>
    </row>
    <row r="23427" spans="6:6" x14ac:dyDescent="0.25">
      <c r="F23427" s="469"/>
    </row>
    <row r="23428" spans="6:6" x14ac:dyDescent="0.25">
      <c r="F23428" s="469"/>
    </row>
    <row r="23429" spans="6:6" x14ac:dyDescent="0.25">
      <c r="F23429" s="469"/>
    </row>
    <row r="23430" spans="6:6" x14ac:dyDescent="0.25">
      <c r="F23430" s="469"/>
    </row>
    <row r="23431" spans="6:6" x14ac:dyDescent="0.25">
      <c r="F23431" s="469"/>
    </row>
    <row r="23432" spans="6:6" x14ac:dyDescent="0.25">
      <c r="F23432" s="469"/>
    </row>
    <row r="23433" spans="6:6" x14ac:dyDescent="0.25">
      <c r="F23433" s="469"/>
    </row>
    <row r="23434" spans="6:6" x14ac:dyDescent="0.25">
      <c r="F23434" s="469"/>
    </row>
    <row r="23435" spans="6:6" x14ac:dyDescent="0.25">
      <c r="F23435" s="469"/>
    </row>
    <row r="23436" spans="6:6" x14ac:dyDescent="0.25">
      <c r="F23436" s="469"/>
    </row>
    <row r="23437" spans="6:6" x14ac:dyDescent="0.25">
      <c r="F23437" s="469"/>
    </row>
    <row r="23438" spans="6:6" x14ac:dyDescent="0.25">
      <c r="F23438" s="469"/>
    </row>
    <row r="23439" spans="6:6" x14ac:dyDescent="0.25">
      <c r="F23439" s="469"/>
    </row>
    <row r="23440" spans="6:6" x14ac:dyDescent="0.25">
      <c r="F23440" s="469"/>
    </row>
    <row r="23441" spans="6:6" x14ac:dyDescent="0.25">
      <c r="F23441" s="469"/>
    </row>
    <row r="23442" spans="6:6" x14ac:dyDescent="0.25">
      <c r="F23442" s="469"/>
    </row>
    <row r="23443" spans="6:6" x14ac:dyDescent="0.25">
      <c r="F23443" s="469"/>
    </row>
    <row r="23444" spans="6:6" x14ac:dyDescent="0.25">
      <c r="F23444" s="469"/>
    </row>
    <row r="23445" spans="6:6" x14ac:dyDescent="0.25">
      <c r="F23445" s="469"/>
    </row>
    <row r="23446" spans="6:6" x14ac:dyDescent="0.25">
      <c r="F23446" s="469"/>
    </row>
    <row r="23447" spans="6:6" x14ac:dyDescent="0.25">
      <c r="F23447" s="469"/>
    </row>
    <row r="23448" spans="6:6" x14ac:dyDescent="0.25">
      <c r="F23448" s="469"/>
    </row>
    <row r="23449" spans="6:6" x14ac:dyDescent="0.25">
      <c r="F23449" s="469"/>
    </row>
    <row r="23450" spans="6:6" x14ac:dyDescent="0.25">
      <c r="F23450" s="469"/>
    </row>
    <row r="23451" spans="6:6" x14ac:dyDescent="0.25">
      <c r="F23451" s="469"/>
    </row>
    <row r="23452" spans="6:6" x14ac:dyDescent="0.25">
      <c r="F23452" s="469"/>
    </row>
    <row r="23453" spans="6:6" x14ac:dyDescent="0.25">
      <c r="F23453" s="469"/>
    </row>
    <row r="23454" spans="6:6" x14ac:dyDescent="0.25">
      <c r="F23454" s="469"/>
    </row>
    <row r="23455" spans="6:6" x14ac:dyDescent="0.25">
      <c r="F23455" s="469"/>
    </row>
    <row r="23456" spans="6:6" x14ac:dyDescent="0.25">
      <c r="F23456" s="469"/>
    </row>
    <row r="23457" spans="6:6" x14ac:dyDescent="0.25">
      <c r="F23457" s="469"/>
    </row>
    <row r="23458" spans="6:6" x14ac:dyDescent="0.25">
      <c r="F23458" s="469"/>
    </row>
    <row r="23459" spans="6:6" x14ac:dyDescent="0.25">
      <c r="F23459" s="469"/>
    </row>
    <row r="23460" spans="6:6" x14ac:dyDescent="0.25">
      <c r="F23460" s="469"/>
    </row>
    <row r="23461" spans="6:6" x14ac:dyDescent="0.25">
      <c r="F23461" s="469"/>
    </row>
    <row r="23462" spans="6:6" x14ac:dyDescent="0.25">
      <c r="F23462" s="469"/>
    </row>
    <row r="23463" spans="6:6" x14ac:dyDescent="0.25">
      <c r="F23463" s="469"/>
    </row>
    <row r="23464" spans="6:6" x14ac:dyDescent="0.25">
      <c r="F23464" s="469"/>
    </row>
    <row r="23465" spans="6:6" x14ac:dyDescent="0.25">
      <c r="F23465" s="469"/>
    </row>
    <row r="23466" spans="6:6" x14ac:dyDescent="0.25">
      <c r="F23466" s="469"/>
    </row>
    <row r="23467" spans="6:6" x14ac:dyDescent="0.25">
      <c r="F23467" s="469"/>
    </row>
    <row r="23468" spans="6:6" x14ac:dyDescent="0.25">
      <c r="F23468" s="469"/>
    </row>
    <row r="23469" spans="6:6" x14ac:dyDescent="0.25">
      <c r="F23469" s="469"/>
    </row>
    <row r="23470" spans="6:6" x14ac:dyDescent="0.25">
      <c r="F23470" s="469"/>
    </row>
    <row r="23471" spans="6:6" x14ac:dyDescent="0.25">
      <c r="F23471" s="469"/>
    </row>
    <row r="23472" spans="6:6" x14ac:dyDescent="0.25">
      <c r="F23472" s="469"/>
    </row>
    <row r="23473" spans="6:6" x14ac:dyDescent="0.25">
      <c r="F23473" s="469"/>
    </row>
    <row r="23474" spans="6:6" x14ac:dyDescent="0.25">
      <c r="F23474" s="469"/>
    </row>
    <row r="23475" spans="6:6" x14ac:dyDescent="0.25">
      <c r="F23475" s="469"/>
    </row>
    <row r="23476" spans="6:6" x14ac:dyDescent="0.25">
      <c r="F23476" s="469"/>
    </row>
    <row r="23477" spans="6:6" x14ac:dyDescent="0.25">
      <c r="F23477" s="469"/>
    </row>
    <row r="23478" spans="6:6" x14ac:dyDescent="0.25">
      <c r="F23478" s="469"/>
    </row>
    <row r="23479" spans="6:6" x14ac:dyDescent="0.25">
      <c r="F23479" s="469"/>
    </row>
    <row r="23480" spans="6:6" x14ac:dyDescent="0.25">
      <c r="F23480" s="469"/>
    </row>
    <row r="23481" spans="6:6" x14ac:dyDescent="0.25">
      <c r="F23481" s="469"/>
    </row>
    <row r="23482" spans="6:6" x14ac:dyDescent="0.25">
      <c r="F23482" s="469"/>
    </row>
    <row r="23483" spans="6:6" x14ac:dyDescent="0.25">
      <c r="F23483" s="469"/>
    </row>
    <row r="23484" spans="6:6" x14ac:dyDescent="0.25">
      <c r="F23484" s="469"/>
    </row>
    <row r="23485" spans="6:6" x14ac:dyDescent="0.25">
      <c r="F23485" s="469"/>
    </row>
    <row r="23486" spans="6:6" x14ac:dyDescent="0.25">
      <c r="F23486" s="469"/>
    </row>
    <row r="23487" spans="6:6" x14ac:dyDescent="0.25">
      <c r="F23487" s="469"/>
    </row>
    <row r="23488" spans="6:6" x14ac:dyDescent="0.25">
      <c r="F23488" s="469"/>
    </row>
    <row r="23489" spans="6:6" x14ac:dyDescent="0.25">
      <c r="F23489" s="469"/>
    </row>
    <row r="23490" spans="6:6" x14ac:dyDescent="0.25">
      <c r="F23490" s="469"/>
    </row>
    <row r="23491" spans="6:6" x14ac:dyDescent="0.25">
      <c r="F23491" s="469"/>
    </row>
    <row r="23492" spans="6:6" x14ac:dyDescent="0.25">
      <c r="F23492" s="469"/>
    </row>
    <row r="23493" spans="6:6" x14ac:dyDescent="0.25">
      <c r="F23493" s="469"/>
    </row>
    <row r="23494" spans="6:6" x14ac:dyDescent="0.25">
      <c r="F23494" s="469"/>
    </row>
    <row r="23495" spans="6:6" x14ac:dyDescent="0.25">
      <c r="F23495" s="469"/>
    </row>
    <row r="23496" spans="6:6" x14ac:dyDescent="0.25">
      <c r="F23496" s="469"/>
    </row>
    <row r="23497" spans="6:6" x14ac:dyDescent="0.25">
      <c r="F23497" s="469"/>
    </row>
    <row r="23498" spans="6:6" x14ac:dyDescent="0.25">
      <c r="F23498" s="469"/>
    </row>
    <row r="23499" spans="6:6" x14ac:dyDescent="0.25">
      <c r="F23499" s="469"/>
    </row>
    <row r="23500" spans="6:6" x14ac:dyDescent="0.25">
      <c r="F23500" s="469"/>
    </row>
    <row r="23501" spans="6:6" x14ac:dyDescent="0.25">
      <c r="F23501" s="469"/>
    </row>
    <row r="23502" spans="6:6" x14ac:dyDescent="0.25">
      <c r="F23502" s="469"/>
    </row>
    <row r="23503" spans="6:6" x14ac:dyDescent="0.25">
      <c r="F23503" s="469"/>
    </row>
    <row r="23504" spans="6:6" x14ac:dyDescent="0.25">
      <c r="F23504" s="469"/>
    </row>
    <row r="23505" spans="6:6" x14ac:dyDescent="0.25">
      <c r="F23505" s="469"/>
    </row>
    <row r="23506" spans="6:6" x14ac:dyDescent="0.25">
      <c r="F23506" s="469"/>
    </row>
    <row r="23507" spans="6:6" x14ac:dyDescent="0.25">
      <c r="F23507" s="469"/>
    </row>
    <row r="23508" spans="6:6" x14ac:dyDescent="0.25">
      <c r="F23508" s="469"/>
    </row>
    <row r="23509" spans="6:6" x14ac:dyDescent="0.25">
      <c r="F23509" s="469"/>
    </row>
    <row r="23510" spans="6:6" x14ac:dyDescent="0.25">
      <c r="F23510" s="469"/>
    </row>
    <row r="23511" spans="6:6" x14ac:dyDescent="0.25">
      <c r="F23511" s="469"/>
    </row>
    <row r="23512" spans="6:6" x14ac:dyDescent="0.25">
      <c r="F23512" s="469"/>
    </row>
    <row r="23513" spans="6:6" x14ac:dyDescent="0.25">
      <c r="F23513" s="469"/>
    </row>
    <row r="23514" spans="6:6" x14ac:dyDescent="0.25">
      <c r="F23514" s="469"/>
    </row>
    <row r="23515" spans="6:6" x14ac:dyDescent="0.25">
      <c r="F23515" s="469"/>
    </row>
    <row r="23516" spans="6:6" x14ac:dyDescent="0.25">
      <c r="F23516" s="469"/>
    </row>
    <row r="23517" spans="6:6" x14ac:dyDescent="0.25">
      <c r="F23517" s="469"/>
    </row>
    <row r="23518" spans="6:6" x14ac:dyDescent="0.25">
      <c r="F23518" s="469"/>
    </row>
    <row r="23519" spans="6:6" x14ac:dyDescent="0.25">
      <c r="F23519" s="469"/>
    </row>
    <row r="23520" spans="6:6" x14ac:dyDescent="0.25">
      <c r="F23520" s="469"/>
    </row>
    <row r="23521" spans="6:6" x14ac:dyDescent="0.25">
      <c r="F23521" s="469"/>
    </row>
    <row r="23522" spans="6:6" x14ac:dyDescent="0.25">
      <c r="F23522" s="469"/>
    </row>
    <row r="23523" spans="6:6" x14ac:dyDescent="0.25">
      <c r="F23523" s="469"/>
    </row>
    <row r="23524" spans="6:6" x14ac:dyDescent="0.25">
      <c r="F23524" s="469"/>
    </row>
    <row r="23525" spans="6:6" x14ac:dyDescent="0.25">
      <c r="F23525" s="469"/>
    </row>
    <row r="23526" spans="6:6" x14ac:dyDescent="0.25">
      <c r="F23526" s="469"/>
    </row>
    <row r="23527" spans="6:6" x14ac:dyDescent="0.25">
      <c r="F23527" s="469"/>
    </row>
    <row r="23528" spans="6:6" x14ac:dyDescent="0.25">
      <c r="F23528" s="469"/>
    </row>
    <row r="23529" spans="6:6" x14ac:dyDescent="0.25">
      <c r="F23529" s="469"/>
    </row>
    <row r="23530" spans="6:6" x14ac:dyDescent="0.25">
      <c r="F23530" s="469"/>
    </row>
    <row r="23531" spans="6:6" x14ac:dyDescent="0.25">
      <c r="F23531" s="469"/>
    </row>
    <row r="23532" spans="6:6" x14ac:dyDescent="0.25">
      <c r="F23532" s="469"/>
    </row>
    <row r="23533" spans="6:6" x14ac:dyDescent="0.25">
      <c r="F23533" s="469"/>
    </row>
    <row r="23534" spans="6:6" x14ac:dyDescent="0.25">
      <c r="F23534" s="469"/>
    </row>
    <row r="23535" spans="6:6" x14ac:dyDescent="0.25">
      <c r="F23535" s="469"/>
    </row>
    <row r="23536" spans="6:6" x14ac:dyDescent="0.25">
      <c r="F23536" s="469"/>
    </row>
    <row r="23537" spans="6:6" x14ac:dyDescent="0.25">
      <c r="F23537" s="469"/>
    </row>
    <row r="23538" spans="6:6" x14ac:dyDescent="0.25">
      <c r="F23538" s="469"/>
    </row>
    <row r="23539" spans="6:6" x14ac:dyDescent="0.25">
      <c r="F23539" s="469"/>
    </row>
    <row r="23540" spans="6:6" x14ac:dyDescent="0.25">
      <c r="F23540" s="469"/>
    </row>
    <row r="23541" spans="6:6" x14ac:dyDescent="0.25">
      <c r="F23541" s="469"/>
    </row>
    <row r="23542" spans="6:6" x14ac:dyDescent="0.25">
      <c r="F23542" s="469"/>
    </row>
    <row r="23543" spans="6:6" x14ac:dyDescent="0.25">
      <c r="F23543" s="469"/>
    </row>
    <row r="23544" spans="6:6" x14ac:dyDescent="0.25">
      <c r="F23544" s="469"/>
    </row>
    <row r="23545" spans="6:6" x14ac:dyDescent="0.25">
      <c r="F23545" s="469"/>
    </row>
    <row r="23546" spans="6:6" x14ac:dyDescent="0.25">
      <c r="F23546" s="469"/>
    </row>
    <row r="23547" spans="6:6" x14ac:dyDescent="0.25">
      <c r="F23547" s="469"/>
    </row>
    <row r="23548" spans="6:6" x14ac:dyDescent="0.25">
      <c r="F23548" s="469"/>
    </row>
    <row r="23549" spans="6:6" x14ac:dyDescent="0.25">
      <c r="F23549" s="469"/>
    </row>
    <row r="23550" spans="6:6" x14ac:dyDescent="0.25">
      <c r="F23550" s="469"/>
    </row>
    <row r="23551" spans="6:6" x14ac:dyDescent="0.25">
      <c r="F23551" s="469"/>
    </row>
    <row r="23552" spans="6:6" x14ac:dyDescent="0.25">
      <c r="F23552" s="469"/>
    </row>
    <row r="23553" spans="6:6" x14ac:dyDescent="0.25">
      <c r="F23553" s="469"/>
    </row>
    <row r="23554" spans="6:6" x14ac:dyDescent="0.25">
      <c r="F23554" s="469"/>
    </row>
    <row r="23555" spans="6:6" x14ac:dyDescent="0.25">
      <c r="F23555" s="469"/>
    </row>
    <row r="23556" spans="6:6" x14ac:dyDescent="0.25">
      <c r="F23556" s="469"/>
    </row>
    <row r="23557" spans="6:6" x14ac:dyDescent="0.25">
      <c r="F23557" s="469"/>
    </row>
    <row r="23558" spans="6:6" x14ac:dyDescent="0.25">
      <c r="F23558" s="469"/>
    </row>
    <row r="23559" spans="6:6" x14ac:dyDescent="0.25">
      <c r="F23559" s="469"/>
    </row>
    <row r="23560" spans="6:6" x14ac:dyDescent="0.25">
      <c r="F23560" s="469"/>
    </row>
    <row r="23561" spans="6:6" x14ac:dyDescent="0.25">
      <c r="F23561" s="469"/>
    </row>
    <row r="23562" spans="6:6" x14ac:dyDescent="0.25">
      <c r="F23562" s="469"/>
    </row>
    <row r="23563" spans="6:6" x14ac:dyDescent="0.25">
      <c r="F23563" s="469"/>
    </row>
    <row r="23564" spans="6:6" x14ac:dyDescent="0.25">
      <c r="F23564" s="469"/>
    </row>
    <row r="23565" spans="6:6" x14ac:dyDescent="0.25">
      <c r="F23565" s="469"/>
    </row>
    <row r="23566" spans="6:6" x14ac:dyDescent="0.25">
      <c r="F23566" s="469"/>
    </row>
    <row r="23567" spans="6:6" x14ac:dyDescent="0.25">
      <c r="F23567" s="469"/>
    </row>
    <row r="23568" spans="6:6" x14ac:dyDescent="0.25">
      <c r="F23568" s="469"/>
    </row>
    <row r="23569" spans="6:6" x14ac:dyDescent="0.25">
      <c r="F23569" s="469"/>
    </row>
    <row r="23570" spans="6:6" x14ac:dyDescent="0.25">
      <c r="F23570" s="469"/>
    </row>
    <row r="23571" spans="6:6" x14ac:dyDescent="0.25">
      <c r="F23571" s="469"/>
    </row>
    <row r="23572" spans="6:6" x14ac:dyDescent="0.25">
      <c r="F23572" s="469"/>
    </row>
    <row r="23573" spans="6:6" x14ac:dyDescent="0.25">
      <c r="F23573" s="469"/>
    </row>
    <row r="23574" spans="6:6" x14ac:dyDescent="0.25">
      <c r="F23574" s="469"/>
    </row>
    <row r="23575" spans="6:6" x14ac:dyDescent="0.25">
      <c r="F23575" s="469"/>
    </row>
    <row r="23576" spans="6:6" x14ac:dyDescent="0.25">
      <c r="F23576" s="469"/>
    </row>
    <row r="23577" spans="6:6" x14ac:dyDescent="0.25">
      <c r="F23577" s="469"/>
    </row>
    <row r="23578" spans="6:6" x14ac:dyDescent="0.25">
      <c r="F23578" s="469"/>
    </row>
    <row r="23579" spans="6:6" x14ac:dyDescent="0.25">
      <c r="F23579" s="469"/>
    </row>
    <row r="23580" spans="6:6" x14ac:dyDescent="0.25">
      <c r="F23580" s="469"/>
    </row>
    <row r="23581" spans="6:6" x14ac:dyDescent="0.25">
      <c r="F23581" s="469"/>
    </row>
    <row r="23582" spans="6:6" x14ac:dyDescent="0.25">
      <c r="F23582" s="469"/>
    </row>
    <row r="23583" spans="6:6" x14ac:dyDescent="0.25">
      <c r="F23583" s="469"/>
    </row>
    <row r="23584" spans="6:6" x14ac:dyDescent="0.25">
      <c r="F23584" s="469"/>
    </row>
    <row r="23585" spans="6:6" x14ac:dyDescent="0.25">
      <c r="F23585" s="469"/>
    </row>
    <row r="23586" spans="6:6" x14ac:dyDescent="0.25">
      <c r="F23586" s="469"/>
    </row>
    <row r="23587" spans="6:6" x14ac:dyDescent="0.25">
      <c r="F23587" s="469"/>
    </row>
    <row r="23588" spans="6:6" x14ac:dyDescent="0.25">
      <c r="F23588" s="469"/>
    </row>
    <row r="23589" spans="6:6" x14ac:dyDescent="0.25">
      <c r="F23589" s="469"/>
    </row>
    <row r="23590" spans="6:6" x14ac:dyDescent="0.25">
      <c r="F23590" s="469"/>
    </row>
    <row r="23591" spans="6:6" x14ac:dyDescent="0.25">
      <c r="F23591" s="469"/>
    </row>
    <row r="23592" spans="6:6" x14ac:dyDescent="0.25">
      <c r="F23592" s="469"/>
    </row>
    <row r="23593" spans="6:6" x14ac:dyDescent="0.25">
      <c r="F23593" s="469"/>
    </row>
    <row r="23594" spans="6:6" x14ac:dyDescent="0.25">
      <c r="F23594" s="469"/>
    </row>
    <row r="23595" spans="6:6" x14ac:dyDescent="0.25">
      <c r="F23595" s="469"/>
    </row>
    <row r="23596" spans="6:6" x14ac:dyDescent="0.25">
      <c r="F23596" s="469"/>
    </row>
    <row r="23597" spans="6:6" x14ac:dyDescent="0.25">
      <c r="F23597" s="469"/>
    </row>
    <row r="23598" spans="6:6" x14ac:dyDescent="0.25">
      <c r="F23598" s="469"/>
    </row>
    <row r="23599" spans="6:6" x14ac:dyDescent="0.25">
      <c r="F23599" s="469"/>
    </row>
    <row r="23600" spans="6:6" x14ac:dyDescent="0.25">
      <c r="F23600" s="469"/>
    </row>
    <row r="23601" spans="6:6" x14ac:dyDescent="0.25">
      <c r="F23601" s="469"/>
    </row>
    <row r="23602" spans="6:6" x14ac:dyDescent="0.25">
      <c r="F23602" s="469"/>
    </row>
    <row r="23603" spans="6:6" x14ac:dyDescent="0.25">
      <c r="F23603" s="469"/>
    </row>
    <row r="23604" spans="6:6" x14ac:dyDescent="0.25">
      <c r="F23604" s="469"/>
    </row>
    <row r="23605" spans="6:6" x14ac:dyDescent="0.25">
      <c r="F23605" s="469"/>
    </row>
    <row r="23606" spans="6:6" x14ac:dyDescent="0.25">
      <c r="F23606" s="469"/>
    </row>
    <row r="23607" spans="6:6" x14ac:dyDescent="0.25">
      <c r="F23607" s="469"/>
    </row>
    <row r="23608" spans="6:6" x14ac:dyDescent="0.25">
      <c r="F23608" s="469"/>
    </row>
    <row r="23609" spans="6:6" x14ac:dyDescent="0.25">
      <c r="F23609" s="469"/>
    </row>
    <row r="23610" spans="6:6" x14ac:dyDescent="0.25">
      <c r="F23610" s="469"/>
    </row>
    <row r="23611" spans="6:6" x14ac:dyDescent="0.25">
      <c r="F23611" s="469"/>
    </row>
    <row r="23612" spans="6:6" x14ac:dyDescent="0.25">
      <c r="F23612" s="469"/>
    </row>
    <row r="23613" spans="6:6" x14ac:dyDescent="0.25">
      <c r="F23613" s="469"/>
    </row>
    <row r="23614" spans="6:6" x14ac:dyDescent="0.25">
      <c r="F23614" s="469"/>
    </row>
    <row r="23615" spans="6:6" x14ac:dyDescent="0.25">
      <c r="F23615" s="469"/>
    </row>
    <row r="23616" spans="6:6" x14ac:dyDescent="0.25">
      <c r="F23616" s="469"/>
    </row>
    <row r="23617" spans="6:6" x14ac:dyDescent="0.25">
      <c r="F23617" s="469"/>
    </row>
    <row r="23618" spans="6:6" x14ac:dyDescent="0.25">
      <c r="F23618" s="469"/>
    </row>
    <row r="23619" spans="6:6" x14ac:dyDescent="0.25">
      <c r="F23619" s="469"/>
    </row>
    <row r="23620" spans="6:6" x14ac:dyDescent="0.25">
      <c r="F23620" s="469"/>
    </row>
    <row r="23621" spans="6:6" x14ac:dyDescent="0.25">
      <c r="F23621" s="469"/>
    </row>
    <row r="23622" spans="6:6" x14ac:dyDescent="0.25">
      <c r="F23622" s="469"/>
    </row>
    <row r="23623" spans="6:6" x14ac:dyDescent="0.25">
      <c r="F23623" s="469"/>
    </row>
    <row r="23624" spans="6:6" x14ac:dyDescent="0.25">
      <c r="F23624" s="469"/>
    </row>
    <row r="23625" spans="6:6" x14ac:dyDescent="0.25">
      <c r="F23625" s="469"/>
    </row>
    <row r="23626" spans="6:6" x14ac:dyDescent="0.25">
      <c r="F23626" s="469"/>
    </row>
    <row r="23627" spans="6:6" x14ac:dyDescent="0.25">
      <c r="F23627" s="469"/>
    </row>
    <row r="23628" spans="6:6" x14ac:dyDescent="0.25">
      <c r="F23628" s="469"/>
    </row>
    <row r="23629" spans="6:6" x14ac:dyDescent="0.25">
      <c r="F23629" s="469"/>
    </row>
    <row r="23630" spans="6:6" x14ac:dyDescent="0.25">
      <c r="F23630" s="469"/>
    </row>
    <row r="23631" spans="6:6" x14ac:dyDescent="0.25">
      <c r="F23631" s="469"/>
    </row>
    <row r="23632" spans="6:6" x14ac:dyDescent="0.25">
      <c r="F23632" s="469"/>
    </row>
    <row r="23633" spans="6:6" x14ac:dyDescent="0.25">
      <c r="F23633" s="469"/>
    </row>
    <row r="23634" spans="6:6" x14ac:dyDescent="0.25">
      <c r="F23634" s="469"/>
    </row>
    <row r="23635" spans="6:6" x14ac:dyDescent="0.25">
      <c r="F23635" s="469"/>
    </row>
    <row r="23636" spans="6:6" x14ac:dyDescent="0.25">
      <c r="F23636" s="469"/>
    </row>
    <row r="23637" spans="6:6" x14ac:dyDescent="0.25">
      <c r="F23637" s="469"/>
    </row>
    <row r="23638" spans="6:6" x14ac:dyDescent="0.25">
      <c r="F23638" s="469"/>
    </row>
    <row r="23639" spans="6:6" x14ac:dyDescent="0.25">
      <c r="F23639" s="469"/>
    </row>
    <row r="23640" spans="6:6" x14ac:dyDescent="0.25">
      <c r="F23640" s="469"/>
    </row>
    <row r="23641" spans="6:6" x14ac:dyDescent="0.25">
      <c r="F23641" s="469"/>
    </row>
    <row r="23642" spans="6:6" x14ac:dyDescent="0.25">
      <c r="F23642" s="469"/>
    </row>
    <row r="23643" spans="6:6" x14ac:dyDescent="0.25">
      <c r="F23643" s="469"/>
    </row>
    <row r="23644" spans="6:6" x14ac:dyDescent="0.25">
      <c r="F23644" s="469"/>
    </row>
    <row r="23645" spans="6:6" x14ac:dyDescent="0.25">
      <c r="F23645" s="469"/>
    </row>
    <row r="23646" spans="6:6" x14ac:dyDescent="0.25">
      <c r="F23646" s="469"/>
    </row>
    <row r="23647" spans="6:6" x14ac:dyDescent="0.25">
      <c r="F23647" s="469"/>
    </row>
    <row r="23648" spans="6:6" x14ac:dyDescent="0.25">
      <c r="F23648" s="469"/>
    </row>
    <row r="23649" spans="6:6" x14ac:dyDescent="0.25">
      <c r="F23649" s="469"/>
    </row>
    <row r="23650" spans="6:6" x14ac:dyDescent="0.25">
      <c r="F23650" s="469"/>
    </row>
    <row r="23651" spans="6:6" x14ac:dyDescent="0.25">
      <c r="F23651" s="469"/>
    </row>
    <row r="23652" spans="6:6" x14ac:dyDescent="0.25">
      <c r="F23652" s="469"/>
    </row>
    <row r="23653" spans="6:6" x14ac:dyDescent="0.25">
      <c r="F23653" s="469"/>
    </row>
    <row r="23654" spans="6:6" x14ac:dyDescent="0.25">
      <c r="F23654" s="469"/>
    </row>
    <row r="23655" spans="6:6" x14ac:dyDescent="0.25">
      <c r="F23655" s="469"/>
    </row>
    <row r="23656" spans="6:6" x14ac:dyDescent="0.25">
      <c r="F23656" s="469"/>
    </row>
    <row r="23657" spans="6:6" x14ac:dyDescent="0.25">
      <c r="F23657" s="469"/>
    </row>
    <row r="23658" spans="6:6" x14ac:dyDescent="0.25">
      <c r="F23658" s="469"/>
    </row>
    <row r="23659" spans="6:6" x14ac:dyDescent="0.25">
      <c r="F23659" s="469"/>
    </row>
    <row r="23660" spans="6:6" x14ac:dyDescent="0.25">
      <c r="F23660" s="469"/>
    </row>
    <row r="23661" spans="6:6" x14ac:dyDescent="0.25">
      <c r="F23661" s="469"/>
    </row>
    <row r="23662" spans="6:6" x14ac:dyDescent="0.25">
      <c r="F23662" s="469"/>
    </row>
    <row r="23663" spans="6:6" x14ac:dyDescent="0.25">
      <c r="F23663" s="469"/>
    </row>
    <row r="23664" spans="6:6" x14ac:dyDescent="0.25">
      <c r="F23664" s="469"/>
    </row>
    <row r="23665" spans="6:6" x14ac:dyDescent="0.25">
      <c r="F23665" s="469"/>
    </row>
    <row r="23666" spans="6:6" x14ac:dyDescent="0.25">
      <c r="F23666" s="469"/>
    </row>
    <row r="23667" spans="6:6" x14ac:dyDescent="0.25">
      <c r="F23667" s="469"/>
    </row>
    <row r="23668" spans="6:6" x14ac:dyDescent="0.25">
      <c r="F23668" s="469"/>
    </row>
    <row r="23669" spans="6:6" x14ac:dyDescent="0.25">
      <c r="F23669" s="469"/>
    </row>
    <row r="23670" spans="6:6" x14ac:dyDescent="0.25">
      <c r="F23670" s="469"/>
    </row>
    <row r="23671" spans="6:6" x14ac:dyDescent="0.25">
      <c r="F23671" s="469"/>
    </row>
    <row r="23672" spans="6:6" x14ac:dyDescent="0.25">
      <c r="F23672" s="469"/>
    </row>
    <row r="23673" spans="6:6" x14ac:dyDescent="0.25">
      <c r="F23673" s="469"/>
    </row>
    <row r="23674" spans="6:6" x14ac:dyDescent="0.25">
      <c r="F23674" s="469"/>
    </row>
    <row r="23675" spans="6:6" x14ac:dyDescent="0.25">
      <c r="F23675" s="469"/>
    </row>
    <row r="23676" spans="6:6" x14ac:dyDescent="0.25">
      <c r="F23676" s="469"/>
    </row>
    <row r="23677" spans="6:6" x14ac:dyDescent="0.25">
      <c r="F23677" s="469"/>
    </row>
    <row r="23678" spans="6:6" x14ac:dyDescent="0.25">
      <c r="F23678" s="469"/>
    </row>
    <row r="23679" spans="6:6" x14ac:dyDescent="0.25">
      <c r="F23679" s="469"/>
    </row>
    <row r="23680" spans="6:6" x14ac:dyDescent="0.25">
      <c r="F23680" s="469"/>
    </row>
    <row r="23681" spans="6:6" x14ac:dyDescent="0.25">
      <c r="F23681" s="469"/>
    </row>
    <row r="23682" spans="6:6" x14ac:dyDescent="0.25">
      <c r="F23682" s="469"/>
    </row>
    <row r="23683" spans="6:6" x14ac:dyDescent="0.25">
      <c r="F23683" s="469"/>
    </row>
    <row r="23684" spans="6:6" x14ac:dyDescent="0.25">
      <c r="F23684" s="469"/>
    </row>
    <row r="23685" spans="6:6" x14ac:dyDescent="0.25">
      <c r="F23685" s="469"/>
    </row>
    <row r="23686" spans="6:6" x14ac:dyDescent="0.25">
      <c r="F23686" s="469"/>
    </row>
    <row r="23687" spans="6:6" x14ac:dyDescent="0.25">
      <c r="F23687" s="469"/>
    </row>
    <row r="23688" spans="6:6" x14ac:dyDescent="0.25">
      <c r="F23688" s="469"/>
    </row>
    <row r="23689" spans="6:6" x14ac:dyDescent="0.25">
      <c r="F23689" s="469"/>
    </row>
    <row r="23690" spans="6:6" x14ac:dyDescent="0.25">
      <c r="F23690" s="469"/>
    </row>
    <row r="23691" spans="6:6" x14ac:dyDescent="0.25">
      <c r="F23691" s="469"/>
    </row>
    <row r="23692" spans="6:6" x14ac:dyDescent="0.25">
      <c r="F23692" s="469"/>
    </row>
    <row r="23693" spans="6:6" x14ac:dyDescent="0.25">
      <c r="F23693" s="469"/>
    </row>
    <row r="23694" spans="6:6" x14ac:dyDescent="0.25">
      <c r="F23694" s="469"/>
    </row>
    <row r="23695" spans="6:6" x14ac:dyDescent="0.25">
      <c r="F23695" s="469"/>
    </row>
    <row r="23696" spans="6:6" x14ac:dyDescent="0.25">
      <c r="F23696" s="469"/>
    </row>
    <row r="23697" spans="6:6" x14ac:dyDescent="0.25">
      <c r="F23697" s="469"/>
    </row>
    <row r="23698" spans="6:6" x14ac:dyDescent="0.25">
      <c r="F23698" s="469"/>
    </row>
    <row r="23699" spans="6:6" x14ac:dyDescent="0.25">
      <c r="F23699" s="469"/>
    </row>
    <row r="23700" spans="6:6" x14ac:dyDescent="0.25">
      <c r="F23700" s="469"/>
    </row>
    <row r="23701" spans="6:6" x14ac:dyDescent="0.25">
      <c r="F23701" s="469"/>
    </row>
    <row r="23702" spans="6:6" x14ac:dyDescent="0.25">
      <c r="F23702" s="469"/>
    </row>
    <row r="23703" spans="6:6" x14ac:dyDescent="0.25">
      <c r="F23703" s="469"/>
    </row>
    <row r="23704" spans="6:6" x14ac:dyDescent="0.25">
      <c r="F23704" s="469"/>
    </row>
    <row r="23705" spans="6:6" x14ac:dyDescent="0.25">
      <c r="F23705" s="469"/>
    </row>
    <row r="23706" spans="6:6" x14ac:dyDescent="0.25">
      <c r="F23706" s="469"/>
    </row>
    <row r="23707" spans="6:6" x14ac:dyDescent="0.25">
      <c r="F23707" s="469"/>
    </row>
    <row r="23708" spans="6:6" x14ac:dyDescent="0.25">
      <c r="F23708" s="469"/>
    </row>
    <row r="23709" spans="6:6" x14ac:dyDescent="0.25">
      <c r="F23709" s="469"/>
    </row>
    <row r="23710" spans="6:6" x14ac:dyDescent="0.25">
      <c r="F23710" s="469"/>
    </row>
    <row r="23711" spans="6:6" x14ac:dyDescent="0.25">
      <c r="F23711" s="469"/>
    </row>
    <row r="23712" spans="6:6" x14ac:dyDescent="0.25">
      <c r="F23712" s="469"/>
    </row>
    <row r="23713" spans="6:6" x14ac:dyDescent="0.25">
      <c r="F23713" s="469"/>
    </row>
    <row r="23714" spans="6:6" x14ac:dyDescent="0.25">
      <c r="F23714" s="469"/>
    </row>
    <row r="23715" spans="6:6" x14ac:dyDescent="0.25">
      <c r="F23715" s="469"/>
    </row>
    <row r="23716" spans="6:6" x14ac:dyDescent="0.25">
      <c r="F23716" s="469"/>
    </row>
    <row r="23717" spans="6:6" x14ac:dyDescent="0.25">
      <c r="F23717" s="469"/>
    </row>
    <row r="23718" spans="6:6" x14ac:dyDescent="0.25">
      <c r="F23718" s="469"/>
    </row>
    <row r="23719" spans="6:6" x14ac:dyDescent="0.25">
      <c r="F23719" s="469"/>
    </row>
    <row r="23720" spans="6:6" x14ac:dyDescent="0.25">
      <c r="F23720" s="469"/>
    </row>
    <row r="23721" spans="6:6" x14ac:dyDescent="0.25">
      <c r="F23721" s="469"/>
    </row>
    <row r="23722" spans="6:6" x14ac:dyDescent="0.25">
      <c r="F23722" s="469"/>
    </row>
    <row r="23723" spans="6:6" x14ac:dyDescent="0.25">
      <c r="F23723" s="469"/>
    </row>
    <row r="23724" spans="6:6" x14ac:dyDescent="0.25">
      <c r="F23724" s="469"/>
    </row>
    <row r="23725" spans="6:6" x14ac:dyDescent="0.25">
      <c r="F23725" s="469"/>
    </row>
    <row r="23726" spans="6:6" x14ac:dyDescent="0.25">
      <c r="F23726" s="469"/>
    </row>
    <row r="23727" spans="6:6" x14ac:dyDescent="0.25">
      <c r="F23727" s="469"/>
    </row>
    <row r="23728" spans="6:6" x14ac:dyDescent="0.25">
      <c r="F23728" s="469"/>
    </row>
    <row r="23729" spans="6:6" x14ac:dyDescent="0.25">
      <c r="F23729" s="469"/>
    </row>
    <row r="23730" spans="6:6" x14ac:dyDescent="0.25">
      <c r="F23730" s="469"/>
    </row>
    <row r="23731" spans="6:6" x14ac:dyDescent="0.25">
      <c r="F23731" s="469"/>
    </row>
    <row r="23732" spans="6:6" x14ac:dyDescent="0.25">
      <c r="F23732" s="469"/>
    </row>
    <row r="23733" spans="6:6" x14ac:dyDescent="0.25">
      <c r="F23733" s="469"/>
    </row>
    <row r="23734" spans="6:6" x14ac:dyDescent="0.25">
      <c r="F23734" s="469"/>
    </row>
    <row r="23735" spans="6:6" x14ac:dyDescent="0.25">
      <c r="F23735" s="469"/>
    </row>
    <row r="23736" spans="6:6" x14ac:dyDescent="0.25">
      <c r="F23736" s="469"/>
    </row>
    <row r="23737" spans="6:6" x14ac:dyDescent="0.25">
      <c r="F23737" s="469"/>
    </row>
    <row r="23738" spans="6:6" x14ac:dyDescent="0.25">
      <c r="F23738" s="469"/>
    </row>
    <row r="23739" spans="6:6" x14ac:dyDescent="0.25">
      <c r="F23739" s="469"/>
    </row>
    <row r="23740" spans="6:6" x14ac:dyDescent="0.25">
      <c r="F23740" s="469"/>
    </row>
    <row r="23741" spans="6:6" x14ac:dyDescent="0.25">
      <c r="F23741" s="469"/>
    </row>
    <row r="23742" spans="6:6" x14ac:dyDescent="0.25">
      <c r="F23742" s="469"/>
    </row>
    <row r="23743" spans="6:6" x14ac:dyDescent="0.25">
      <c r="F23743" s="469"/>
    </row>
    <row r="23744" spans="6:6" x14ac:dyDescent="0.25">
      <c r="F23744" s="469"/>
    </row>
    <row r="23745" spans="6:6" x14ac:dyDescent="0.25">
      <c r="F23745" s="469"/>
    </row>
    <row r="23746" spans="6:6" x14ac:dyDescent="0.25">
      <c r="F23746" s="469"/>
    </row>
    <row r="23747" spans="6:6" x14ac:dyDescent="0.25">
      <c r="F23747" s="469"/>
    </row>
    <row r="23748" spans="6:6" x14ac:dyDescent="0.25">
      <c r="F23748" s="469"/>
    </row>
    <row r="23749" spans="6:6" x14ac:dyDescent="0.25">
      <c r="F23749" s="469"/>
    </row>
    <row r="23750" spans="6:6" x14ac:dyDescent="0.25">
      <c r="F23750" s="469"/>
    </row>
    <row r="23751" spans="6:6" x14ac:dyDescent="0.25">
      <c r="F23751" s="469"/>
    </row>
    <row r="23752" spans="6:6" x14ac:dyDescent="0.25">
      <c r="F23752" s="469"/>
    </row>
    <row r="23753" spans="6:6" x14ac:dyDescent="0.25">
      <c r="F23753" s="469"/>
    </row>
    <row r="23754" spans="6:6" x14ac:dyDescent="0.25">
      <c r="F23754" s="469"/>
    </row>
    <row r="23755" spans="6:6" x14ac:dyDescent="0.25">
      <c r="F23755" s="469"/>
    </row>
    <row r="23756" spans="6:6" x14ac:dyDescent="0.25">
      <c r="F23756" s="469"/>
    </row>
    <row r="23757" spans="6:6" x14ac:dyDescent="0.25">
      <c r="F23757" s="469"/>
    </row>
    <row r="23758" spans="6:6" x14ac:dyDescent="0.25">
      <c r="F23758" s="469"/>
    </row>
    <row r="23759" spans="6:6" x14ac:dyDescent="0.25">
      <c r="F23759" s="469"/>
    </row>
    <row r="23760" spans="6:6" x14ac:dyDescent="0.25">
      <c r="F23760" s="469"/>
    </row>
    <row r="23761" spans="6:6" x14ac:dyDescent="0.25">
      <c r="F23761" s="469"/>
    </row>
    <row r="23762" spans="6:6" x14ac:dyDescent="0.25">
      <c r="F23762" s="469"/>
    </row>
    <row r="23763" spans="6:6" x14ac:dyDescent="0.25">
      <c r="F23763" s="469"/>
    </row>
    <row r="23764" spans="6:6" x14ac:dyDescent="0.25">
      <c r="F23764" s="469"/>
    </row>
    <row r="23765" spans="6:6" x14ac:dyDescent="0.25">
      <c r="F23765" s="469"/>
    </row>
    <row r="23766" spans="6:6" x14ac:dyDescent="0.25">
      <c r="F23766" s="469"/>
    </row>
    <row r="23767" spans="6:6" x14ac:dyDescent="0.25">
      <c r="F23767" s="469"/>
    </row>
    <row r="23768" spans="6:6" x14ac:dyDescent="0.25">
      <c r="F23768" s="469"/>
    </row>
    <row r="23769" spans="6:6" x14ac:dyDescent="0.25">
      <c r="F23769" s="469"/>
    </row>
    <row r="23770" spans="6:6" x14ac:dyDescent="0.25">
      <c r="F23770" s="469"/>
    </row>
    <row r="23771" spans="6:6" x14ac:dyDescent="0.25">
      <c r="F23771" s="469"/>
    </row>
    <row r="23772" spans="6:6" x14ac:dyDescent="0.25">
      <c r="F23772" s="469"/>
    </row>
    <row r="23773" spans="6:6" x14ac:dyDescent="0.25">
      <c r="F23773" s="469"/>
    </row>
    <row r="23774" spans="6:6" x14ac:dyDescent="0.25">
      <c r="F23774" s="469"/>
    </row>
    <row r="23775" spans="6:6" x14ac:dyDescent="0.25">
      <c r="F23775" s="469"/>
    </row>
    <row r="23776" spans="6:6" x14ac:dyDescent="0.25">
      <c r="F23776" s="469"/>
    </row>
    <row r="23777" spans="6:6" x14ac:dyDescent="0.25">
      <c r="F23777" s="469"/>
    </row>
    <row r="23778" spans="6:6" x14ac:dyDescent="0.25">
      <c r="F23778" s="469"/>
    </row>
    <row r="23779" spans="6:6" x14ac:dyDescent="0.25">
      <c r="F23779" s="469"/>
    </row>
    <row r="23780" spans="6:6" x14ac:dyDescent="0.25">
      <c r="F23780" s="469"/>
    </row>
    <row r="23781" spans="6:6" x14ac:dyDescent="0.25">
      <c r="F23781" s="469"/>
    </row>
    <row r="23782" spans="6:6" x14ac:dyDescent="0.25">
      <c r="F23782" s="469"/>
    </row>
    <row r="23783" spans="6:6" x14ac:dyDescent="0.25">
      <c r="F23783" s="469"/>
    </row>
    <row r="23784" spans="6:6" x14ac:dyDescent="0.25">
      <c r="F23784" s="469"/>
    </row>
    <row r="23785" spans="6:6" x14ac:dyDescent="0.25">
      <c r="F23785" s="469"/>
    </row>
    <row r="23786" spans="6:6" x14ac:dyDescent="0.25">
      <c r="F23786" s="469"/>
    </row>
    <row r="23787" spans="6:6" x14ac:dyDescent="0.25">
      <c r="F23787" s="469"/>
    </row>
    <row r="23788" spans="6:6" x14ac:dyDescent="0.25">
      <c r="F23788" s="469"/>
    </row>
    <row r="23789" spans="6:6" x14ac:dyDescent="0.25">
      <c r="F23789" s="469"/>
    </row>
    <row r="23790" spans="6:6" x14ac:dyDescent="0.25">
      <c r="F23790" s="469"/>
    </row>
    <row r="23791" spans="6:6" x14ac:dyDescent="0.25">
      <c r="F23791" s="469"/>
    </row>
    <row r="23792" spans="6:6" x14ac:dyDescent="0.25">
      <c r="F23792" s="469"/>
    </row>
    <row r="23793" spans="6:6" x14ac:dyDescent="0.25">
      <c r="F23793" s="469"/>
    </row>
    <row r="23794" spans="6:6" x14ac:dyDescent="0.25">
      <c r="F23794" s="469"/>
    </row>
    <row r="23795" spans="6:6" x14ac:dyDescent="0.25">
      <c r="F23795" s="469"/>
    </row>
    <row r="23796" spans="6:6" x14ac:dyDescent="0.25">
      <c r="F23796" s="469"/>
    </row>
    <row r="23797" spans="6:6" x14ac:dyDescent="0.25">
      <c r="F23797" s="469"/>
    </row>
    <row r="23798" spans="6:6" x14ac:dyDescent="0.25">
      <c r="F23798" s="469"/>
    </row>
    <row r="23799" spans="6:6" x14ac:dyDescent="0.25">
      <c r="F23799" s="469"/>
    </row>
    <row r="23800" spans="6:6" x14ac:dyDescent="0.25">
      <c r="F23800" s="469"/>
    </row>
    <row r="23801" spans="6:6" x14ac:dyDescent="0.25">
      <c r="F23801" s="469"/>
    </row>
    <row r="23802" spans="6:6" x14ac:dyDescent="0.25">
      <c r="F23802" s="469"/>
    </row>
    <row r="23803" spans="6:6" x14ac:dyDescent="0.25">
      <c r="F23803" s="469"/>
    </row>
    <row r="23804" spans="6:6" x14ac:dyDescent="0.25">
      <c r="F23804" s="469"/>
    </row>
    <row r="23805" spans="6:6" x14ac:dyDescent="0.25">
      <c r="F23805" s="469"/>
    </row>
    <row r="23806" spans="6:6" x14ac:dyDescent="0.25">
      <c r="F23806" s="469"/>
    </row>
    <row r="23807" spans="6:6" x14ac:dyDescent="0.25">
      <c r="F23807" s="469"/>
    </row>
    <row r="23808" spans="6:6" x14ac:dyDescent="0.25">
      <c r="F23808" s="469"/>
    </row>
    <row r="23809" spans="6:6" x14ac:dyDescent="0.25">
      <c r="F23809" s="469"/>
    </row>
    <row r="23810" spans="6:6" x14ac:dyDescent="0.25">
      <c r="F23810" s="469"/>
    </row>
    <row r="23811" spans="6:6" x14ac:dyDescent="0.25">
      <c r="F23811" s="469"/>
    </row>
    <row r="23812" spans="6:6" x14ac:dyDescent="0.25">
      <c r="F23812" s="469"/>
    </row>
    <row r="23813" spans="6:6" x14ac:dyDescent="0.25">
      <c r="F23813" s="469"/>
    </row>
    <row r="23814" spans="6:6" x14ac:dyDescent="0.25">
      <c r="F23814" s="469"/>
    </row>
    <row r="23815" spans="6:6" x14ac:dyDescent="0.25">
      <c r="F23815" s="469"/>
    </row>
    <row r="23816" spans="6:6" x14ac:dyDescent="0.25">
      <c r="F23816" s="469"/>
    </row>
    <row r="23817" spans="6:6" x14ac:dyDescent="0.25">
      <c r="F23817" s="469"/>
    </row>
    <row r="23818" spans="6:6" x14ac:dyDescent="0.25">
      <c r="F23818" s="469"/>
    </row>
    <row r="23819" spans="6:6" x14ac:dyDescent="0.25">
      <c r="F23819" s="469"/>
    </row>
    <row r="23820" spans="6:6" x14ac:dyDescent="0.25">
      <c r="F23820" s="469"/>
    </row>
    <row r="23821" spans="6:6" x14ac:dyDescent="0.25">
      <c r="F23821" s="469"/>
    </row>
    <row r="23822" spans="6:6" x14ac:dyDescent="0.25">
      <c r="F23822" s="469"/>
    </row>
    <row r="23823" spans="6:6" x14ac:dyDescent="0.25">
      <c r="F23823" s="469"/>
    </row>
    <row r="23824" spans="6:6" x14ac:dyDescent="0.25">
      <c r="F23824" s="469"/>
    </row>
    <row r="23825" spans="6:6" x14ac:dyDescent="0.25">
      <c r="F23825" s="469"/>
    </row>
    <row r="23826" spans="6:6" x14ac:dyDescent="0.25">
      <c r="F23826" s="469"/>
    </row>
    <row r="23827" spans="6:6" x14ac:dyDescent="0.25">
      <c r="F23827" s="469"/>
    </row>
    <row r="23828" spans="6:6" x14ac:dyDescent="0.25">
      <c r="F23828" s="469"/>
    </row>
    <row r="23829" spans="6:6" x14ac:dyDescent="0.25">
      <c r="F23829" s="469"/>
    </row>
    <row r="23830" spans="6:6" x14ac:dyDescent="0.25">
      <c r="F23830" s="469"/>
    </row>
    <row r="23831" spans="6:6" x14ac:dyDescent="0.25">
      <c r="F23831" s="469"/>
    </row>
    <row r="23832" spans="6:6" x14ac:dyDescent="0.25">
      <c r="F23832" s="469"/>
    </row>
    <row r="23833" spans="6:6" x14ac:dyDescent="0.25">
      <c r="F23833" s="469"/>
    </row>
    <row r="23834" spans="6:6" x14ac:dyDescent="0.25">
      <c r="F23834" s="469"/>
    </row>
    <row r="23835" spans="6:6" x14ac:dyDescent="0.25">
      <c r="F23835" s="469"/>
    </row>
    <row r="23836" spans="6:6" x14ac:dyDescent="0.25">
      <c r="F23836" s="469"/>
    </row>
    <row r="23837" spans="6:6" x14ac:dyDescent="0.25">
      <c r="F23837" s="469"/>
    </row>
    <row r="23838" spans="6:6" x14ac:dyDescent="0.25">
      <c r="F23838" s="469"/>
    </row>
    <row r="23839" spans="6:6" x14ac:dyDescent="0.25">
      <c r="F23839" s="469"/>
    </row>
    <row r="23840" spans="6:6" x14ac:dyDescent="0.25">
      <c r="F23840" s="469"/>
    </row>
    <row r="23841" spans="6:6" x14ac:dyDescent="0.25">
      <c r="F23841" s="469"/>
    </row>
    <row r="23842" spans="6:6" x14ac:dyDescent="0.25">
      <c r="F23842" s="469"/>
    </row>
    <row r="23843" spans="6:6" x14ac:dyDescent="0.25">
      <c r="F23843" s="469"/>
    </row>
    <row r="23844" spans="6:6" x14ac:dyDescent="0.25">
      <c r="F23844" s="469"/>
    </row>
    <row r="23845" spans="6:6" x14ac:dyDescent="0.25">
      <c r="F23845" s="469"/>
    </row>
    <row r="23846" spans="6:6" x14ac:dyDescent="0.25">
      <c r="F23846" s="469"/>
    </row>
    <row r="23847" spans="6:6" x14ac:dyDescent="0.25">
      <c r="F23847" s="469"/>
    </row>
    <row r="23848" spans="6:6" x14ac:dyDescent="0.25">
      <c r="F23848" s="469"/>
    </row>
    <row r="23849" spans="6:6" x14ac:dyDescent="0.25">
      <c r="F23849" s="469"/>
    </row>
    <row r="23850" spans="6:6" x14ac:dyDescent="0.25">
      <c r="F23850" s="469"/>
    </row>
    <row r="23851" spans="6:6" x14ac:dyDescent="0.25">
      <c r="F23851" s="469"/>
    </row>
    <row r="23852" spans="6:6" x14ac:dyDescent="0.25">
      <c r="F23852" s="469"/>
    </row>
    <row r="23853" spans="6:6" x14ac:dyDescent="0.25">
      <c r="F23853" s="469"/>
    </row>
    <row r="23854" spans="6:6" x14ac:dyDescent="0.25">
      <c r="F23854" s="469"/>
    </row>
    <row r="23855" spans="6:6" x14ac:dyDescent="0.25">
      <c r="F23855" s="469"/>
    </row>
    <row r="23856" spans="6:6" x14ac:dyDescent="0.25">
      <c r="F23856" s="469"/>
    </row>
    <row r="23857" spans="6:6" x14ac:dyDescent="0.25">
      <c r="F23857" s="469"/>
    </row>
    <row r="23858" spans="6:6" x14ac:dyDescent="0.25">
      <c r="F23858" s="469"/>
    </row>
    <row r="23859" spans="6:6" x14ac:dyDescent="0.25">
      <c r="F23859" s="469"/>
    </row>
    <row r="23860" spans="6:6" x14ac:dyDescent="0.25">
      <c r="F23860" s="469"/>
    </row>
    <row r="23861" spans="6:6" x14ac:dyDescent="0.25">
      <c r="F23861" s="469"/>
    </row>
    <row r="23862" spans="6:6" x14ac:dyDescent="0.25">
      <c r="F23862" s="469"/>
    </row>
    <row r="23863" spans="6:6" x14ac:dyDescent="0.25">
      <c r="F23863" s="469"/>
    </row>
    <row r="23864" spans="6:6" x14ac:dyDescent="0.25">
      <c r="F23864" s="469"/>
    </row>
    <row r="23865" spans="6:6" x14ac:dyDescent="0.25">
      <c r="F23865" s="469"/>
    </row>
    <row r="23866" spans="6:6" x14ac:dyDescent="0.25">
      <c r="F23866" s="469"/>
    </row>
    <row r="23867" spans="6:6" x14ac:dyDescent="0.25">
      <c r="F23867" s="469"/>
    </row>
    <row r="23868" spans="6:6" x14ac:dyDescent="0.25">
      <c r="F23868" s="469"/>
    </row>
    <row r="23869" spans="6:6" x14ac:dyDescent="0.25">
      <c r="F23869" s="469"/>
    </row>
    <row r="23870" spans="6:6" x14ac:dyDescent="0.25">
      <c r="F23870" s="469"/>
    </row>
    <row r="23871" spans="6:6" x14ac:dyDescent="0.25">
      <c r="F23871" s="469"/>
    </row>
    <row r="23872" spans="6:6" x14ac:dyDescent="0.25">
      <c r="F23872" s="469"/>
    </row>
    <row r="23873" spans="6:6" x14ac:dyDescent="0.25">
      <c r="F23873" s="469"/>
    </row>
    <row r="23874" spans="6:6" x14ac:dyDescent="0.25">
      <c r="F23874" s="469"/>
    </row>
    <row r="23875" spans="6:6" x14ac:dyDescent="0.25">
      <c r="F23875" s="469"/>
    </row>
    <row r="23876" spans="6:6" x14ac:dyDescent="0.25">
      <c r="F23876" s="469"/>
    </row>
    <row r="23877" spans="6:6" x14ac:dyDescent="0.25">
      <c r="F23877" s="469"/>
    </row>
    <row r="23878" spans="6:6" x14ac:dyDescent="0.25">
      <c r="F23878" s="469"/>
    </row>
    <row r="23879" spans="6:6" x14ac:dyDescent="0.25">
      <c r="F23879" s="469"/>
    </row>
    <row r="23880" spans="6:6" x14ac:dyDescent="0.25">
      <c r="F23880" s="469"/>
    </row>
    <row r="23881" spans="6:6" x14ac:dyDescent="0.25">
      <c r="F23881" s="469"/>
    </row>
    <row r="23882" spans="6:6" x14ac:dyDescent="0.25">
      <c r="F23882" s="469"/>
    </row>
    <row r="23883" spans="6:6" x14ac:dyDescent="0.25">
      <c r="F23883" s="469"/>
    </row>
    <row r="23884" spans="6:6" x14ac:dyDescent="0.25">
      <c r="F23884" s="469"/>
    </row>
    <row r="23885" spans="6:6" x14ac:dyDescent="0.25">
      <c r="F23885" s="469"/>
    </row>
    <row r="23886" spans="6:6" x14ac:dyDescent="0.25">
      <c r="F23886" s="469"/>
    </row>
    <row r="23887" spans="6:6" x14ac:dyDescent="0.25">
      <c r="F23887" s="469"/>
    </row>
    <row r="23888" spans="6:6" x14ac:dyDescent="0.25">
      <c r="F23888" s="469"/>
    </row>
    <row r="23889" spans="6:6" x14ac:dyDescent="0.25">
      <c r="F23889" s="469"/>
    </row>
    <row r="23890" spans="6:6" x14ac:dyDescent="0.25">
      <c r="F23890" s="469"/>
    </row>
    <row r="23891" spans="6:6" x14ac:dyDescent="0.25">
      <c r="F23891" s="469"/>
    </row>
    <row r="23892" spans="6:6" x14ac:dyDescent="0.25">
      <c r="F23892" s="469"/>
    </row>
    <row r="23893" spans="6:6" x14ac:dyDescent="0.25">
      <c r="F23893" s="469"/>
    </row>
    <row r="23894" spans="6:6" x14ac:dyDescent="0.25">
      <c r="F23894" s="469"/>
    </row>
    <row r="23895" spans="6:6" x14ac:dyDescent="0.25">
      <c r="F23895" s="469"/>
    </row>
    <row r="23896" spans="6:6" x14ac:dyDescent="0.25">
      <c r="F23896" s="469"/>
    </row>
    <row r="23897" spans="6:6" x14ac:dyDescent="0.25">
      <c r="F23897" s="469"/>
    </row>
    <row r="23898" spans="6:6" x14ac:dyDescent="0.25">
      <c r="F23898" s="469"/>
    </row>
    <row r="23899" spans="6:6" x14ac:dyDescent="0.25">
      <c r="F23899" s="469"/>
    </row>
    <row r="23900" spans="6:6" x14ac:dyDescent="0.25">
      <c r="F23900" s="469"/>
    </row>
    <row r="23901" spans="6:6" x14ac:dyDescent="0.25">
      <c r="F23901" s="469"/>
    </row>
    <row r="23902" spans="6:6" x14ac:dyDescent="0.25">
      <c r="F23902" s="469"/>
    </row>
    <row r="23903" spans="6:6" x14ac:dyDescent="0.25">
      <c r="F23903" s="469"/>
    </row>
    <row r="23904" spans="6:6" x14ac:dyDescent="0.25">
      <c r="F23904" s="469"/>
    </row>
    <row r="23905" spans="6:6" x14ac:dyDescent="0.25">
      <c r="F23905" s="469"/>
    </row>
    <row r="23906" spans="6:6" x14ac:dyDescent="0.25">
      <c r="F23906" s="469"/>
    </row>
    <row r="23907" spans="6:6" x14ac:dyDescent="0.25">
      <c r="F23907" s="469"/>
    </row>
    <row r="23908" spans="6:6" x14ac:dyDescent="0.25">
      <c r="F23908" s="469"/>
    </row>
    <row r="23909" spans="6:6" x14ac:dyDescent="0.25">
      <c r="F23909" s="469"/>
    </row>
    <row r="23910" spans="6:6" x14ac:dyDescent="0.25">
      <c r="F23910" s="469"/>
    </row>
    <row r="23911" spans="6:6" x14ac:dyDescent="0.25">
      <c r="F23911" s="469"/>
    </row>
    <row r="23912" spans="6:6" x14ac:dyDescent="0.25">
      <c r="F23912" s="469"/>
    </row>
    <row r="23913" spans="6:6" x14ac:dyDescent="0.25">
      <c r="F23913" s="469"/>
    </row>
    <row r="23914" spans="6:6" x14ac:dyDescent="0.25">
      <c r="F23914" s="469"/>
    </row>
    <row r="23915" spans="6:6" x14ac:dyDescent="0.25">
      <c r="F23915" s="469"/>
    </row>
    <row r="23916" spans="6:6" x14ac:dyDescent="0.25">
      <c r="F23916" s="469"/>
    </row>
    <row r="23917" spans="6:6" x14ac:dyDescent="0.25">
      <c r="F23917" s="469"/>
    </row>
    <row r="23918" spans="6:6" x14ac:dyDescent="0.25">
      <c r="F23918" s="469"/>
    </row>
    <row r="23919" spans="6:6" x14ac:dyDescent="0.25">
      <c r="F23919" s="469"/>
    </row>
    <row r="23920" spans="6:6" x14ac:dyDescent="0.25">
      <c r="F23920" s="469"/>
    </row>
    <row r="23921" spans="6:6" x14ac:dyDescent="0.25">
      <c r="F23921" s="469"/>
    </row>
    <row r="23922" spans="6:6" x14ac:dyDescent="0.25">
      <c r="F23922" s="469"/>
    </row>
    <row r="23923" spans="6:6" x14ac:dyDescent="0.25">
      <c r="F23923" s="469"/>
    </row>
    <row r="23924" spans="6:6" x14ac:dyDescent="0.25">
      <c r="F23924" s="469"/>
    </row>
    <row r="23925" spans="6:6" x14ac:dyDescent="0.25">
      <c r="F23925" s="469"/>
    </row>
    <row r="23926" spans="6:6" x14ac:dyDescent="0.25">
      <c r="F23926" s="469"/>
    </row>
    <row r="23927" spans="6:6" x14ac:dyDescent="0.25">
      <c r="F23927" s="469"/>
    </row>
    <row r="23928" spans="6:6" x14ac:dyDescent="0.25">
      <c r="F23928" s="469"/>
    </row>
    <row r="23929" spans="6:6" x14ac:dyDescent="0.25">
      <c r="F23929" s="469"/>
    </row>
    <row r="23930" spans="6:6" x14ac:dyDescent="0.25">
      <c r="F23930" s="469"/>
    </row>
    <row r="23931" spans="6:6" x14ac:dyDescent="0.25">
      <c r="F23931" s="469"/>
    </row>
    <row r="23932" spans="6:6" x14ac:dyDescent="0.25">
      <c r="F23932" s="469"/>
    </row>
    <row r="23933" spans="6:6" x14ac:dyDescent="0.25">
      <c r="F23933" s="469"/>
    </row>
    <row r="23934" spans="6:6" x14ac:dyDescent="0.25">
      <c r="F23934" s="469"/>
    </row>
    <row r="23935" spans="6:6" x14ac:dyDescent="0.25">
      <c r="F23935" s="469"/>
    </row>
    <row r="23936" spans="6:6" x14ac:dyDescent="0.25">
      <c r="F23936" s="469"/>
    </row>
    <row r="23937" spans="6:6" x14ac:dyDescent="0.25">
      <c r="F23937" s="469"/>
    </row>
    <row r="23938" spans="6:6" x14ac:dyDescent="0.25">
      <c r="F23938" s="469"/>
    </row>
    <row r="23939" spans="6:6" x14ac:dyDescent="0.25">
      <c r="F23939" s="469"/>
    </row>
    <row r="23940" spans="6:6" x14ac:dyDescent="0.25">
      <c r="F23940" s="469"/>
    </row>
    <row r="23941" spans="6:6" x14ac:dyDescent="0.25">
      <c r="F23941" s="469"/>
    </row>
    <row r="23942" spans="6:6" x14ac:dyDescent="0.25">
      <c r="F23942" s="469"/>
    </row>
    <row r="23943" spans="6:6" x14ac:dyDescent="0.25">
      <c r="F23943" s="469"/>
    </row>
    <row r="23944" spans="6:6" x14ac:dyDescent="0.25">
      <c r="F23944" s="469"/>
    </row>
    <row r="23945" spans="6:6" x14ac:dyDescent="0.25">
      <c r="F23945" s="469"/>
    </row>
    <row r="23946" spans="6:6" x14ac:dyDescent="0.25">
      <c r="F23946" s="469"/>
    </row>
    <row r="23947" spans="6:6" x14ac:dyDescent="0.25">
      <c r="F23947" s="469"/>
    </row>
    <row r="23948" spans="6:6" x14ac:dyDescent="0.25">
      <c r="F23948" s="469"/>
    </row>
    <row r="23949" spans="6:6" x14ac:dyDescent="0.25">
      <c r="F23949" s="469"/>
    </row>
    <row r="23950" spans="6:6" x14ac:dyDescent="0.25">
      <c r="F23950" s="469"/>
    </row>
    <row r="23951" spans="6:6" x14ac:dyDescent="0.25">
      <c r="F23951" s="469"/>
    </row>
    <row r="23952" spans="6:6" x14ac:dyDescent="0.25">
      <c r="F23952" s="469"/>
    </row>
    <row r="23953" spans="6:6" x14ac:dyDescent="0.25">
      <c r="F23953" s="469"/>
    </row>
    <row r="23954" spans="6:6" x14ac:dyDescent="0.25">
      <c r="F23954" s="469"/>
    </row>
    <row r="23955" spans="6:6" x14ac:dyDescent="0.25">
      <c r="F23955" s="469"/>
    </row>
    <row r="23956" spans="6:6" x14ac:dyDescent="0.25">
      <c r="F23956" s="469"/>
    </row>
    <row r="23957" spans="6:6" x14ac:dyDescent="0.25">
      <c r="F23957" s="469"/>
    </row>
    <row r="23958" spans="6:6" x14ac:dyDescent="0.25">
      <c r="F23958" s="469"/>
    </row>
    <row r="23959" spans="6:6" x14ac:dyDescent="0.25">
      <c r="F23959" s="469"/>
    </row>
    <row r="23960" spans="6:6" x14ac:dyDescent="0.25">
      <c r="F23960" s="469"/>
    </row>
    <row r="23961" spans="6:6" x14ac:dyDescent="0.25">
      <c r="F23961" s="469"/>
    </row>
    <row r="23962" spans="6:6" x14ac:dyDescent="0.25">
      <c r="F23962" s="469"/>
    </row>
    <row r="23963" spans="6:6" x14ac:dyDescent="0.25">
      <c r="F23963" s="469"/>
    </row>
    <row r="23964" spans="6:6" x14ac:dyDescent="0.25">
      <c r="F23964" s="469"/>
    </row>
    <row r="23965" spans="6:6" x14ac:dyDescent="0.25">
      <c r="F23965" s="469"/>
    </row>
    <row r="23966" spans="6:6" x14ac:dyDescent="0.25">
      <c r="F23966" s="469"/>
    </row>
    <row r="23967" spans="6:6" x14ac:dyDescent="0.25">
      <c r="F23967" s="469"/>
    </row>
    <row r="23968" spans="6:6" x14ac:dyDescent="0.25">
      <c r="F23968" s="469"/>
    </row>
    <row r="23969" spans="6:6" x14ac:dyDescent="0.25">
      <c r="F23969" s="469"/>
    </row>
    <row r="23970" spans="6:6" x14ac:dyDescent="0.25">
      <c r="F23970" s="469"/>
    </row>
    <row r="23971" spans="6:6" x14ac:dyDescent="0.25">
      <c r="F23971" s="469"/>
    </row>
    <row r="23972" spans="6:6" x14ac:dyDescent="0.25">
      <c r="F23972" s="469"/>
    </row>
    <row r="23973" spans="6:6" x14ac:dyDescent="0.25">
      <c r="F23973" s="469"/>
    </row>
    <row r="23974" spans="6:6" x14ac:dyDescent="0.25">
      <c r="F23974" s="469"/>
    </row>
    <row r="23975" spans="6:6" x14ac:dyDescent="0.25">
      <c r="F23975" s="469"/>
    </row>
    <row r="23976" spans="6:6" x14ac:dyDescent="0.25">
      <c r="F23976" s="469"/>
    </row>
    <row r="23977" spans="6:6" x14ac:dyDescent="0.25">
      <c r="F23977" s="469"/>
    </row>
    <row r="23978" spans="6:6" x14ac:dyDescent="0.25">
      <c r="F23978" s="469"/>
    </row>
    <row r="23979" spans="6:6" x14ac:dyDescent="0.25">
      <c r="F23979" s="469"/>
    </row>
    <row r="23980" spans="6:6" x14ac:dyDescent="0.25">
      <c r="F23980" s="469"/>
    </row>
    <row r="23981" spans="6:6" x14ac:dyDescent="0.25">
      <c r="F23981" s="469"/>
    </row>
    <row r="23982" spans="6:6" x14ac:dyDescent="0.25">
      <c r="F23982" s="469"/>
    </row>
    <row r="23983" spans="6:6" x14ac:dyDescent="0.25">
      <c r="F23983" s="469"/>
    </row>
    <row r="23984" spans="6:6" x14ac:dyDescent="0.25">
      <c r="F23984" s="469"/>
    </row>
    <row r="23985" spans="6:6" x14ac:dyDescent="0.25">
      <c r="F23985" s="469"/>
    </row>
    <row r="23986" spans="6:6" x14ac:dyDescent="0.25">
      <c r="F23986" s="469"/>
    </row>
    <row r="23987" spans="6:6" x14ac:dyDescent="0.25">
      <c r="F23987" s="469"/>
    </row>
    <row r="23988" spans="6:6" x14ac:dyDescent="0.25">
      <c r="F23988" s="469"/>
    </row>
    <row r="23989" spans="6:6" x14ac:dyDescent="0.25">
      <c r="F23989" s="469"/>
    </row>
    <row r="23990" spans="6:6" x14ac:dyDescent="0.25">
      <c r="F23990" s="469"/>
    </row>
    <row r="23991" spans="6:6" x14ac:dyDescent="0.25">
      <c r="F23991" s="469"/>
    </row>
    <row r="23992" spans="6:6" x14ac:dyDescent="0.25">
      <c r="F23992" s="469"/>
    </row>
    <row r="23993" spans="6:6" x14ac:dyDescent="0.25">
      <c r="F23993" s="469"/>
    </row>
    <row r="23994" spans="6:6" x14ac:dyDescent="0.25">
      <c r="F23994" s="469"/>
    </row>
    <row r="23995" spans="6:6" x14ac:dyDescent="0.25">
      <c r="F23995" s="469"/>
    </row>
    <row r="23996" spans="6:6" x14ac:dyDescent="0.25">
      <c r="F23996" s="469"/>
    </row>
    <row r="23997" spans="6:6" x14ac:dyDescent="0.25">
      <c r="F23997" s="469"/>
    </row>
    <row r="23998" spans="6:6" x14ac:dyDescent="0.25">
      <c r="F23998" s="469"/>
    </row>
    <row r="23999" spans="6:6" x14ac:dyDescent="0.25">
      <c r="F23999" s="469"/>
    </row>
    <row r="24000" spans="6:6" x14ac:dyDescent="0.25">
      <c r="F24000" s="469"/>
    </row>
    <row r="24001" spans="6:6" x14ac:dyDescent="0.25">
      <c r="F24001" s="469"/>
    </row>
    <row r="24002" spans="6:6" x14ac:dyDescent="0.25">
      <c r="F24002" s="469"/>
    </row>
    <row r="24003" spans="6:6" x14ac:dyDescent="0.25">
      <c r="F24003" s="469"/>
    </row>
    <row r="24004" spans="6:6" x14ac:dyDescent="0.25">
      <c r="F24004" s="469"/>
    </row>
    <row r="24005" spans="6:6" x14ac:dyDescent="0.25">
      <c r="F24005" s="469"/>
    </row>
    <row r="24006" spans="6:6" x14ac:dyDescent="0.25">
      <c r="F24006" s="469"/>
    </row>
    <row r="24007" spans="6:6" x14ac:dyDescent="0.25">
      <c r="F24007" s="469"/>
    </row>
    <row r="24008" spans="6:6" x14ac:dyDescent="0.25">
      <c r="F24008" s="469"/>
    </row>
    <row r="24009" spans="6:6" x14ac:dyDescent="0.25">
      <c r="F24009" s="469"/>
    </row>
    <row r="24010" spans="6:6" x14ac:dyDescent="0.25">
      <c r="F24010" s="469"/>
    </row>
    <row r="24011" spans="6:6" x14ac:dyDescent="0.25">
      <c r="F24011" s="469"/>
    </row>
    <row r="24012" spans="6:6" x14ac:dyDescent="0.25">
      <c r="F24012" s="469"/>
    </row>
    <row r="24013" spans="6:6" x14ac:dyDescent="0.25">
      <c r="F24013" s="469"/>
    </row>
    <row r="24014" spans="6:6" x14ac:dyDescent="0.25">
      <c r="F24014" s="469"/>
    </row>
    <row r="24015" spans="6:6" x14ac:dyDescent="0.25">
      <c r="F24015" s="469"/>
    </row>
    <row r="24016" spans="6:6" x14ac:dyDescent="0.25">
      <c r="F24016" s="469"/>
    </row>
    <row r="24017" spans="6:6" x14ac:dyDescent="0.25">
      <c r="F24017" s="469"/>
    </row>
    <row r="24018" spans="6:6" x14ac:dyDescent="0.25">
      <c r="F24018" s="469"/>
    </row>
    <row r="24019" spans="6:6" x14ac:dyDescent="0.25">
      <c r="F24019" s="469"/>
    </row>
    <row r="24020" spans="6:6" x14ac:dyDescent="0.25">
      <c r="F24020" s="469"/>
    </row>
    <row r="24021" spans="6:6" x14ac:dyDescent="0.25">
      <c r="F24021" s="469"/>
    </row>
    <row r="24022" spans="6:6" x14ac:dyDescent="0.25">
      <c r="F24022" s="469"/>
    </row>
    <row r="24023" spans="6:6" x14ac:dyDescent="0.25">
      <c r="F24023" s="469"/>
    </row>
    <row r="24024" spans="6:6" x14ac:dyDescent="0.25">
      <c r="F24024" s="469"/>
    </row>
    <row r="24025" spans="6:6" x14ac:dyDescent="0.25">
      <c r="F24025" s="469"/>
    </row>
    <row r="24026" spans="6:6" x14ac:dyDescent="0.25">
      <c r="F24026" s="469"/>
    </row>
    <row r="24027" spans="6:6" x14ac:dyDescent="0.25">
      <c r="F24027" s="469"/>
    </row>
    <row r="24028" spans="6:6" x14ac:dyDescent="0.25">
      <c r="F24028" s="469"/>
    </row>
    <row r="24029" spans="6:6" x14ac:dyDescent="0.25">
      <c r="F24029" s="469"/>
    </row>
    <row r="24030" spans="6:6" x14ac:dyDescent="0.25">
      <c r="F24030" s="469"/>
    </row>
    <row r="24031" spans="6:6" x14ac:dyDescent="0.25">
      <c r="F24031" s="469"/>
    </row>
    <row r="24032" spans="6:6" x14ac:dyDescent="0.25">
      <c r="F24032" s="469"/>
    </row>
    <row r="24033" spans="6:6" x14ac:dyDescent="0.25">
      <c r="F24033" s="469"/>
    </row>
    <row r="24034" spans="6:6" x14ac:dyDescent="0.25">
      <c r="F24034" s="469"/>
    </row>
    <row r="24035" spans="6:6" x14ac:dyDescent="0.25">
      <c r="F24035" s="469"/>
    </row>
    <row r="24036" spans="6:6" x14ac:dyDescent="0.25">
      <c r="F24036" s="469"/>
    </row>
    <row r="24037" spans="6:6" x14ac:dyDescent="0.25">
      <c r="F24037" s="469"/>
    </row>
    <row r="24038" spans="6:6" x14ac:dyDescent="0.25">
      <c r="F24038" s="469"/>
    </row>
    <row r="24039" spans="6:6" x14ac:dyDescent="0.25">
      <c r="F24039" s="469"/>
    </row>
    <row r="24040" spans="6:6" x14ac:dyDescent="0.25">
      <c r="F24040" s="469"/>
    </row>
    <row r="24041" spans="6:6" x14ac:dyDescent="0.25">
      <c r="F24041" s="469"/>
    </row>
    <row r="24042" spans="6:6" x14ac:dyDescent="0.25">
      <c r="F24042" s="469"/>
    </row>
    <row r="24043" spans="6:6" x14ac:dyDescent="0.25">
      <c r="F24043" s="469"/>
    </row>
    <row r="24044" spans="6:6" x14ac:dyDescent="0.25">
      <c r="F24044" s="469"/>
    </row>
    <row r="24045" spans="6:6" x14ac:dyDescent="0.25">
      <c r="F24045" s="469"/>
    </row>
    <row r="24046" spans="6:6" x14ac:dyDescent="0.25">
      <c r="F24046" s="469"/>
    </row>
    <row r="24047" spans="6:6" x14ac:dyDescent="0.25">
      <c r="F24047" s="469"/>
    </row>
    <row r="24048" spans="6:6" x14ac:dyDescent="0.25">
      <c r="F24048" s="469"/>
    </row>
    <row r="24049" spans="6:6" x14ac:dyDescent="0.25">
      <c r="F24049" s="469"/>
    </row>
    <row r="24050" spans="6:6" x14ac:dyDescent="0.25">
      <c r="F24050" s="469"/>
    </row>
    <row r="24051" spans="6:6" x14ac:dyDescent="0.25">
      <c r="F24051" s="469"/>
    </row>
    <row r="24052" spans="6:6" x14ac:dyDescent="0.25">
      <c r="F24052" s="469"/>
    </row>
    <row r="24053" spans="6:6" x14ac:dyDescent="0.25">
      <c r="F24053" s="469"/>
    </row>
    <row r="24054" spans="6:6" x14ac:dyDescent="0.25">
      <c r="F24054" s="469"/>
    </row>
    <row r="24055" spans="6:6" x14ac:dyDescent="0.25">
      <c r="F24055" s="469"/>
    </row>
    <row r="24056" spans="6:6" x14ac:dyDescent="0.25">
      <c r="F24056" s="469"/>
    </row>
    <row r="24057" spans="6:6" x14ac:dyDescent="0.25">
      <c r="F24057" s="469"/>
    </row>
    <row r="24058" spans="6:6" x14ac:dyDescent="0.25">
      <c r="F24058" s="469"/>
    </row>
    <row r="24059" spans="6:6" x14ac:dyDescent="0.25">
      <c r="F24059" s="469"/>
    </row>
    <row r="24060" spans="6:6" x14ac:dyDescent="0.25">
      <c r="F24060" s="469"/>
    </row>
    <row r="24061" spans="6:6" x14ac:dyDescent="0.25">
      <c r="F24061" s="469"/>
    </row>
    <row r="24062" spans="6:6" x14ac:dyDescent="0.25">
      <c r="F24062" s="469"/>
    </row>
    <row r="24063" spans="6:6" x14ac:dyDescent="0.25">
      <c r="F24063" s="469"/>
    </row>
    <row r="24064" spans="6:6" x14ac:dyDescent="0.25">
      <c r="F24064" s="469"/>
    </row>
    <row r="24065" spans="6:6" x14ac:dyDescent="0.25">
      <c r="F24065" s="469"/>
    </row>
    <row r="24066" spans="6:6" x14ac:dyDescent="0.25">
      <c r="F24066" s="469"/>
    </row>
    <row r="24067" spans="6:6" x14ac:dyDescent="0.25">
      <c r="F24067" s="469"/>
    </row>
    <row r="24068" spans="6:6" x14ac:dyDescent="0.25">
      <c r="F24068" s="469"/>
    </row>
    <row r="24069" spans="6:6" x14ac:dyDescent="0.25">
      <c r="F24069" s="469"/>
    </row>
    <row r="24070" spans="6:6" x14ac:dyDescent="0.25">
      <c r="F24070" s="469"/>
    </row>
    <row r="24071" spans="6:6" x14ac:dyDescent="0.25">
      <c r="F24071" s="469"/>
    </row>
    <row r="24072" spans="6:6" x14ac:dyDescent="0.25">
      <c r="F24072" s="469"/>
    </row>
    <row r="24073" spans="6:6" x14ac:dyDescent="0.25">
      <c r="F24073" s="469"/>
    </row>
    <row r="24074" spans="6:6" x14ac:dyDescent="0.25">
      <c r="F24074" s="469"/>
    </row>
    <row r="24075" spans="6:6" x14ac:dyDescent="0.25">
      <c r="F24075" s="469"/>
    </row>
    <row r="24076" spans="6:6" x14ac:dyDescent="0.25">
      <c r="F24076" s="469"/>
    </row>
    <row r="24077" spans="6:6" x14ac:dyDescent="0.25">
      <c r="F24077" s="469"/>
    </row>
    <row r="24078" spans="6:6" x14ac:dyDescent="0.25">
      <c r="F24078" s="469"/>
    </row>
    <row r="24079" spans="6:6" x14ac:dyDescent="0.25">
      <c r="F24079" s="469"/>
    </row>
    <row r="24080" spans="6:6" x14ac:dyDescent="0.25">
      <c r="F24080" s="469"/>
    </row>
    <row r="24081" spans="6:6" x14ac:dyDescent="0.25">
      <c r="F24081" s="469"/>
    </row>
    <row r="24082" spans="6:6" x14ac:dyDescent="0.25">
      <c r="F24082" s="469"/>
    </row>
    <row r="24083" spans="6:6" x14ac:dyDescent="0.25">
      <c r="F24083" s="469"/>
    </row>
    <row r="24084" spans="6:6" x14ac:dyDescent="0.25">
      <c r="F24084" s="469"/>
    </row>
    <row r="24085" spans="6:6" x14ac:dyDescent="0.25">
      <c r="F24085" s="469"/>
    </row>
    <row r="24086" spans="6:6" x14ac:dyDescent="0.25">
      <c r="F24086" s="469"/>
    </row>
    <row r="24087" spans="6:6" x14ac:dyDescent="0.25">
      <c r="F24087" s="469"/>
    </row>
    <row r="24088" spans="6:6" x14ac:dyDescent="0.25">
      <c r="F24088" s="469"/>
    </row>
    <row r="24089" spans="6:6" x14ac:dyDescent="0.25">
      <c r="F24089" s="469"/>
    </row>
    <row r="24090" spans="6:6" x14ac:dyDescent="0.25">
      <c r="F24090" s="469"/>
    </row>
    <row r="24091" spans="6:6" x14ac:dyDescent="0.25">
      <c r="F24091" s="469"/>
    </row>
    <row r="24092" spans="6:6" x14ac:dyDescent="0.25">
      <c r="F24092" s="469"/>
    </row>
    <row r="24093" spans="6:6" x14ac:dyDescent="0.25">
      <c r="F24093" s="469"/>
    </row>
    <row r="24094" spans="6:6" x14ac:dyDescent="0.25">
      <c r="F24094" s="469"/>
    </row>
    <row r="24095" spans="6:6" x14ac:dyDescent="0.25">
      <c r="F24095" s="469"/>
    </row>
    <row r="24096" spans="6:6" x14ac:dyDescent="0.25">
      <c r="F24096" s="469"/>
    </row>
    <row r="24097" spans="6:6" x14ac:dyDescent="0.25">
      <c r="F24097" s="469"/>
    </row>
    <row r="24098" spans="6:6" x14ac:dyDescent="0.25">
      <c r="F24098" s="469"/>
    </row>
    <row r="24099" spans="6:6" x14ac:dyDescent="0.25">
      <c r="F24099" s="469"/>
    </row>
    <row r="24100" spans="6:6" x14ac:dyDescent="0.25">
      <c r="F24100" s="469"/>
    </row>
    <row r="24101" spans="6:6" x14ac:dyDescent="0.25">
      <c r="F24101" s="469"/>
    </row>
    <row r="24102" spans="6:6" x14ac:dyDescent="0.25">
      <c r="F24102" s="469"/>
    </row>
    <row r="24103" spans="6:6" x14ac:dyDescent="0.25">
      <c r="F24103" s="469"/>
    </row>
    <row r="24104" spans="6:6" x14ac:dyDescent="0.25">
      <c r="F24104" s="469"/>
    </row>
    <row r="24105" spans="6:6" x14ac:dyDescent="0.25">
      <c r="F24105" s="469"/>
    </row>
    <row r="24106" spans="6:6" x14ac:dyDescent="0.25">
      <c r="F24106" s="469"/>
    </row>
    <row r="24107" spans="6:6" x14ac:dyDescent="0.25">
      <c r="F24107" s="469"/>
    </row>
    <row r="24108" spans="6:6" x14ac:dyDescent="0.25">
      <c r="F24108" s="469"/>
    </row>
    <row r="24109" spans="6:6" x14ac:dyDescent="0.25">
      <c r="F24109" s="469"/>
    </row>
    <row r="24110" spans="6:6" x14ac:dyDescent="0.25">
      <c r="F24110" s="469"/>
    </row>
    <row r="24111" spans="6:6" x14ac:dyDescent="0.25">
      <c r="F24111" s="469"/>
    </row>
    <row r="24112" spans="6:6" x14ac:dyDescent="0.25">
      <c r="F24112" s="469"/>
    </row>
    <row r="24113" spans="6:6" x14ac:dyDescent="0.25">
      <c r="F24113" s="469"/>
    </row>
    <row r="24114" spans="6:6" x14ac:dyDescent="0.25">
      <c r="F24114" s="469"/>
    </row>
    <row r="24115" spans="6:6" x14ac:dyDescent="0.25">
      <c r="F24115" s="469"/>
    </row>
    <row r="24116" spans="6:6" x14ac:dyDescent="0.25">
      <c r="F24116" s="469"/>
    </row>
    <row r="24117" spans="6:6" x14ac:dyDescent="0.25">
      <c r="F24117" s="469"/>
    </row>
    <row r="24118" spans="6:6" x14ac:dyDescent="0.25">
      <c r="F24118" s="469"/>
    </row>
    <row r="24119" spans="6:6" x14ac:dyDescent="0.25">
      <c r="F24119" s="469"/>
    </row>
    <row r="24120" spans="6:6" x14ac:dyDescent="0.25">
      <c r="F24120" s="469"/>
    </row>
    <row r="24121" spans="6:6" x14ac:dyDescent="0.25">
      <c r="F24121" s="469"/>
    </row>
    <row r="24122" spans="6:6" x14ac:dyDescent="0.25">
      <c r="F24122" s="469"/>
    </row>
    <row r="24123" spans="6:6" x14ac:dyDescent="0.25">
      <c r="F24123" s="469"/>
    </row>
    <row r="24124" spans="6:6" x14ac:dyDescent="0.25">
      <c r="F24124" s="469"/>
    </row>
    <row r="24125" spans="6:6" x14ac:dyDescent="0.25">
      <c r="F24125" s="469"/>
    </row>
    <row r="24126" spans="6:6" x14ac:dyDescent="0.25">
      <c r="F24126" s="469"/>
    </row>
    <row r="24127" spans="6:6" x14ac:dyDescent="0.25">
      <c r="F24127" s="469"/>
    </row>
    <row r="24128" spans="6:6" x14ac:dyDescent="0.25">
      <c r="F24128" s="469"/>
    </row>
    <row r="24129" spans="6:6" x14ac:dyDescent="0.25">
      <c r="F24129" s="469"/>
    </row>
    <row r="24130" spans="6:6" x14ac:dyDescent="0.25">
      <c r="F24130" s="469"/>
    </row>
    <row r="24131" spans="6:6" x14ac:dyDescent="0.25">
      <c r="F24131" s="469"/>
    </row>
    <row r="24132" spans="6:6" x14ac:dyDescent="0.25">
      <c r="F24132" s="469"/>
    </row>
    <row r="24133" spans="6:6" x14ac:dyDescent="0.25">
      <c r="F24133" s="469"/>
    </row>
    <row r="24134" spans="6:6" x14ac:dyDescent="0.25">
      <c r="F24134" s="469"/>
    </row>
    <row r="24135" spans="6:6" x14ac:dyDescent="0.25">
      <c r="F24135" s="469"/>
    </row>
    <row r="24136" spans="6:6" x14ac:dyDescent="0.25">
      <c r="F24136" s="469"/>
    </row>
    <row r="24137" spans="6:6" x14ac:dyDescent="0.25">
      <c r="F24137" s="469"/>
    </row>
    <row r="24138" spans="6:6" x14ac:dyDescent="0.25">
      <c r="F24138" s="469"/>
    </row>
    <row r="24139" spans="6:6" x14ac:dyDescent="0.25">
      <c r="F24139" s="469"/>
    </row>
    <row r="24140" spans="6:6" x14ac:dyDescent="0.25">
      <c r="F24140" s="469"/>
    </row>
    <row r="24141" spans="6:6" x14ac:dyDescent="0.25">
      <c r="F24141" s="469"/>
    </row>
    <row r="24142" spans="6:6" x14ac:dyDescent="0.25">
      <c r="F24142" s="469"/>
    </row>
    <row r="24143" spans="6:6" x14ac:dyDescent="0.25">
      <c r="F24143" s="469"/>
    </row>
    <row r="24144" spans="6:6" x14ac:dyDescent="0.25">
      <c r="F24144" s="469"/>
    </row>
    <row r="24145" spans="6:6" x14ac:dyDescent="0.25">
      <c r="F24145" s="469"/>
    </row>
    <row r="24146" spans="6:6" x14ac:dyDescent="0.25">
      <c r="F24146" s="469"/>
    </row>
    <row r="24147" spans="6:6" x14ac:dyDescent="0.25">
      <c r="F24147" s="469"/>
    </row>
    <row r="24148" spans="6:6" x14ac:dyDescent="0.25">
      <c r="F24148" s="469"/>
    </row>
    <row r="24149" spans="6:6" x14ac:dyDescent="0.25">
      <c r="F24149" s="469"/>
    </row>
    <row r="24150" spans="6:6" x14ac:dyDescent="0.25">
      <c r="F24150" s="469"/>
    </row>
    <row r="24151" spans="6:6" x14ac:dyDescent="0.25">
      <c r="F24151" s="469"/>
    </row>
    <row r="24152" spans="6:6" x14ac:dyDescent="0.25">
      <c r="F24152" s="469"/>
    </row>
    <row r="24153" spans="6:6" x14ac:dyDescent="0.25">
      <c r="F24153" s="469"/>
    </row>
    <row r="24154" spans="6:6" x14ac:dyDescent="0.25">
      <c r="F24154" s="469"/>
    </row>
    <row r="24155" spans="6:6" x14ac:dyDescent="0.25">
      <c r="F24155" s="469"/>
    </row>
    <row r="24156" spans="6:6" x14ac:dyDescent="0.25">
      <c r="F24156" s="469"/>
    </row>
    <row r="24157" spans="6:6" x14ac:dyDescent="0.25">
      <c r="F24157" s="469"/>
    </row>
    <row r="24158" spans="6:6" x14ac:dyDescent="0.25">
      <c r="F24158" s="469"/>
    </row>
    <row r="24159" spans="6:6" x14ac:dyDescent="0.25">
      <c r="F24159" s="469"/>
    </row>
    <row r="24160" spans="6:6" x14ac:dyDescent="0.25">
      <c r="F24160" s="469"/>
    </row>
    <row r="24161" spans="6:6" x14ac:dyDescent="0.25">
      <c r="F24161" s="469"/>
    </row>
    <row r="24162" spans="6:6" x14ac:dyDescent="0.25">
      <c r="F24162" s="469"/>
    </row>
    <row r="24163" spans="6:6" x14ac:dyDescent="0.25">
      <c r="F24163" s="469"/>
    </row>
    <row r="24164" spans="6:6" x14ac:dyDescent="0.25">
      <c r="F24164" s="469"/>
    </row>
    <row r="24165" spans="6:6" x14ac:dyDescent="0.25">
      <c r="F24165" s="469"/>
    </row>
    <row r="24166" spans="6:6" x14ac:dyDescent="0.25">
      <c r="F24166" s="469"/>
    </row>
    <row r="24167" spans="6:6" x14ac:dyDescent="0.25">
      <c r="F24167" s="469"/>
    </row>
    <row r="24168" spans="6:6" x14ac:dyDescent="0.25">
      <c r="F24168" s="469"/>
    </row>
    <row r="24169" spans="6:6" x14ac:dyDescent="0.25">
      <c r="F24169" s="469"/>
    </row>
    <row r="24170" spans="6:6" x14ac:dyDescent="0.25">
      <c r="F24170" s="469"/>
    </row>
    <row r="24171" spans="6:6" x14ac:dyDescent="0.25">
      <c r="F24171" s="469"/>
    </row>
    <row r="24172" spans="6:6" x14ac:dyDescent="0.25">
      <c r="F24172" s="469"/>
    </row>
    <row r="24173" spans="6:6" x14ac:dyDescent="0.25">
      <c r="F24173" s="469"/>
    </row>
    <row r="24174" spans="6:6" x14ac:dyDescent="0.25">
      <c r="F24174" s="469"/>
    </row>
    <row r="24175" spans="6:6" x14ac:dyDescent="0.25">
      <c r="F24175" s="469"/>
    </row>
    <row r="24176" spans="6:6" x14ac:dyDescent="0.25">
      <c r="F24176" s="469"/>
    </row>
    <row r="24177" spans="6:6" x14ac:dyDescent="0.25">
      <c r="F24177" s="469"/>
    </row>
    <row r="24178" spans="6:6" x14ac:dyDescent="0.25">
      <c r="F24178" s="469"/>
    </row>
    <row r="24179" spans="6:6" x14ac:dyDescent="0.25">
      <c r="F24179" s="469"/>
    </row>
    <row r="24180" spans="6:6" x14ac:dyDescent="0.25">
      <c r="F24180" s="469"/>
    </row>
    <row r="24181" spans="6:6" x14ac:dyDescent="0.25">
      <c r="F24181" s="469"/>
    </row>
    <row r="24182" spans="6:6" x14ac:dyDescent="0.25">
      <c r="F24182" s="469"/>
    </row>
    <row r="24183" spans="6:6" x14ac:dyDescent="0.25">
      <c r="F24183" s="469"/>
    </row>
    <row r="24184" spans="6:6" x14ac:dyDescent="0.25">
      <c r="F24184" s="469"/>
    </row>
    <row r="24185" spans="6:6" x14ac:dyDescent="0.25">
      <c r="F24185" s="469"/>
    </row>
    <row r="24186" spans="6:6" x14ac:dyDescent="0.25">
      <c r="F24186" s="469"/>
    </row>
    <row r="24187" spans="6:6" x14ac:dyDescent="0.25">
      <c r="F24187" s="469"/>
    </row>
    <row r="24188" spans="6:6" x14ac:dyDescent="0.25">
      <c r="F24188" s="469"/>
    </row>
    <row r="24189" spans="6:6" x14ac:dyDescent="0.25">
      <c r="F24189" s="469"/>
    </row>
    <row r="24190" spans="6:6" x14ac:dyDescent="0.25">
      <c r="F24190" s="469"/>
    </row>
    <row r="24191" spans="6:6" x14ac:dyDescent="0.25">
      <c r="F24191" s="469"/>
    </row>
    <row r="24192" spans="6:6" x14ac:dyDescent="0.25">
      <c r="F24192" s="469"/>
    </row>
    <row r="24193" spans="6:6" x14ac:dyDescent="0.25">
      <c r="F24193" s="469"/>
    </row>
    <row r="24194" spans="6:6" x14ac:dyDescent="0.25">
      <c r="F24194" s="469"/>
    </row>
    <row r="24195" spans="6:6" x14ac:dyDescent="0.25">
      <c r="F24195" s="469"/>
    </row>
    <row r="24196" spans="6:6" x14ac:dyDescent="0.25">
      <c r="F24196" s="469"/>
    </row>
    <row r="24197" spans="6:6" x14ac:dyDescent="0.25">
      <c r="F24197" s="469"/>
    </row>
    <row r="24198" spans="6:6" x14ac:dyDescent="0.25">
      <c r="F24198" s="469"/>
    </row>
    <row r="24199" spans="6:6" x14ac:dyDescent="0.25">
      <c r="F24199" s="469"/>
    </row>
    <row r="24200" spans="6:6" x14ac:dyDescent="0.25">
      <c r="F24200" s="469"/>
    </row>
    <row r="24201" spans="6:6" x14ac:dyDescent="0.25">
      <c r="F24201" s="469"/>
    </row>
    <row r="24202" spans="6:6" x14ac:dyDescent="0.25">
      <c r="F24202" s="469"/>
    </row>
    <row r="24203" spans="6:6" x14ac:dyDescent="0.25">
      <c r="F24203" s="469"/>
    </row>
    <row r="24204" spans="6:6" x14ac:dyDescent="0.25">
      <c r="F24204" s="469"/>
    </row>
    <row r="24205" spans="6:6" x14ac:dyDescent="0.25">
      <c r="F24205" s="469"/>
    </row>
    <row r="24206" spans="6:6" x14ac:dyDescent="0.25">
      <c r="F24206" s="469"/>
    </row>
    <row r="24207" spans="6:6" x14ac:dyDescent="0.25">
      <c r="F24207" s="469"/>
    </row>
    <row r="24208" spans="6:6" x14ac:dyDescent="0.25">
      <c r="F24208" s="469"/>
    </row>
    <row r="24209" spans="6:6" x14ac:dyDescent="0.25">
      <c r="F24209" s="469"/>
    </row>
    <row r="24210" spans="6:6" x14ac:dyDescent="0.25">
      <c r="F24210" s="469"/>
    </row>
    <row r="24211" spans="6:6" x14ac:dyDescent="0.25">
      <c r="F24211" s="469"/>
    </row>
    <row r="24212" spans="6:6" x14ac:dyDescent="0.25">
      <c r="F24212" s="469"/>
    </row>
    <row r="24213" spans="6:6" x14ac:dyDescent="0.25">
      <c r="F24213" s="469"/>
    </row>
    <row r="24214" spans="6:6" x14ac:dyDescent="0.25">
      <c r="F24214" s="469"/>
    </row>
    <row r="24215" spans="6:6" x14ac:dyDescent="0.25">
      <c r="F24215" s="469"/>
    </row>
    <row r="24216" spans="6:6" x14ac:dyDescent="0.25">
      <c r="F24216" s="469"/>
    </row>
    <row r="24217" spans="6:6" x14ac:dyDescent="0.25">
      <c r="F24217" s="469"/>
    </row>
    <row r="24218" spans="6:6" x14ac:dyDescent="0.25">
      <c r="F24218" s="469"/>
    </row>
    <row r="24219" spans="6:6" x14ac:dyDescent="0.25">
      <c r="F24219" s="469"/>
    </row>
    <row r="24220" spans="6:6" x14ac:dyDescent="0.25">
      <c r="F24220" s="469"/>
    </row>
    <row r="24221" spans="6:6" x14ac:dyDescent="0.25">
      <c r="F24221" s="469"/>
    </row>
    <row r="24222" spans="6:6" x14ac:dyDescent="0.25">
      <c r="F24222" s="469"/>
    </row>
    <row r="24223" spans="6:6" x14ac:dyDescent="0.25">
      <c r="F24223" s="469"/>
    </row>
    <row r="24224" spans="6:6" x14ac:dyDescent="0.25">
      <c r="F24224" s="469"/>
    </row>
    <row r="24225" spans="6:6" x14ac:dyDescent="0.25">
      <c r="F24225" s="469"/>
    </row>
    <row r="24226" spans="6:6" x14ac:dyDescent="0.25">
      <c r="F24226" s="469"/>
    </row>
    <row r="24227" spans="6:6" x14ac:dyDescent="0.25">
      <c r="F24227" s="469"/>
    </row>
    <row r="24228" spans="6:6" x14ac:dyDescent="0.25">
      <c r="F24228" s="469"/>
    </row>
    <row r="24229" spans="6:6" x14ac:dyDescent="0.25">
      <c r="F24229" s="469"/>
    </row>
    <row r="24230" spans="6:6" x14ac:dyDescent="0.25">
      <c r="F24230" s="469"/>
    </row>
    <row r="24231" spans="6:6" x14ac:dyDescent="0.25">
      <c r="F24231" s="469"/>
    </row>
    <row r="24232" spans="6:6" x14ac:dyDescent="0.25">
      <c r="F24232" s="469"/>
    </row>
    <row r="24233" spans="6:6" x14ac:dyDescent="0.25">
      <c r="F24233" s="469"/>
    </row>
    <row r="24234" spans="6:6" x14ac:dyDescent="0.25">
      <c r="F24234" s="469"/>
    </row>
    <row r="24235" spans="6:6" x14ac:dyDescent="0.25">
      <c r="F24235" s="469"/>
    </row>
    <row r="24236" spans="6:6" x14ac:dyDescent="0.25">
      <c r="F24236" s="469"/>
    </row>
    <row r="24237" spans="6:6" x14ac:dyDescent="0.25">
      <c r="F24237" s="469"/>
    </row>
    <row r="24238" spans="6:6" x14ac:dyDescent="0.25">
      <c r="F24238" s="469"/>
    </row>
    <row r="24239" spans="6:6" x14ac:dyDescent="0.25">
      <c r="F24239" s="469"/>
    </row>
    <row r="24240" spans="6:6" x14ac:dyDescent="0.25">
      <c r="F24240" s="469"/>
    </row>
    <row r="24241" spans="6:6" x14ac:dyDescent="0.25">
      <c r="F24241" s="469"/>
    </row>
    <row r="24242" spans="6:6" x14ac:dyDescent="0.25">
      <c r="F24242" s="469"/>
    </row>
    <row r="24243" spans="6:6" x14ac:dyDescent="0.25">
      <c r="F24243" s="469"/>
    </row>
    <row r="24244" spans="6:6" x14ac:dyDescent="0.25">
      <c r="F24244" s="469"/>
    </row>
    <row r="24245" spans="6:6" x14ac:dyDescent="0.25">
      <c r="F24245" s="469"/>
    </row>
    <row r="24246" spans="6:6" x14ac:dyDescent="0.25">
      <c r="F24246" s="469"/>
    </row>
    <row r="24247" spans="6:6" x14ac:dyDescent="0.25">
      <c r="F24247" s="469"/>
    </row>
    <row r="24248" spans="6:6" x14ac:dyDescent="0.25">
      <c r="F24248" s="469"/>
    </row>
    <row r="24249" spans="6:6" x14ac:dyDescent="0.25">
      <c r="F24249" s="469"/>
    </row>
    <row r="24250" spans="6:6" x14ac:dyDescent="0.25">
      <c r="F24250" s="469"/>
    </row>
    <row r="24251" spans="6:6" x14ac:dyDescent="0.25">
      <c r="F24251" s="469"/>
    </row>
    <row r="24252" spans="6:6" x14ac:dyDescent="0.25">
      <c r="F24252" s="469"/>
    </row>
    <row r="24253" spans="6:6" x14ac:dyDescent="0.25">
      <c r="F24253" s="469"/>
    </row>
    <row r="24254" spans="6:6" x14ac:dyDescent="0.25">
      <c r="F24254" s="469"/>
    </row>
    <row r="24255" spans="6:6" x14ac:dyDescent="0.25">
      <c r="F24255" s="469"/>
    </row>
    <row r="24256" spans="6:6" x14ac:dyDescent="0.25">
      <c r="F24256" s="469"/>
    </row>
    <row r="24257" spans="6:6" x14ac:dyDescent="0.25">
      <c r="F24257" s="469"/>
    </row>
    <row r="24258" spans="6:6" x14ac:dyDescent="0.25">
      <c r="F24258" s="469"/>
    </row>
    <row r="24259" spans="6:6" x14ac:dyDescent="0.25">
      <c r="F24259" s="469"/>
    </row>
    <row r="24260" spans="6:6" x14ac:dyDescent="0.25">
      <c r="F24260" s="469"/>
    </row>
    <row r="24261" spans="6:6" x14ac:dyDescent="0.25">
      <c r="F24261" s="469"/>
    </row>
    <row r="24262" spans="6:6" x14ac:dyDescent="0.25">
      <c r="F24262" s="469"/>
    </row>
    <row r="24263" spans="6:6" x14ac:dyDescent="0.25">
      <c r="F24263" s="469"/>
    </row>
    <row r="24264" spans="6:6" x14ac:dyDescent="0.25">
      <c r="F24264" s="469"/>
    </row>
    <row r="24265" spans="6:6" x14ac:dyDescent="0.25">
      <c r="F24265" s="469"/>
    </row>
    <row r="24266" spans="6:6" x14ac:dyDescent="0.25">
      <c r="F24266" s="469"/>
    </row>
    <row r="24267" spans="6:6" x14ac:dyDescent="0.25">
      <c r="F24267" s="469"/>
    </row>
    <row r="24268" spans="6:6" x14ac:dyDescent="0.25">
      <c r="F24268" s="469"/>
    </row>
    <row r="24269" spans="6:6" x14ac:dyDescent="0.25">
      <c r="F24269" s="469"/>
    </row>
    <row r="24270" spans="6:6" x14ac:dyDescent="0.25">
      <c r="F24270" s="469"/>
    </row>
    <row r="24271" spans="6:6" x14ac:dyDescent="0.25">
      <c r="F24271" s="469"/>
    </row>
    <row r="24272" spans="6:6" x14ac:dyDescent="0.25">
      <c r="F24272" s="469"/>
    </row>
    <row r="24273" spans="6:6" x14ac:dyDescent="0.25">
      <c r="F24273" s="469"/>
    </row>
    <row r="24274" spans="6:6" x14ac:dyDescent="0.25">
      <c r="F24274" s="469"/>
    </row>
    <row r="24275" spans="6:6" x14ac:dyDescent="0.25">
      <c r="F24275" s="469"/>
    </row>
    <row r="24276" spans="6:6" x14ac:dyDescent="0.25">
      <c r="F24276" s="469"/>
    </row>
    <row r="24277" spans="6:6" x14ac:dyDescent="0.25">
      <c r="F24277" s="469"/>
    </row>
    <row r="24278" spans="6:6" x14ac:dyDescent="0.25">
      <c r="F24278" s="469"/>
    </row>
    <row r="24279" spans="6:6" x14ac:dyDescent="0.25">
      <c r="F24279" s="469"/>
    </row>
    <row r="24280" spans="6:6" x14ac:dyDescent="0.25">
      <c r="F24280" s="469"/>
    </row>
    <row r="24281" spans="6:6" x14ac:dyDescent="0.25">
      <c r="F24281" s="469"/>
    </row>
    <row r="24282" spans="6:6" x14ac:dyDescent="0.25">
      <c r="F24282" s="469"/>
    </row>
    <row r="24283" spans="6:6" x14ac:dyDescent="0.25">
      <c r="F24283" s="469"/>
    </row>
    <row r="24284" spans="6:6" x14ac:dyDescent="0.25">
      <c r="F24284" s="469"/>
    </row>
    <row r="24285" spans="6:6" x14ac:dyDescent="0.25">
      <c r="F24285" s="469"/>
    </row>
    <row r="24286" spans="6:6" x14ac:dyDescent="0.25">
      <c r="F24286" s="469"/>
    </row>
    <row r="24287" spans="6:6" x14ac:dyDescent="0.25">
      <c r="F24287" s="469"/>
    </row>
    <row r="24288" spans="6:6" x14ac:dyDescent="0.25">
      <c r="F24288" s="469"/>
    </row>
    <row r="24289" spans="6:6" x14ac:dyDescent="0.25">
      <c r="F24289" s="469"/>
    </row>
    <row r="24290" spans="6:6" x14ac:dyDescent="0.25">
      <c r="F24290" s="469"/>
    </row>
    <row r="24291" spans="6:6" x14ac:dyDescent="0.25">
      <c r="F24291" s="469"/>
    </row>
    <row r="24292" spans="6:6" x14ac:dyDescent="0.25">
      <c r="F24292" s="469"/>
    </row>
    <row r="24293" spans="6:6" x14ac:dyDescent="0.25">
      <c r="F24293" s="469"/>
    </row>
    <row r="24294" spans="6:6" x14ac:dyDescent="0.25">
      <c r="F24294" s="469"/>
    </row>
    <row r="24295" spans="6:6" x14ac:dyDescent="0.25">
      <c r="F24295" s="469"/>
    </row>
    <row r="24296" spans="6:6" x14ac:dyDescent="0.25">
      <c r="F24296" s="469"/>
    </row>
    <row r="24297" spans="6:6" x14ac:dyDescent="0.25">
      <c r="F24297" s="469"/>
    </row>
    <row r="24298" spans="6:6" x14ac:dyDescent="0.25">
      <c r="F24298" s="469"/>
    </row>
    <row r="24299" spans="6:6" x14ac:dyDescent="0.25">
      <c r="F24299" s="469"/>
    </row>
    <row r="24300" spans="6:6" x14ac:dyDescent="0.25">
      <c r="F24300" s="469"/>
    </row>
    <row r="24301" spans="6:6" x14ac:dyDescent="0.25">
      <c r="F24301" s="469"/>
    </row>
    <row r="24302" spans="6:6" x14ac:dyDescent="0.25">
      <c r="F24302" s="469"/>
    </row>
    <row r="24303" spans="6:6" x14ac:dyDescent="0.25">
      <c r="F24303" s="469"/>
    </row>
    <row r="24304" spans="6:6" x14ac:dyDescent="0.25">
      <c r="F24304" s="469"/>
    </row>
    <row r="24305" spans="6:6" x14ac:dyDescent="0.25">
      <c r="F24305" s="469"/>
    </row>
    <row r="24306" spans="6:6" x14ac:dyDescent="0.25">
      <c r="F24306" s="469"/>
    </row>
    <row r="24307" spans="6:6" x14ac:dyDescent="0.25">
      <c r="F24307" s="469"/>
    </row>
    <row r="24308" spans="6:6" x14ac:dyDescent="0.25">
      <c r="F24308" s="469"/>
    </row>
    <row r="24309" spans="6:6" x14ac:dyDescent="0.25">
      <c r="F24309" s="469"/>
    </row>
    <row r="24310" spans="6:6" x14ac:dyDescent="0.25">
      <c r="F24310" s="469"/>
    </row>
    <row r="24311" spans="6:6" x14ac:dyDescent="0.25">
      <c r="F24311" s="469"/>
    </row>
    <row r="24312" spans="6:6" x14ac:dyDescent="0.25">
      <c r="F24312" s="469"/>
    </row>
    <row r="24313" spans="6:6" x14ac:dyDescent="0.25">
      <c r="F24313" s="469"/>
    </row>
    <row r="24314" spans="6:6" x14ac:dyDescent="0.25">
      <c r="F24314" s="469"/>
    </row>
    <row r="24315" spans="6:6" x14ac:dyDescent="0.25">
      <c r="F24315" s="469"/>
    </row>
    <row r="24316" spans="6:6" x14ac:dyDescent="0.25">
      <c r="F24316" s="469"/>
    </row>
    <row r="24317" spans="6:6" x14ac:dyDescent="0.25">
      <c r="F24317" s="469"/>
    </row>
    <row r="24318" spans="6:6" x14ac:dyDescent="0.25">
      <c r="F24318" s="469"/>
    </row>
    <row r="24319" spans="6:6" x14ac:dyDescent="0.25">
      <c r="F24319" s="469"/>
    </row>
    <row r="24320" spans="6:6" x14ac:dyDescent="0.25">
      <c r="F24320" s="469"/>
    </row>
    <row r="24321" spans="6:6" x14ac:dyDescent="0.25">
      <c r="F24321" s="469"/>
    </row>
    <row r="24322" spans="6:6" x14ac:dyDescent="0.25">
      <c r="F24322" s="469"/>
    </row>
    <row r="24323" spans="6:6" x14ac:dyDescent="0.25">
      <c r="F24323" s="469"/>
    </row>
    <row r="24324" spans="6:6" x14ac:dyDescent="0.25">
      <c r="F24324" s="469"/>
    </row>
    <row r="24325" spans="6:6" x14ac:dyDescent="0.25">
      <c r="F24325" s="469"/>
    </row>
    <row r="24326" spans="6:6" x14ac:dyDescent="0.25">
      <c r="F24326" s="469"/>
    </row>
    <row r="24327" spans="6:6" x14ac:dyDescent="0.25">
      <c r="F24327" s="469"/>
    </row>
    <row r="24328" spans="6:6" x14ac:dyDescent="0.25">
      <c r="F24328" s="469"/>
    </row>
    <row r="24329" spans="6:6" x14ac:dyDescent="0.25">
      <c r="F24329" s="469"/>
    </row>
    <row r="24330" spans="6:6" x14ac:dyDescent="0.25">
      <c r="F24330" s="469"/>
    </row>
    <row r="24331" spans="6:6" x14ac:dyDescent="0.25">
      <c r="F24331" s="469"/>
    </row>
    <row r="24332" spans="6:6" x14ac:dyDescent="0.25">
      <c r="F24332" s="469"/>
    </row>
    <row r="24333" spans="6:6" x14ac:dyDescent="0.25">
      <c r="F24333" s="469"/>
    </row>
    <row r="24334" spans="6:6" x14ac:dyDescent="0.25">
      <c r="F24334" s="469"/>
    </row>
    <row r="24335" spans="6:6" x14ac:dyDescent="0.25">
      <c r="F24335" s="469"/>
    </row>
    <row r="24336" spans="6:6" x14ac:dyDescent="0.25">
      <c r="F24336" s="469"/>
    </row>
    <row r="24337" spans="6:6" x14ac:dyDescent="0.25">
      <c r="F24337" s="469"/>
    </row>
    <row r="24338" spans="6:6" x14ac:dyDescent="0.25">
      <c r="F24338" s="469"/>
    </row>
    <row r="24339" spans="6:6" x14ac:dyDescent="0.25">
      <c r="F24339" s="469"/>
    </row>
    <row r="24340" spans="6:6" x14ac:dyDescent="0.25">
      <c r="F24340" s="469"/>
    </row>
    <row r="24341" spans="6:6" x14ac:dyDescent="0.25">
      <c r="F24341" s="469"/>
    </row>
    <row r="24342" spans="6:6" x14ac:dyDescent="0.25">
      <c r="F24342" s="469"/>
    </row>
    <row r="24343" spans="6:6" x14ac:dyDescent="0.25">
      <c r="F24343" s="469"/>
    </row>
    <row r="24344" spans="6:6" x14ac:dyDescent="0.25">
      <c r="F24344" s="469"/>
    </row>
    <row r="24345" spans="6:6" x14ac:dyDescent="0.25">
      <c r="F24345" s="469"/>
    </row>
    <row r="24346" spans="6:6" x14ac:dyDescent="0.25">
      <c r="F24346" s="469"/>
    </row>
    <row r="24347" spans="6:6" x14ac:dyDescent="0.25">
      <c r="F24347" s="469"/>
    </row>
    <row r="24348" spans="6:6" x14ac:dyDescent="0.25">
      <c r="F24348" s="469"/>
    </row>
    <row r="24349" spans="6:6" x14ac:dyDescent="0.25">
      <c r="F24349" s="469"/>
    </row>
    <row r="24350" spans="6:6" x14ac:dyDescent="0.25">
      <c r="F24350" s="469"/>
    </row>
    <row r="24351" spans="6:6" x14ac:dyDescent="0.25">
      <c r="F24351" s="469"/>
    </row>
    <row r="24352" spans="6:6" x14ac:dyDescent="0.25">
      <c r="F24352" s="469"/>
    </row>
    <row r="24353" spans="6:6" x14ac:dyDescent="0.25">
      <c r="F24353" s="469"/>
    </row>
    <row r="24354" spans="6:6" x14ac:dyDescent="0.25">
      <c r="F24354" s="469"/>
    </row>
    <row r="24355" spans="6:6" x14ac:dyDescent="0.25">
      <c r="F24355" s="469"/>
    </row>
    <row r="24356" spans="6:6" x14ac:dyDescent="0.25">
      <c r="F24356" s="469"/>
    </row>
    <row r="24357" spans="6:6" x14ac:dyDescent="0.25">
      <c r="F24357" s="469"/>
    </row>
    <row r="24358" spans="6:6" x14ac:dyDescent="0.25">
      <c r="F24358" s="469"/>
    </row>
    <row r="24359" spans="6:6" x14ac:dyDescent="0.25">
      <c r="F24359" s="469"/>
    </row>
    <row r="24360" spans="6:6" x14ac:dyDescent="0.25">
      <c r="F24360" s="469"/>
    </row>
    <row r="24361" spans="6:6" x14ac:dyDescent="0.25">
      <c r="F24361" s="469"/>
    </row>
    <row r="24362" spans="6:6" x14ac:dyDescent="0.25">
      <c r="F24362" s="469"/>
    </row>
    <row r="24363" spans="6:6" x14ac:dyDescent="0.25">
      <c r="F24363" s="469"/>
    </row>
    <row r="24364" spans="6:6" x14ac:dyDescent="0.25">
      <c r="F24364" s="469"/>
    </row>
    <row r="24365" spans="6:6" x14ac:dyDescent="0.25">
      <c r="F24365" s="469"/>
    </row>
    <row r="24366" spans="6:6" x14ac:dyDescent="0.25">
      <c r="F24366" s="469"/>
    </row>
    <row r="24367" spans="6:6" x14ac:dyDescent="0.25">
      <c r="F24367" s="469"/>
    </row>
    <row r="24368" spans="6:6" x14ac:dyDescent="0.25">
      <c r="F24368" s="469"/>
    </row>
    <row r="24369" spans="6:6" x14ac:dyDescent="0.25">
      <c r="F24369" s="469"/>
    </row>
    <row r="24370" spans="6:6" x14ac:dyDescent="0.25">
      <c r="F24370" s="469"/>
    </row>
    <row r="24371" spans="6:6" x14ac:dyDescent="0.25">
      <c r="F24371" s="469"/>
    </row>
    <row r="24372" spans="6:6" x14ac:dyDescent="0.25">
      <c r="F24372" s="469"/>
    </row>
    <row r="24373" spans="6:6" x14ac:dyDescent="0.25">
      <c r="F24373" s="469"/>
    </row>
    <row r="24374" spans="6:6" x14ac:dyDescent="0.25">
      <c r="F24374" s="469"/>
    </row>
    <row r="24375" spans="6:6" x14ac:dyDescent="0.25">
      <c r="F24375" s="469"/>
    </row>
    <row r="24376" spans="6:6" x14ac:dyDescent="0.25">
      <c r="F24376" s="469"/>
    </row>
    <row r="24377" spans="6:6" x14ac:dyDescent="0.25">
      <c r="F24377" s="469"/>
    </row>
    <row r="24378" spans="6:6" x14ac:dyDescent="0.25">
      <c r="F24378" s="469"/>
    </row>
    <row r="24379" spans="6:6" x14ac:dyDescent="0.25">
      <c r="F24379" s="469"/>
    </row>
    <row r="24380" spans="6:6" x14ac:dyDescent="0.25">
      <c r="F24380" s="469"/>
    </row>
    <row r="24381" spans="6:6" x14ac:dyDescent="0.25">
      <c r="F24381" s="469"/>
    </row>
    <row r="24382" spans="6:6" x14ac:dyDescent="0.25">
      <c r="F24382" s="469"/>
    </row>
    <row r="24383" spans="6:6" x14ac:dyDescent="0.25">
      <c r="F24383" s="469"/>
    </row>
    <row r="24384" spans="6:6" x14ac:dyDescent="0.25">
      <c r="F24384" s="469"/>
    </row>
    <row r="24385" spans="6:6" x14ac:dyDescent="0.25">
      <c r="F24385" s="469"/>
    </row>
    <row r="24386" spans="6:6" x14ac:dyDescent="0.25">
      <c r="F24386" s="469"/>
    </row>
    <row r="24387" spans="6:6" x14ac:dyDescent="0.25">
      <c r="F24387" s="469"/>
    </row>
    <row r="24388" spans="6:6" x14ac:dyDescent="0.25">
      <c r="F24388" s="469"/>
    </row>
    <row r="24389" spans="6:6" x14ac:dyDescent="0.25">
      <c r="F24389" s="469"/>
    </row>
    <row r="24390" spans="6:6" x14ac:dyDescent="0.25">
      <c r="F24390" s="469"/>
    </row>
    <row r="24391" spans="6:6" x14ac:dyDescent="0.25">
      <c r="F24391" s="469"/>
    </row>
    <row r="24392" spans="6:6" x14ac:dyDescent="0.25">
      <c r="F24392" s="469"/>
    </row>
    <row r="24393" spans="6:6" x14ac:dyDescent="0.25">
      <c r="F24393" s="469"/>
    </row>
    <row r="24394" spans="6:6" x14ac:dyDescent="0.25">
      <c r="F24394" s="469"/>
    </row>
    <row r="24395" spans="6:6" x14ac:dyDescent="0.25">
      <c r="F24395" s="469"/>
    </row>
    <row r="24396" spans="6:6" x14ac:dyDescent="0.25">
      <c r="F24396" s="469"/>
    </row>
    <row r="24397" spans="6:6" x14ac:dyDescent="0.25">
      <c r="F24397" s="469"/>
    </row>
    <row r="24398" spans="6:6" x14ac:dyDescent="0.25">
      <c r="F24398" s="469"/>
    </row>
    <row r="24399" spans="6:6" x14ac:dyDescent="0.25">
      <c r="F24399" s="469"/>
    </row>
    <row r="24400" spans="6:6" x14ac:dyDescent="0.25">
      <c r="F24400" s="469"/>
    </row>
    <row r="24401" spans="6:6" x14ac:dyDescent="0.25">
      <c r="F24401" s="469"/>
    </row>
    <row r="24402" spans="6:6" x14ac:dyDescent="0.25">
      <c r="F24402" s="469"/>
    </row>
    <row r="24403" spans="6:6" x14ac:dyDescent="0.25">
      <c r="F24403" s="469"/>
    </row>
    <row r="24404" spans="6:6" x14ac:dyDescent="0.25">
      <c r="F24404" s="469"/>
    </row>
    <row r="24405" spans="6:6" x14ac:dyDescent="0.25">
      <c r="F24405" s="469"/>
    </row>
    <row r="24406" spans="6:6" x14ac:dyDescent="0.25">
      <c r="F24406" s="469"/>
    </row>
    <row r="24407" spans="6:6" x14ac:dyDescent="0.25">
      <c r="F24407" s="469"/>
    </row>
    <row r="24408" spans="6:6" x14ac:dyDescent="0.25">
      <c r="F24408" s="469"/>
    </row>
    <row r="24409" spans="6:6" x14ac:dyDescent="0.25">
      <c r="F24409" s="469"/>
    </row>
    <row r="24410" spans="6:6" x14ac:dyDescent="0.25">
      <c r="F24410" s="469"/>
    </row>
    <row r="24411" spans="6:6" x14ac:dyDescent="0.25">
      <c r="F24411" s="469"/>
    </row>
    <row r="24412" spans="6:6" x14ac:dyDescent="0.25">
      <c r="F24412" s="469"/>
    </row>
    <row r="24413" spans="6:6" x14ac:dyDescent="0.25">
      <c r="F24413" s="469"/>
    </row>
    <row r="24414" spans="6:6" x14ac:dyDescent="0.25">
      <c r="F24414" s="469"/>
    </row>
    <row r="24415" spans="6:6" x14ac:dyDescent="0.25">
      <c r="F24415" s="469"/>
    </row>
    <row r="24416" spans="6:6" x14ac:dyDescent="0.25">
      <c r="F24416" s="469"/>
    </row>
    <row r="24417" spans="6:6" x14ac:dyDescent="0.25">
      <c r="F24417" s="469"/>
    </row>
    <row r="24418" spans="6:6" x14ac:dyDescent="0.25">
      <c r="F24418" s="469"/>
    </row>
    <row r="24419" spans="6:6" x14ac:dyDescent="0.25">
      <c r="F24419" s="469"/>
    </row>
    <row r="24420" spans="6:6" x14ac:dyDescent="0.25">
      <c r="F24420" s="469"/>
    </row>
    <row r="24421" spans="6:6" x14ac:dyDescent="0.25">
      <c r="F24421" s="469"/>
    </row>
    <row r="24422" spans="6:6" x14ac:dyDescent="0.25">
      <c r="F24422" s="469"/>
    </row>
    <row r="24423" spans="6:6" x14ac:dyDescent="0.25">
      <c r="F24423" s="469"/>
    </row>
    <row r="24424" spans="6:6" x14ac:dyDescent="0.25">
      <c r="F24424" s="469"/>
    </row>
    <row r="24425" spans="6:6" x14ac:dyDescent="0.25">
      <c r="F24425" s="469"/>
    </row>
    <row r="24426" spans="6:6" x14ac:dyDescent="0.25">
      <c r="F24426" s="469"/>
    </row>
    <row r="24427" spans="6:6" x14ac:dyDescent="0.25">
      <c r="F24427" s="469"/>
    </row>
    <row r="24428" spans="6:6" x14ac:dyDescent="0.25">
      <c r="F24428" s="469"/>
    </row>
    <row r="24429" spans="6:6" x14ac:dyDescent="0.25">
      <c r="F24429" s="469"/>
    </row>
    <row r="24430" spans="6:6" x14ac:dyDescent="0.25">
      <c r="F24430" s="469"/>
    </row>
    <row r="24431" spans="6:6" x14ac:dyDescent="0.25">
      <c r="F24431" s="469"/>
    </row>
    <row r="24432" spans="6:6" x14ac:dyDescent="0.25">
      <c r="F24432" s="469"/>
    </row>
    <row r="24433" spans="6:6" x14ac:dyDescent="0.25">
      <c r="F24433" s="469"/>
    </row>
    <row r="24434" spans="6:6" x14ac:dyDescent="0.25">
      <c r="F24434" s="469"/>
    </row>
    <row r="24435" spans="6:6" x14ac:dyDescent="0.25">
      <c r="F24435" s="469"/>
    </row>
    <row r="24436" spans="6:6" x14ac:dyDescent="0.25">
      <c r="F24436" s="469"/>
    </row>
    <row r="24437" spans="6:6" x14ac:dyDescent="0.25">
      <c r="F24437" s="469"/>
    </row>
    <row r="24438" spans="6:6" x14ac:dyDescent="0.25">
      <c r="F24438" s="469"/>
    </row>
    <row r="24439" spans="6:6" x14ac:dyDescent="0.25">
      <c r="F24439" s="469"/>
    </row>
    <row r="24440" spans="6:6" x14ac:dyDescent="0.25">
      <c r="F24440" s="469"/>
    </row>
    <row r="24441" spans="6:6" x14ac:dyDescent="0.25">
      <c r="F24441" s="469"/>
    </row>
    <row r="24442" spans="6:6" x14ac:dyDescent="0.25">
      <c r="F24442" s="469"/>
    </row>
    <row r="24443" spans="6:6" x14ac:dyDescent="0.25">
      <c r="F24443" s="469"/>
    </row>
    <row r="24444" spans="6:6" x14ac:dyDescent="0.25">
      <c r="F24444" s="469"/>
    </row>
    <row r="24445" spans="6:6" x14ac:dyDescent="0.25">
      <c r="F24445" s="469"/>
    </row>
    <row r="24446" spans="6:6" x14ac:dyDescent="0.25">
      <c r="F24446" s="469"/>
    </row>
    <row r="24447" spans="6:6" x14ac:dyDescent="0.25">
      <c r="F24447" s="469"/>
    </row>
    <row r="24448" spans="6:6" x14ac:dyDescent="0.25">
      <c r="F24448" s="469"/>
    </row>
    <row r="24449" spans="6:6" x14ac:dyDescent="0.25">
      <c r="F24449" s="469"/>
    </row>
    <row r="24450" spans="6:6" x14ac:dyDescent="0.25">
      <c r="F24450" s="469"/>
    </row>
    <row r="24451" spans="6:6" x14ac:dyDescent="0.25">
      <c r="F24451" s="469"/>
    </row>
    <row r="24452" spans="6:6" x14ac:dyDescent="0.25">
      <c r="F24452" s="469"/>
    </row>
    <row r="24453" spans="6:6" x14ac:dyDescent="0.25">
      <c r="F24453" s="469"/>
    </row>
    <row r="24454" spans="6:6" x14ac:dyDescent="0.25">
      <c r="F24454" s="469"/>
    </row>
    <row r="24455" spans="6:6" x14ac:dyDescent="0.25">
      <c r="F24455" s="469"/>
    </row>
    <row r="24456" spans="6:6" x14ac:dyDescent="0.25">
      <c r="F24456" s="469"/>
    </row>
    <row r="24457" spans="6:6" x14ac:dyDescent="0.25">
      <c r="F24457" s="469"/>
    </row>
    <row r="24458" spans="6:6" x14ac:dyDescent="0.25">
      <c r="F24458" s="469"/>
    </row>
    <row r="24459" spans="6:6" x14ac:dyDescent="0.25">
      <c r="F24459" s="469"/>
    </row>
    <row r="24460" spans="6:6" x14ac:dyDescent="0.25">
      <c r="F24460" s="469"/>
    </row>
    <row r="24461" spans="6:6" x14ac:dyDescent="0.25">
      <c r="F24461" s="469"/>
    </row>
    <row r="24462" spans="6:6" x14ac:dyDescent="0.25">
      <c r="F24462" s="469"/>
    </row>
    <row r="24463" spans="6:6" x14ac:dyDescent="0.25">
      <c r="F24463" s="469"/>
    </row>
    <row r="24464" spans="6:6" x14ac:dyDescent="0.25">
      <c r="F24464" s="469"/>
    </row>
    <row r="24465" spans="6:6" x14ac:dyDescent="0.25">
      <c r="F24465" s="469"/>
    </row>
    <row r="24466" spans="6:6" x14ac:dyDescent="0.25">
      <c r="F24466" s="469"/>
    </row>
    <row r="24467" spans="6:6" x14ac:dyDescent="0.25">
      <c r="F24467" s="469"/>
    </row>
    <row r="24468" spans="6:6" x14ac:dyDescent="0.25">
      <c r="F24468" s="469"/>
    </row>
    <row r="24469" spans="6:6" x14ac:dyDescent="0.25">
      <c r="F24469" s="469"/>
    </row>
    <row r="24470" spans="6:6" x14ac:dyDescent="0.25">
      <c r="F24470" s="469"/>
    </row>
    <row r="24471" spans="6:6" x14ac:dyDescent="0.25">
      <c r="F24471" s="469"/>
    </row>
    <row r="24472" spans="6:6" x14ac:dyDescent="0.25">
      <c r="F24472" s="469"/>
    </row>
    <row r="24473" spans="6:6" x14ac:dyDescent="0.25">
      <c r="F24473" s="469"/>
    </row>
    <row r="24474" spans="6:6" x14ac:dyDescent="0.25">
      <c r="F24474" s="469"/>
    </row>
    <row r="24475" spans="6:6" x14ac:dyDescent="0.25">
      <c r="F24475" s="469"/>
    </row>
    <row r="24476" spans="6:6" x14ac:dyDescent="0.25">
      <c r="F24476" s="469"/>
    </row>
    <row r="24477" spans="6:6" x14ac:dyDescent="0.25">
      <c r="F24477" s="469"/>
    </row>
    <row r="24478" spans="6:6" x14ac:dyDescent="0.25">
      <c r="F24478" s="469"/>
    </row>
    <row r="24479" spans="6:6" x14ac:dyDescent="0.25">
      <c r="F24479" s="469"/>
    </row>
    <row r="24480" spans="6:6" x14ac:dyDescent="0.25">
      <c r="F24480" s="469"/>
    </row>
    <row r="24481" spans="6:6" x14ac:dyDescent="0.25">
      <c r="F24481" s="469"/>
    </row>
    <row r="24482" spans="6:6" x14ac:dyDescent="0.25">
      <c r="F24482" s="469"/>
    </row>
    <row r="24483" spans="6:6" x14ac:dyDescent="0.25">
      <c r="F24483" s="469"/>
    </row>
    <row r="24484" spans="6:6" x14ac:dyDescent="0.25">
      <c r="F24484" s="469"/>
    </row>
    <row r="24485" spans="6:6" x14ac:dyDescent="0.25">
      <c r="F24485" s="469"/>
    </row>
    <row r="24486" spans="6:6" x14ac:dyDescent="0.25">
      <c r="F24486" s="469"/>
    </row>
    <row r="24487" spans="6:6" x14ac:dyDescent="0.25">
      <c r="F24487" s="469"/>
    </row>
    <row r="24488" spans="6:6" x14ac:dyDescent="0.25">
      <c r="F24488" s="469"/>
    </row>
    <row r="24489" spans="6:6" x14ac:dyDescent="0.25">
      <c r="F24489" s="469"/>
    </row>
    <row r="24490" spans="6:6" x14ac:dyDescent="0.25">
      <c r="F24490" s="469"/>
    </row>
    <row r="24491" spans="6:6" x14ac:dyDescent="0.25">
      <c r="F24491" s="469"/>
    </row>
    <row r="24492" spans="6:6" x14ac:dyDescent="0.25">
      <c r="F24492" s="469"/>
    </row>
    <row r="24493" spans="6:6" x14ac:dyDescent="0.25">
      <c r="F24493" s="469"/>
    </row>
    <row r="24494" spans="6:6" x14ac:dyDescent="0.25">
      <c r="F24494" s="469"/>
    </row>
    <row r="24495" spans="6:6" x14ac:dyDescent="0.25">
      <c r="F24495" s="469"/>
    </row>
    <row r="24496" spans="6:6" x14ac:dyDescent="0.25">
      <c r="F24496" s="469"/>
    </row>
    <row r="24497" spans="6:6" x14ac:dyDescent="0.25">
      <c r="F24497" s="469"/>
    </row>
    <row r="24498" spans="6:6" x14ac:dyDescent="0.25">
      <c r="F24498" s="469"/>
    </row>
    <row r="24499" spans="6:6" x14ac:dyDescent="0.25">
      <c r="F24499" s="469"/>
    </row>
    <row r="24500" spans="6:6" x14ac:dyDescent="0.25">
      <c r="F24500" s="469"/>
    </row>
    <row r="24501" spans="6:6" x14ac:dyDescent="0.25">
      <c r="F24501" s="469"/>
    </row>
    <row r="24502" spans="6:6" x14ac:dyDescent="0.25">
      <c r="F24502" s="469"/>
    </row>
    <row r="24503" spans="6:6" x14ac:dyDescent="0.25">
      <c r="F24503" s="469"/>
    </row>
    <row r="24504" spans="6:6" x14ac:dyDescent="0.25">
      <c r="F24504" s="469"/>
    </row>
    <row r="24505" spans="6:6" x14ac:dyDescent="0.25">
      <c r="F24505" s="469"/>
    </row>
    <row r="24506" spans="6:6" x14ac:dyDescent="0.25">
      <c r="F24506" s="469"/>
    </row>
    <row r="24507" spans="6:6" x14ac:dyDescent="0.25">
      <c r="F24507" s="469"/>
    </row>
    <row r="24508" spans="6:6" x14ac:dyDescent="0.25">
      <c r="F24508" s="469"/>
    </row>
    <row r="24509" spans="6:6" x14ac:dyDescent="0.25">
      <c r="F24509" s="469"/>
    </row>
    <row r="24510" spans="6:6" x14ac:dyDescent="0.25">
      <c r="F24510" s="469"/>
    </row>
    <row r="24511" spans="6:6" x14ac:dyDescent="0.25">
      <c r="F24511" s="469"/>
    </row>
    <row r="24512" spans="6:6" x14ac:dyDescent="0.25">
      <c r="F24512" s="469"/>
    </row>
    <row r="24513" spans="6:6" x14ac:dyDescent="0.25">
      <c r="F24513" s="469"/>
    </row>
    <row r="24514" spans="6:6" x14ac:dyDescent="0.25">
      <c r="F24514" s="469"/>
    </row>
    <row r="24515" spans="6:6" x14ac:dyDescent="0.25">
      <c r="F24515" s="469"/>
    </row>
    <row r="24516" spans="6:6" x14ac:dyDescent="0.25">
      <c r="F24516" s="469"/>
    </row>
    <row r="24517" spans="6:6" x14ac:dyDescent="0.25">
      <c r="F24517" s="469"/>
    </row>
    <row r="24518" spans="6:6" x14ac:dyDescent="0.25">
      <c r="F24518" s="469"/>
    </row>
    <row r="24519" spans="6:6" x14ac:dyDescent="0.25">
      <c r="F24519" s="469"/>
    </row>
    <row r="24520" spans="6:6" x14ac:dyDescent="0.25">
      <c r="F24520" s="469"/>
    </row>
    <row r="24521" spans="6:6" x14ac:dyDescent="0.25">
      <c r="F24521" s="469"/>
    </row>
    <row r="24522" spans="6:6" x14ac:dyDescent="0.25">
      <c r="F24522" s="469"/>
    </row>
    <row r="24523" spans="6:6" x14ac:dyDescent="0.25">
      <c r="F24523" s="469"/>
    </row>
    <row r="24524" spans="6:6" x14ac:dyDescent="0.25">
      <c r="F24524" s="469"/>
    </row>
    <row r="24525" spans="6:6" x14ac:dyDescent="0.25">
      <c r="F24525" s="469"/>
    </row>
    <row r="24526" spans="6:6" x14ac:dyDescent="0.25">
      <c r="F24526" s="469"/>
    </row>
    <row r="24527" spans="6:6" x14ac:dyDescent="0.25">
      <c r="F24527" s="469"/>
    </row>
    <row r="24528" spans="6:6" x14ac:dyDescent="0.25">
      <c r="F24528" s="469"/>
    </row>
    <row r="24529" spans="6:6" x14ac:dyDescent="0.25">
      <c r="F24529" s="469"/>
    </row>
    <row r="24530" spans="6:6" x14ac:dyDescent="0.25">
      <c r="F24530" s="469"/>
    </row>
    <row r="24531" spans="6:6" x14ac:dyDescent="0.25">
      <c r="F24531" s="469"/>
    </row>
    <row r="24532" spans="6:6" x14ac:dyDescent="0.25">
      <c r="F24532" s="469"/>
    </row>
    <row r="24533" spans="6:6" x14ac:dyDescent="0.25">
      <c r="F24533" s="469"/>
    </row>
    <row r="24534" spans="6:6" x14ac:dyDescent="0.25">
      <c r="F24534" s="469"/>
    </row>
    <row r="24535" spans="6:6" x14ac:dyDescent="0.25">
      <c r="F24535" s="469"/>
    </row>
    <row r="24536" spans="6:6" x14ac:dyDescent="0.25">
      <c r="F24536" s="469"/>
    </row>
    <row r="24537" spans="6:6" x14ac:dyDescent="0.25">
      <c r="F24537" s="469"/>
    </row>
    <row r="24538" spans="6:6" x14ac:dyDescent="0.25">
      <c r="F24538" s="469"/>
    </row>
    <row r="24539" spans="6:6" x14ac:dyDescent="0.25">
      <c r="F24539" s="469"/>
    </row>
    <row r="24540" spans="6:6" x14ac:dyDescent="0.25">
      <c r="F24540" s="469"/>
    </row>
    <row r="24541" spans="6:6" x14ac:dyDescent="0.25">
      <c r="F24541" s="469"/>
    </row>
    <row r="24542" spans="6:6" x14ac:dyDescent="0.25">
      <c r="F24542" s="469"/>
    </row>
    <row r="24543" spans="6:6" x14ac:dyDescent="0.25">
      <c r="F24543" s="469"/>
    </row>
    <row r="24544" spans="6:6" x14ac:dyDescent="0.25">
      <c r="F24544" s="469"/>
    </row>
    <row r="24545" spans="6:6" x14ac:dyDescent="0.25">
      <c r="F24545" s="469"/>
    </row>
    <row r="24546" spans="6:6" x14ac:dyDescent="0.25">
      <c r="F24546" s="469"/>
    </row>
    <row r="24547" spans="6:6" x14ac:dyDescent="0.25">
      <c r="F24547" s="469"/>
    </row>
    <row r="24548" spans="6:6" x14ac:dyDescent="0.25">
      <c r="F24548" s="469"/>
    </row>
    <row r="24549" spans="6:6" x14ac:dyDescent="0.25">
      <c r="F24549" s="469"/>
    </row>
    <row r="24550" spans="6:6" x14ac:dyDescent="0.25">
      <c r="F24550" s="469"/>
    </row>
    <row r="24551" spans="6:6" x14ac:dyDescent="0.25">
      <c r="F24551" s="469"/>
    </row>
    <row r="24552" spans="6:6" x14ac:dyDescent="0.25">
      <c r="F24552" s="469"/>
    </row>
    <row r="24553" spans="6:6" x14ac:dyDescent="0.25">
      <c r="F24553" s="469"/>
    </row>
    <row r="24554" spans="6:6" x14ac:dyDescent="0.25">
      <c r="F24554" s="469"/>
    </row>
    <row r="24555" spans="6:6" x14ac:dyDescent="0.25">
      <c r="F24555" s="469"/>
    </row>
    <row r="24556" spans="6:6" x14ac:dyDescent="0.25">
      <c r="F24556" s="469"/>
    </row>
    <row r="24557" spans="6:6" x14ac:dyDescent="0.25">
      <c r="F24557" s="469"/>
    </row>
    <row r="24558" spans="6:6" x14ac:dyDescent="0.25">
      <c r="F24558" s="469"/>
    </row>
    <row r="24559" spans="6:6" x14ac:dyDescent="0.25">
      <c r="F24559" s="469"/>
    </row>
    <row r="24560" spans="6:6" x14ac:dyDescent="0.25">
      <c r="F24560" s="469"/>
    </row>
    <row r="24561" spans="6:6" x14ac:dyDescent="0.25">
      <c r="F24561" s="469"/>
    </row>
    <row r="24562" spans="6:6" x14ac:dyDescent="0.25">
      <c r="F24562" s="469"/>
    </row>
    <row r="24563" spans="6:6" x14ac:dyDescent="0.25">
      <c r="F24563" s="469"/>
    </row>
    <row r="24564" spans="6:6" x14ac:dyDescent="0.25">
      <c r="F24564" s="469"/>
    </row>
    <row r="24565" spans="6:6" x14ac:dyDescent="0.25">
      <c r="F24565" s="469"/>
    </row>
    <row r="24566" spans="6:6" x14ac:dyDescent="0.25">
      <c r="F24566" s="469"/>
    </row>
    <row r="24567" spans="6:6" x14ac:dyDescent="0.25">
      <c r="F24567" s="469"/>
    </row>
    <row r="24568" spans="6:6" x14ac:dyDescent="0.25">
      <c r="F24568" s="469"/>
    </row>
    <row r="24569" spans="6:6" x14ac:dyDescent="0.25">
      <c r="F24569" s="469"/>
    </row>
    <row r="24570" spans="6:6" x14ac:dyDescent="0.25">
      <c r="F24570" s="469"/>
    </row>
    <row r="24571" spans="6:6" x14ac:dyDescent="0.25">
      <c r="F24571" s="469"/>
    </row>
    <row r="24572" spans="6:6" x14ac:dyDescent="0.25">
      <c r="F24572" s="469"/>
    </row>
    <row r="24573" spans="6:6" x14ac:dyDescent="0.25">
      <c r="F24573" s="469"/>
    </row>
    <row r="24574" spans="6:6" x14ac:dyDescent="0.25">
      <c r="F24574" s="469"/>
    </row>
    <row r="24575" spans="6:6" x14ac:dyDescent="0.25">
      <c r="F24575" s="469"/>
    </row>
    <row r="24576" spans="6:6" x14ac:dyDescent="0.25">
      <c r="F24576" s="469"/>
    </row>
    <row r="24577" spans="6:6" x14ac:dyDescent="0.25">
      <c r="F24577" s="469"/>
    </row>
    <row r="24578" spans="6:6" x14ac:dyDescent="0.25">
      <c r="F24578" s="469"/>
    </row>
    <row r="24579" spans="6:6" x14ac:dyDescent="0.25">
      <c r="F24579" s="469"/>
    </row>
    <row r="24580" spans="6:6" x14ac:dyDescent="0.25">
      <c r="F24580" s="469"/>
    </row>
    <row r="24581" spans="6:6" x14ac:dyDescent="0.25">
      <c r="F24581" s="469"/>
    </row>
    <row r="24582" spans="6:6" x14ac:dyDescent="0.25">
      <c r="F24582" s="469"/>
    </row>
    <row r="24583" spans="6:6" x14ac:dyDescent="0.25">
      <c r="F24583" s="469"/>
    </row>
    <row r="24584" spans="6:6" x14ac:dyDescent="0.25">
      <c r="F24584" s="469"/>
    </row>
    <row r="24585" spans="6:6" x14ac:dyDescent="0.25">
      <c r="F24585" s="469"/>
    </row>
    <row r="24586" spans="6:6" x14ac:dyDescent="0.25">
      <c r="F24586" s="469"/>
    </row>
    <row r="24587" spans="6:6" x14ac:dyDescent="0.25">
      <c r="F24587" s="469"/>
    </row>
    <row r="24588" spans="6:6" x14ac:dyDescent="0.25">
      <c r="F24588" s="469"/>
    </row>
    <row r="24589" spans="6:6" x14ac:dyDescent="0.25">
      <c r="F24589" s="469"/>
    </row>
    <row r="24590" spans="6:6" x14ac:dyDescent="0.25">
      <c r="F24590" s="469"/>
    </row>
    <row r="24591" spans="6:6" x14ac:dyDescent="0.25">
      <c r="F24591" s="469"/>
    </row>
    <row r="24592" spans="6:6" x14ac:dyDescent="0.25">
      <c r="F24592" s="469"/>
    </row>
    <row r="24593" spans="6:6" x14ac:dyDescent="0.25">
      <c r="F24593" s="469"/>
    </row>
    <row r="24594" spans="6:6" x14ac:dyDescent="0.25">
      <c r="F24594" s="469"/>
    </row>
    <row r="24595" spans="6:6" x14ac:dyDescent="0.25">
      <c r="F24595" s="469"/>
    </row>
    <row r="24596" spans="6:6" x14ac:dyDescent="0.25">
      <c r="F24596" s="469"/>
    </row>
    <row r="24597" spans="6:6" x14ac:dyDescent="0.25">
      <c r="F24597" s="469"/>
    </row>
    <row r="24598" spans="6:6" x14ac:dyDescent="0.25">
      <c r="F24598" s="469"/>
    </row>
    <row r="24599" spans="6:6" x14ac:dyDescent="0.25">
      <c r="F24599" s="469"/>
    </row>
    <row r="24600" spans="6:6" x14ac:dyDescent="0.25">
      <c r="F24600" s="469"/>
    </row>
    <row r="24601" spans="6:6" x14ac:dyDescent="0.25">
      <c r="F24601" s="469"/>
    </row>
    <row r="24602" spans="6:6" x14ac:dyDescent="0.25">
      <c r="F24602" s="469"/>
    </row>
    <row r="24603" spans="6:6" x14ac:dyDescent="0.25">
      <c r="F24603" s="469"/>
    </row>
    <row r="24604" spans="6:6" x14ac:dyDescent="0.25">
      <c r="F24604" s="469"/>
    </row>
    <row r="24605" spans="6:6" x14ac:dyDescent="0.25">
      <c r="F24605" s="469"/>
    </row>
    <row r="24606" spans="6:6" x14ac:dyDescent="0.25">
      <c r="F24606" s="469"/>
    </row>
    <row r="24607" spans="6:6" x14ac:dyDescent="0.25">
      <c r="F24607" s="469"/>
    </row>
    <row r="24608" spans="6:6" x14ac:dyDescent="0.25">
      <c r="F24608" s="469"/>
    </row>
    <row r="24609" spans="6:6" x14ac:dyDescent="0.25">
      <c r="F24609" s="469"/>
    </row>
    <row r="24610" spans="6:6" x14ac:dyDescent="0.25">
      <c r="F24610" s="469"/>
    </row>
    <row r="24611" spans="6:6" x14ac:dyDescent="0.25">
      <c r="F24611" s="469"/>
    </row>
    <row r="24612" spans="6:6" x14ac:dyDescent="0.25">
      <c r="F24612" s="469"/>
    </row>
    <row r="24613" spans="6:6" x14ac:dyDescent="0.25">
      <c r="F24613" s="469"/>
    </row>
    <row r="24614" spans="6:6" x14ac:dyDescent="0.25">
      <c r="F24614" s="469"/>
    </row>
    <row r="24615" spans="6:6" x14ac:dyDescent="0.25">
      <c r="F24615" s="469"/>
    </row>
    <row r="24616" spans="6:6" x14ac:dyDescent="0.25">
      <c r="F24616" s="469"/>
    </row>
    <row r="24617" spans="6:6" x14ac:dyDescent="0.25">
      <c r="F24617" s="469"/>
    </row>
    <row r="24618" spans="6:6" x14ac:dyDescent="0.25">
      <c r="F24618" s="469"/>
    </row>
    <row r="24619" spans="6:6" x14ac:dyDescent="0.25">
      <c r="F24619" s="469"/>
    </row>
    <row r="24620" spans="6:6" x14ac:dyDescent="0.25">
      <c r="F24620" s="469"/>
    </row>
    <row r="24621" spans="6:6" x14ac:dyDescent="0.25">
      <c r="F24621" s="469"/>
    </row>
    <row r="24622" spans="6:6" x14ac:dyDescent="0.25">
      <c r="F24622" s="469"/>
    </row>
    <row r="24623" spans="6:6" x14ac:dyDescent="0.25">
      <c r="F24623" s="469"/>
    </row>
    <row r="24624" spans="6:6" x14ac:dyDescent="0.25">
      <c r="F24624" s="469"/>
    </row>
    <row r="24625" spans="6:6" x14ac:dyDescent="0.25">
      <c r="F24625" s="469"/>
    </row>
    <row r="24626" spans="6:6" x14ac:dyDescent="0.25">
      <c r="F24626" s="469"/>
    </row>
    <row r="24627" spans="6:6" x14ac:dyDescent="0.25">
      <c r="F24627" s="469"/>
    </row>
    <row r="24628" spans="6:6" x14ac:dyDescent="0.25">
      <c r="F24628" s="469"/>
    </row>
    <row r="24629" spans="6:6" x14ac:dyDescent="0.25">
      <c r="F24629" s="469"/>
    </row>
    <row r="24630" spans="6:6" x14ac:dyDescent="0.25">
      <c r="F24630" s="469"/>
    </row>
    <row r="24631" spans="6:6" x14ac:dyDescent="0.25">
      <c r="F24631" s="469"/>
    </row>
    <row r="24632" spans="6:6" x14ac:dyDescent="0.25">
      <c r="F24632" s="469"/>
    </row>
    <row r="24633" spans="6:6" x14ac:dyDescent="0.25">
      <c r="F24633" s="469"/>
    </row>
    <row r="24634" spans="6:6" x14ac:dyDescent="0.25">
      <c r="F24634" s="469"/>
    </row>
    <row r="24635" spans="6:6" x14ac:dyDescent="0.25">
      <c r="F24635" s="469"/>
    </row>
    <row r="24636" spans="6:6" x14ac:dyDescent="0.25">
      <c r="F24636" s="469"/>
    </row>
    <row r="24637" spans="6:6" x14ac:dyDescent="0.25">
      <c r="F24637" s="469"/>
    </row>
    <row r="24638" spans="6:6" x14ac:dyDescent="0.25">
      <c r="F24638" s="469"/>
    </row>
    <row r="24639" spans="6:6" x14ac:dyDescent="0.25">
      <c r="F24639" s="469"/>
    </row>
    <row r="24640" spans="6:6" x14ac:dyDescent="0.25">
      <c r="F24640" s="469"/>
    </row>
    <row r="24641" spans="6:6" x14ac:dyDescent="0.25">
      <c r="F24641" s="469"/>
    </row>
    <row r="24642" spans="6:6" x14ac:dyDescent="0.25">
      <c r="F24642" s="469"/>
    </row>
    <row r="24643" spans="6:6" x14ac:dyDescent="0.25">
      <c r="F24643" s="469"/>
    </row>
    <row r="24644" spans="6:6" x14ac:dyDescent="0.25">
      <c r="F24644" s="469"/>
    </row>
    <row r="24645" spans="6:6" x14ac:dyDescent="0.25">
      <c r="F24645" s="469"/>
    </row>
    <row r="24646" spans="6:6" x14ac:dyDescent="0.25">
      <c r="F24646" s="469"/>
    </row>
    <row r="24647" spans="6:6" x14ac:dyDescent="0.25">
      <c r="F24647" s="469"/>
    </row>
    <row r="24648" spans="6:6" x14ac:dyDescent="0.25">
      <c r="F24648" s="469"/>
    </row>
    <row r="24649" spans="6:6" x14ac:dyDescent="0.25">
      <c r="F24649" s="469"/>
    </row>
    <row r="24650" spans="6:6" x14ac:dyDescent="0.25">
      <c r="F24650" s="469"/>
    </row>
    <row r="24651" spans="6:6" x14ac:dyDescent="0.25">
      <c r="F24651" s="469"/>
    </row>
    <row r="24652" spans="6:6" x14ac:dyDescent="0.25">
      <c r="F24652" s="469"/>
    </row>
    <row r="24653" spans="6:6" x14ac:dyDescent="0.25">
      <c r="F24653" s="469"/>
    </row>
    <row r="24654" spans="6:6" x14ac:dyDescent="0.25">
      <c r="F24654" s="469"/>
    </row>
    <row r="24655" spans="6:6" x14ac:dyDescent="0.25">
      <c r="F24655" s="469"/>
    </row>
    <row r="24656" spans="6:6" x14ac:dyDescent="0.25">
      <c r="F24656" s="469"/>
    </row>
    <row r="24657" spans="6:6" x14ac:dyDescent="0.25">
      <c r="F24657" s="469"/>
    </row>
    <row r="24658" spans="6:6" x14ac:dyDescent="0.25">
      <c r="F24658" s="469"/>
    </row>
    <row r="24659" spans="6:6" x14ac:dyDescent="0.25">
      <c r="F24659" s="469"/>
    </row>
    <row r="24660" spans="6:6" x14ac:dyDescent="0.25">
      <c r="F24660" s="469"/>
    </row>
    <row r="24661" spans="6:6" x14ac:dyDescent="0.25">
      <c r="F24661" s="469"/>
    </row>
    <row r="24662" spans="6:6" x14ac:dyDescent="0.25">
      <c r="F24662" s="469"/>
    </row>
    <row r="24663" spans="6:6" x14ac:dyDescent="0.25">
      <c r="F24663" s="469"/>
    </row>
    <row r="24664" spans="6:6" x14ac:dyDescent="0.25">
      <c r="F24664" s="469"/>
    </row>
    <row r="24665" spans="6:6" x14ac:dyDescent="0.25">
      <c r="F24665" s="469"/>
    </row>
    <row r="24666" spans="6:6" x14ac:dyDescent="0.25">
      <c r="F24666" s="469"/>
    </row>
    <row r="24667" spans="6:6" x14ac:dyDescent="0.25">
      <c r="F24667" s="469"/>
    </row>
    <row r="24668" spans="6:6" x14ac:dyDescent="0.25">
      <c r="F24668" s="469"/>
    </row>
    <row r="24669" spans="6:6" x14ac:dyDescent="0.25">
      <c r="F24669" s="469"/>
    </row>
    <row r="24670" spans="6:6" x14ac:dyDescent="0.25">
      <c r="F24670" s="469"/>
    </row>
    <row r="24671" spans="6:6" x14ac:dyDescent="0.25">
      <c r="F24671" s="469"/>
    </row>
    <row r="24672" spans="6:6" x14ac:dyDescent="0.25">
      <c r="F24672" s="469"/>
    </row>
    <row r="24673" spans="6:6" x14ac:dyDescent="0.25">
      <c r="F24673" s="469"/>
    </row>
    <row r="24674" spans="6:6" x14ac:dyDescent="0.25">
      <c r="F24674" s="469"/>
    </row>
    <row r="24675" spans="6:6" x14ac:dyDescent="0.25">
      <c r="F24675" s="469"/>
    </row>
    <row r="24676" spans="6:6" x14ac:dyDescent="0.25">
      <c r="F24676" s="469"/>
    </row>
    <row r="24677" spans="6:6" x14ac:dyDescent="0.25">
      <c r="F24677" s="469"/>
    </row>
    <row r="24678" spans="6:6" x14ac:dyDescent="0.25">
      <c r="F24678" s="469"/>
    </row>
    <row r="24679" spans="6:6" x14ac:dyDescent="0.25">
      <c r="F24679" s="469"/>
    </row>
    <row r="24680" spans="6:6" x14ac:dyDescent="0.25">
      <c r="F24680" s="469"/>
    </row>
    <row r="24681" spans="6:6" x14ac:dyDescent="0.25">
      <c r="F24681" s="469"/>
    </row>
    <row r="24682" spans="6:6" x14ac:dyDescent="0.25">
      <c r="F24682" s="469"/>
    </row>
    <row r="24683" spans="6:6" x14ac:dyDescent="0.25">
      <c r="F24683" s="469"/>
    </row>
    <row r="24684" spans="6:6" x14ac:dyDescent="0.25">
      <c r="F24684" s="469"/>
    </row>
    <row r="24685" spans="6:6" x14ac:dyDescent="0.25">
      <c r="F24685" s="469"/>
    </row>
    <row r="24686" spans="6:6" x14ac:dyDescent="0.25">
      <c r="F24686" s="469"/>
    </row>
    <row r="24687" spans="6:6" x14ac:dyDescent="0.25">
      <c r="F24687" s="469"/>
    </row>
    <row r="24688" spans="6:6" x14ac:dyDescent="0.25">
      <c r="F24688" s="469"/>
    </row>
    <row r="24689" spans="6:6" x14ac:dyDescent="0.25">
      <c r="F24689" s="469"/>
    </row>
    <row r="24690" spans="6:6" x14ac:dyDescent="0.25">
      <c r="F24690" s="469"/>
    </row>
    <row r="24691" spans="6:6" x14ac:dyDescent="0.25">
      <c r="F24691" s="469"/>
    </row>
    <row r="24692" spans="6:6" x14ac:dyDescent="0.25">
      <c r="F24692" s="469"/>
    </row>
    <row r="24693" spans="6:6" x14ac:dyDescent="0.25">
      <c r="F24693" s="469"/>
    </row>
    <row r="24694" spans="6:6" x14ac:dyDescent="0.25">
      <c r="F24694" s="469"/>
    </row>
    <row r="24695" spans="6:6" x14ac:dyDescent="0.25">
      <c r="F24695" s="469"/>
    </row>
    <row r="24696" spans="6:6" x14ac:dyDescent="0.25">
      <c r="F24696" s="469"/>
    </row>
    <row r="24697" spans="6:6" x14ac:dyDescent="0.25">
      <c r="F24697" s="469"/>
    </row>
    <row r="24698" spans="6:6" x14ac:dyDescent="0.25">
      <c r="F24698" s="469"/>
    </row>
    <row r="24699" spans="6:6" x14ac:dyDescent="0.25">
      <c r="F24699" s="469"/>
    </row>
    <row r="24700" spans="6:6" x14ac:dyDescent="0.25">
      <c r="F24700" s="469"/>
    </row>
    <row r="24701" spans="6:6" x14ac:dyDescent="0.25">
      <c r="F24701" s="469"/>
    </row>
    <row r="24702" spans="6:6" x14ac:dyDescent="0.25">
      <c r="F24702" s="469"/>
    </row>
    <row r="24703" spans="6:6" x14ac:dyDescent="0.25">
      <c r="F24703" s="469"/>
    </row>
    <row r="24704" spans="6:6" x14ac:dyDescent="0.25">
      <c r="F24704" s="469"/>
    </row>
    <row r="24705" spans="6:6" x14ac:dyDescent="0.25">
      <c r="F24705" s="469"/>
    </row>
    <row r="24706" spans="6:6" x14ac:dyDescent="0.25">
      <c r="F24706" s="469"/>
    </row>
    <row r="24707" spans="6:6" x14ac:dyDescent="0.25">
      <c r="F24707" s="469"/>
    </row>
    <row r="24708" spans="6:6" x14ac:dyDescent="0.25">
      <c r="F24708" s="469"/>
    </row>
    <row r="24709" spans="6:6" x14ac:dyDescent="0.25">
      <c r="F24709" s="469"/>
    </row>
    <row r="24710" spans="6:6" x14ac:dyDescent="0.25">
      <c r="F24710" s="469"/>
    </row>
    <row r="24711" spans="6:6" x14ac:dyDescent="0.25">
      <c r="F24711" s="469"/>
    </row>
    <row r="24712" spans="6:6" x14ac:dyDescent="0.25">
      <c r="F24712" s="469"/>
    </row>
    <row r="24713" spans="6:6" x14ac:dyDescent="0.25">
      <c r="F24713" s="469"/>
    </row>
    <row r="24714" spans="6:6" x14ac:dyDescent="0.25">
      <c r="F24714" s="469"/>
    </row>
    <row r="24715" spans="6:6" x14ac:dyDescent="0.25">
      <c r="F24715" s="469"/>
    </row>
    <row r="24716" spans="6:6" x14ac:dyDescent="0.25">
      <c r="F24716" s="469"/>
    </row>
    <row r="24717" spans="6:6" x14ac:dyDescent="0.25">
      <c r="F24717" s="469"/>
    </row>
    <row r="24718" spans="6:6" x14ac:dyDescent="0.25">
      <c r="F24718" s="469"/>
    </row>
    <row r="24719" spans="6:6" x14ac:dyDescent="0.25">
      <c r="F24719" s="469"/>
    </row>
    <row r="24720" spans="6:6" x14ac:dyDescent="0.25">
      <c r="F24720" s="469"/>
    </row>
    <row r="24721" spans="6:6" x14ac:dyDescent="0.25">
      <c r="F24721" s="469"/>
    </row>
    <row r="24722" spans="6:6" x14ac:dyDescent="0.25">
      <c r="F24722" s="469"/>
    </row>
    <row r="24723" spans="6:6" x14ac:dyDescent="0.25">
      <c r="F24723" s="469"/>
    </row>
    <row r="24724" spans="6:6" x14ac:dyDescent="0.25">
      <c r="F24724" s="469"/>
    </row>
    <row r="24725" spans="6:6" x14ac:dyDescent="0.25">
      <c r="F24725" s="469"/>
    </row>
    <row r="24726" spans="6:6" x14ac:dyDescent="0.25">
      <c r="F24726" s="469"/>
    </row>
    <row r="24727" spans="6:6" x14ac:dyDescent="0.25">
      <c r="F24727" s="469"/>
    </row>
    <row r="24728" spans="6:6" x14ac:dyDescent="0.25">
      <c r="F24728" s="469"/>
    </row>
    <row r="24729" spans="6:6" x14ac:dyDescent="0.25">
      <c r="F24729" s="469"/>
    </row>
    <row r="24730" spans="6:6" x14ac:dyDescent="0.25">
      <c r="F24730" s="469"/>
    </row>
    <row r="24731" spans="6:6" x14ac:dyDescent="0.25">
      <c r="F24731" s="469"/>
    </row>
    <row r="24732" spans="6:6" x14ac:dyDescent="0.25">
      <c r="F24732" s="469"/>
    </row>
    <row r="24733" spans="6:6" x14ac:dyDescent="0.25">
      <c r="F24733" s="469"/>
    </row>
    <row r="24734" spans="6:6" x14ac:dyDescent="0.25">
      <c r="F24734" s="469"/>
    </row>
    <row r="24735" spans="6:6" x14ac:dyDescent="0.25">
      <c r="F24735" s="469"/>
    </row>
    <row r="24736" spans="6:6" x14ac:dyDescent="0.25">
      <c r="F24736" s="469"/>
    </row>
    <row r="24737" spans="6:6" x14ac:dyDescent="0.25">
      <c r="F24737" s="469"/>
    </row>
    <row r="24738" spans="6:6" x14ac:dyDescent="0.25">
      <c r="F24738" s="469"/>
    </row>
    <row r="24739" spans="6:6" x14ac:dyDescent="0.25">
      <c r="F24739" s="469"/>
    </row>
    <row r="24740" spans="6:6" x14ac:dyDescent="0.25">
      <c r="F24740" s="469"/>
    </row>
    <row r="24741" spans="6:6" x14ac:dyDescent="0.25">
      <c r="F24741" s="469"/>
    </row>
    <row r="24742" spans="6:6" x14ac:dyDescent="0.25">
      <c r="F24742" s="469"/>
    </row>
    <row r="24743" spans="6:6" x14ac:dyDescent="0.25">
      <c r="F24743" s="469"/>
    </row>
    <row r="24744" spans="6:6" x14ac:dyDescent="0.25">
      <c r="F24744" s="469"/>
    </row>
    <row r="24745" spans="6:6" x14ac:dyDescent="0.25">
      <c r="F24745" s="469"/>
    </row>
    <row r="24746" spans="6:6" x14ac:dyDescent="0.25">
      <c r="F24746" s="469"/>
    </row>
    <row r="24747" spans="6:6" x14ac:dyDescent="0.25">
      <c r="F24747" s="469"/>
    </row>
    <row r="24748" spans="6:6" x14ac:dyDescent="0.25">
      <c r="F24748" s="469"/>
    </row>
    <row r="24749" spans="6:6" x14ac:dyDescent="0.25">
      <c r="F24749" s="469"/>
    </row>
    <row r="24750" spans="6:6" x14ac:dyDescent="0.25">
      <c r="F24750" s="469"/>
    </row>
    <row r="24751" spans="6:6" x14ac:dyDescent="0.25">
      <c r="F24751" s="469"/>
    </row>
    <row r="24752" spans="6:6" x14ac:dyDescent="0.25">
      <c r="F24752" s="469"/>
    </row>
    <row r="24753" spans="6:6" x14ac:dyDescent="0.25">
      <c r="F24753" s="469"/>
    </row>
    <row r="24754" spans="6:6" x14ac:dyDescent="0.25">
      <c r="F24754" s="469"/>
    </row>
    <row r="24755" spans="6:6" x14ac:dyDescent="0.25">
      <c r="F24755" s="469"/>
    </row>
    <row r="24756" spans="6:6" x14ac:dyDescent="0.25">
      <c r="F24756" s="469"/>
    </row>
    <row r="24757" spans="6:6" x14ac:dyDescent="0.25">
      <c r="F24757" s="469"/>
    </row>
    <row r="24758" spans="6:6" x14ac:dyDescent="0.25">
      <c r="F24758" s="469"/>
    </row>
    <row r="24759" spans="6:6" x14ac:dyDescent="0.25">
      <c r="F24759" s="469"/>
    </row>
    <row r="24760" spans="6:6" x14ac:dyDescent="0.25">
      <c r="F24760" s="469"/>
    </row>
    <row r="24761" spans="6:6" x14ac:dyDescent="0.25">
      <c r="F24761" s="469"/>
    </row>
    <row r="24762" spans="6:6" x14ac:dyDescent="0.25">
      <c r="F24762" s="469"/>
    </row>
    <row r="24763" spans="6:6" x14ac:dyDescent="0.25">
      <c r="F24763" s="469"/>
    </row>
    <row r="24764" spans="6:6" x14ac:dyDescent="0.25">
      <c r="F24764" s="469"/>
    </row>
    <row r="24765" spans="6:6" x14ac:dyDescent="0.25">
      <c r="F24765" s="469"/>
    </row>
    <row r="24766" spans="6:6" x14ac:dyDescent="0.25">
      <c r="F24766" s="469"/>
    </row>
    <row r="24767" spans="6:6" x14ac:dyDescent="0.25">
      <c r="F24767" s="469"/>
    </row>
    <row r="24768" spans="6:6" x14ac:dyDescent="0.25">
      <c r="F24768" s="469"/>
    </row>
    <row r="24769" spans="6:6" x14ac:dyDescent="0.25">
      <c r="F24769" s="469"/>
    </row>
    <row r="24770" spans="6:6" x14ac:dyDescent="0.25">
      <c r="F24770" s="469"/>
    </row>
    <row r="24771" spans="6:6" x14ac:dyDescent="0.25">
      <c r="F24771" s="469"/>
    </row>
    <row r="24772" spans="6:6" x14ac:dyDescent="0.25">
      <c r="F24772" s="469"/>
    </row>
    <row r="24773" spans="6:6" x14ac:dyDescent="0.25">
      <c r="F24773" s="469"/>
    </row>
    <row r="24774" spans="6:6" x14ac:dyDescent="0.25">
      <c r="F24774" s="469"/>
    </row>
    <row r="24775" spans="6:6" x14ac:dyDescent="0.25">
      <c r="F24775" s="469"/>
    </row>
    <row r="24776" spans="6:6" x14ac:dyDescent="0.25">
      <c r="F24776" s="469"/>
    </row>
    <row r="24777" spans="6:6" x14ac:dyDescent="0.25">
      <c r="F24777" s="469"/>
    </row>
    <row r="24778" spans="6:6" x14ac:dyDescent="0.25">
      <c r="F24778" s="469"/>
    </row>
    <row r="24779" spans="6:6" x14ac:dyDescent="0.25">
      <c r="F24779" s="469"/>
    </row>
    <row r="24780" spans="6:6" x14ac:dyDescent="0.25">
      <c r="F24780" s="469"/>
    </row>
    <row r="24781" spans="6:6" x14ac:dyDescent="0.25">
      <c r="F24781" s="469"/>
    </row>
    <row r="24782" spans="6:6" x14ac:dyDescent="0.25">
      <c r="F24782" s="469"/>
    </row>
    <row r="24783" spans="6:6" x14ac:dyDescent="0.25">
      <c r="F24783" s="469"/>
    </row>
    <row r="24784" spans="6:6" x14ac:dyDescent="0.25">
      <c r="F24784" s="469"/>
    </row>
    <row r="24785" spans="6:6" x14ac:dyDescent="0.25">
      <c r="F24785" s="469"/>
    </row>
    <row r="24786" spans="6:6" x14ac:dyDescent="0.25">
      <c r="F24786" s="469"/>
    </row>
    <row r="24787" spans="6:6" x14ac:dyDescent="0.25">
      <c r="F24787" s="469"/>
    </row>
    <row r="24788" spans="6:6" x14ac:dyDescent="0.25">
      <c r="F24788" s="469"/>
    </row>
    <row r="24789" spans="6:6" x14ac:dyDescent="0.25">
      <c r="F24789" s="469"/>
    </row>
    <row r="24790" spans="6:6" x14ac:dyDescent="0.25">
      <c r="F24790" s="469"/>
    </row>
    <row r="24791" spans="6:6" x14ac:dyDescent="0.25">
      <c r="F24791" s="469"/>
    </row>
    <row r="24792" spans="6:6" x14ac:dyDescent="0.25">
      <c r="F24792" s="469"/>
    </row>
    <row r="24793" spans="6:6" x14ac:dyDescent="0.25">
      <c r="F24793" s="469"/>
    </row>
    <row r="24794" spans="6:6" x14ac:dyDescent="0.25">
      <c r="F24794" s="469"/>
    </row>
    <row r="24795" spans="6:6" x14ac:dyDescent="0.25">
      <c r="F24795" s="469"/>
    </row>
    <row r="24796" spans="6:6" x14ac:dyDescent="0.25">
      <c r="F24796" s="469"/>
    </row>
    <row r="24797" spans="6:6" x14ac:dyDescent="0.25">
      <c r="F24797" s="469"/>
    </row>
    <row r="24798" spans="6:6" x14ac:dyDescent="0.25">
      <c r="F24798" s="469"/>
    </row>
    <row r="24799" spans="6:6" x14ac:dyDescent="0.25">
      <c r="F24799" s="469"/>
    </row>
    <row r="24800" spans="6:6" x14ac:dyDescent="0.25">
      <c r="F24800" s="469"/>
    </row>
    <row r="24801" spans="6:6" x14ac:dyDescent="0.25">
      <c r="F24801" s="469"/>
    </row>
    <row r="24802" spans="6:6" x14ac:dyDescent="0.25">
      <c r="F24802" s="469"/>
    </row>
    <row r="24803" spans="6:6" x14ac:dyDescent="0.25">
      <c r="F24803" s="469"/>
    </row>
    <row r="24804" spans="6:6" x14ac:dyDescent="0.25">
      <c r="F24804" s="469"/>
    </row>
    <row r="24805" spans="6:6" x14ac:dyDescent="0.25">
      <c r="F24805" s="469"/>
    </row>
    <row r="24806" spans="6:6" x14ac:dyDescent="0.25">
      <c r="F24806" s="469"/>
    </row>
    <row r="24807" spans="6:6" x14ac:dyDescent="0.25">
      <c r="F24807" s="469"/>
    </row>
    <row r="24808" spans="6:6" x14ac:dyDescent="0.25">
      <c r="F24808" s="469"/>
    </row>
    <row r="24809" spans="6:6" x14ac:dyDescent="0.25">
      <c r="F24809" s="469"/>
    </row>
    <row r="24810" spans="6:6" x14ac:dyDescent="0.25">
      <c r="F24810" s="469"/>
    </row>
    <row r="24811" spans="6:6" x14ac:dyDescent="0.25">
      <c r="F24811" s="469"/>
    </row>
    <row r="24812" spans="6:6" x14ac:dyDescent="0.25">
      <c r="F24812" s="469"/>
    </row>
    <row r="24813" spans="6:6" x14ac:dyDescent="0.25">
      <c r="F24813" s="469"/>
    </row>
    <row r="24814" spans="6:6" x14ac:dyDescent="0.25">
      <c r="F24814" s="469"/>
    </row>
    <row r="24815" spans="6:6" x14ac:dyDescent="0.25">
      <c r="F24815" s="469"/>
    </row>
    <row r="24816" spans="6:6" x14ac:dyDescent="0.25">
      <c r="F24816" s="469"/>
    </row>
    <row r="24817" spans="6:6" x14ac:dyDescent="0.25">
      <c r="F24817" s="469"/>
    </row>
    <row r="24818" spans="6:6" x14ac:dyDescent="0.25">
      <c r="F24818" s="469"/>
    </row>
    <row r="24819" spans="6:6" x14ac:dyDescent="0.25">
      <c r="F24819" s="469"/>
    </row>
    <row r="24820" spans="6:6" x14ac:dyDescent="0.25">
      <c r="F24820" s="469"/>
    </row>
    <row r="24821" spans="6:6" x14ac:dyDescent="0.25">
      <c r="F24821" s="469"/>
    </row>
    <row r="24822" spans="6:6" x14ac:dyDescent="0.25">
      <c r="F24822" s="469"/>
    </row>
    <row r="24823" spans="6:6" x14ac:dyDescent="0.25">
      <c r="F24823" s="469"/>
    </row>
    <row r="24824" spans="6:6" x14ac:dyDescent="0.25">
      <c r="F24824" s="469"/>
    </row>
    <row r="24825" spans="6:6" x14ac:dyDescent="0.25">
      <c r="F24825" s="469"/>
    </row>
    <row r="24826" spans="6:6" x14ac:dyDescent="0.25">
      <c r="F24826" s="469"/>
    </row>
    <row r="24827" spans="6:6" x14ac:dyDescent="0.25">
      <c r="F24827" s="469"/>
    </row>
    <row r="24828" spans="6:6" x14ac:dyDescent="0.25">
      <c r="F24828" s="469"/>
    </row>
    <row r="24829" spans="6:6" x14ac:dyDescent="0.25">
      <c r="F24829" s="469"/>
    </row>
    <row r="24830" spans="6:6" x14ac:dyDescent="0.25">
      <c r="F24830" s="469"/>
    </row>
    <row r="24831" spans="6:6" x14ac:dyDescent="0.25">
      <c r="F24831" s="469"/>
    </row>
    <row r="24832" spans="6:6" x14ac:dyDescent="0.25">
      <c r="F24832" s="469"/>
    </row>
    <row r="24833" spans="6:6" x14ac:dyDescent="0.25">
      <c r="F24833" s="469"/>
    </row>
    <row r="24834" spans="6:6" x14ac:dyDescent="0.25">
      <c r="F24834" s="469"/>
    </row>
    <row r="24835" spans="6:6" x14ac:dyDescent="0.25">
      <c r="F24835" s="469"/>
    </row>
    <row r="24836" spans="6:6" x14ac:dyDescent="0.25">
      <c r="F24836" s="469"/>
    </row>
    <row r="24837" spans="6:6" x14ac:dyDescent="0.25">
      <c r="F24837" s="469"/>
    </row>
    <row r="24838" spans="6:6" x14ac:dyDescent="0.25">
      <c r="F24838" s="469"/>
    </row>
    <row r="24839" spans="6:6" x14ac:dyDescent="0.25">
      <c r="F24839" s="469"/>
    </row>
    <row r="24840" spans="6:6" x14ac:dyDescent="0.25">
      <c r="F24840" s="469"/>
    </row>
    <row r="24841" spans="6:6" x14ac:dyDescent="0.25">
      <c r="F24841" s="469"/>
    </row>
    <row r="24842" spans="6:6" x14ac:dyDescent="0.25">
      <c r="F24842" s="469"/>
    </row>
    <row r="24843" spans="6:6" x14ac:dyDescent="0.25">
      <c r="F24843" s="469"/>
    </row>
    <row r="24844" spans="6:6" x14ac:dyDescent="0.25">
      <c r="F24844" s="469"/>
    </row>
    <row r="24845" spans="6:6" x14ac:dyDescent="0.25">
      <c r="F24845" s="469"/>
    </row>
    <row r="24846" spans="6:6" x14ac:dyDescent="0.25">
      <c r="F24846" s="469"/>
    </row>
    <row r="24847" spans="6:6" x14ac:dyDescent="0.25">
      <c r="F24847" s="469"/>
    </row>
    <row r="24848" spans="6:6" x14ac:dyDescent="0.25">
      <c r="F24848" s="469"/>
    </row>
    <row r="24849" spans="6:6" x14ac:dyDescent="0.25">
      <c r="F24849" s="469"/>
    </row>
    <row r="24850" spans="6:6" x14ac:dyDescent="0.25">
      <c r="F24850" s="469"/>
    </row>
    <row r="24851" spans="6:6" x14ac:dyDescent="0.25">
      <c r="F24851" s="469"/>
    </row>
    <row r="24852" spans="6:6" x14ac:dyDescent="0.25">
      <c r="F24852" s="469"/>
    </row>
    <row r="24853" spans="6:6" x14ac:dyDescent="0.25">
      <c r="F24853" s="469"/>
    </row>
    <row r="24854" spans="6:6" x14ac:dyDescent="0.25">
      <c r="F24854" s="469"/>
    </row>
    <row r="24855" spans="6:6" x14ac:dyDescent="0.25">
      <c r="F24855" s="469"/>
    </row>
    <row r="24856" spans="6:6" x14ac:dyDescent="0.25">
      <c r="F24856" s="469"/>
    </row>
    <row r="24857" spans="6:6" x14ac:dyDescent="0.25">
      <c r="F24857" s="469"/>
    </row>
    <row r="24858" spans="6:6" x14ac:dyDescent="0.25">
      <c r="F24858" s="469"/>
    </row>
    <row r="24859" spans="6:6" x14ac:dyDescent="0.25">
      <c r="F24859" s="469"/>
    </row>
    <row r="24860" spans="6:6" x14ac:dyDescent="0.25">
      <c r="F24860" s="469"/>
    </row>
    <row r="24861" spans="6:6" x14ac:dyDescent="0.25">
      <c r="F24861" s="469"/>
    </row>
    <row r="24862" spans="6:6" x14ac:dyDescent="0.25">
      <c r="F24862" s="469"/>
    </row>
    <row r="24863" spans="6:6" x14ac:dyDescent="0.25">
      <c r="F24863" s="469"/>
    </row>
    <row r="24864" spans="6:6" x14ac:dyDescent="0.25">
      <c r="F24864" s="469"/>
    </row>
    <row r="24865" spans="6:6" x14ac:dyDescent="0.25">
      <c r="F24865" s="469"/>
    </row>
    <row r="24866" spans="6:6" x14ac:dyDescent="0.25">
      <c r="F24866" s="469"/>
    </row>
    <row r="24867" spans="6:6" x14ac:dyDescent="0.25">
      <c r="F24867" s="469"/>
    </row>
    <row r="24868" spans="6:6" x14ac:dyDescent="0.25">
      <c r="F24868" s="469"/>
    </row>
    <row r="24869" spans="6:6" x14ac:dyDescent="0.25">
      <c r="F24869" s="469"/>
    </row>
    <row r="24870" spans="6:6" x14ac:dyDescent="0.25">
      <c r="F24870" s="469"/>
    </row>
    <row r="24871" spans="6:6" x14ac:dyDescent="0.25">
      <c r="F24871" s="469"/>
    </row>
    <row r="24872" spans="6:6" x14ac:dyDescent="0.25">
      <c r="F24872" s="469"/>
    </row>
    <row r="24873" spans="6:6" x14ac:dyDescent="0.25">
      <c r="F24873" s="469"/>
    </row>
    <row r="24874" spans="6:6" x14ac:dyDescent="0.25">
      <c r="F24874" s="469"/>
    </row>
    <row r="24875" spans="6:6" x14ac:dyDescent="0.25">
      <c r="F24875" s="469"/>
    </row>
    <row r="24876" spans="6:6" x14ac:dyDescent="0.25">
      <c r="F24876" s="469"/>
    </row>
    <row r="24877" spans="6:6" x14ac:dyDescent="0.25">
      <c r="F24877" s="469"/>
    </row>
    <row r="24878" spans="6:6" x14ac:dyDescent="0.25">
      <c r="F24878" s="469"/>
    </row>
    <row r="24879" spans="6:6" x14ac:dyDescent="0.25">
      <c r="F24879" s="469"/>
    </row>
    <row r="24880" spans="6:6" x14ac:dyDescent="0.25">
      <c r="F24880" s="469"/>
    </row>
    <row r="24881" spans="6:6" x14ac:dyDescent="0.25">
      <c r="F24881" s="469"/>
    </row>
    <row r="24882" spans="6:6" x14ac:dyDescent="0.25">
      <c r="F24882" s="469"/>
    </row>
    <row r="24883" spans="6:6" x14ac:dyDescent="0.25">
      <c r="F24883" s="469"/>
    </row>
    <row r="24884" spans="6:6" x14ac:dyDescent="0.25">
      <c r="F24884" s="469"/>
    </row>
    <row r="24885" spans="6:6" x14ac:dyDescent="0.25">
      <c r="F24885" s="469"/>
    </row>
    <row r="24886" spans="6:6" x14ac:dyDescent="0.25">
      <c r="F24886" s="469"/>
    </row>
    <row r="24887" spans="6:6" x14ac:dyDescent="0.25">
      <c r="F24887" s="469"/>
    </row>
    <row r="24888" spans="6:6" x14ac:dyDescent="0.25">
      <c r="F24888" s="469"/>
    </row>
    <row r="24889" spans="6:6" x14ac:dyDescent="0.25">
      <c r="F24889" s="469"/>
    </row>
    <row r="24890" spans="6:6" x14ac:dyDescent="0.25">
      <c r="F24890" s="469"/>
    </row>
    <row r="24891" spans="6:6" x14ac:dyDescent="0.25">
      <c r="F24891" s="469"/>
    </row>
    <row r="24892" spans="6:6" x14ac:dyDescent="0.25">
      <c r="F24892" s="469"/>
    </row>
    <row r="24893" spans="6:6" x14ac:dyDescent="0.25">
      <c r="F24893" s="469"/>
    </row>
    <row r="24894" spans="6:6" x14ac:dyDescent="0.25">
      <c r="F24894" s="469"/>
    </row>
    <row r="24895" spans="6:6" x14ac:dyDescent="0.25">
      <c r="F24895" s="469"/>
    </row>
    <row r="24896" spans="6:6" x14ac:dyDescent="0.25">
      <c r="F24896" s="469"/>
    </row>
    <row r="24897" spans="6:6" x14ac:dyDescent="0.25">
      <c r="F24897" s="469"/>
    </row>
    <row r="24898" spans="6:6" x14ac:dyDescent="0.25">
      <c r="F24898" s="469"/>
    </row>
    <row r="24899" spans="6:6" x14ac:dyDescent="0.25">
      <c r="F24899" s="469"/>
    </row>
    <row r="24900" spans="6:6" x14ac:dyDescent="0.25">
      <c r="F24900" s="469"/>
    </row>
    <row r="24901" spans="6:6" x14ac:dyDescent="0.25">
      <c r="F24901" s="469"/>
    </row>
    <row r="24902" spans="6:6" x14ac:dyDescent="0.25">
      <c r="F24902" s="469"/>
    </row>
    <row r="24903" spans="6:6" x14ac:dyDescent="0.25">
      <c r="F24903" s="469"/>
    </row>
    <row r="24904" spans="6:6" x14ac:dyDescent="0.25">
      <c r="F24904" s="469"/>
    </row>
    <row r="24905" spans="6:6" x14ac:dyDescent="0.25">
      <c r="F24905" s="469"/>
    </row>
    <row r="24906" spans="6:6" x14ac:dyDescent="0.25">
      <c r="F24906" s="469"/>
    </row>
    <row r="24907" spans="6:6" x14ac:dyDescent="0.25">
      <c r="F24907" s="469"/>
    </row>
    <row r="24908" spans="6:6" x14ac:dyDescent="0.25">
      <c r="F24908" s="469"/>
    </row>
    <row r="24909" spans="6:6" x14ac:dyDescent="0.25">
      <c r="F24909" s="469"/>
    </row>
    <row r="24910" spans="6:6" x14ac:dyDescent="0.25">
      <c r="F24910" s="469"/>
    </row>
    <row r="24911" spans="6:6" x14ac:dyDescent="0.25">
      <c r="F24911" s="469"/>
    </row>
    <row r="24912" spans="6:6" x14ac:dyDescent="0.25">
      <c r="F24912" s="469"/>
    </row>
    <row r="24913" spans="6:6" x14ac:dyDescent="0.25">
      <c r="F24913" s="469"/>
    </row>
    <row r="24914" spans="6:6" x14ac:dyDescent="0.25">
      <c r="F24914" s="469"/>
    </row>
    <row r="24915" spans="6:6" x14ac:dyDescent="0.25">
      <c r="F24915" s="469"/>
    </row>
    <row r="24916" spans="6:6" x14ac:dyDescent="0.25">
      <c r="F24916" s="469"/>
    </row>
    <row r="24917" spans="6:6" x14ac:dyDescent="0.25">
      <c r="F24917" s="469"/>
    </row>
    <row r="24918" spans="6:6" x14ac:dyDescent="0.25">
      <c r="F24918" s="469"/>
    </row>
    <row r="24919" spans="6:6" x14ac:dyDescent="0.25">
      <c r="F24919" s="469"/>
    </row>
    <row r="24920" spans="6:6" x14ac:dyDescent="0.25">
      <c r="F24920" s="469"/>
    </row>
    <row r="24921" spans="6:6" x14ac:dyDescent="0.25">
      <c r="F24921" s="469"/>
    </row>
    <row r="24922" spans="6:6" x14ac:dyDescent="0.25">
      <c r="F24922" s="469"/>
    </row>
    <row r="24923" spans="6:6" x14ac:dyDescent="0.25">
      <c r="F24923" s="469"/>
    </row>
    <row r="24924" spans="6:6" x14ac:dyDescent="0.25">
      <c r="F24924" s="469"/>
    </row>
    <row r="24925" spans="6:6" x14ac:dyDescent="0.25">
      <c r="F24925" s="469"/>
    </row>
    <row r="24926" spans="6:6" x14ac:dyDescent="0.25">
      <c r="F24926" s="469"/>
    </row>
    <row r="24927" spans="6:6" x14ac:dyDescent="0.25">
      <c r="F24927" s="469"/>
    </row>
    <row r="24928" spans="6:6" x14ac:dyDescent="0.25">
      <c r="F24928" s="469"/>
    </row>
    <row r="24929" spans="6:6" x14ac:dyDescent="0.25">
      <c r="F24929" s="469"/>
    </row>
    <row r="24930" spans="6:6" x14ac:dyDescent="0.25">
      <c r="F24930" s="469"/>
    </row>
    <row r="24931" spans="6:6" x14ac:dyDescent="0.25">
      <c r="F24931" s="469"/>
    </row>
    <row r="24932" spans="6:6" x14ac:dyDescent="0.25">
      <c r="F24932" s="469"/>
    </row>
    <row r="24933" spans="6:6" x14ac:dyDescent="0.25">
      <c r="F24933" s="469"/>
    </row>
    <row r="24934" spans="6:6" x14ac:dyDescent="0.25">
      <c r="F24934" s="469"/>
    </row>
    <row r="24935" spans="6:6" x14ac:dyDescent="0.25">
      <c r="F24935" s="469"/>
    </row>
    <row r="24936" spans="6:6" x14ac:dyDescent="0.25">
      <c r="F24936" s="469"/>
    </row>
    <row r="24937" spans="6:6" x14ac:dyDescent="0.25">
      <c r="F24937" s="469"/>
    </row>
    <row r="24938" spans="6:6" x14ac:dyDescent="0.25">
      <c r="F24938" s="469"/>
    </row>
    <row r="24939" spans="6:6" x14ac:dyDescent="0.25">
      <c r="F24939" s="469"/>
    </row>
    <row r="24940" spans="6:6" x14ac:dyDescent="0.25">
      <c r="F24940" s="469"/>
    </row>
    <row r="24941" spans="6:6" x14ac:dyDescent="0.25">
      <c r="F24941" s="469"/>
    </row>
    <row r="24942" spans="6:6" x14ac:dyDescent="0.25">
      <c r="F24942" s="469"/>
    </row>
    <row r="24943" spans="6:6" x14ac:dyDescent="0.25">
      <c r="F24943" s="469"/>
    </row>
    <row r="24944" spans="6:6" x14ac:dyDescent="0.25">
      <c r="F24944" s="469"/>
    </row>
    <row r="24945" spans="6:6" x14ac:dyDescent="0.25">
      <c r="F24945" s="469"/>
    </row>
    <row r="24946" spans="6:6" x14ac:dyDescent="0.25">
      <c r="F24946" s="469"/>
    </row>
    <row r="24947" spans="6:6" x14ac:dyDescent="0.25">
      <c r="F24947" s="469"/>
    </row>
    <row r="24948" spans="6:6" x14ac:dyDescent="0.25">
      <c r="F24948" s="469"/>
    </row>
    <row r="24949" spans="6:6" x14ac:dyDescent="0.25">
      <c r="F24949" s="469"/>
    </row>
    <row r="24950" spans="6:6" x14ac:dyDescent="0.25">
      <c r="F24950" s="469"/>
    </row>
    <row r="24951" spans="6:6" x14ac:dyDescent="0.25">
      <c r="F24951" s="469"/>
    </row>
    <row r="24952" spans="6:6" x14ac:dyDescent="0.25">
      <c r="F24952" s="469"/>
    </row>
    <row r="24953" spans="6:6" x14ac:dyDescent="0.25">
      <c r="F24953" s="469"/>
    </row>
    <row r="24954" spans="6:6" x14ac:dyDescent="0.25">
      <c r="F24954" s="469"/>
    </row>
    <row r="24955" spans="6:6" x14ac:dyDescent="0.25">
      <c r="F24955" s="469"/>
    </row>
    <row r="24956" spans="6:6" x14ac:dyDescent="0.25">
      <c r="F24956" s="469"/>
    </row>
    <row r="24957" spans="6:6" x14ac:dyDescent="0.25">
      <c r="F24957" s="469"/>
    </row>
    <row r="24958" spans="6:6" x14ac:dyDescent="0.25">
      <c r="F24958" s="469"/>
    </row>
    <row r="24959" spans="6:6" x14ac:dyDescent="0.25">
      <c r="F24959" s="469"/>
    </row>
    <row r="24960" spans="6:6" x14ac:dyDescent="0.25">
      <c r="F24960" s="469"/>
    </row>
    <row r="24961" spans="6:6" x14ac:dyDescent="0.25">
      <c r="F24961" s="469"/>
    </row>
    <row r="24962" spans="6:6" x14ac:dyDescent="0.25">
      <c r="F24962" s="469"/>
    </row>
    <row r="24963" spans="6:6" x14ac:dyDescent="0.25">
      <c r="F24963" s="469"/>
    </row>
    <row r="24964" spans="6:6" x14ac:dyDescent="0.25">
      <c r="F24964" s="469"/>
    </row>
    <row r="24965" spans="6:6" x14ac:dyDescent="0.25">
      <c r="F24965" s="469"/>
    </row>
    <row r="24966" spans="6:6" x14ac:dyDescent="0.25">
      <c r="F24966" s="469"/>
    </row>
    <row r="24967" spans="6:6" x14ac:dyDescent="0.25">
      <c r="F24967" s="469"/>
    </row>
    <row r="24968" spans="6:6" x14ac:dyDescent="0.25">
      <c r="F24968" s="469"/>
    </row>
    <row r="24969" spans="6:6" x14ac:dyDescent="0.25">
      <c r="F24969" s="469"/>
    </row>
    <row r="24970" spans="6:6" x14ac:dyDescent="0.25">
      <c r="F24970" s="469"/>
    </row>
    <row r="24971" spans="6:6" x14ac:dyDescent="0.25">
      <c r="F24971" s="469"/>
    </row>
    <row r="24972" spans="6:6" x14ac:dyDescent="0.25">
      <c r="F24972" s="469"/>
    </row>
    <row r="24973" spans="6:6" x14ac:dyDescent="0.25">
      <c r="F24973" s="469"/>
    </row>
    <row r="24974" spans="6:6" x14ac:dyDescent="0.25">
      <c r="F24974" s="469"/>
    </row>
    <row r="24975" spans="6:6" x14ac:dyDescent="0.25">
      <c r="F24975" s="469"/>
    </row>
    <row r="24976" spans="6:6" x14ac:dyDescent="0.25">
      <c r="F24976" s="469"/>
    </row>
    <row r="24977" spans="6:6" x14ac:dyDescent="0.25">
      <c r="F24977" s="469"/>
    </row>
    <row r="24978" spans="6:6" x14ac:dyDescent="0.25">
      <c r="F24978" s="469"/>
    </row>
    <row r="24979" spans="6:6" x14ac:dyDescent="0.25">
      <c r="F24979" s="469"/>
    </row>
    <row r="24980" spans="6:6" x14ac:dyDescent="0.25">
      <c r="F24980" s="469"/>
    </row>
    <row r="24981" spans="6:6" x14ac:dyDescent="0.25">
      <c r="F24981" s="469"/>
    </row>
    <row r="24982" spans="6:6" x14ac:dyDescent="0.25">
      <c r="F24982" s="469"/>
    </row>
    <row r="24983" spans="6:6" x14ac:dyDescent="0.25">
      <c r="F24983" s="469"/>
    </row>
    <row r="24984" spans="6:6" x14ac:dyDescent="0.25">
      <c r="F24984" s="469"/>
    </row>
    <row r="24985" spans="6:6" x14ac:dyDescent="0.25">
      <c r="F24985" s="469"/>
    </row>
    <row r="24986" spans="6:6" x14ac:dyDescent="0.25">
      <c r="F24986" s="469"/>
    </row>
    <row r="24987" spans="6:6" x14ac:dyDescent="0.25">
      <c r="F24987" s="469"/>
    </row>
    <row r="24988" spans="6:6" x14ac:dyDescent="0.25">
      <c r="F24988" s="469"/>
    </row>
    <row r="24989" spans="6:6" x14ac:dyDescent="0.25">
      <c r="F24989" s="469"/>
    </row>
    <row r="24990" spans="6:6" x14ac:dyDescent="0.25">
      <c r="F24990" s="469"/>
    </row>
    <row r="24991" spans="6:6" x14ac:dyDescent="0.25">
      <c r="F24991" s="469"/>
    </row>
    <row r="24992" spans="6:6" x14ac:dyDescent="0.25">
      <c r="F24992" s="469"/>
    </row>
    <row r="24993" spans="6:6" x14ac:dyDescent="0.25">
      <c r="F24993" s="469"/>
    </row>
    <row r="24994" spans="6:6" x14ac:dyDescent="0.25">
      <c r="F24994" s="469"/>
    </row>
    <row r="24995" spans="6:6" x14ac:dyDescent="0.25">
      <c r="F24995" s="469"/>
    </row>
    <row r="24996" spans="6:6" x14ac:dyDescent="0.25">
      <c r="F24996" s="469"/>
    </row>
    <row r="24997" spans="6:6" x14ac:dyDescent="0.25">
      <c r="F24997" s="469"/>
    </row>
    <row r="24998" spans="6:6" x14ac:dyDescent="0.25">
      <c r="F24998" s="469"/>
    </row>
    <row r="24999" spans="6:6" x14ac:dyDescent="0.25">
      <c r="F24999" s="469"/>
    </row>
    <row r="25000" spans="6:6" x14ac:dyDescent="0.25">
      <c r="F25000" s="469"/>
    </row>
    <row r="25001" spans="6:6" x14ac:dyDescent="0.25">
      <c r="F25001" s="469"/>
    </row>
    <row r="25002" spans="6:6" x14ac:dyDescent="0.25">
      <c r="F25002" s="469"/>
    </row>
    <row r="25003" spans="6:6" x14ac:dyDescent="0.25">
      <c r="F25003" s="469"/>
    </row>
    <row r="25004" spans="6:6" x14ac:dyDescent="0.25">
      <c r="F25004" s="469"/>
    </row>
    <row r="25005" spans="6:6" x14ac:dyDescent="0.25">
      <c r="F25005" s="469"/>
    </row>
    <row r="25006" spans="6:6" x14ac:dyDescent="0.25">
      <c r="F25006" s="469"/>
    </row>
    <row r="25007" spans="6:6" x14ac:dyDescent="0.25">
      <c r="F25007" s="469"/>
    </row>
    <row r="25008" spans="6:6" x14ac:dyDescent="0.25">
      <c r="F25008" s="469"/>
    </row>
    <row r="25009" spans="6:6" x14ac:dyDescent="0.25">
      <c r="F25009" s="469"/>
    </row>
    <row r="25010" spans="6:6" x14ac:dyDescent="0.25">
      <c r="F25010" s="469"/>
    </row>
    <row r="25011" spans="6:6" x14ac:dyDescent="0.25">
      <c r="F25011" s="469"/>
    </row>
    <row r="25012" spans="6:6" x14ac:dyDescent="0.25">
      <c r="F25012" s="469"/>
    </row>
    <row r="25013" spans="6:6" x14ac:dyDescent="0.25">
      <c r="F25013" s="469"/>
    </row>
    <row r="25014" spans="6:6" x14ac:dyDescent="0.25">
      <c r="F25014" s="469"/>
    </row>
    <row r="25015" spans="6:6" x14ac:dyDescent="0.25">
      <c r="F25015" s="469"/>
    </row>
    <row r="25016" spans="6:6" x14ac:dyDescent="0.25">
      <c r="F25016" s="469"/>
    </row>
    <row r="25017" spans="6:6" x14ac:dyDescent="0.25">
      <c r="F25017" s="469"/>
    </row>
    <row r="25018" spans="6:6" x14ac:dyDescent="0.25">
      <c r="F25018" s="469"/>
    </row>
    <row r="25019" spans="6:6" x14ac:dyDescent="0.25">
      <c r="F25019" s="469"/>
    </row>
    <row r="25020" spans="6:6" x14ac:dyDescent="0.25">
      <c r="F25020" s="469"/>
    </row>
    <row r="25021" spans="6:6" x14ac:dyDescent="0.25">
      <c r="F25021" s="469"/>
    </row>
    <row r="25022" spans="6:6" x14ac:dyDescent="0.25">
      <c r="F25022" s="469"/>
    </row>
    <row r="25023" spans="6:6" x14ac:dyDescent="0.25">
      <c r="F25023" s="469"/>
    </row>
    <row r="25024" spans="6:6" x14ac:dyDescent="0.25">
      <c r="F25024" s="469"/>
    </row>
    <row r="25025" spans="6:6" x14ac:dyDescent="0.25">
      <c r="F25025" s="469"/>
    </row>
    <row r="25026" spans="6:6" x14ac:dyDescent="0.25">
      <c r="F25026" s="469"/>
    </row>
    <row r="25027" spans="6:6" x14ac:dyDescent="0.25">
      <c r="F25027" s="469"/>
    </row>
    <row r="25028" spans="6:6" x14ac:dyDescent="0.25">
      <c r="F25028" s="469"/>
    </row>
    <row r="25029" spans="6:6" x14ac:dyDescent="0.25">
      <c r="F25029" s="469"/>
    </row>
    <row r="25030" spans="6:6" x14ac:dyDescent="0.25">
      <c r="F25030" s="469"/>
    </row>
    <row r="25031" spans="6:6" x14ac:dyDescent="0.25">
      <c r="F25031" s="469"/>
    </row>
    <row r="25032" spans="6:6" x14ac:dyDescent="0.25">
      <c r="F25032" s="469"/>
    </row>
    <row r="25033" spans="6:6" x14ac:dyDescent="0.25">
      <c r="F25033" s="469"/>
    </row>
    <row r="25034" spans="6:6" x14ac:dyDescent="0.25">
      <c r="F25034" s="469"/>
    </row>
    <row r="25035" spans="6:6" x14ac:dyDescent="0.25">
      <c r="F25035" s="469"/>
    </row>
    <row r="25036" spans="6:6" x14ac:dyDescent="0.25">
      <c r="F25036" s="469"/>
    </row>
    <row r="25037" spans="6:6" x14ac:dyDescent="0.25">
      <c r="F25037" s="469"/>
    </row>
    <row r="25038" spans="6:6" x14ac:dyDescent="0.25">
      <c r="F25038" s="469"/>
    </row>
    <row r="25039" spans="6:6" x14ac:dyDescent="0.25">
      <c r="F25039" s="469"/>
    </row>
    <row r="25040" spans="6:6" x14ac:dyDescent="0.25">
      <c r="F25040" s="469"/>
    </row>
    <row r="25041" spans="6:6" x14ac:dyDescent="0.25">
      <c r="F25041" s="469"/>
    </row>
    <row r="25042" spans="6:6" x14ac:dyDescent="0.25">
      <c r="F25042" s="469"/>
    </row>
    <row r="25043" spans="6:6" x14ac:dyDescent="0.25">
      <c r="F25043" s="469"/>
    </row>
    <row r="25044" spans="6:6" x14ac:dyDescent="0.25">
      <c r="F25044" s="469"/>
    </row>
    <row r="25045" spans="6:6" x14ac:dyDescent="0.25">
      <c r="F25045" s="469"/>
    </row>
    <row r="25046" spans="6:6" x14ac:dyDescent="0.25">
      <c r="F25046" s="469"/>
    </row>
    <row r="25047" spans="6:6" x14ac:dyDescent="0.25">
      <c r="F25047" s="469"/>
    </row>
    <row r="25048" spans="6:6" x14ac:dyDescent="0.25">
      <c r="F25048" s="469"/>
    </row>
    <row r="25049" spans="6:6" x14ac:dyDescent="0.25">
      <c r="F25049" s="469"/>
    </row>
    <row r="25050" spans="6:6" x14ac:dyDescent="0.25">
      <c r="F25050" s="469"/>
    </row>
    <row r="25051" spans="6:6" x14ac:dyDescent="0.25">
      <c r="F25051" s="469"/>
    </row>
    <row r="25052" spans="6:6" x14ac:dyDescent="0.25">
      <c r="F25052" s="469"/>
    </row>
    <row r="25053" spans="6:6" x14ac:dyDescent="0.25">
      <c r="F25053" s="469"/>
    </row>
    <row r="25054" spans="6:6" x14ac:dyDescent="0.25">
      <c r="F25054" s="469"/>
    </row>
    <row r="25055" spans="6:6" x14ac:dyDescent="0.25">
      <c r="F25055" s="469"/>
    </row>
    <row r="25056" spans="6:6" x14ac:dyDescent="0.25">
      <c r="F25056" s="469"/>
    </row>
    <row r="25057" spans="6:6" x14ac:dyDescent="0.25">
      <c r="F25057" s="469"/>
    </row>
    <row r="25058" spans="6:6" x14ac:dyDescent="0.25">
      <c r="F25058" s="469"/>
    </row>
    <row r="25059" spans="6:6" x14ac:dyDescent="0.25">
      <c r="F25059" s="469"/>
    </row>
    <row r="25060" spans="6:6" x14ac:dyDescent="0.25">
      <c r="F25060" s="469"/>
    </row>
    <row r="25061" spans="6:6" x14ac:dyDescent="0.25">
      <c r="F25061" s="469"/>
    </row>
    <row r="25062" spans="6:6" x14ac:dyDescent="0.25">
      <c r="F25062" s="469"/>
    </row>
    <row r="25063" spans="6:6" x14ac:dyDescent="0.25">
      <c r="F25063" s="469"/>
    </row>
    <row r="25064" spans="6:6" x14ac:dyDescent="0.25">
      <c r="F25064" s="469"/>
    </row>
    <row r="25065" spans="6:6" x14ac:dyDescent="0.25">
      <c r="F25065" s="469"/>
    </row>
    <row r="25066" spans="6:6" x14ac:dyDescent="0.25">
      <c r="F25066" s="469"/>
    </row>
    <row r="25067" spans="6:6" x14ac:dyDescent="0.25">
      <c r="F25067" s="469"/>
    </row>
    <row r="25068" spans="6:6" x14ac:dyDescent="0.25">
      <c r="F25068" s="469"/>
    </row>
    <row r="25069" spans="6:6" x14ac:dyDescent="0.25">
      <c r="F25069" s="469"/>
    </row>
    <row r="25070" spans="6:6" x14ac:dyDescent="0.25">
      <c r="F25070" s="469"/>
    </row>
    <row r="25071" spans="6:6" x14ac:dyDescent="0.25">
      <c r="F25071" s="469"/>
    </row>
    <row r="25072" spans="6:6" x14ac:dyDescent="0.25">
      <c r="F25072" s="469"/>
    </row>
    <row r="25073" spans="6:6" x14ac:dyDescent="0.25">
      <c r="F25073" s="469"/>
    </row>
    <row r="25074" spans="6:6" x14ac:dyDescent="0.25">
      <c r="F25074" s="469"/>
    </row>
    <row r="25075" spans="6:6" x14ac:dyDescent="0.25">
      <c r="F25075" s="469"/>
    </row>
    <row r="25076" spans="6:6" x14ac:dyDescent="0.25">
      <c r="F25076" s="469"/>
    </row>
    <row r="25077" spans="6:6" x14ac:dyDescent="0.25">
      <c r="F25077" s="469"/>
    </row>
    <row r="25078" spans="6:6" x14ac:dyDescent="0.25">
      <c r="F25078" s="469"/>
    </row>
    <row r="25079" spans="6:6" x14ac:dyDescent="0.25">
      <c r="F25079" s="469"/>
    </row>
    <row r="25080" spans="6:6" x14ac:dyDescent="0.25">
      <c r="F25080" s="469"/>
    </row>
    <row r="25081" spans="6:6" x14ac:dyDescent="0.25">
      <c r="F25081" s="469"/>
    </row>
    <row r="25082" spans="6:6" x14ac:dyDescent="0.25">
      <c r="F25082" s="469"/>
    </row>
    <row r="25083" spans="6:6" x14ac:dyDescent="0.25">
      <c r="F25083" s="469"/>
    </row>
    <row r="25084" spans="6:6" x14ac:dyDescent="0.25">
      <c r="F25084" s="469"/>
    </row>
    <row r="25085" spans="6:6" x14ac:dyDescent="0.25">
      <c r="F25085" s="469"/>
    </row>
    <row r="25086" spans="6:6" x14ac:dyDescent="0.25">
      <c r="F25086" s="469"/>
    </row>
    <row r="25087" spans="6:6" x14ac:dyDescent="0.25">
      <c r="F25087" s="469"/>
    </row>
    <row r="25088" spans="6:6" x14ac:dyDescent="0.25">
      <c r="F25088" s="469"/>
    </row>
    <row r="25089" spans="6:6" x14ac:dyDescent="0.25">
      <c r="F25089" s="469"/>
    </row>
    <row r="25090" spans="6:6" x14ac:dyDescent="0.25">
      <c r="F25090" s="469"/>
    </row>
    <row r="25091" spans="6:6" x14ac:dyDescent="0.25">
      <c r="F25091" s="469"/>
    </row>
    <row r="25092" spans="6:6" x14ac:dyDescent="0.25">
      <c r="F25092" s="469"/>
    </row>
    <row r="25093" spans="6:6" x14ac:dyDescent="0.25">
      <c r="F25093" s="469"/>
    </row>
    <row r="25094" spans="6:6" x14ac:dyDescent="0.25">
      <c r="F25094" s="469"/>
    </row>
    <row r="25095" spans="6:6" x14ac:dyDescent="0.25">
      <c r="F25095" s="469"/>
    </row>
    <row r="25096" spans="6:6" x14ac:dyDescent="0.25">
      <c r="F25096" s="469"/>
    </row>
    <row r="25097" spans="6:6" x14ac:dyDescent="0.25">
      <c r="F25097" s="469"/>
    </row>
    <row r="25098" spans="6:6" x14ac:dyDescent="0.25">
      <c r="F25098" s="469"/>
    </row>
    <row r="25099" spans="6:6" x14ac:dyDescent="0.25">
      <c r="F25099" s="469"/>
    </row>
    <row r="25100" spans="6:6" x14ac:dyDescent="0.25">
      <c r="F25100" s="469"/>
    </row>
    <row r="25101" spans="6:6" x14ac:dyDescent="0.25">
      <c r="F25101" s="469"/>
    </row>
    <row r="25102" spans="6:6" x14ac:dyDescent="0.25">
      <c r="F25102" s="469"/>
    </row>
    <row r="25103" spans="6:6" x14ac:dyDescent="0.25">
      <c r="F25103" s="469"/>
    </row>
    <row r="25104" spans="6:6" x14ac:dyDescent="0.25">
      <c r="F25104" s="469"/>
    </row>
    <row r="25105" spans="6:6" x14ac:dyDescent="0.25">
      <c r="F25105" s="469"/>
    </row>
    <row r="25106" spans="6:6" x14ac:dyDescent="0.25">
      <c r="F25106" s="469"/>
    </row>
    <row r="25107" spans="6:6" x14ac:dyDescent="0.25">
      <c r="F25107" s="469"/>
    </row>
    <row r="25108" spans="6:6" x14ac:dyDescent="0.25">
      <c r="F25108" s="469"/>
    </row>
    <row r="25109" spans="6:6" x14ac:dyDescent="0.25">
      <c r="F25109" s="469"/>
    </row>
    <row r="25110" spans="6:6" x14ac:dyDescent="0.25">
      <c r="F25110" s="469"/>
    </row>
    <row r="25111" spans="6:6" x14ac:dyDescent="0.25">
      <c r="F25111" s="469"/>
    </row>
    <row r="25112" spans="6:6" x14ac:dyDescent="0.25">
      <c r="F25112" s="469"/>
    </row>
    <row r="25113" spans="6:6" x14ac:dyDescent="0.25">
      <c r="F25113" s="469"/>
    </row>
    <row r="25114" spans="6:6" x14ac:dyDescent="0.25">
      <c r="F25114" s="469"/>
    </row>
    <row r="25115" spans="6:6" x14ac:dyDescent="0.25">
      <c r="F25115" s="469"/>
    </row>
    <row r="25116" spans="6:6" x14ac:dyDescent="0.25">
      <c r="F25116" s="469"/>
    </row>
    <row r="25117" spans="6:6" x14ac:dyDescent="0.25">
      <c r="F25117" s="469"/>
    </row>
    <row r="25118" spans="6:6" x14ac:dyDescent="0.25">
      <c r="F25118" s="469"/>
    </row>
    <row r="25119" spans="6:6" x14ac:dyDescent="0.25">
      <c r="F25119" s="469"/>
    </row>
    <row r="25120" spans="6:6" x14ac:dyDescent="0.25">
      <c r="F25120" s="469"/>
    </row>
    <row r="25121" spans="6:6" x14ac:dyDescent="0.25">
      <c r="F25121" s="469"/>
    </row>
    <row r="25122" spans="6:6" x14ac:dyDescent="0.25">
      <c r="F25122" s="469"/>
    </row>
    <row r="25123" spans="6:6" x14ac:dyDescent="0.25">
      <c r="F25123" s="469"/>
    </row>
    <row r="25124" spans="6:6" x14ac:dyDescent="0.25">
      <c r="F25124" s="469"/>
    </row>
    <row r="25125" spans="6:6" x14ac:dyDescent="0.25">
      <c r="F25125" s="469"/>
    </row>
    <row r="25126" spans="6:6" x14ac:dyDescent="0.25">
      <c r="F25126" s="469"/>
    </row>
    <row r="25127" spans="6:6" x14ac:dyDescent="0.25">
      <c r="F25127" s="469"/>
    </row>
    <row r="25128" spans="6:6" x14ac:dyDescent="0.25">
      <c r="F25128" s="469"/>
    </row>
    <row r="25129" spans="6:6" x14ac:dyDescent="0.25">
      <c r="F25129" s="469"/>
    </row>
    <row r="25130" spans="6:6" x14ac:dyDescent="0.25">
      <c r="F25130" s="469"/>
    </row>
    <row r="25131" spans="6:6" x14ac:dyDescent="0.25">
      <c r="F25131" s="469"/>
    </row>
    <row r="25132" spans="6:6" x14ac:dyDescent="0.25">
      <c r="F25132" s="469"/>
    </row>
    <row r="25133" spans="6:6" x14ac:dyDescent="0.25">
      <c r="F25133" s="469"/>
    </row>
    <row r="25134" spans="6:6" x14ac:dyDescent="0.25">
      <c r="F25134" s="469"/>
    </row>
    <row r="25135" spans="6:6" x14ac:dyDescent="0.25">
      <c r="F25135" s="469"/>
    </row>
    <row r="25136" spans="6:6" x14ac:dyDescent="0.25">
      <c r="F25136" s="469"/>
    </row>
    <row r="25137" spans="6:6" x14ac:dyDescent="0.25">
      <c r="F25137" s="469"/>
    </row>
    <row r="25138" spans="6:6" x14ac:dyDescent="0.25">
      <c r="F25138" s="469"/>
    </row>
    <row r="25139" spans="6:6" x14ac:dyDescent="0.25">
      <c r="F25139" s="469"/>
    </row>
    <row r="25140" spans="6:6" x14ac:dyDescent="0.25">
      <c r="F25140" s="469"/>
    </row>
    <row r="25141" spans="6:6" x14ac:dyDescent="0.25">
      <c r="F25141" s="469"/>
    </row>
    <row r="25142" spans="6:6" x14ac:dyDescent="0.25">
      <c r="F25142" s="469"/>
    </row>
    <row r="25143" spans="6:6" x14ac:dyDescent="0.25">
      <c r="F25143" s="469"/>
    </row>
    <row r="25144" spans="6:6" x14ac:dyDescent="0.25">
      <c r="F25144" s="469"/>
    </row>
    <row r="25145" spans="6:6" x14ac:dyDescent="0.25">
      <c r="F25145" s="469"/>
    </row>
    <row r="25146" spans="6:6" x14ac:dyDescent="0.25">
      <c r="F25146" s="469"/>
    </row>
    <row r="25147" spans="6:6" x14ac:dyDescent="0.25">
      <c r="F25147" s="469"/>
    </row>
    <row r="25148" spans="6:6" x14ac:dyDescent="0.25">
      <c r="F25148" s="469"/>
    </row>
    <row r="25149" spans="6:6" x14ac:dyDescent="0.25">
      <c r="F25149" s="469"/>
    </row>
    <row r="25150" spans="6:6" x14ac:dyDescent="0.25">
      <c r="F25150" s="469"/>
    </row>
    <row r="25151" spans="6:6" x14ac:dyDescent="0.25">
      <c r="F25151" s="469"/>
    </row>
    <row r="25152" spans="6:6" x14ac:dyDescent="0.25">
      <c r="F25152" s="469"/>
    </row>
    <row r="25153" spans="6:6" x14ac:dyDescent="0.25">
      <c r="F25153" s="469"/>
    </row>
    <row r="25154" spans="6:6" x14ac:dyDescent="0.25">
      <c r="F25154" s="469"/>
    </row>
    <row r="25155" spans="6:6" x14ac:dyDescent="0.25">
      <c r="F25155" s="469"/>
    </row>
    <row r="25156" spans="6:6" x14ac:dyDescent="0.25">
      <c r="F25156" s="469"/>
    </row>
    <row r="25157" spans="6:6" x14ac:dyDescent="0.25">
      <c r="F25157" s="469"/>
    </row>
    <row r="25158" spans="6:6" x14ac:dyDescent="0.25">
      <c r="F25158" s="469"/>
    </row>
    <row r="25159" spans="6:6" x14ac:dyDescent="0.25">
      <c r="F25159" s="469"/>
    </row>
    <row r="25160" spans="6:6" x14ac:dyDescent="0.25">
      <c r="F25160" s="469"/>
    </row>
    <row r="25161" spans="6:6" x14ac:dyDescent="0.25">
      <c r="F25161" s="469"/>
    </row>
    <row r="25162" spans="6:6" x14ac:dyDescent="0.25">
      <c r="F25162" s="469"/>
    </row>
    <row r="25163" spans="6:6" x14ac:dyDescent="0.25">
      <c r="F25163" s="469"/>
    </row>
    <row r="25164" spans="6:6" x14ac:dyDescent="0.25">
      <c r="F25164" s="469"/>
    </row>
    <row r="25165" spans="6:6" x14ac:dyDescent="0.25">
      <c r="F25165" s="469"/>
    </row>
    <row r="25166" spans="6:6" x14ac:dyDescent="0.25">
      <c r="F25166" s="469"/>
    </row>
    <row r="25167" spans="6:6" x14ac:dyDescent="0.25">
      <c r="F25167" s="469"/>
    </row>
    <row r="25168" spans="6:6" x14ac:dyDescent="0.25">
      <c r="F25168" s="469"/>
    </row>
    <row r="25169" spans="6:6" x14ac:dyDescent="0.25">
      <c r="F25169" s="469"/>
    </row>
    <row r="25170" spans="6:6" x14ac:dyDescent="0.25">
      <c r="F25170" s="469"/>
    </row>
    <row r="25171" spans="6:6" x14ac:dyDescent="0.25">
      <c r="F25171" s="469"/>
    </row>
    <row r="25172" spans="6:6" x14ac:dyDescent="0.25">
      <c r="F25172" s="469"/>
    </row>
    <row r="25173" spans="6:6" x14ac:dyDescent="0.25">
      <c r="F25173" s="469"/>
    </row>
    <row r="25174" spans="6:6" x14ac:dyDescent="0.25">
      <c r="F25174" s="469"/>
    </row>
    <row r="25175" spans="6:6" x14ac:dyDescent="0.25">
      <c r="F25175" s="469"/>
    </row>
    <row r="25176" spans="6:6" x14ac:dyDescent="0.25">
      <c r="F25176" s="469"/>
    </row>
    <row r="25177" spans="6:6" x14ac:dyDescent="0.25">
      <c r="F25177" s="469"/>
    </row>
    <row r="25178" spans="6:6" x14ac:dyDescent="0.25">
      <c r="F25178" s="469"/>
    </row>
    <row r="25179" spans="6:6" x14ac:dyDescent="0.25">
      <c r="F25179" s="469"/>
    </row>
    <row r="25180" spans="6:6" x14ac:dyDescent="0.25">
      <c r="F25180" s="469"/>
    </row>
    <row r="25181" spans="6:6" x14ac:dyDescent="0.25">
      <c r="F25181" s="469"/>
    </row>
    <row r="25182" spans="6:6" x14ac:dyDescent="0.25">
      <c r="F25182" s="469"/>
    </row>
    <row r="25183" spans="6:6" x14ac:dyDescent="0.25">
      <c r="F25183" s="469"/>
    </row>
    <row r="25184" spans="6:6" x14ac:dyDescent="0.25">
      <c r="F25184" s="469"/>
    </row>
    <row r="25185" spans="6:6" x14ac:dyDescent="0.25">
      <c r="F25185" s="469"/>
    </row>
    <row r="25186" spans="6:6" x14ac:dyDescent="0.25">
      <c r="F25186" s="469"/>
    </row>
    <row r="25187" spans="6:6" x14ac:dyDescent="0.25">
      <c r="F25187" s="469"/>
    </row>
    <row r="25188" spans="6:6" x14ac:dyDescent="0.25">
      <c r="F25188" s="469"/>
    </row>
    <row r="25189" spans="6:6" x14ac:dyDescent="0.25">
      <c r="F25189" s="469"/>
    </row>
    <row r="25190" spans="6:6" x14ac:dyDescent="0.25">
      <c r="F25190" s="469"/>
    </row>
    <row r="25191" spans="6:6" x14ac:dyDescent="0.25">
      <c r="F25191" s="469"/>
    </row>
    <row r="25192" spans="6:6" x14ac:dyDescent="0.25">
      <c r="F25192" s="469"/>
    </row>
    <row r="25193" spans="6:6" x14ac:dyDescent="0.25">
      <c r="F25193" s="469"/>
    </row>
    <row r="25194" spans="6:6" x14ac:dyDescent="0.25">
      <c r="F25194" s="469"/>
    </row>
    <row r="25195" spans="6:6" x14ac:dyDescent="0.25">
      <c r="F25195" s="469"/>
    </row>
    <row r="25196" spans="6:6" x14ac:dyDescent="0.25">
      <c r="F25196" s="469"/>
    </row>
    <row r="25197" spans="6:6" x14ac:dyDescent="0.25">
      <c r="F25197" s="469"/>
    </row>
    <row r="25198" spans="6:6" x14ac:dyDescent="0.25">
      <c r="F25198" s="469"/>
    </row>
    <row r="25199" spans="6:6" x14ac:dyDescent="0.25">
      <c r="F25199" s="469"/>
    </row>
    <row r="25200" spans="6:6" x14ac:dyDescent="0.25">
      <c r="F25200" s="469"/>
    </row>
    <row r="25201" spans="6:6" x14ac:dyDescent="0.25">
      <c r="F25201" s="469"/>
    </row>
    <row r="25202" spans="6:6" x14ac:dyDescent="0.25">
      <c r="F25202" s="469"/>
    </row>
    <row r="25203" spans="6:6" x14ac:dyDescent="0.25">
      <c r="F25203" s="469"/>
    </row>
    <row r="25204" spans="6:6" x14ac:dyDescent="0.25">
      <c r="F25204" s="469"/>
    </row>
    <row r="25205" spans="6:6" x14ac:dyDescent="0.25">
      <c r="F25205" s="469"/>
    </row>
    <row r="25206" spans="6:6" x14ac:dyDescent="0.25">
      <c r="F25206" s="469"/>
    </row>
    <row r="25207" spans="6:6" x14ac:dyDescent="0.25">
      <c r="F25207" s="469"/>
    </row>
    <row r="25208" spans="6:6" x14ac:dyDescent="0.25">
      <c r="F25208" s="469"/>
    </row>
    <row r="25209" spans="6:6" x14ac:dyDescent="0.25">
      <c r="F25209" s="469"/>
    </row>
    <row r="25210" spans="6:6" x14ac:dyDescent="0.25">
      <c r="F25210" s="469"/>
    </row>
    <row r="25211" spans="6:6" x14ac:dyDescent="0.25">
      <c r="F25211" s="469"/>
    </row>
    <row r="25212" spans="6:6" x14ac:dyDescent="0.25">
      <c r="F25212" s="469"/>
    </row>
    <row r="25213" spans="6:6" x14ac:dyDescent="0.25">
      <c r="F25213" s="469"/>
    </row>
    <row r="25214" spans="6:6" x14ac:dyDescent="0.25">
      <c r="F25214" s="469"/>
    </row>
    <row r="25215" spans="6:6" x14ac:dyDescent="0.25">
      <c r="F25215" s="469"/>
    </row>
    <row r="25216" spans="6:6" x14ac:dyDescent="0.25">
      <c r="F25216" s="469"/>
    </row>
    <row r="25217" spans="6:6" x14ac:dyDescent="0.25">
      <c r="F25217" s="469"/>
    </row>
    <row r="25218" spans="6:6" x14ac:dyDescent="0.25">
      <c r="F25218" s="469"/>
    </row>
    <row r="25219" spans="6:6" x14ac:dyDescent="0.25">
      <c r="F25219" s="469"/>
    </row>
    <row r="25220" spans="6:6" x14ac:dyDescent="0.25">
      <c r="F25220" s="469"/>
    </row>
    <row r="25221" spans="6:6" x14ac:dyDescent="0.25">
      <c r="F25221" s="469"/>
    </row>
    <row r="25222" spans="6:6" x14ac:dyDescent="0.25">
      <c r="F25222" s="469"/>
    </row>
    <row r="25223" spans="6:6" x14ac:dyDescent="0.25">
      <c r="F25223" s="469"/>
    </row>
    <row r="25224" spans="6:6" x14ac:dyDescent="0.25">
      <c r="F25224" s="469"/>
    </row>
    <row r="25225" spans="6:6" x14ac:dyDescent="0.25">
      <c r="F25225" s="469"/>
    </row>
    <row r="25226" spans="6:6" x14ac:dyDescent="0.25">
      <c r="F25226" s="469"/>
    </row>
    <row r="25227" spans="6:6" x14ac:dyDescent="0.25">
      <c r="F25227" s="469"/>
    </row>
    <row r="25228" spans="6:6" x14ac:dyDescent="0.25">
      <c r="F25228" s="469"/>
    </row>
    <row r="25229" spans="6:6" x14ac:dyDescent="0.25">
      <c r="F25229" s="469"/>
    </row>
    <row r="25230" spans="6:6" x14ac:dyDescent="0.25">
      <c r="F25230" s="469"/>
    </row>
    <row r="25231" spans="6:6" x14ac:dyDescent="0.25">
      <c r="F25231" s="469"/>
    </row>
    <row r="25232" spans="6:6" x14ac:dyDescent="0.25">
      <c r="F25232" s="469"/>
    </row>
    <row r="25233" spans="6:6" x14ac:dyDescent="0.25">
      <c r="F25233" s="469"/>
    </row>
    <row r="25234" spans="6:6" x14ac:dyDescent="0.25">
      <c r="F25234" s="469"/>
    </row>
    <row r="25235" spans="6:6" x14ac:dyDescent="0.25">
      <c r="F25235" s="469"/>
    </row>
    <row r="25236" spans="6:6" x14ac:dyDescent="0.25">
      <c r="F25236" s="469"/>
    </row>
    <row r="25237" spans="6:6" x14ac:dyDescent="0.25">
      <c r="F25237" s="469"/>
    </row>
    <row r="25238" spans="6:6" x14ac:dyDescent="0.25">
      <c r="F25238" s="469"/>
    </row>
    <row r="25239" spans="6:6" x14ac:dyDescent="0.25">
      <c r="F25239" s="469"/>
    </row>
    <row r="25240" spans="6:6" x14ac:dyDescent="0.25">
      <c r="F25240" s="469"/>
    </row>
    <row r="25241" spans="6:6" x14ac:dyDescent="0.25">
      <c r="F25241" s="469"/>
    </row>
    <row r="25242" spans="6:6" x14ac:dyDescent="0.25">
      <c r="F25242" s="469"/>
    </row>
    <row r="25243" spans="6:6" x14ac:dyDescent="0.25">
      <c r="F25243" s="469"/>
    </row>
    <row r="25244" spans="6:6" x14ac:dyDescent="0.25">
      <c r="F25244" s="469"/>
    </row>
    <row r="25245" spans="6:6" x14ac:dyDescent="0.25">
      <c r="F25245" s="469"/>
    </row>
    <row r="25246" spans="6:6" x14ac:dyDescent="0.25">
      <c r="F25246" s="469"/>
    </row>
    <row r="25247" spans="6:6" x14ac:dyDescent="0.25">
      <c r="F25247" s="469"/>
    </row>
    <row r="25248" spans="6:6" x14ac:dyDescent="0.25">
      <c r="F25248" s="469"/>
    </row>
    <row r="25249" spans="6:6" x14ac:dyDescent="0.25">
      <c r="F25249" s="469"/>
    </row>
    <row r="25250" spans="6:6" x14ac:dyDescent="0.25">
      <c r="F25250" s="469"/>
    </row>
    <row r="25251" spans="6:6" x14ac:dyDescent="0.25">
      <c r="F25251" s="469"/>
    </row>
    <row r="25252" spans="6:6" x14ac:dyDescent="0.25">
      <c r="F25252" s="469"/>
    </row>
    <row r="25253" spans="6:6" x14ac:dyDescent="0.25">
      <c r="F25253" s="469"/>
    </row>
    <row r="25254" spans="6:6" x14ac:dyDescent="0.25">
      <c r="F25254" s="469"/>
    </row>
    <row r="25255" spans="6:6" x14ac:dyDescent="0.25">
      <c r="F25255" s="469"/>
    </row>
    <row r="25256" spans="6:6" x14ac:dyDescent="0.25">
      <c r="F25256" s="469"/>
    </row>
    <row r="25257" spans="6:6" x14ac:dyDescent="0.25">
      <c r="F25257" s="469"/>
    </row>
    <row r="25258" spans="6:6" x14ac:dyDescent="0.25">
      <c r="F25258" s="469"/>
    </row>
    <row r="25259" spans="6:6" x14ac:dyDescent="0.25">
      <c r="F25259" s="469"/>
    </row>
    <row r="25260" spans="6:6" x14ac:dyDescent="0.25">
      <c r="F25260" s="469"/>
    </row>
    <row r="25261" spans="6:6" x14ac:dyDescent="0.25">
      <c r="F25261" s="469"/>
    </row>
    <row r="25262" spans="6:6" x14ac:dyDescent="0.25">
      <c r="F25262" s="469"/>
    </row>
    <row r="25263" spans="6:6" x14ac:dyDescent="0.25">
      <c r="F25263" s="469"/>
    </row>
    <row r="25264" spans="6:6" x14ac:dyDescent="0.25">
      <c r="F25264" s="469"/>
    </row>
    <row r="25265" spans="6:6" x14ac:dyDescent="0.25">
      <c r="F25265" s="469"/>
    </row>
    <row r="25266" spans="6:6" x14ac:dyDescent="0.25">
      <c r="F25266" s="469"/>
    </row>
    <row r="25267" spans="6:6" x14ac:dyDescent="0.25">
      <c r="F25267" s="469"/>
    </row>
    <row r="25268" spans="6:6" x14ac:dyDescent="0.25">
      <c r="F25268" s="469"/>
    </row>
    <row r="25269" spans="6:6" x14ac:dyDescent="0.25">
      <c r="F25269" s="469"/>
    </row>
    <row r="25270" spans="6:6" x14ac:dyDescent="0.25">
      <c r="F25270" s="469"/>
    </row>
    <row r="25271" spans="6:6" x14ac:dyDescent="0.25">
      <c r="F25271" s="469"/>
    </row>
    <row r="25272" spans="6:6" x14ac:dyDescent="0.25">
      <c r="F25272" s="469"/>
    </row>
    <row r="25273" spans="6:6" x14ac:dyDescent="0.25">
      <c r="F25273" s="469"/>
    </row>
    <row r="25274" spans="6:6" x14ac:dyDescent="0.25">
      <c r="F25274" s="469"/>
    </row>
    <row r="25275" spans="6:6" x14ac:dyDescent="0.25">
      <c r="F25275" s="469"/>
    </row>
    <row r="25276" spans="6:6" x14ac:dyDescent="0.25">
      <c r="F25276" s="469"/>
    </row>
    <row r="25277" spans="6:6" x14ac:dyDescent="0.25">
      <c r="F25277" s="469"/>
    </row>
    <row r="25278" spans="6:6" x14ac:dyDescent="0.25">
      <c r="F25278" s="469"/>
    </row>
    <row r="25279" spans="6:6" x14ac:dyDescent="0.25">
      <c r="F25279" s="469"/>
    </row>
    <row r="25280" spans="6:6" x14ac:dyDescent="0.25">
      <c r="F25280" s="469"/>
    </row>
    <row r="25281" spans="6:6" x14ac:dyDescent="0.25">
      <c r="F25281" s="469"/>
    </row>
    <row r="25282" spans="6:6" x14ac:dyDescent="0.25">
      <c r="F25282" s="469"/>
    </row>
    <row r="25283" spans="6:6" x14ac:dyDescent="0.25">
      <c r="F25283" s="469"/>
    </row>
    <row r="25284" spans="6:6" x14ac:dyDescent="0.25">
      <c r="F25284" s="469"/>
    </row>
    <row r="25285" spans="6:6" x14ac:dyDescent="0.25">
      <c r="F25285" s="469"/>
    </row>
    <row r="25286" spans="6:6" x14ac:dyDescent="0.25">
      <c r="F25286" s="469"/>
    </row>
    <row r="25287" spans="6:6" x14ac:dyDescent="0.25">
      <c r="F25287" s="469"/>
    </row>
    <row r="25288" spans="6:6" x14ac:dyDescent="0.25">
      <c r="F25288" s="469"/>
    </row>
    <row r="25289" spans="6:6" x14ac:dyDescent="0.25">
      <c r="F25289" s="469"/>
    </row>
    <row r="25290" spans="6:6" x14ac:dyDescent="0.25">
      <c r="F25290" s="469"/>
    </row>
    <row r="25291" spans="6:6" x14ac:dyDescent="0.25">
      <c r="F25291" s="469"/>
    </row>
    <row r="25292" spans="6:6" x14ac:dyDescent="0.25">
      <c r="F25292" s="469"/>
    </row>
    <row r="25293" spans="6:6" x14ac:dyDescent="0.25">
      <c r="F25293" s="469"/>
    </row>
    <row r="25294" spans="6:6" x14ac:dyDescent="0.25">
      <c r="F25294" s="469"/>
    </row>
    <row r="25295" spans="6:6" x14ac:dyDescent="0.25">
      <c r="F25295" s="469"/>
    </row>
    <row r="25296" spans="6:6" x14ac:dyDescent="0.25">
      <c r="F25296" s="469"/>
    </row>
    <row r="25297" spans="6:6" x14ac:dyDescent="0.25">
      <c r="F25297" s="469"/>
    </row>
    <row r="25298" spans="6:6" x14ac:dyDescent="0.25">
      <c r="F25298" s="469"/>
    </row>
    <row r="25299" spans="6:6" x14ac:dyDescent="0.25">
      <c r="F25299" s="469"/>
    </row>
    <row r="25300" spans="6:6" x14ac:dyDescent="0.25">
      <c r="F25300" s="469"/>
    </row>
    <row r="25301" spans="6:6" x14ac:dyDescent="0.25">
      <c r="F25301" s="469"/>
    </row>
    <row r="25302" spans="6:6" x14ac:dyDescent="0.25">
      <c r="F25302" s="469"/>
    </row>
    <row r="25303" spans="6:6" x14ac:dyDescent="0.25">
      <c r="F25303" s="469"/>
    </row>
    <row r="25304" spans="6:6" x14ac:dyDescent="0.25">
      <c r="F25304" s="469"/>
    </row>
    <row r="25305" spans="6:6" x14ac:dyDescent="0.25">
      <c r="F25305" s="469"/>
    </row>
    <row r="25306" spans="6:6" x14ac:dyDescent="0.25">
      <c r="F25306" s="469"/>
    </row>
    <row r="25307" spans="6:6" x14ac:dyDescent="0.25">
      <c r="F25307" s="469"/>
    </row>
    <row r="25308" spans="6:6" x14ac:dyDescent="0.25">
      <c r="F25308" s="469"/>
    </row>
    <row r="25309" spans="6:6" x14ac:dyDescent="0.25">
      <c r="F25309" s="469"/>
    </row>
    <row r="25310" spans="6:6" x14ac:dyDescent="0.25">
      <c r="F25310" s="469"/>
    </row>
    <row r="25311" spans="6:6" x14ac:dyDescent="0.25">
      <c r="F25311" s="469"/>
    </row>
    <row r="25312" spans="6:6" x14ac:dyDescent="0.25">
      <c r="F25312" s="469"/>
    </row>
    <row r="25313" spans="6:6" x14ac:dyDescent="0.25">
      <c r="F25313" s="469"/>
    </row>
    <row r="25314" spans="6:6" x14ac:dyDescent="0.25">
      <c r="F25314" s="469"/>
    </row>
    <row r="25315" spans="6:6" x14ac:dyDescent="0.25">
      <c r="F25315" s="469"/>
    </row>
    <row r="25316" spans="6:6" x14ac:dyDescent="0.25">
      <c r="F25316" s="469"/>
    </row>
    <row r="25317" spans="6:6" x14ac:dyDescent="0.25">
      <c r="F25317" s="469"/>
    </row>
    <row r="25318" spans="6:6" x14ac:dyDescent="0.25">
      <c r="F25318" s="469"/>
    </row>
    <row r="25319" spans="6:6" x14ac:dyDescent="0.25">
      <c r="F25319" s="469"/>
    </row>
    <row r="25320" spans="6:6" x14ac:dyDescent="0.25">
      <c r="F25320" s="469"/>
    </row>
    <row r="25321" spans="6:6" x14ac:dyDescent="0.25">
      <c r="F25321" s="469"/>
    </row>
    <row r="25322" spans="6:6" x14ac:dyDescent="0.25">
      <c r="F25322" s="469"/>
    </row>
    <row r="25323" spans="6:6" x14ac:dyDescent="0.25">
      <c r="F25323" s="469"/>
    </row>
    <row r="25324" spans="6:6" x14ac:dyDescent="0.25">
      <c r="F25324" s="469"/>
    </row>
    <row r="25325" spans="6:6" x14ac:dyDescent="0.25">
      <c r="F25325" s="469"/>
    </row>
    <row r="25326" spans="6:6" x14ac:dyDescent="0.25">
      <c r="F25326" s="469"/>
    </row>
    <row r="25327" spans="6:6" x14ac:dyDescent="0.25">
      <c r="F25327" s="469"/>
    </row>
    <row r="25328" spans="6:6" x14ac:dyDescent="0.25">
      <c r="F25328" s="469"/>
    </row>
    <row r="25329" spans="6:6" x14ac:dyDescent="0.25">
      <c r="F25329" s="469"/>
    </row>
    <row r="25330" spans="6:6" x14ac:dyDescent="0.25">
      <c r="F25330" s="469"/>
    </row>
    <row r="25331" spans="6:6" x14ac:dyDescent="0.25">
      <c r="F25331" s="469"/>
    </row>
    <row r="25332" spans="6:6" x14ac:dyDescent="0.25">
      <c r="F25332" s="469"/>
    </row>
    <row r="25333" spans="6:6" x14ac:dyDescent="0.25">
      <c r="F25333" s="469"/>
    </row>
    <row r="25334" spans="6:6" x14ac:dyDescent="0.25">
      <c r="F25334" s="469"/>
    </row>
    <row r="25335" spans="6:6" x14ac:dyDescent="0.25">
      <c r="F25335" s="469"/>
    </row>
    <row r="25336" spans="6:6" x14ac:dyDescent="0.25">
      <c r="F25336" s="469"/>
    </row>
    <row r="25337" spans="6:6" x14ac:dyDescent="0.25">
      <c r="F25337" s="469"/>
    </row>
    <row r="25338" spans="6:6" x14ac:dyDescent="0.25">
      <c r="F25338" s="469"/>
    </row>
    <row r="25339" spans="6:6" x14ac:dyDescent="0.25">
      <c r="F25339" s="469"/>
    </row>
    <row r="25340" spans="6:6" x14ac:dyDescent="0.25">
      <c r="F25340" s="469"/>
    </row>
    <row r="25341" spans="6:6" x14ac:dyDescent="0.25">
      <c r="F25341" s="469"/>
    </row>
    <row r="25342" spans="6:6" x14ac:dyDescent="0.25">
      <c r="F25342" s="469"/>
    </row>
    <row r="25343" spans="6:6" x14ac:dyDescent="0.25">
      <c r="F25343" s="469"/>
    </row>
    <row r="25344" spans="6:6" x14ac:dyDescent="0.25">
      <c r="F25344" s="469"/>
    </row>
    <row r="25345" spans="6:6" x14ac:dyDescent="0.25">
      <c r="F25345" s="469"/>
    </row>
    <row r="25346" spans="6:6" x14ac:dyDescent="0.25">
      <c r="F25346" s="469"/>
    </row>
    <row r="25347" spans="6:6" x14ac:dyDescent="0.25">
      <c r="F25347" s="469"/>
    </row>
    <row r="25348" spans="6:6" x14ac:dyDescent="0.25">
      <c r="F25348" s="469"/>
    </row>
    <row r="25349" spans="6:6" x14ac:dyDescent="0.25">
      <c r="F25349" s="469"/>
    </row>
    <row r="25350" spans="6:6" x14ac:dyDescent="0.25">
      <c r="F25350" s="469"/>
    </row>
    <row r="25351" spans="6:6" x14ac:dyDescent="0.25">
      <c r="F25351" s="469"/>
    </row>
    <row r="25352" spans="6:6" x14ac:dyDescent="0.25">
      <c r="F25352" s="469"/>
    </row>
    <row r="25353" spans="6:6" x14ac:dyDescent="0.25">
      <c r="F25353" s="469"/>
    </row>
    <row r="25354" spans="6:6" x14ac:dyDescent="0.25">
      <c r="F25354" s="469"/>
    </row>
    <row r="25355" spans="6:6" x14ac:dyDescent="0.25">
      <c r="F25355" s="469"/>
    </row>
    <row r="25356" spans="6:6" x14ac:dyDescent="0.25">
      <c r="F25356" s="469"/>
    </row>
    <row r="25357" spans="6:6" x14ac:dyDescent="0.25">
      <c r="F25357" s="469"/>
    </row>
    <row r="25358" spans="6:6" x14ac:dyDescent="0.25">
      <c r="F25358" s="469"/>
    </row>
    <row r="25359" spans="6:6" x14ac:dyDescent="0.25">
      <c r="F25359" s="469"/>
    </row>
    <row r="25360" spans="6:6" x14ac:dyDescent="0.25">
      <c r="F25360" s="469"/>
    </row>
    <row r="25361" spans="6:6" x14ac:dyDescent="0.25">
      <c r="F25361" s="469"/>
    </row>
    <row r="25362" spans="6:6" x14ac:dyDescent="0.25">
      <c r="F25362" s="469"/>
    </row>
    <row r="25363" spans="6:6" x14ac:dyDescent="0.25">
      <c r="F25363" s="469"/>
    </row>
    <row r="25364" spans="6:6" x14ac:dyDescent="0.25">
      <c r="F25364" s="469"/>
    </row>
    <row r="25365" spans="6:6" x14ac:dyDescent="0.25">
      <c r="F25365" s="469"/>
    </row>
    <row r="25366" spans="6:6" x14ac:dyDescent="0.25">
      <c r="F25366" s="469"/>
    </row>
    <row r="25367" spans="6:6" x14ac:dyDescent="0.25">
      <c r="F25367" s="469"/>
    </row>
    <row r="25368" spans="6:6" x14ac:dyDescent="0.25">
      <c r="F25368" s="469"/>
    </row>
    <row r="25369" spans="6:6" x14ac:dyDescent="0.25">
      <c r="F25369" s="469"/>
    </row>
    <row r="25370" spans="6:6" x14ac:dyDescent="0.25">
      <c r="F25370" s="469"/>
    </row>
    <row r="25371" spans="6:6" x14ac:dyDescent="0.25">
      <c r="F25371" s="469"/>
    </row>
    <row r="25372" spans="6:6" x14ac:dyDescent="0.25">
      <c r="F25372" s="469"/>
    </row>
    <row r="25373" spans="6:6" x14ac:dyDescent="0.25">
      <c r="F25373" s="469"/>
    </row>
    <row r="25374" spans="6:6" x14ac:dyDescent="0.25">
      <c r="F25374" s="469"/>
    </row>
    <row r="25375" spans="6:6" x14ac:dyDescent="0.25">
      <c r="F25375" s="469"/>
    </row>
    <row r="25376" spans="6:6" x14ac:dyDescent="0.25">
      <c r="F25376" s="469"/>
    </row>
    <row r="25377" spans="6:6" x14ac:dyDescent="0.25">
      <c r="F25377" s="469"/>
    </row>
    <row r="25378" spans="6:6" x14ac:dyDescent="0.25">
      <c r="F25378" s="469"/>
    </row>
    <row r="25379" spans="6:6" x14ac:dyDescent="0.25">
      <c r="F25379" s="469"/>
    </row>
    <row r="25380" spans="6:6" x14ac:dyDescent="0.25">
      <c r="F25380" s="469"/>
    </row>
    <row r="25381" spans="6:6" x14ac:dyDescent="0.25">
      <c r="F25381" s="469"/>
    </row>
    <row r="25382" spans="6:6" x14ac:dyDescent="0.25">
      <c r="F25382" s="469"/>
    </row>
    <row r="25383" spans="6:6" x14ac:dyDescent="0.25">
      <c r="F25383" s="469"/>
    </row>
    <row r="25384" spans="6:6" x14ac:dyDescent="0.25">
      <c r="F25384" s="469"/>
    </row>
    <row r="25385" spans="6:6" x14ac:dyDescent="0.25">
      <c r="F25385" s="469"/>
    </row>
    <row r="25386" spans="6:6" x14ac:dyDescent="0.25">
      <c r="F25386" s="469"/>
    </row>
    <row r="25387" spans="6:6" x14ac:dyDescent="0.25">
      <c r="F25387" s="469"/>
    </row>
    <row r="25388" spans="6:6" x14ac:dyDescent="0.25">
      <c r="F25388" s="469"/>
    </row>
    <row r="25389" spans="6:6" x14ac:dyDescent="0.25">
      <c r="F25389" s="469"/>
    </row>
    <row r="25390" spans="6:6" x14ac:dyDescent="0.25">
      <c r="F25390" s="469"/>
    </row>
    <row r="25391" spans="6:6" x14ac:dyDescent="0.25">
      <c r="F25391" s="469"/>
    </row>
    <row r="25392" spans="6:6" x14ac:dyDescent="0.25">
      <c r="F25392" s="469"/>
    </row>
    <row r="25393" spans="6:6" x14ac:dyDescent="0.25">
      <c r="F25393" s="469"/>
    </row>
    <row r="25394" spans="6:6" x14ac:dyDescent="0.25">
      <c r="F25394" s="469"/>
    </row>
    <row r="25395" spans="6:6" x14ac:dyDescent="0.25">
      <c r="F25395" s="469"/>
    </row>
    <row r="25396" spans="6:6" x14ac:dyDescent="0.25">
      <c r="F25396" s="469"/>
    </row>
    <row r="25397" spans="6:6" x14ac:dyDescent="0.25">
      <c r="F25397" s="469"/>
    </row>
    <row r="25398" spans="6:6" x14ac:dyDescent="0.25">
      <c r="F25398" s="469"/>
    </row>
    <row r="25399" spans="6:6" x14ac:dyDescent="0.25">
      <c r="F25399" s="469"/>
    </row>
    <row r="25400" spans="6:6" x14ac:dyDescent="0.25">
      <c r="F25400" s="469"/>
    </row>
    <row r="25401" spans="6:6" x14ac:dyDescent="0.25">
      <c r="F25401" s="469"/>
    </row>
    <row r="25402" spans="6:6" x14ac:dyDescent="0.25">
      <c r="F25402" s="469"/>
    </row>
    <row r="25403" spans="6:6" x14ac:dyDescent="0.25">
      <c r="F25403" s="469"/>
    </row>
    <row r="25404" spans="6:6" x14ac:dyDescent="0.25">
      <c r="F25404" s="469"/>
    </row>
    <row r="25405" spans="6:6" x14ac:dyDescent="0.25">
      <c r="F25405" s="469"/>
    </row>
    <row r="25406" spans="6:6" x14ac:dyDescent="0.25">
      <c r="F25406" s="469"/>
    </row>
    <row r="25407" spans="6:6" x14ac:dyDescent="0.25">
      <c r="F25407" s="469"/>
    </row>
    <row r="25408" spans="6:6" x14ac:dyDescent="0.25">
      <c r="F25408" s="469"/>
    </row>
    <row r="25409" spans="6:6" x14ac:dyDescent="0.25">
      <c r="F25409" s="469"/>
    </row>
    <row r="25410" spans="6:6" x14ac:dyDescent="0.25">
      <c r="F25410" s="469"/>
    </row>
    <row r="25411" spans="6:6" x14ac:dyDescent="0.25">
      <c r="F25411" s="469"/>
    </row>
    <row r="25412" spans="6:6" x14ac:dyDescent="0.25">
      <c r="F25412" s="469"/>
    </row>
    <row r="25413" spans="6:6" x14ac:dyDescent="0.25">
      <c r="F25413" s="469"/>
    </row>
    <row r="25414" spans="6:6" x14ac:dyDescent="0.25">
      <c r="F25414" s="469"/>
    </row>
    <row r="25415" spans="6:6" x14ac:dyDescent="0.25">
      <c r="F25415" s="469"/>
    </row>
    <row r="25416" spans="6:6" x14ac:dyDescent="0.25">
      <c r="F25416" s="469"/>
    </row>
    <row r="25417" spans="6:6" x14ac:dyDescent="0.25">
      <c r="F25417" s="469"/>
    </row>
    <row r="25418" spans="6:6" x14ac:dyDescent="0.25">
      <c r="F25418" s="469"/>
    </row>
    <row r="25419" spans="6:6" x14ac:dyDescent="0.25">
      <c r="F25419" s="469"/>
    </row>
    <row r="25420" spans="6:6" x14ac:dyDescent="0.25">
      <c r="F25420" s="469"/>
    </row>
    <row r="25421" spans="6:6" x14ac:dyDescent="0.25">
      <c r="F25421" s="469"/>
    </row>
    <row r="25422" spans="6:6" x14ac:dyDescent="0.25">
      <c r="F25422" s="469"/>
    </row>
    <row r="25423" spans="6:6" x14ac:dyDescent="0.25">
      <c r="F25423" s="469"/>
    </row>
    <row r="25424" spans="6:6" x14ac:dyDescent="0.25">
      <c r="F25424" s="469"/>
    </row>
    <row r="25425" spans="6:6" x14ac:dyDescent="0.25">
      <c r="F25425" s="469"/>
    </row>
    <row r="25426" spans="6:6" x14ac:dyDescent="0.25">
      <c r="F25426" s="469"/>
    </row>
    <row r="25427" spans="6:6" x14ac:dyDescent="0.25">
      <c r="F25427" s="469"/>
    </row>
    <row r="25428" spans="6:6" x14ac:dyDescent="0.25">
      <c r="F25428" s="469"/>
    </row>
    <row r="25429" spans="6:6" x14ac:dyDescent="0.25">
      <c r="F25429" s="469"/>
    </row>
    <row r="25430" spans="6:6" x14ac:dyDescent="0.25">
      <c r="F25430" s="469"/>
    </row>
    <row r="25431" spans="6:6" x14ac:dyDescent="0.25">
      <c r="F25431" s="469"/>
    </row>
    <row r="25432" spans="6:6" x14ac:dyDescent="0.25">
      <c r="F25432" s="469"/>
    </row>
    <row r="25433" spans="6:6" x14ac:dyDescent="0.25">
      <c r="F25433" s="469"/>
    </row>
    <row r="25434" spans="6:6" x14ac:dyDescent="0.25">
      <c r="F25434" s="469"/>
    </row>
    <row r="25435" spans="6:6" x14ac:dyDescent="0.25">
      <c r="F25435" s="469"/>
    </row>
    <row r="25436" spans="6:6" x14ac:dyDescent="0.25">
      <c r="F25436" s="469"/>
    </row>
    <row r="25437" spans="6:6" x14ac:dyDescent="0.25">
      <c r="F25437" s="469"/>
    </row>
    <row r="25438" spans="6:6" x14ac:dyDescent="0.25">
      <c r="F25438" s="469"/>
    </row>
    <row r="25439" spans="6:6" x14ac:dyDescent="0.25">
      <c r="F25439" s="469"/>
    </row>
    <row r="25440" spans="6:6" x14ac:dyDescent="0.25">
      <c r="F25440" s="469"/>
    </row>
    <row r="25441" spans="6:6" x14ac:dyDescent="0.25">
      <c r="F25441" s="469"/>
    </row>
    <row r="25442" spans="6:6" x14ac:dyDescent="0.25">
      <c r="F25442" s="469"/>
    </row>
    <row r="25443" spans="6:6" x14ac:dyDescent="0.25">
      <c r="F25443" s="469"/>
    </row>
    <row r="25444" spans="6:6" x14ac:dyDescent="0.25">
      <c r="F25444" s="469"/>
    </row>
    <row r="25445" spans="6:6" x14ac:dyDescent="0.25">
      <c r="F25445" s="469"/>
    </row>
    <row r="25446" spans="6:6" x14ac:dyDescent="0.25">
      <c r="F25446" s="469"/>
    </row>
    <row r="25447" spans="6:6" x14ac:dyDescent="0.25">
      <c r="F25447" s="469"/>
    </row>
    <row r="25448" spans="6:6" x14ac:dyDescent="0.25">
      <c r="F25448" s="469"/>
    </row>
    <row r="25449" spans="6:6" x14ac:dyDescent="0.25">
      <c r="F25449" s="469"/>
    </row>
    <row r="25450" spans="6:6" x14ac:dyDescent="0.25">
      <c r="F25450" s="469"/>
    </row>
    <row r="25451" spans="6:6" x14ac:dyDescent="0.25">
      <c r="F25451" s="469"/>
    </row>
    <row r="25452" spans="6:6" x14ac:dyDescent="0.25">
      <c r="F25452" s="469"/>
    </row>
    <row r="25453" spans="6:6" x14ac:dyDescent="0.25">
      <c r="F25453" s="469"/>
    </row>
    <row r="25454" spans="6:6" x14ac:dyDescent="0.25">
      <c r="F25454" s="469"/>
    </row>
    <row r="25455" spans="6:6" x14ac:dyDescent="0.25">
      <c r="F25455" s="469"/>
    </row>
    <row r="25456" spans="6:6" x14ac:dyDescent="0.25">
      <c r="F25456" s="469"/>
    </row>
    <row r="25457" spans="6:6" x14ac:dyDescent="0.25">
      <c r="F25457" s="469"/>
    </row>
    <row r="25458" spans="6:6" x14ac:dyDescent="0.25">
      <c r="F25458" s="469"/>
    </row>
    <row r="25459" spans="6:6" x14ac:dyDescent="0.25">
      <c r="F25459" s="469"/>
    </row>
    <row r="25460" spans="6:6" x14ac:dyDescent="0.25">
      <c r="F25460" s="469"/>
    </row>
    <row r="25461" spans="6:6" x14ac:dyDescent="0.25">
      <c r="F25461" s="469"/>
    </row>
    <row r="25462" spans="6:6" x14ac:dyDescent="0.25">
      <c r="F25462" s="469"/>
    </row>
    <row r="25463" spans="6:6" x14ac:dyDescent="0.25">
      <c r="F25463" s="469"/>
    </row>
    <row r="25464" spans="6:6" x14ac:dyDescent="0.25">
      <c r="F25464" s="469"/>
    </row>
    <row r="25465" spans="6:6" x14ac:dyDescent="0.25">
      <c r="F25465" s="469"/>
    </row>
    <row r="25466" spans="6:6" x14ac:dyDescent="0.25">
      <c r="F25466" s="469"/>
    </row>
    <row r="25467" spans="6:6" x14ac:dyDescent="0.25">
      <c r="F25467" s="469"/>
    </row>
    <row r="25468" spans="6:6" x14ac:dyDescent="0.25">
      <c r="F25468" s="469"/>
    </row>
    <row r="25469" spans="6:6" x14ac:dyDescent="0.25">
      <c r="F25469" s="469"/>
    </row>
    <row r="25470" spans="6:6" x14ac:dyDescent="0.25">
      <c r="F25470" s="469"/>
    </row>
    <row r="25471" spans="6:6" x14ac:dyDescent="0.25">
      <c r="F25471" s="469"/>
    </row>
    <row r="25472" spans="6:6" x14ac:dyDescent="0.25">
      <c r="F25472" s="469"/>
    </row>
    <row r="25473" spans="6:6" x14ac:dyDescent="0.25">
      <c r="F25473" s="469"/>
    </row>
    <row r="25474" spans="6:6" x14ac:dyDescent="0.25">
      <c r="F25474" s="469"/>
    </row>
    <row r="25475" spans="6:6" x14ac:dyDescent="0.25">
      <c r="F25475" s="469"/>
    </row>
    <row r="25476" spans="6:6" x14ac:dyDescent="0.25">
      <c r="F25476" s="469"/>
    </row>
    <row r="25477" spans="6:6" x14ac:dyDescent="0.25">
      <c r="F25477" s="469"/>
    </row>
    <row r="25478" spans="6:6" x14ac:dyDescent="0.25">
      <c r="F25478" s="469"/>
    </row>
    <row r="25479" spans="6:6" x14ac:dyDescent="0.25">
      <c r="F25479" s="469"/>
    </row>
    <row r="25480" spans="6:6" x14ac:dyDescent="0.25">
      <c r="F25480" s="469"/>
    </row>
    <row r="25481" spans="6:6" x14ac:dyDescent="0.25">
      <c r="F25481" s="469"/>
    </row>
    <row r="25482" spans="6:6" x14ac:dyDescent="0.25">
      <c r="F25482" s="469"/>
    </row>
    <row r="25483" spans="6:6" x14ac:dyDescent="0.25">
      <c r="F25483" s="469"/>
    </row>
    <row r="25484" spans="6:6" x14ac:dyDescent="0.25">
      <c r="F25484" s="469"/>
    </row>
    <row r="25485" spans="6:6" x14ac:dyDescent="0.25">
      <c r="F25485" s="469"/>
    </row>
    <row r="25486" spans="6:6" x14ac:dyDescent="0.25">
      <c r="F25486" s="469"/>
    </row>
    <row r="25487" spans="6:6" x14ac:dyDescent="0.25">
      <c r="F25487" s="469"/>
    </row>
    <row r="25488" spans="6:6" x14ac:dyDescent="0.25">
      <c r="F25488" s="469"/>
    </row>
    <row r="25489" spans="6:6" x14ac:dyDescent="0.25">
      <c r="F25489" s="469"/>
    </row>
    <row r="25490" spans="6:6" x14ac:dyDescent="0.25">
      <c r="F25490" s="469"/>
    </row>
    <row r="25491" spans="6:6" x14ac:dyDescent="0.25">
      <c r="F25491" s="469"/>
    </row>
    <row r="25492" spans="6:6" x14ac:dyDescent="0.25">
      <c r="F25492" s="469"/>
    </row>
    <row r="25493" spans="6:6" x14ac:dyDescent="0.25">
      <c r="F25493" s="469"/>
    </row>
    <row r="25494" spans="6:6" x14ac:dyDescent="0.25">
      <c r="F25494" s="469"/>
    </row>
    <row r="25495" spans="6:6" x14ac:dyDescent="0.25">
      <c r="F25495" s="469"/>
    </row>
    <row r="25496" spans="6:6" x14ac:dyDescent="0.25">
      <c r="F25496" s="469"/>
    </row>
    <row r="25497" spans="6:6" x14ac:dyDescent="0.25">
      <c r="F25497" s="469"/>
    </row>
    <row r="25498" spans="6:6" x14ac:dyDescent="0.25">
      <c r="F25498" s="469"/>
    </row>
    <row r="25499" spans="6:6" x14ac:dyDescent="0.25">
      <c r="F25499" s="469"/>
    </row>
    <row r="25500" spans="6:6" x14ac:dyDescent="0.25">
      <c r="F25500" s="469"/>
    </row>
    <row r="25501" spans="6:6" x14ac:dyDescent="0.25">
      <c r="F25501" s="469"/>
    </row>
    <row r="25502" spans="6:6" x14ac:dyDescent="0.25">
      <c r="F25502" s="469"/>
    </row>
    <row r="25503" spans="6:6" x14ac:dyDescent="0.25">
      <c r="F25503" s="469"/>
    </row>
    <row r="25504" spans="6:6" x14ac:dyDescent="0.25">
      <c r="F25504" s="469"/>
    </row>
    <row r="25505" spans="6:6" x14ac:dyDescent="0.25">
      <c r="F25505" s="469"/>
    </row>
    <row r="25506" spans="6:6" x14ac:dyDescent="0.25">
      <c r="F25506" s="469"/>
    </row>
    <row r="25507" spans="6:6" x14ac:dyDescent="0.25">
      <c r="F25507" s="469"/>
    </row>
    <row r="25508" spans="6:6" x14ac:dyDescent="0.25">
      <c r="F25508" s="469"/>
    </row>
    <row r="25509" spans="6:6" x14ac:dyDescent="0.25">
      <c r="F25509" s="469"/>
    </row>
    <row r="25510" spans="6:6" x14ac:dyDescent="0.25">
      <c r="F25510" s="469"/>
    </row>
    <row r="25511" spans="6:6" x14ac:dyDescent="0.25">
      <c r="F25511" s="469"/>
    </row>
    <row r="25512" spans="6:6" x14ac:dyDescent="0.25">
      <c r="F25512" s="469"/>
    </row>
    <row r="25513" spans="6:6" x14ac:dyDescent="0.25">
      <c r="F25513" s="469"/>
    </row>
    <row r="25514" spans="6:6" x14ac:dyDescent="0.25">
      <c r="F25514" s="469"/>
    </row>
    <row r="25515" spans="6:6" x14ac:dyDescent="0.25">
      <c r="F25515" s="469"/>
    </row>
    <row r="25516" spans="6:6" x14ac:dyDescent="0.25">
      <c r="F25516" s="469"/>
    </row>
    <row r="25517" spans="6:6" x14ac:dyDescent="0.25">
      <c r="F25517" s="469"/>
    </row>
    <row r="25518" spans="6:6" x14ac:dyDescent="0.25">
      <c r="F25518" s="469"/>
    </row>
    <row r="25519" spans="6:6" x14ac:dyDescent="0.25">
      <c r="F25519" s="469"/>
    </row>
    <row r="25520" spans="6:6" x14ac:dyDescent="0.25">
      <c r="F25520" s="469"/>
    </row>
    <row r="25521" spans="6:6" x14ac:dyDescent="0.25">
      <c r="F25521" s="469"/>
    </row>
    <row r="25522" spans="6:6" x14ac:dyDescent="0.25">
      <c r="F25522" s="469"/>
    </row>
    <row r="25523" spans="6:6" x14ac:dyDescent="0.25">
      <c r="F25523" s="469"/>
    </row>
    <row r="25524" spans="6:6" x14ac:dyDescent="0.25">
      <c r="F25524" s="469"/>
    </row>
    <row r="25525" spans="6:6" x14ac:dyDescent="0.25">
      <c r="F25525" s="469"/>
    </row>
    <row r="25526" spans="6:6" x14ac:dyDescent="0.25">
      <c r="F25526" s="469"/>
    </row>
    <row r="25527" spans="6:6" x14ac:dyDescent="0.25">
      <c r="F25527" s="469"/>
    </row>
    <row r="25528" spans="6:6" x14ac:dyDescent="0.25">
      <c r="F25528" s="469"/>
    </row>
    <row r="25529" spans="6:6" x14ac:dyDescent="0.25">
      <c r="F25529" s="469"/>
    </row>
    <row r="25530" spans="6:6" x14ac:dyDescent="0.25">
      <c r="F25530" s="469"/>
    </row>
    <row r="25531" spans="6:6" x14ac:dyDescent="0.25">
      <c r="F25531" s="469"/>
    </row>
    <row r="25532" spans="6:6" x14ac:dyDescent="0.25">
      <c r="F25532" s="469"/>
    </row>
    <row r="25533" spans="6:6" x14ac:dyDescent="0.25">
      <c r="F25533" s="469"/>
    </row>
    <row r="25534" spans="6:6" x14ac:dyDescent="0.25">
      <c r="F25534" s="469"/>
    </row>
    <row r="25535" spans="6:6" x14ac:dyDescent="0.25">
      <c r="F25535" s="469"/>
    </row>
    <row r="25536" spans="6:6" x14ac:dyDescent="0.25">
      <c r="F25536" s="469"/>
    </row>
    <row r="25537" spans="6:6" x14ac:dyDescent="0.25">
      <c r="F25537" s="469"/>
    </row>
    <row r="25538" spans="6:6" x14ac:dyDescent="0.25">
      <c r="F25538" s="469"/>
    </row>
    <row r="25539" spans="6:6" x14ac:dyDescent="0.25">
      <c r="F25539" s="469"/>
    </row>
    <row r="25540" spans="6:6" x14ac:dyDescent="0.25">
      <c r="F25540" s="469"/>
    </row>
    <row r="25541" spans="6:6" x14ac:dyDescent="0.25">
      <c r="F25541" s="469"/>
    </row>
    <row r="25542" spans="6:6" x14ac:dyDescent="0.25">
      <c r="F25542" s="469"/>
    </row>
    <row r="25543" spans="6:6" x14ac:dyDescent="0.25">
      <c r="F25543" s="469"/>
    </row>
    <row r="25544" spans="6:6" x14ac:dyDescent="0.25">
      <c r="F25544" s="469"/>
    </row>
    <row r="25545" spans="6:6" x14ac:dyDescent="0.25">
      <c r="F25545" s="469"/>
    </row>
    <row r="25546" spans="6:6" x14ac:dyDescent="0.25">
      <c r="F25546" s="469"/>
    </row>
    <row r="25547" spans="6:6" x14ac:dyDescent="0.25">
      <c r="F25547" s="469"/>
    </row>
    <row r="25548" spans="6:6" x14ac:dyDescent="0.25">
      <c r="F25548" s="469"/>
    </row>
    <row r="25549" spans="6:6" x14ac:dyDescent="0.25">
      <c r="F25549" s="469"/>
    </row>
    <row r="25550" spans="6:6" x14ac:dyDescent="0.25">
      <c r="F25550" s="469"/>
    </row>
    <row r="25551" spans="6:6" x14ac:dyDescent="0.25">
      <c r="F25551" s="469"/>
    </row>
    <row r="25552" spans="6:6" x14ac:dyDescent="0.25">
      <c r="F25552" s="469"/>
    </row>
    <row r="25553" spans="6:6" x14ac:dyDescent="0.25">
      <c r="F25553" s="469"/>
    </row>
    <row r="25554" spans="6:6" x14ac:dyDescent="0.25">
      <c r="F25554" s="469"/>
    </row>
    <row r="25555" spans="6:6" x14ac:dyDescent="0.25">
      <c r="F25555" s="469"/>
    </row>
    <row r="25556" spans="6:6" x14ac:dyDescent="0.25">
      <c r="F25556" s="469"/>
    </row>
    <row r="25557" spans="6:6" x14ac:dyDescent="0.25">
      <c r="F25557" s="469"/>
    </row>
    <row r="25558" spans="6:6" x14ac:dyDescent="0.25">
      <c r="F25558" s="469"/>
    </row>
    <row r="25559" spans="6:6" x14ac:dyDescent="0.25">
      <c r="F25559" s="469"/>
    </row>
    <row r="25560" spans="6:6" x14ac:dyDescent="0.25">
      <c r="F25560" s="469"/>
    </row>
    <row r="25561" spans="6:6" x14ac:dyDescent="0.25">
      <c r="F25561" s="469"/>
    </row>
    <row r="25562" spans="6:6" x14ac:dyDescent="0.25">
      <c r="F25562" s="469"/>
    </row>
    <row r="25563" spans="6:6" x14ac:dyDescent="0.25">
      <c r="F25563" s="469"/>
    </row>
    <row r="25564" spans="6:6" x14ac:dyDescent="0.25">
      <c r="F25564" s="469"/>
    </row>
    <row r="25565" spans="6:6" x14ac:dyDescent="0.25">
      <c r="F25565" s="469"/>
    </row>
    <row r="25566" spans="6:6" x14ac:dyDescent="0.25">
      <c r="F25566" s="469"/>
    </row>
    <row r="25567" spans="6:6" x14ac:dyDescent="0.25">
      <c r="F25567" s="469"/>
    </row>
    <row r="25568" spans="6:6" x14ac:dyDescent="0.25">
      <c r="F25568" s="469"/>
    </row>
    <row r="25569" spans="6:6" x14ac:dyDescent="0.25">
      <c r="F25569" s="469"/>
    </row>
    <row r="25570" spans="6:6" x14ac:dyDescent="0.25">
      <c r="F25570" s="469"/>
    </row>
    <row r="25571" spans="6:6" x14ac:dyDescent="0.25">
      <c r="F25571" s="469"/>
    </row>
    <row r="25572" spans="6:6" x14ac:dyDescent="0.25">
      <c r="F25572" s="469"/>
    </row>
    <row r="25573" spans="6:6" x14ac:dyDescent="0.25">
      <c r="F25573" s="469"/>
    </row>
    <row r="25574" spans="6:6" x14ac:dyDescent="0.25">
      <c r="F25574" s="469"/>
    </row>
    <row r="25575" spans="6:6" x14ac:dyDescent="0.25">
      <c r="F25575" s="469"/>
    </row>
    <row r="25576" spans="6:6" x14ac:dyDescent="0.25">
      <c r="F25576" s="469"/>
    </row>
    <row r="25577" spans="6:6" x14ac:dyDescent="0.25">
      <c r="F25577" s="469"/>
    </row>
    <row r="25578" spans="6:6" x14ac:dyDescent="0.25">
      <c r="F25578" s="469"/>
    </row>
    <row r="25579" spans="6:6" x14ac:dyDescent="0.25">
      <c r="F25579" s="469"/>
    </row>
    <row r="25580" spans="6:6" x14ac:dyDescent="0.25">
      <c r="F25580" s="469"/>
    </row>
    <row r="25581" spans="6:6" x14ac:dyDescent="0.25">
      <c r="F25581" s="469"/>
    </row>
    <row r="25582" spans="6:6" x14ac:dyDescent="0.25">
      <c r="F25582" s="469"/>
    </row>
    <row r="25583" spans="6:6" x14ac:dyDescent="0.25">
      <c r="F25583" s="469"/>
    </row>
    <row r="25584" spans="6:6" x14ac:dyDescent="0.25">
      <c r="F25584" s="469"/>
    </row>
    <row r="25585" spans="6:6" x14ac:dyDescent="0.25">
      <c r="F25585" s="469"/>
    </row>
    <row r="25586" spans="6:6" x14ac:dyDescent="0.25">
      <c r="F25586" s="469"/>
    </row>
    <row r="25587" spans="6:6" x14ac:dyDescent="0.25">
      <c r="F25587" s="469"/>
    </row>
    <row r="25588" spans="6:6" x14ac:dyDescent="0.25">
      <c r="F25588" s="469"/>
    </row>
    <row r="25589" spans="6:6" x14ac:dyDescent="0.25">
      <c r="F25589" s="469"/>
    </row>
    <row r="25590" spans="6:6" x14ac:dyDescent="0.25">
      <c r="F25590" s="469"/>
    </row>
    <row r="25591" spans="6:6" x14ac:dyDescent="0.25">
      <c r="F25591" s="469"/>
    </row>
    <row r="25592" spans="6:6" x14ac:dyDescent="0.25">
      <c r="F25592" s="469"/>
    </row>
    <row r="25593" spans="6:6" x14ac:dyDescent="0.25">
      <c r="F25593" s="469"/>
    </row>
    <row r="25594" spans="6:6" x14ac:dyDescent="0.25">
      <c r="F25594" s="469"/>
    </row>
    <row r="25595" spans="6:6" x14ac:dyDescent="0.25">
      <c r="F25595" s="469"/>
    </row>
    <row r="25596" spans="6:6" x14ac:dyDescent="0.25">
      <c r="F25596" s="469"/>
    </row>
    <row r="25597" spans="6:6" x14ac:dyDescent="0.25">
      <c r="F25597" s="469"/>
    </row>
    <row r="25598" spans="6:6" x14ac:dyDescent="0.25">
      <c r="F25598" s="469"/>
    </row>
    <row r="25599" spans="6:6" x14ac:dyDescent="0.25">
      <c r="F25599" s="469"/>
    </row>
    <row r="25600" spans="6:6" x14ac:dyDescent="0.25">
      <c r="F25600" s="469"/>
    </row>
    <row r="25601" spans="6:6" x14ac:dyDescent="0.25">
      <c r="F25601" s="469"/>
    </row>
    <row r="25602" spans="6:6" x14ac:dyDescent="0.25">
      <c r="F25602" s="469"/>
    </row>
    <row r="25603" spans="6:6" x14ac:dyDescent="0.25">
      <c r="F25603" s="469"/>
    </row>
    <row r="25604" spans="6:6" x14ac:dyDescent="0.25">
      <c r="F25604" s="469"/>
    </row>
    <row r="25605" spans="6:6" x14ac:dyDescent="0.25">
      <c r="F25605" s="469"/>
    </row>
    <row r="25606" spans="6:6" x14ac:dyDescent="0.25">
      <c r="F25606" s="469"/>
    </row>
    <row r="25607" spans="6:6" x14ac:dyDescent="0.25">
      <c r="F25607" s="469"/>
    </row>
    <row r="25608" spans="6:6" x14ac:dyDescent="0.25">
      <c r="F25608" s="469"/>
    </row>
    <row r="25609" spans="6:6" x14ac:dyDescent="0.25">
      <c r="F25609" s="469"/>
    </row>
    <row r="25610" spans="6:6" x14ac:dyDescent="0.25">
      <c r="F25610" s="469"/>
    </row>
    <row r="25611" spans="6:6" x14ac:dyDescent="0.25">
      <c r="F25611" s="469"/>
    </row>
    <row r="25612" spans="6:6" x14ac:dyDescent="0.25">
      <c r="F25612" s="469"/>
    </row>
    <row r="25613" spans="6:6" x14ac:dyDescent="0.25">
      <c r="F25613" s="469"/>
    </row>
    <row r="25614" spans="6:6" x14ac:dyDescent="0.25">
      <c r="F25614" s="469"/>
    </row>
    <row r="25615" spans="6:6" x14ac:dyDescent="0.25">
      <c r="F25615" s="469"/>
    </row>
    <row r="25616" spans="6:6" x14ac:dyDescent="0.25">
      <c r="F25616" s="469"/>
    </row>
    <row r="25617" spans="6:6" x14ac:dyDescent="0.25">
      <c r="F25617" s="469"/>
    </row>
    <row r="25618" spans="6:6" x14ac:dyDescent="0.25">
      <c r="F25618" s="469"/>
    </row>
    <row r="25619" spans="6:6" x14ac:dyDescent="0.25">
      <c r="F25619" s="469"/>
    </row>
    <row r="25620" spans="6:6" x14ac:dyDescent="0.25">
      <c r="F25620" s="469"/>
    </row>
    <row r="25621" spans="6:6" x14ac:dyDescent="0.25">
      <c r="F25621" s="469"/>
    </row>
    <row r="25622" spans="6:6" x14ac:dyDescent="0.25">
      <c r="F25622" s="469"/>
    </row>
    <row r="25623" spans="6:6" x14ac:dyDescent="0.25">
      <c r="F25623" s="469"/>
    </row>
    <row r="25624" spans="6:6" x14ac:dyDescent="0.25">
      <c r="F25624" s="469"/>
    </row>
    <row r="25625" spans="6:6" x14ac:dyDescent="0.25">
      <c r="F25625" s="469"/>
    </row>
    <row r="25626" spans="6:6" x14ac:dyDescent="0.25">
      <c r="F25626" s="469"/>
    </row>
    <row r="25627" spans="6:6" x14ac:dyDescent="0.25">
      <c r="F25627" s="469"/>
    </row>
    <row r="25628" spans="6:6" x14ac:dyDescent="0.25">
      <c r="F25628" s="469"/>
    </row>
    <row r="25629" spans="6:6" x14ac:dyDescent="0.25">
      <c r="F25629" s="469"/>
    </row>
    <row r="25630" spans="6:6" x14ac:dyDescent="0.25">
      <c r="F25630" s="469"/>
    </row>
    <row r="25631" spans="6:6" x14ac:dyDescent="0.25">
      <c r="F25631" s="469"/>
    </row>
    <row r="25632" spans="6:6" x14ac:dyDescent="0.25">
      <c r="F25632" s="469"/>
    </row>
    <row r="25633" spans="6:6" x14ac:dyDescent="0.25">
      <c r="F25633" s="469"/>
    </row>
    <row r="25634" spans="6:6" x14ac:dyDescent="0.25">
      <c r="F25634" s="469"/>
    </row>
    <row r="25635" spans="6:6" x14ac:dyDescent="0.25">
      <c r="F25635" s="469"/>
    </row>
    <row r="25636" spans="6:6" x14ac:dyDescent="0.25">
      <c r="F25636" s="469"/>
    </row>
    <row r="25637" spans="6:6" x14ac:dyDescent="0.25">
      <c r="F25637" s="469"/>
    </row>
    <row r="25638" spans="6:6" x14ac:dyDescent="0.25">
      <c r="F25638" s="469"/>
    </row>
    <row r="25639" spans="6:6" x14ac:dyDescent="0.25">
      <c r="F25639" s="469"/>
    </row>
    <row r="25640" spans="6:6" x14ac:dyDescent="0.25">
      <c r="F25640" s="469"/>
    </row>
    <row r="25641" spans="6:6" x14ac:dyDescent="0.25">
      <c r="F25641" s="469"/>
    </row>
    <row r="25642" spans="6:6" x14ac:dyDescent="0.25">
      <c r="F25642" s="469"/>
    </row>
    <row r="25643" spans="6:6" x14ac:dyDescent="0.25">
      <c r="F25643" s="469"/>
    </row>
    <row r="25644" spans="6:6" x14ac:dyDescent="0.25">
      <c r="F25644" s="469"/>
    </row>
    <row r="25645" spans="6:6" x14ac:dyDescent="0.25">
      <c r="F25645" s="469"/>
    </row>
    <row r="25646" spans="6:6" x14ac:dyDescent="0.25">
      <c r="F25646" s="469"/>
    </row>
    <row r="25647" spans="6:6" x14ac:dyDescent="0.25">
      <c r="F25647" s="469"/>
    </row>
    <row r="25648" spans="6:6" x14ac:dyDescent="0.25">
      <c r="F25648" s="469"/>
    </row>
    <row r="25649" spans="6:6" x14ac:dyDescent="0.25">
      <c r="F25649" s="469"/>
    </row>
    <row r="25650" spans="6:6" x14ac:dyDescent="0.25">
      <c r="F25650" s="469"/>
    </row>
    <row r="25651" spans="6:6" x14ac:dyDescent="0.25">
      <c r="F25651" s="469"/>
    </row>
    <row r="25652" spans="6:6" x14ac:dyDescent="0.25">
      <c r="F25652" s="469"/>
    </row>
    <row r="25653" spans="6:6" x14ac:dyDescent="0.25">
      <c r="F25653" s="469"/>
    </row>
    <row r="25654" spans="6:6" x14ac:dyDescent="0.25">
      <c r="F25654" s="469"/>
    </row>
    <row r="25655" spans="6:6" x14ac:dyDescent="0.25">
      <c r="F25655" s="469"/>
    </row>
    <row r="25656" spans="6:6" x14ac:dyDescent="0.25">
      <c r="F25656" s="469"/>
    </row>
    <row r="25657" spans="6:6" x14ac:dyDescent="0.25">
      <c r="F25657" s="469"/>
    </row>
    <row r="25658" spans="6:6" x14ac:dyDescent="0.25">
      <c r="F25658" s="469"/>
    </row>
    <row r="25659" spans="6:6" x14ac:dyDescent="0.25">
      <c r="F25659" s="469"/>
    </row>
    <row r="25660" spans="6:6" x14ac:dyDescent="0.25">
      <c r="F25660" s="469"/>
    </row>
    <row r="25661" spans="6:6" x14ac:dyDescent="0.25">
      <c r="F25661" s="469"/>
    </row>
    <row r="25662" spans="6:6" x14ac:dyDescent="0.25">
      <c r="F25662" s="469"/>
    </row>
    <row r="25663" spans="6:6" x14ac:dyDescent="0.25">
      <c r="F25663" s="469"/>
    </row>
    <row r="25664" spans="6:6" x14ac:dyDescent="0.25">
      <c r="F25664" s="469"/>
    </row>
    <row r="25665" spans="6:6" x14ac:dyDescent="0.25">
      <c r="F25665" s="469"/>
    </row>
    <row r="25666" spans="6:6" x14ac:dyDescent="0.25">
      <c r="F25666" s="469"/>
    </row>
    <row r="25667" spans="6:6" x14ac:dyDescent="0.25">
      <c r="F25667" s="469"/>
    </row>
    <row r="25668" spans="6:6" x14ac:dyDescent="0.25">
      <c r="F25668" s="469"/>
    </row>
    <row r="25669" spans="6:6" x14ac:dyDescent="0.25">
      <c r="F25669" s="469"/>
    </row>
    <row r="25670" spans="6:6" x14ac:dyDescent="0.25">
      <c r="F25670" s="469"/>
    </row>
    <row r="25671" spans="6:6" x14ac:dyDescent="0.25">
      <c r="F25671" s="469"/>
    </row>
    <row r="25672" spans="6:6" x14ac:dyDescent="0.25">
      <c r="F25672" s="469"/>
    </row>
    <row r="25673" spans="6:6" x14ac:dyDescent="0.25">
      <c r="F25673" s="469"/>
    </row>
    <row r="25674" spans="6:6" x14ac:dyDescent="0.25">
      <c r="F25674" s="469"/>
    </row>
    <row r="25675" spans="6:6" x14ac:dyDescent="0.25">
      <c r="F25675" s="469"/>
    </row>
    <row r="25676" spans="6:6" x14ac:dyDescent="0.25">
      <c r="F25676" s="469"/>
    </row>
    <row r="25677" spans="6:6" x14ac:dyDescent="0.25">
      <c r="F25677" s="469"/>
    </row>
    <row r="25678" spans="6:6" x14ac:dyDescent="0.25">
      <c r="F25678" s="469"/>
    </row>
    <row r="25679" spans="6:6" x14ac:dyDescent="0.25">
      <c r="F25679" s="469"/>
    </row>
    <row r="25680" spans="6:6" x14ac:dyDescent="0.25">
      <c r="F25680" s="469"/>
    </row>
    <row r="25681" spans="6:6" x14ac:dyDescent="0.25">
      <c r="F25681" s="469"/>
    </row>
    <row r="25682" spans="6:6" x14ac:dyDescent="0.25">
      <c r="F25682" s="469"/>
    </row>
    <row r="25683" spans="6:6" x14ac:dyDescent="0.25">
      <c r="F25683" s="469"/>
    </row>
    <row r="25684" spans="6:6" x14ac:dyDescent="0.25">
      <c r="F25684" s="469"/>
    </row>
    <row r="25685" spans="6:6" x14ac:dyDescent="0.25">
      <c r="F25685" s="469"/>
    </row>
    <row r="25686" spans="6:6" x14ac:dyDescent="0.25">
      <c r="F25686" s="469"/>
    </row>
    <row r="25687" spans="6:6" x14ac:dyDescent="0.25">
      <c r="F25687" s="469"/>
    </row>
    <row r="25688" spans="6:6" x14ac:dyDescent="0.25">
      <c r="F25688" s="469"/>
    </row>
    <row r="25689" spans="6:6" x14ac:dyDescent="0.25">
      <c r="F25689" s="469"/>
    </row>
    <row r="25690" spans="6:6" x14ac:dyDescent="0.25">
      <c r="F25690" s="469"/>
    </row>
    <row r="25691" spans="6:6" x14ac:dyDescent="0.25">
      <c r="F25691" s="469"/>
    </row>
    <row r="25692" spans="6:6" x14ac:dyDescent="0.25">
      <c r="F25692" s="469"/>
    </row>
    <row r="25693" spans="6:6" x14ac:dyDescent="0.25">
      <c r="F25693" s="469"/>
    </row>
    <row r="25694" spans="6:6" x14ac:dyDescent="0.25">
      <c r="F25694" s="469"/>
    </row>
    <row r="25695" spans="6:6" x14ac:dyDescent="0.25">
      <c r="F25695" s="469"/>
    </row>
    <row r="25696" spans="6:6" x14ac:dyDescent="0.25">
      <c r="F25696" s="469"/>
    </row>
    <row r="25697" spans="6:6" x14ac:dyDescent="0.25">
      <c r="F25697" s="469"/>
    </row>
    <row r="25698" spans="6:6" x14ac:dyDescent="0.25">
      <c r="F25698" s="469"/>
    </row>
    <row r="25699" spans="6:6" x14ac:dyDescent="0.25">
      <c r="F25699" s="469"/>
    </row>
    <row r="25700" spans="6:6" x14ac:dyDescent="0.25">
      <c r="F25700" s="469"/>
    </row>
    <row r="25701" spans="6:6" x14ac:dyDescent="0.25">
      <c r="F25701" s="469"/>
    </row>
    <row r="25702" spans="6:6" x14ac:dyDescent="0.25">
      <c r="F25702" s="469"/>
    </row>
    <row r="25703" spans="6:6" x14ac:dyDescent="0.25">
      <c r="F25703" s="469"/>
    </row>
    <row r="25704" spans="6:6" x14ac:dyDescent="0.25">
      <c r="F25704" s="469"/>
    </row>
    <row r="25705" spans="6:6" x14ac:dyDescent="0.25">
      <c r="F25705" s="469"/>
    </row>
    <row r="25706" spans="6:6" x14ac:dyDescent="0.25">
      <c r="F25706" s="469"/>
    </row>
    <row r="25707" spans="6:6" x14ac:dyDescent="0.25">
      <c r="F25707" s="469"/>
    </row>
    <row r="25708" spans="6:6" x14ac:dyDescent="0.25">
      <c r="F25708" s="469"/>
    </row>
    <row r="25709" spans="6:6" x14ac:dyDescent="0.25">
      <c r="F25709" s="469"/>
    </row>
    <row r="25710" spans="6:6" x14ac:dyDescent="0.25">
      <c r="F25710" s="469"/>
    </row>
    <row r="25711" spans="6:6" x14ac:dyDescent="0.25">
      <c r="F25711" s="469"/>
    </row>
    <row r="25712" spans="6:6" x14ac:dyDescent="0.25">
      <c r="F25712" s="469"/>
    </row>
    <row r="25713" spans="6:6" x14ac:dyDescent="0.25">
      <c r="F25713" s="469"/>
    </row>
    <row r="25714" spans="6:6" x14ac:dyDescent="0.25">
      <c r="F25714" s="469"/>
    </row>
    <row r="25715" spans="6:6" x14ac:dyDescent="0.25">
      <c r="F25715" s="469"/>
    </row>
    <row r="25716" spans="6:6" x14ac:dyDescent="0.25">
      <c r="F25716" s="469"/>
    </row>
    <row r="25717" spans="6:6" x14ac:dyDescent="0.25">
      <c r="F25717" s="469"/>
    </row>
    <row r="25718" spans="6:6" x14ac:dyDescent="0.25">
      <c r="F25718" s="469"/>
    </row>
    <row r="25719" spans="6:6" x14ac:dyDescent="0.25">
      <c r="F25719" s="469"/>
    </row>
    <row r="25720" spans="6:6" x14ac:dyDescent="0.25">
      <c r="F25720" s="469"/>
    </row>
    <row r="25721" spans="6:6" x14ac:dyDescent="0.25">
      <c r="F25721" s="469"/>
    </row>
    <row r="25722" spans="6:6" x14ac:dyDescent="0.25">
      <c r="F25722" s="469"/>
    </row>
    <row r="25723" spans="6:6" x14ac:dyDescent="0.25">
      <c r="F25723" s="469"/>
    </row>
    <row r="25724" spans="6:6" x14ac:dyDescent="0.25">
      <c r="F25724" s="469"/>
    </row>
    <row r="25725" spans="6:6" x14ac:dyDescent="0.25">
      <c r="F25725" s="469"/>
    </row>
    <row r="25726" spans="6:6" x14ac:dyDescent="0.25">
      <c r="F25726" s="469"/>
    </row>
    <row r="25727" spans="6:6" x14ac:dyDescent="0.25">
      <c r="F25727" s="469"/>
    </row>
    <row r="25728" spans="6:6" x14ac:dyDescent="0.25">
      <c r="F25728" s="469"/>
    </row>
    <row r="25729" spans="6:6" x14ac:dyDescent="0.25">
      <c r="F25729" s="469"/>
    </row>
    <row r="25730" spans="6:6" x14ac:dyDescent="0.25">
      <c r="F25730" s="469"/>
    </row>
    <row r="25731" spans="6:6" x14ac:dyDescent="0.25">
      <c r="F25731" s="469"/>
    </row>
    <row r="25732" spans="6:6" x14ac:dyDescent="0.25">
      <c r="F25732" s="469"/>
    </row>
    <row r="25733" spans="6:6" x14ac:dyDescent="0.25">
      <c r="F25733" s="469"/>
    </row>
    <row r="25734" spans="6:6" x14ac:dyDescent="0.25">
      <c r="F25734" s="469"/>
    </row>
    <row r="25735" spans="6:6" x14ac:dyDescent="0.25">
      <c r="F25735" s="469"/>
    </row>
    <row r="25736" spans="6:6" x14ac:dyDescent="0.25">
      <c r="F25736" s="469"/>
    </row>
    <row r="25737" spans="6:6" x14ac:dyDescent="0.25">
      <c r="F25737" s="469"/>
    </row>
    <row r="25738" spans="6:6" x14ac:dyDescent="0.25">
      <c r="F25738" s="469"/>
    </row>
    <row r="25739" spans="6:6" x14ac:dyDescent="0.25">
      <c r="F25739" s="469"/>
    </row>
    <row r="25740" spans="6:6" x14ac:dyDescent="0.25">
      <c r="F25740" s="469"/>
    </row>
    <row r="25741" spans="6:6" x14ac:dyDescent="0.25">
      <c r="F25741" s="469"/>
    </row>
    <row r="25742" spans="6:6" x14ac:dyDescent="0.25">
      <c r="F25742" s="469"/>
    </row>
    <row r="25743" spans="6:6" x14ac:dyDescent="0.25">
      <c r="F25743" s="469"/>
    </row>
    <row r="25744" spans="6:6" x14ac:dyDescent="0.25">
      <c r="F25744" s="469"/>
    </row>
    <row r="25745" spans="6:6" x14ac:dyDescent="0.25">
      <c r="F25745" s="469"/>
    </row>
    <row r="25746" spans="6:6" x14ac:dyDescent="0.25">
      <c r="F25746" s="469"/>
    </row>
    <row r="25747" spans="6:6" x14ac:dyDescent="0.25">
      <c r="F25747" s="469"/>
    </row>
    <row r="25748" spans="6:6" x14ac:dyDescent="0.25">
      <c r="F25748" s="469"/>
    </row>
    <row r="25749" spans="6:6" x14ac:dyDescent="0.25">
      <c r="F25749" s="469"/>
    </row>
    <row r="25750" spans="6:6" x14ac:dyDescent="0.25">
      <c r="F25750" s="469"/>
    </row>
    <row r="25751" spans="6:6" x14ac:dyDescent="0.25">
      <c r="F25751" s="469"/>
    </row>
    <row r="25752" spans="6:6" x14ac:dyDescent="0.25">
      <c r="F25752" s="469"/>
    </row>
    <row r="25753" spans="6:6" x14ac:dyDescent="0.25">
      <c r="F25753" s="469"/>
    </row>
    <row r="25754" spans="6:6" x14ac:dyDescent="0.25">
      <c r="F25754" s="469"/>
    </row>
    <row r="25755" spans="6:6" x14ac:dyDescent="0.25">
      <c r="F25755" s="469"/>
    </row>
    <row r="25756" spans="6:6" x14ac:dyDescent="0.25">
      <c r="F25756" s="469"/>
    </row>
    <row r="25757" spans="6:6" x14ac:dyDescent="0.25">
      <c r="F25757" s="469"/>
    </row>
    <row r="25758" spans="6:6" x14ac:dyDescent="0.25">
      <c r="F25758" s="469"/>
    </row>
    <row r="25759" spans="6:6" x14ac:dyDescent="0.25">
      <c r="F25759" s="469"/>
    </row>
    <row r="25760" spans="6:6" x14ac:dyDescent="0.25">
      <c r="F25760" s="469"/>
    </row>
    <row r="25761" spans="6:6" x14ac:dyDescent="0.25">
      <c r="F25761" s="469"/>
    </row>
    <row r="25762" spans="6:6" x14ac:dyDescent="0.25">
      <c r="F25762" s="469"/>
    </row>
    <row r="25763" spans="6:6" x14ac:dyDescent="0.25">
      <c r="F25763" s="469"/>
    </row>
    <row r="25764" spans="6:6" x14ac:dyDescent="0.25">
      <c r="F25764" s="469"/>
    </row>
    <row r="25765" spans="6:6" x14ac:dyDescent="0.25">
      <c r="F25765" s="469"/>
    </row>
    <row r="25766" spans="6:6" x14ac:dyDescent="0.25">
      <c r="F25766" s="469"/>
    </row>
    <row r="25767" spans="6:6" x14ac:dyDescent="0.25">
      <c r="F25767" s="469"/>
    </row>
    <row r="25768" spans="6:6" x14ac:dyDescent="0.25">
      <c r="F25768" s="469"/>
    </row>
    <row r="25769" spans="6:6" x14ac:dyDescent="0.25">
      <c r="F25769" s="469"/>
    </row>
    <row r="25770" spans="6:6" x14ac:dyDescent="0.25">
      <c r="F25770" s="469"/>
    </row>
    <row r="25771" spans="6:6" x14ac:dyDescent="0.25">
      <c r="F25771" s="469"/>
    </row>
    <row r="25772" spans="6:6" x14ac:dyDescent="0.25">
      <c r="F25772" s="469"/>
    </row>
    <row r="25773" spans="6:6" x14ac:dyDescent="0.25">
      <c r="F25773" s="469"/>
    </row>
    <row r="25774" spans="6:6" x14ac:dyDescent="0.25">
      <c r="F25774" s="469"/>
    </row>
    <row r="25775" spans="6:6" x14ac:dyDescent="0.25">
      <c r="F25775" s="469"/>
    </row>
    <row r="25776" spans="6:6" x14ac:dyDescent="0.25">
      <c r="F25776" s="469"/>
    </row>
    <row r="25777" spans="6:6" x14ac:dyDescent="0.25">
      <c r="F25777" s="469"/>
    </row>
    <row r="25778" spans="6:6" x14ac:dyDescent="0.25">
      <c r="F25778" s="469"/>
    </row>
    <row r="25779" spans="6:6" x14ac:dyDescent="0.25">
      <c r="F25779" s="469"/>
    </row>
    <row r="25780" spans="6:6" x14ac:dyDescent="0.25">
      <c r="F25780" s="469"/>
    </row>
    <row r="25781" spans="6:6" x14ac:dyDescent="0.25">
      <c r="F25781" s="469"/>
    </row>
    <row r="25782" spans="6:6" x14ac:dyDescent="0.25">
      <c r="F25782" s="469"/>
    </row>
    <row r="25783" spans="6:6" x14ac:dyDescent="0.25">
      <c r="F25783" s="469"/>
    </row>
    <row r="25784" spans="6:6" x14ac:dyDescent="0.25">
      <c r="F25784" s="469"/>
    </row>
    <row r="25785" spans="6:6" x14ac:dyDescent="0.25">
      <c r="F25785" s="469"/>
    </row>
    <row r="25786" spans="6:6" x14ac:dyDescent="0.25">
      <c r="F25786" s="469"/>
    </row>
    <row r="25787" spans="6:6" x14ac:dyDescent="0.25">
      <c r="F25787" s="469"/>
    </row>
    <row r="25788" spans="6:6" x14ac:dyDescent="0.25">
      <c r="F25788" s="469"/>
    </row>
    <row r="25789" spans="6:6" x14ac:dyDescent="0.25">
      <c r="F25789" s="469"/>
    </row>
    <row r="25790" spans="6:6" x14ac:dyDescent="0.25">
      <c r="F25790" s="469"/>
    </row>
    <row r="25791" spans="6:6" x14ac:dyDescent="0.25">
      <c r="F25791" s="469"/>
    </row>
    <row r="25792" spans="6:6" x14ac:dyDescent="0.25">
      <c r="F25792" s="469"/>
    </row>
    <row r="25793" spans="6:6" x14ac:dyDescent="0.25">
      <c r="F25793" s="469"/>
    </row>
    <row r="25794" spans="6:6" x14ac:dyDescent="0.25">
      <c r="F25794" s="469"/>
    </row>
    <row r="25795" spans="6:6" x14ac:dyDescent="0.25">
      <c r="F25795" s="469"/>
    </row>
    <row r="25796" spans="6:6" x14ac:dyDescent="0.25">
      <c r="F25796" s="469"/>
    </row>
    <row r="25797" spans="6:6" x14ac:dyDescent="0.25">
      <c r="F25797" s="469"/>
    </row>
    <row r="25798" spans="6:6" x14ac:dyDescent="0.25">
      <c r="F25798" s="469"/>
    </row>
    <row r="25799" spans="6:6" x14ac:dyDescent="0.25">
      <c r="F25799" s="469"/>
    </row>
    <row r="25800" spans="6:6" x14ac:dyDescent="0.25">
      <c r="F25800" s="469"/>
    </row>
    <row r="25801" spans="6:6" x14ac:dyDescent="0.25">
      <c r="F25801" s="469"/>
    </row>
    <row r="25802" spans="6:6" x14ac:dyDescent="0.25">
      <c r="F25802" s="469"/>
    </row>
    <row r="25803" spans="6:6" x14ac:dyDescent="0.25">
      <c r="F25803" s="469"/>
    </row>
    <row r="25804" spans="6:6" x14ac:dyDescent="0.25">
      <c r="F25804" s="469"/>
    </row>
    <row r="25805" spans="6:6" x14ac:dyDescent="0.25">
      <c r="F25805" s="469"/>
    </row>
    <row r="25806" spans="6:6" x14ac:dyDescent="0.25">
      <c r="F25806" s="469"/>
    </row>
    <row r="25807" spans="6:6" x14ac:dyDescent="0.25">
      <c r="F25807" s="469"/>
    </row>
    <row r="25808" spans="6:6" x14ac:dyDescent="0.25">
      <c r="F25808" s="469"/>
    </row>
    <row r="25809" spans="6:6" x14ac:dyDescent="0.25">
      <c r="F25809" s="469"/>
    </row>
    <row r="25810" spans="6:6" x14ac:dyDescent="0.25">
      <c r="F25810" s="469"/>
    </row>
    <row r="25811" spans="6:6" x14ac:dyDescent="0.25">
      <c r="F25811" s="469"/>
    </row>
    <row r="25812" spans="6:6" x14ac:dyDescent="0.25">
      <c r="F25812" s="469"/>
    </row>
    <row r="25813" spans="6:6" x14ac:dyDescent="0.25">
      <c r="F25813" s="469"/>
    </row>
    <row r="25814" spans="6:6" x14ac:dyDescent="0.25">
      <c r="F25814" s="469"/>
    </row>
    <row r="25815" spans="6:6" x14ac:dyDescent="0.25">
      <c r="F25815" s="469"/>
    </row>
    <row r="25816" spans="6:6" x14ac:dyDescent="0.25">
      <c r="F25816" s="469"/>
    </row>
    <row r="25817" spans="6:6" x14ac:dyDescent="0.25">
      <c r="F25817" s="469"/>
    </row>
    <row r="25818" spans="6:6" x14ac:dyDescent="0.25">
      <c r="F25818" s="469"/>
    </row>
    <row r="25819" spans="6:6" x14ac:dyDescent="0.25">
      <c r="F25819" s="469"/>
    </row>
    <row r="25820" spans="6:6" x14ac:dyDescent="0.25">
      <c r="F25820" s="469"/>
    </row>
    <row r="25821" spans="6:6" x14ac:dyDescent="0.25">
      <c r="F25821" s="469"/>
    </row>
    <row r="25822" spans="6:6" x14ac:dyDescent="0.25">
      <c r="F25822" s="469"/>
    </row>
    <row r="25823" spans="6:6" x14ac:dyDescent="0.25">
      <c r="F25823" s="469"/>
    </row>
    <row r="25824" spans="6:6" x14ac:dyDescent="0.25">
      <c r="F25824" s="469"/>
    </row>
    <row r="25825" spans="6:6" x14ac:dyDescent="0.25">
      <c r="F25825" s="469"/>
    </row>
    <row r="25826" spans="6:6" x14ac:dyDescent="0.25">
      <c r="F25826" s="469"/>
    </row>
    <row r="25827" spans="6:6" x14ac:dyDescent="0.25">
      <c r="F25827" s="469"/>
    </row>
    <row r="25828" spans="6:6" x14ac:dyDescent="0.25">
      <c r="F25828" s="469"/>
    </row>
    <row r="25829" spans="6:6" x14ac:dyDescent="0.25">
      <c r="F25829" s="469"/>
    </row>
    <row r="25830" spans="6:6" x14ac:dyDescent="0.25">
      <c r="F25830" s="469"/>
    </row>
    <row r="25831" spans="6:6" x14ac:dyDescent="0.25">
      <c r="F25831" s="469"/>
    </row>
    <row r="25832" spans="6:6" x14ac:dyDescent="0.25">
      <c r="F25832" s="469"/>
    </row>
    <row r="25833" spans="6:6" x14ac:dyDescent="0.25">
      <c r="F25833" s="469"/>
    </row>
    <row r="25834" spans="6:6" x14ac:dyDescent="0.25">
      <c r="F25834" s="469"/>
    </row>
    <row r="25835" spans="6:6" x14ac:dyDescent="0.25">
      <c r="F25835" s="469"/>
    </row>
    <row r="25836" spans="6:6" x14ac:dyDescent="0.25">
      <c r="F25836" s="469"/>
    </row>
    <row r="25837" spans="6:6" x14ac:dyDescent="0.25">
      <c r="F25837" s="469"/>
    </row>
    <row r="25838" spans="6:6" x14ac:dyDescent="0.25">
      <c r="F25838" s="469"/>
    </row>
    <row r="25839" spans="6:6" x14ac:dyDescent="0.25">
      <c r="F25839" s="469"/>
    </row>
    <row r="25840" spans="6:6" x14ac:dyDescent="0.25">
      <c r="F25840" s="469"/>
    </row>
    <row r="25841" spans="6:6" x14ac:dyDescent="0.25">
      <c r="F25841" s="469"/>
    </row>
    <row r="25842" spans="6:6" x14ac:dyDescent="0.25">
      <c r="F25842" s="469"/>
    </row>
    <row r="25843" spans="6:6" x14ac:dyDescent="0.25">
      <c r="F25843" s="469"/>
    </row>
    <row r="25844" spans="6:6" x14ac:dyDescent="0.25">
      <c r="F25844" s="469"/>
    </row>
    <row r="25845" spans="6:6" x14ac:dyDescent="0.25">
      <c r="F25845" s="469"/>
    </row>
    <row r="25846" spans="6:6" x14ac:dyDescent="0.25">
      <c r="F25846" s="469"/>
    </row>
    <row r="25847" spans="6:6" x14ac:dyDescent="0.25">
      <c r="F25847" s="469"/>
    </row>
    <row r="25848" spans="6:6" x14ac:dyDescent="0.25">
      <c r="F25848" s="469"/>
    </row>
    <row r="25849" spans="6:6" x14ac:dyDescent="0.25">
      <c r="F25849" s="469"/>
    </row>
    <row r="25850" spans="6:6" x14ac:dyDescent="0.25">
      <c r="F25850" s="469"/>
    </row>
    <row r="25851" spans="6:6" x14ac:dyDescent="0.25">
      <c r="F25851" s="469"/>
    </row>
    <row r="25852" spans="6:6" x14ac:dyDescent="0.25">
      <c r="F25852" s="469"/>
    </row>
    <row r="25853" spans="6:6" x14ac:dyDescent="0.25">
      <c r="F25853" s="469"/>
    </row>
    <row r="25854" spans="6:6" x14ac:dyDescent="0.25">
      <c r="F25854" s="469"/>
    </row>
    <row r="25855" spans="6:6" x14ac:dyDescent="0.25">
      <c r="F25855" s="469"/>
    </row>
    <row r="25856" spans="6:6" x14ac:dyDescent="0.25">
      <c r="F25856" s="469"/>
    </row>
    <row r="25857" spans="6:6" x14ac:dyDescent="0.25">
      <c r="F25857" s="469"/>
    </row>
    <row r="25858" spans="6:6" x14ac:dyDescent="0.25">
      <c r="F25858" s="469"/>
    </row>
    <row r="25859" spans="6:6" x14ac:dyDescent="0.25">
      <c r="F25859" s="469"/>
    </row>
    <row r="25860" spans="6:6" x14ac:dyDescent="0.25">
      <c r="F25860" s="469"/>
    </row>
    <row r="25861" spans="6:6" x14ac:dyDescent="0.25">
      <c r="F25861" s="469"/>
    </row>
    <row r="25862" spans="6:6" x14ac:dyDescent="0.25">
      <c r="F25862" s="469"/>
    </row>
    <row r="25863" spans="6:6" x14ac:dyDescent="0.25">
      <c r="F25863" s="469"/>
    </row>
    <row r="25864" spans="6:6" x14ac:dyDescent="0.25">
      <c r="F25864" s="469"/>
    </row>
    <row r="25865" spans="6:6" x14ac:dyDescent="0.25">
      <c r="F25865" s="469"/>
    </row>
    <row r="25866" spans="6:6" x14ac:dyDescent="0.25">
      <c r="F25866" s="469"/>
    </row>
    <row r="25867" spans="6:6" x14ac:dyDescent="0.25">
      <c r="F25867" s="469"/>
    </row>
    <row r="25868" spans="6:6" x14ac:dyDescent="0.25">
      <c r="F25868" s="469"/>
    </row>
    <row r="25869" spans="6:6" x14ac:dyDescent="0.25">
      <c r="F25869" s="469"/>
    </row>
    <row r="25870" spans="6:6" x14ac:dyDescent="0.25">
      <c r="F25870" s="469"/>
    </row>
    <row r="25871" spans="6:6" x14ac:dyDescent="0.25">
      <c r="F25871" s="469"/>
    </row>
    <row r="25872" spans="6:6" x14ac:dyDescent="0.25">
      <c r="F25872" s="469"/>
    </row>
    <row r="25873" spans="6:6" x14ac:dyDescent="0.25">
      <c r="F25873" s="469"/>
    </row>
    <row r="25874" spans="6:6" x14ac:dyDescent="0.25">
      <c r="F25874" s="469"/>
    </row>
    <row r="25875" spans="6:6" x14ac:dyDescent="0.25">
      <c r="F25875" s="469"/>
    </row>
    <row r="25876" spans="6:6" x14ac:dyDescent="0.25">
      <c r="F25876" s="469"/>
    </row>
    <row r="25877" spans="6:6" x14ac:dyDescent="0.25">
      <c r="F25877" s="469"/>
    </row>
    <row r="25878" spans="6:6" x14ac:dyDescent="0.25">
      <c r="F25878" s="469"/>
    </row>
    <row r="25879" spans="6:6" x14ac:dyDescent="0.25">
      <c r="F25879" s="469"/>
    </row>
    <row r="25880" spans="6:6" x14ac:dyDescent="0.25">
      <c r="F25880" s="469"/>
    </row>
    <row r="25881" spans="6:6" x14ac:dyDescent="0.25">
      <c r="F25881" s="469"/>
    </row>
    <row r="25882" spans="6:6" x14ac:dyDescent="0.25">
      <c r="F25882" s="469"/>
    </row>
    <row r="25883" spans="6:6" x14ac:dyDescent="0.25">
      <c r="F25883" s="469"/>
    </row>
    <row r="25884" spans="6:6" x14ac:dyDescent="0.25">
      <c r="F25884" s="469"/>
    </row>
    <row r="25885" spans="6:6" x14ac:dyDescent="0.25">
      <c r="F25885" s="469"/>
    </row>
    <row r="25886" spans="6:6" x14ac:dyDescent="0.25">
      <c r="F25886" s="469"/>
    </row>
    <row r="25887" spans="6:6" x14ac:dyDescent="0.25">
      <c r="F25887" s="469"/>
    </row>
    <row r="25888" spans="6:6" x14ac:dyDescent="0.25">
      <c r="F25888" s="469"/>
    </row>
    <row r="25889" spans="6:6" x14ac:dyDescent="0.25">
      <c r="F25889" s="469"/>
    </row>
    <row r="25890" spans="6:6" x14ac:dyDescent="0.25">
      <c r="F25890" s="469"/>
    </row>
    <row r="25891" spans="6:6" x14ac:dyDescent="0.25">
      <c r="F25891" s="469"/>
    </row>
    <row r="25892" spans="6:6" x14ac:dyDescent="0.25">
      <c r="F25892" s="469"/>
    </row>
    <row r="25893" spans="6:6" x14ac:dyDescent="0.25">
      <c r="F25893" s="469"/>
    </row>
    <row r="25894" spans="6:6" x14ac:dyDescent="0.25">
      <c r="F25894" s="469"/>
    </row>
    <row r="25895" spans="6:6" x14ac:dyDescent="0.25">
      <c r="F25895" s="469"/>
    </row>
    <row r="25896" spans="6:6" x14ac:dyDescent="0.25">
      <c r="F25896" s="469"/>
    </row>
    <row r="25897" spans="6:6" x14ac:dyDescent="0.25">
      <c r="F25897" s="469"/>
    </row>
    <row r="25898" spans="6:6" x14ac:dyDescent="0.25">
      <c r="F25898" s="469"/>
    </row>
    <row r="25899" spans="6:6" x14ac:dyDescent="0.25">
      <c r="F25899" s="469"/>
    </row>
    <row r="25900" spans="6:6" x14ac:dyDescent="0.25">
      <c r="F25900" s="469"/>
    </row>
    <row r="25901" spans="6:6" x14ac:dyDescent="0.25">
      <c r="F25901" s="469"/>
    </row>
    <row r="25902" spans="6:6" x14ac:dyDescent="0.25">
      <c r="F25902" s="469"/>
    </row>
    <row r="25903" spans="6:6" x14ac:dyDescent="0.25">
      <c r="F25903" s="469"/>
    </row>
    <row r="25904" spans="6:6" x14ac:dyDescent="0.25">
      <c r="F25904" s="469"/>
    </row>
    <row r="25905" spans="6:6" x14ac:dyDescent="0.25">
      <c r="F25905" s="469"/>
    </row>
    <row r="25906" spans="6:6" x14ac:dyDescent="0.25">
      <c r="F25906" s="469"/>
    </row>
    <row r="25907" spans="6:6" x14ac:dyDescent="0.25">
      <c r="F25907" s="469"/>
    </row>
    <row r="25908" spans="6:6" x14ac:dyDescent="0.25">
      <c r="F25908" s="469"/>
    </row>
    <row r="25909" spans="6:6" x14ac:dyDescent="0.25">
      <c r="F25909" s="469"/>
    </row>
    <row r="25910" spans="6:6" x14ac:dyDescent="0.25">
      <c r="F25910" s="469"/>
    </row>
    <row r="25911" spans="6:6" x14ac:dyDescent="0.25">
      <c r="F25911" s="469"/>
    </row>
    <row r="25912" spans="6:6" x14ac:dyDescent="0.25">
      <c r="F25912" s="469"/>
    </row>
    <row r="25913" spans="6:6" x14ac:dyDescent="0.25">
      <c r="F25913" s="469"/>
    </row>
    <row r="25914" spans="6:6" x14ac:dyDescent="0.25">
      <c r="F25914" s="469"/>
    </row>
    <row r="25915" spans="6:6" x14ac:dyDescent="0.25">
      <c r="F25915" s="469"/>
    </row>
    <row r="25916" spans="6:6" x14ac:dyDescent="0.25">
      <c r="F25916" s="469"/>
    </row>
    <row r="25917" spans="6:6" x14ac:dyDescent="0.25">
      <c r="F25917" s="469"/>
    </row>
    <row r="25918" spans="6:6" x14ac:dyDescent="0.25">
      <c r="F25918" s="469"/>
    </row>
    <row r="25919" spans="6:6" x14ac:dyDescent="0.25">
      <c r="F25919" s="469"/>
    </row>
    <row r="25920" spans="6:6" x14ac:dyDescent="0.25">
      <c r="F25920" s="469"/>
    </row>
    <row r="25921" spans="6:6" x14ac:dyDescent="0.25">
      <c r="F25921" s="469"/>
    </row>
    <row r="25922" spans="6:6" x14ac:dyDescent="0.25">
      <c r="F25922" s="469"/>
    </row>
    <row r="25923" spans="6:6" x14ac:dyDescent="0.25">
      <c r="F25923" s="469"/>
    </row>
    <row r="25924" spans="6:6" x14ac:dyDescent="0.25">
      <c r="F25924" s="469"/>
    </row>
    <row r="25925" spans="6:6" x14ac:dyDescent="0.25">
      <c r="F25925" s="469"/>
    </row>
    <row r="25926" spans="6:6" x14ac:dyDescent="0.25">
      <c r="F25926" s="469"/>
    </row>
    <row r="25927" spans="6:6" x14ac:dyDescent="0.25">
      <c r="F25927" s="469"/>
    </row>
    <row r="25928" spans="6:6" x14ac:dyDescent="0.25">
      <c r="F25928" s="469"/>
    </row>
    <row r="25929" spans="6:6" x14ac:dyDescent="0.25">
      <c r="F25929" s="469"/>
    </row>
    <row r="25930" spans="6:6" x14ac:dyDescent="0.25">
      <c r="F25930" s="469"/>
    </row>
    <row r="25931" spans="6:6" x14ac:dyDescent="0.25">
      <c r="F25931" s="469"/>
    </row>
    <row r="25932" spans="6:6" x14ac:dyDescent="0.25">
      <c r="F25932" s="469"/>
    </row>
    <row r="25933" spans="6:6" x14ac:dyDescent="0.25">
      <c r="F25933" s="469"/>
    </row>
    <row r="25934" spans="6:6" x14ac:dyDescent="0.25">
      <c r="F25934" s="469"/>
    </row>
    <row r="25935" spans="6:6" x14ac:dyDescent="0.25">
      <c r="F25935" s="469"/>
    </row>
    <row r="25936" spans="6:6" x14ac:dyDescent="0.25">
      <c r="F25936" s="469"/>
    </row>
    <row r="25937" spans="6:6" x14ac:dyDescent="0.25">
      <c r="F25937" s="469"/>
    </row>
    <row r="25938" spans="6:6" x14ac:dyDescent="0.25">
      <c r="F25938" s="469"/>
    </row>
    <row r="25939" spans="6:6" x14ac:dyDescent="0.25">
      <c r="F25939" s="469"/>
    </row>
    <row r="25940" spans="6:6" x14ac:dyDescent="0.25">
      <c r="F25940" s="469"/>
    </row>
    <row r="25941" spans="6:6" x14ac:dyDescent="0.25">
      <c r="F25941" s="469"/>
    </row>
    <row r="25942" spans="6:6" x14ac:dyDescent="0.25">
      <c r="F25942" s="469"/>
    </row>
    <row r="25943" spans="6:6" x14ac:dyDescent="0.25">
      <c r="F25943" s="469"/>
    </row>
    <row r="25944" spans="6:6" x14ac:dyDescent="0.25">
      <c r="F25944" s="469"/>
    </row>
    <row r="25945" spans="6:6" x14ac:dyDescent="0.25">
      <c r="F25945" s="469"/>
    </row>
    <row r="25946" spans="6:6" x14ac:dyDescent="0.25">
      <c r="F25946" s="469"/>
    </row>
    <row r="25947" spans="6:6" x14ac:dyDescent="0.25">
      <c r="F25947" s="469"/>
    </row>
    <row r="25948" spans="6:6" x14ac:dyDescent="0.25">
      <c r="F25948" s="469"/>
    </row>
    <row r="25949" spans="6:6" x14ac:dyDescent="0.25">
      <c r="F25949" s="469"/>
    </row>
    <row r="25950" spans="6:6" x14ac:dyDescent="0.25">
      <c r="F25950" s="469"/>
    </row>
    <row r="25951" spans="6:6" x14ac:dyDescent="0.25">
      <c r="F25951" s="469"/>
    </row>
    <row r="25952" spans="6:6" x14ac:dyDescent="0.25">
      <c r="F25952" s="469"/>
    </row>
    <row r="25953" spans="6:6" x14ac:dyDescent="0.25">
      <c r="F25953" s="469"/>
    </row>
    <row r="25954" spans="6:6" x14ac:dyDescent="0.25">
      <c r="F25954" s="469"/>
    </row>
    <row r="25955" spans="6:6" x14ac:dyDescent="0.25">
      <c r="F25955" s="469"/>
    </row>
    <row r="25956" spans="6:6" x14ac:dyDescent="0.25">
      <c r="F25956" s="469"/>
    </row>
    <row r="25957" spans="6:6" x14ac:dyDescent="0.25">
      <c r="F25957" s="469"/>
    </row>
    <row r="25958" spans="6:6" x14ac:dyDescent="0.25">
      <c r="F25958" s="469"/>
    </row>
    <row r="25959" spans="6:6" x14ac:dyDescent="0.25">
      <c r="F25959" s="469"/>
    </row>
    <row r="25960" spans="6:6" x14ac:dyDescent="0.25">
      <c r="F25960" s="469"/>
    </row>
    <row r="25961" spans="6:6" x14ac:dyDescent="0.25">
      <c r="F25961" s="469"/>
    </row>
    <row r="25962" spans="6:6" x14ac:dyDescent="0.25">
      <c r="F25962" s="469"/>
    </row>
    <row r="25963" spans="6:6" x14ac:dyDescent="0.25">
      <c r="F25963" s="469"/>
    </row>
    <row r="25964" spans="6:6" x14ac:dyDescent="0.25">
      <c r="F25964" s="469"/>
    </row>
    <row r="25965" spans="6:6" x14ac:dyDescent="0.25">
      <c r="F25965" s="469"/>
    </row>
    <row r="25966" spans="6:6" x14ac:dyDescent="0.25">
      <c r="F25966" s="469"/>
    </row>
    <row r="25967" spans="6:6" x14ac:dyDescent="0.25">
      <c r="F25967" s="469"/>
    </row>
    <row r="25968" spans="6:6" x14ac:dyDescent="0.25">
      <c r="F25968" s="469"/>
    </row>
    <row r="25969" spans="6:6" x14ac:dyDescent="0.25">
      <c r="F25969" s="469"/>
    </row>
    <row r="25970" spans="6:6" x14ac:dyDescent="0.25">
      <c r="F25970" s="469"/>
    </row>
    <row r="25971" spans="6:6" x14ac:dyDescent="0.25">
      <c r="F25971" s="469"/>
    </row>
    <row r="25972" spans="6:6" x14ac:dyDescent="0.25">
      <c r="F25972" s="469"/>
    </row>
    <row r="25973" spans="6:6" x14ac:dyDescent="0.25">
      <c r="F25973" s="469"/>
    </row>
    <row r="25974" spans="6:6" x14ac:dyDescent="0.25">
      <c r="F25974" s="469"/>
    </row>
    <row r="25975" spans="6:6" x14ac:dyDescent="0.25">
      <c r="F25975" s="469"/>
    </row>
    <row r="25976" spans="6:6" x14ac:dyDescent="0.25">
      <c r="F25976" s="469"/>
    </row>
    <row r="25977" spans="6:6" x14ac:dyDescent="0.25">
      <c r="F25977" s="469"/>
    </row>
    <row r="25978" spans="6:6" x14ac:dyDescent="0.25">
      <c r="F25978" s="469"/>
    </row>
    <row r="25979" spans="6:6" x14ac:dyDescent="0.25">
      <c r="F25979" s="469"/>
    </row>
    <row r="25980" spans="6:6" x14ac:dyDescent="0.25">
      <c r="F25980" s="469"/>
    </row>
    <row r="25981" spans="6:6" x14ac:dyDescent="0.25">
      <c r="F25981" s="469"/>
    </row>
    <row r="25982" spans="6:6" x14ac:dyDescent="0.25">
      <c r="F25982" s="469"/>
    </row>
    <row r="25983" spans="6:6" x14ac:dyDescent="0.25">
      <c r="F25983" s="469"/>
    </row>
    <row r="25984" spans="6:6" x14ac:dyDescent="0.25">
      <c r="F25984" s="469"/>
    </row>
    <row r="25985" spans="6:6" x14ac:dyDescent="0.25">
      <c r="F25985" s="469"/>
    </row>
    <row r="25986" spans="6:6" x14ac:dyDescent="0.25">
      <c r="F25986" s="469"/>
    </row>
    <row r="25987" spans="6:6" x14ac:dyDescent="0.25">
      <c r="F25987" s="469"/>
    </row>
    <row r="25988" spans="6:6" x14ac:dyDescent="0.25">
      <c r="F25988" s="469"/>
    </row>
    <row r="25989" spans="6:6" x14ac:dyDescent="0.25">
      <c r="F25989" s="469"/>
    </row>
    <row r="25990" spans="6:6" x14ac:dyDescent="0.25">
      <c r="F25990" s="469"/>
    </row>
    <row r="25991" spans="6:6" x14ac:dyDescent="0.25">
      <c r="F25991" s="469"/>
    </row>
    <row r="25992" spans="6:6" x14ac:dyDescent="0.25">
      <c r="F25992" s="469"/>
    </row>
    <row r="25993" spans="6:6" x14ac:dyDescent="0.25">
      <c r="F25993" s="469"/>
    </row>
    <row r="25994" spans="6:6" x14ac:dyDescent="0.25">
      <c r="F25994" s="469"/>
    </row>
    <row r="25995" spans="6:6" x14ac:dyDescent="0.25">
      <c r="F25995" s="469"/>
    </row>
    <row r="25996" spans="6:6" x14ac:dyDescent="0.25">
      <c r="F25996" s="469"/>
    </row>
    <row r="25997" spans="6:6" x14ac:dyDescent="0.25">
      <c r="F25997" s="469"/>
    </row>
    <row r="25998" spans="6:6" x14ac:dyDescent="0.25">
      <c r="F25998" s="469"/>
    </row>
    <row r="25999" spans="6:6" x14ac:dyDescent="0.25">
      <c r="F25999" s="469"/>
    </row>
    <row r="26000" spans="6:6" x14ac:dyDescent="0.25">
      <c r="F26000" s="469"/>
    </row>
    <row r="26001" spans="6:6" x14ac:dyDescent="0.25">
      <c r="F26001" s="469"/>
    </row>
    <row r="26002" spans="6:6" x14ac:dyDescent="0.25">
      <c r="F26002" s="469"/>
    </row>
    <row r="26003" spans="6:6" x14ac:dyDescent="0.25">
      <c r="F26003" s="469"/>
    </row>
    <row r="26004" spans="6:6" x14ac:dyDescent="0.25">
      <c r="F26004" s="469"/>
    </row>
    <row r="26005" spans="6:6" x14ac:dyDescent="0.25">
      <c r="F26005" s="469"/>
    </row>
    <row r="26006" spans="6:6" x14ac:dyDescent="0.25">
      <c r="F26006" s="469"/>
    </row>
    <row r="26007" spans="6:6" x14ac:dyDescent="0.25">
      <c r="F26007" s="469"/>
    </row>
    <row r="26008" spans="6:6" x14ac:dyDescent="0.25">
      <c r="F26008" s="469"/>
    </row>
    <row r="26009" spans="6:6" x14ac:dyDescent="0.25">
      <c r="F26009" s="469"/>
    </row>
    <row r="26010" spans="6:6" x14ac:dyDescent="0.25">
      <c r="F26010" s="469"/>
    </row>
    <row r="26011" spans="6:6" x14ac:dyDescent="0.25">
      <c r="F26011" s="469"/>
    </row>
    <row r="26012" spans="6:6" x14ac:dyDescent="0.25">
      <c r="F26012" s="469"/>
    </row>
    <row r="26013" spans="6:6" x14ac:dyDescent="0.25">
      <c r="F26013" s="469"/>
    </row>
    <row r="26014" spans="6:6" x14ac:dyDescent="0.25">
      <c r="F26014" s="469"/>
    </row>
    <row r="26015" spans="6:6" x14ac:dyDescent="0.25">
      <c r="F26015" s="469"/>
    </row>
    <row r="26016" spans="6:6" x14ac:dyDescent="0.25">
      <c r="F26016" s="469"/>
    </row>
    <row r="26017" spans="6:6" x14ac:dyDescent="0.25">
      <c r="F26017" s="469"/>
    </row>
    <row r="26018" spans="6:6" x14ac:dyDescent="0.25">
      <c r="F26018" s="469"/>
    </row>
    <row r="26019" spans="6:6" x14ac:dyDescent="0.25">
      <c r="F26019" s="469"/>
    </row>
    <row r="26020" spans="6:6" x14ac:dyDescent="0.25">
      <c r="F26020" s="469"/>
    </row>
    <row r="26021" spans="6:6" x14ac:dyDescent="0.25">
      <c r="F26021" s="469"/>
    </row>
    <row r="26022" spans="6:6" x14ac:dyDescent="0.25">
      <c r="F26022" s="469"/>
    </row>
    <row r="26023" spans="6:6" x14ac:dyDescent="0.25">
      <c r="F26023" s="469"/>
    </row>
    <row r="26024" spans="6:6" x14ac:dyDescent="0.25">
      <c r="F26024" s="469"/>
    </row>
    <row r="26025" spans="6:6" x14ac:dyDescent="0.25">
      <c r="F26025" s="469"/>
    </row>
    <row r="26026" spans="6:6" x14ac:dyDescent="0.25">
      <c r="F26026" s="469"/>
    </row>
    <row r="26027" spans="6:6" x14ac:dyDescent="0.25">
      <c r="F26027" s="469"/>
    </row>
    <row r="26028" spans="6:6" x14ac:dyDescent="0.25">
      <c r="F26028" s="469"/>
    </row>
    <row r="26029" spans="6:6" x14ac:dyDescent="0.25">
      <c r="F26029" s="469"/>
    </row>
    <row r="26030" spans="6:6" x14ac:dyDescent="0.25">
      <c r="F26030" s="469"/>
    </row>
    <row r="26031" spans="6:6" x14ac:dyDescent="0.25">
      <c r="F26031" s="469"/>
    </row>
    <row r="26032" spans="6:6" x14ac:dyDescent="0.25">
      <c r="F26032" s="469"/>
    </row>
    <row r="26033" spans="6:6" x14ac:dyDescent="0.25">
      <c r="F26033" s="469"/>
    </row>
    <row r="26034" spans="6:6" x14ac:dyDescent="0.25">
      <c r="F26034" s="469"/>
    </row>
    <row r="26035" spans="6:6" x14ac:dyDescent="0.25">
      <c r="F26035" s="469"/>
    </row>
    <row r="26036" spans="6:6" x14ac:dyDescent="0.25">
      <c r="F26036" s="469"/>
    </row>
    <row r="26037" spans="6:6" x14ac:dyDescent="0.25">
      <c r="F26037" s="469"/>
    </row>
    <row r="26038" spans="6:6" x14ac:dyDescent="0.25">
      <c r="F26038" s="469"/>
    </row>
    <row r="26039" spans="6:6" x14ac:dyDescent="0.25">
      <c r="F26039" s="469"/>
    </row>
    <row r="26040" spans="6:6" x14ac:dyDescent="0.25">
      <c r="F26040" s="469"/>
    </row>
    <row r="26041" spans="6:6" x14ac:dyDescent="0.25">
      <c r="F26041" s="469"/>
    </row>
    <row r="26042" spans="6:6" x14ac:dyDescent="0.25">
      <c r="F26042" s="469"/>
    </row>
    <row r="26043" spans="6:6" x14ac:dyDescent="0.25">
      <c r="F26043" s="469"/>
    </row>
    <row r="26044" spans="6:6" x14ac:dyDescent="0.25">
      <c r="F26044" s="469"/>
    </row>
    <row r="26045" spans="6:6" x14ac:dyDescent="0.25">
      <c r="F26045" s="469"/>
    </row>
    <row r="26046" spans="6:6" x14ac:dyDescent="0.25">
      <c r="F26046" s="469"/>
    </row>
    <row r="26047" spans="6:6" x14ac:dyDescent="0.25">
      <c r="F26047" s="469"/>
    </row>
    <row r="26048" spans="6:6" x14ac:dyDescent="0.25">
      <c r="F26048" s="469"/>
    </row>
    <row r="26049" spans="6:6" x14ac:dyDescent="0.25">
      <c r="F26049" s="469"/>
    </row>
    <row r="26050" spans="6:6" x14ac:dyDescent="0.25">
      <c r="F26050" s="469"/>
    </row>
    <row r="26051" spans="6:6" x14ac:dyDescent="0.25">
      <c r="F26051" s="469"/>
    </row>
    <row r="26052" spans="6:6" x14ac:dyDescent="0.25">
      <c r="F26052" s="469"/>
    </row>
    <row r="26053" spans="6:6" x14ac:dyDescent="0.25">
      <c r="F26053" s="469"/>
    </row>
    <row r="26054" spans="6:6" x14ac:dyDescent="0.25">
      <c r="F26054" s="469"/>
    </row>
    <row r="26055" spans="6:6" x14ac:dyDescent="0.25">
      <c r="F26055" s="469"/>
    </row>
    <row r="26056" spans="6:6" x14ac:dyDescent="0.25">
      <c r="F26056" s="469"/>
    </row>
    <row r="26057" spans="6:6" x14ac:dyDescent="0.25">
      <c r="F26057" s="469"/>
    </row>
    <row r="26058" spans="6:6" x14ac:dyDescent="0.25">
      <c r="F26058" s="469"/>
    </row>
    <row r="26059" spans="6:6" x14ac:dyDescent="0.25">
      <c r="F26059" s="469"/>
    </row>
    <row r="26060" spans="6:6" x14ac:dyDescent="0.25">
      <c r="F26060" s="469"/>
    </row>
    <row r="26061" spans="6:6" x14ac:dyDescent="0.25">
      <c r="F26061" s="469"/>
    </row>
    <row r="26062" spans="6:6" x14ac:dyDescent="0.25">
      <c r="F26062" s="469"/>
    </row>
    <row r="26063" spans="6:6" x14ac:dyDescent="0.25">
      <c r="F26063" s="469"/>
    </row>
    <row r="26064" spans="6:6" x14ac:dyDescent="0.25">
      <c r="F26064" s="469"/>
    </row>
    <row r="26065" spans="6:6" x14ac:dyDescent="0.25">
      <c r="F26065" s="469"/>
    </row>
    <row r="26066" spans="6:6" x14ac:dyDescent="0.25">
      <c r="F26066" s="469"/>
    </row>
    <row r="26067" spans="6:6" x14ac:dyDescent="0.25">
      <c r="F26067" s="469"/>
    </row>
    <row r="26068" spans="6:6" x14ac:dyDescent="0.25">
      <c r="F26068" s="469"/>
    </row>
    <row r="26069" spans="6:6" x14ac:dyDescent="0.25">
      <c r="F26069" s="469"/>
    </row>
    <row r="26070" spans="6:6" x14ac:dyDescent="0.25">
      <c r="F26070" s="469"/>
    </row>
    <row r="26071" spans="6:6" x14ac:dyDescent="0.25">
      <c r="F26071" s="469"/>
    </row>
    <row r="26072" spans="6:6" x14ac:dyDescent="0.25">
      <c r="F26072" s="469"/>
    </row>
    <row r="26073" spans="6:6" x14ac:dyDescent="0.25">
      <c r="F26073" s="469"/>
    </row>
    <row r="26074" spans="6:6" x14ac:dyDescent="0.25">
      <c r="F26074" s="469"/>
    </row>
    <row r="26075" spans="6:6" x14ac:dyDescent="0.25">
      <c r="F26075" s="469"/>
    </row>
    <row r="26076" spans="6:6" x14ac:dyDescent="0.25">
      <c r="F26076" s="469"/>
    </row>
    <row r="26077" spans="6:6" x14ac:dyDescent="0.25">
      <c r="F26077" s="469"/>
    </row>
    <row r="26078" spans="6:6" x14ac:dyDescent="0.25">
      <c r="F26078" s="469"/>
    </row>
    <row r="26079" spans="6:6" x14ac:dyDescent="0.25">
      <c r="F26079" s="469"/>
    </row>
    <row r="26080" spans="6:6" x14ac:dyDescent="0.25">
      <c r="F26080" s="469"/>
    </row>
    <row r="26081" spans="6:6" x14ac:dyDescent="0.25">
      <c r="F26081" s="469"/>
    </row>
    <row r="26082" spans="6:6" x14ac:dyDescent="0.25">
      <c r="F26082" s="469"/>
    </row>
    <row r="26083" spans="6:6" x14ac:dyDescent="0.25">
      <c r="F26083" s="469"/>
    </row>
    <row r="26084" spans="6:6" x14ac:dyDescent="0.25">
      <c r="F26084" s="469"/>
    </row>
    <row r="26085" spans="6:6" x14ac:dyDescent="0.25">
      <c r="F26085" s="469"/>
    </row>
    <row r="26086" spans="6:6" x14ac:dyDescent="0.25">
      <c r="F26086" s="469"/>
    </row>
    <row r="26087" spans="6:6" x14ac:dyDescent="0.25">
      <c r="F26087" s="469"/>
    </row>
    <row r="26088" spans="6:6" x14ac:dyDescent="0.25">
      <c r="F26088" s="469"/>
    </row>
    <row r="26089" spans="6:6" x14ac:dyDescent="0.25">
      <c r="F26089" s="469"/>
    </row>
    <row r="26090" spans="6:6" x14ac:dyDescent="0.25">
      <c r="F26090" s="469"/>
    </row>
    <row r="26091" spans="6:6" x14ac:dyDescent="0.25">
      <c r="F26091" s="469"/>
    </row>
    <row r="26092" spans="6:6" x14ac:dyDescent="0.25">
      <c r="F26092" s="469"/>
    </row>
    <row r="26093" spans="6:6" x14ac:dyDescent="0.25">
      <c r="F26093" s="469"/>
    </row>
    <row r="26094" spans="6:6" x14ac:dyDescent="0.25">
      <c r="F26094" s="469"/>
    </row>
    <row r="26095" spans="6:6" x14ac:dyDescent="0.25">
      <c r="F26095" s="469"/>
    </row>
    <row r="26096" spans="6:6" x14ac:dyDescent="0.25">
      <c r="F26096" s="469"/>
    </row>
    <row r="26097" spans="6:6" x14ac:dyDescent="0.25">
      <c r="F26097" s="469"/>
    </row>
    <row r="26098" spans="6:6" x14ac:dyDescent="0.25">
      <c r="F26098" s="469"/>
    </row>
    <row r="26099" spans="6:6" x14ac:dyDescent="0.25">
      <c r="F26099" s="469"/>
    </row>
    <row r="26100" spans="6:6" x14ac:dyDescent="0.25">
      <c r="F26100" s="469"/>
    </row>
    <row r="26101" spans="6:6" x14ac:dyDescent="0.25">
      <c r="F26101" s="469"/>
    </row>
    <row r="26102" spans="6:6" x14ac:dyDescent="0.25">
      <c r="F26102" s="469"/>
    </row>
    <row r="26103" spans="6:6" x14ac:dyDescent="0.25">
      <c r="F26103" s="469"/>
    </row>
    <row r="26104" spans="6:6" x14ac:dyDescent="0.25">
      <c r="F26104" s="469"/>
    </row>
    <row r="26105" spans="6:6" x14ac:dyDescent="0.25">
      <c r="F26105" s="469"/>
    </row>
    <row r="26106" spans="6:6" x14ac:dyDescent="0.25">
      <c r="F26106" s="469"/>
    </row>
    <row r="26107" spans="6:6" x14ac:dyDescent="0.25">
      <c r="F26107" s="469"/>
    </row>
    <row r="26108" spans="6:6" x14ac:dyDescent="0.25">
      <c r="F26108" s="469"/>
    </row>
    <row r="26109" spans="6:6" x14ac:dyDescent="0.25">
      <c r="F26109" s="469"/>
    </row>
    <row r="26110" spans="6:6" x14ac:dyDescent="0.25">
      <c r="F26110" s="469"/>
    </row>
    <row r="26111" spans="6:6" x14ac:dyDescent="0.25">
      <c r="F26111" s="469"/>
    </row>
    <row r="26112" spans="6:6" x14ac:dyDescent="0.25">
      <c r="F26112" s="469"/>
    </row>
    <row r="26113" spans="6:6" x14ac:dyDescent="0.25">
      <c r="F26113" s="469"/>
    </row>
    <row r="26114" spans="6:6" x14ac:dyDescent="0.25">
      <c r="F26114" s="469"/>
    </row>
    <row r="26115" spans="6:6" x14ac:dyDescent="0.25">
      <c r="F26115" s="469"/>
    </row>
    <row r="26116" spans="6:6" x14ac:dyDescent="0.25">
      <c r="F26116" s="469"/>
    </row>
    <row r="26117" spans="6:6" x14ac:dyDescent="0.25">
      <c r="F26117" s="469"/>
    </row>
    <row r="26118" spans="6:6" x14ac:dyDescent="0.25">
      <c r="F26118" s="469"/>
    </row>
    <row r="26119" spans="6:6" x14ac:dyDescent="0.25">
      <c r="F26119" s="469"/>
    </row>
    <row r="26120" spans="6:6" x14ac:dyDescent="0.25">
      <c r="F26120" s="469"/>
    </row>
    <row r="26121" spans="6:6" x14ac:dyDescent="0.25">
      <c r="F26121" s="469"/>
    </row>
    <row r="26122" spans="6:6" x14ac:dyDescent="0.25">
      <c r="F26122" s="469"/>
    </row>
    <row r="26123" spans="6:6" x14ac:dyDescent="0.25">
      <c r="F26123" s="469"/>
    </row>
    <row r="26124" spans="6:6" x14ac:dyDescent="0.25">
      <c r="F26124" s="469"/>
    </row>
    <row r="26125" spans="6:6" x14ac:dyDescent="0.25">
      <c r="F26125" s="469"/>
    </row>
    <row r="26126" spans="6:6" x14ac:dyDescent="0.25">
      <c r="F26126" s="469"/>
    </row>
    <row r="26127" spans="6:6" x14ac:dyDescent="0.25">
      <c r="F26127" s="469"/>
    </row>
    <row r="26128" spans="6:6" x14ac:dyDescent="0.25">
      <c r="F26128" s="469"/>
    </row>
    <row r="26129" spans="6:6" x14ac:dyDescent="0.25">
      <c r="F26129" s="469"/>
    </row>
    <row r="26130" spans="6:6" x14ac:dyDescent="0.25">
      <c r="F26130" s="469"/>
    </row>
    <row r="26131" spans="6:6" x14ac:dyDescent="0.25">
      <c r="F26131" s="469"/>
    </row>
    <row r="26132" spans="6:6" x14ac:dyDescent="0.25">
      <c r="F26132" s="469"/>
    </row>
    <row r="26133" spans="6:6" x14ac:dyDescent="0.25">
      <c r="F26133" s="469"/>
    </row>
    <row r="26134" spans="6:6" x14ac:dyDescent="0.25">
      <c r="F26134" s="469"/>
    </row>
    <row r="26135" spans="6:6" x14ac:dyDescent="0.25">
      <c r="F26135" s="469"/>
    </row>
    <row r="26136" spans="6:6" x14ac:dyDescent="0.25">
      <c r="F26136" s="469"/>
    </row>
    <row r="26137" spans="6:6" x14ac:dyDescent="0.25">
      <c r="F26137" s="469"/>
    </row>
    <row r="26138" spans="6:6" x14ac:dyDescent="0.25">
      <c r="F26138" s="469"/>
    </row>
    <row r="26139" spans="6:6" x14ac:dyDescent="0.25">
      <c r="F26139" s="469"/>
    </row>
    <row r="26140" spans="6:6" x14ac:dyDescent="0.25">
      <c r="F26140" s="469"/>
    </row>
    <row r="26141" spans="6:6" x14ac:dyDescent="0.25">
      <c r="F26141" s="469"/>
    </row>
    <row r="26142" spans="6:6" x14ac:dyDescent="0.25">
      <c r="F26142" s="469"/>
    </row>
    <row r="26143" spans="6:6" x14ac:dyDescent="0.25">
      <c r="F26143" s="469"/>
    </row>
    <row r="26144" spans="6:6" x14ac:dyDescent="0.25">
      <c r="F26144" s="469"/>
    </row>
    <row r="26145" spans="6:6" x14ac:dyDescent="0.25">
      <c r="F26145" s="469"/>
    </row>
    <row r="26146" spans="6:6" x14ac:dyDescent="0.25">
      <c r="F26146" s="469"/>
    </row>
    <row r="26147" spans="6:6" x14ac:dyDescent="0.25">
      <c r="F26147" s="469"/>
    </row>
    <row r="26148" spans="6:6" x14ac:dyDescent="0.25">
      <c r="F26148" s="469"/>
    </row>
    <row r="26149" spans="6:6" x14ac:dyDescent="0.25">
      <c r="F26149" s="469"/>
    </row>
    <row r="26150" spans="6:6" x14ac:dyDescent="0.25">
      <c r="F26150" s="469"/>
    </row>
    <row r="26151" spans="6:6" x14ac:dyDescent="0.25">
      <c r="F26151" s="469"/>
    </row>
    <row r="26152" spans="6:6" x14ac:dyDescent="0.25">
      <c r="F26152" s="469"/>
    </row>
    <row r="26153" spans="6:6" x14ac:dyDescent="0.25">
      <c r="F26153" s="469"/>
    </row>
    <row r="26154" spans="6:6" x14ac:dyDescent="0.25">
      <c r="F26154" s="469"/>
    </row>
    <row r="26155" spans="6:6" x14ac:dyDescent="0.25">
      <c r="F26155" s="469"/>
    </row>
    <row r="26156" spans="6:6" x14ac:dyDescent="0.25">
      <c r="F26156" s="469"/>
    </row>
    <row r="26157" spans="6:6" x14ac:dyDescent="0.25">
      <c r="F26157" s="469"/>
    </row>
    <row r="26158" spans="6:6" x14ac:dyDescent="0.25">
      <c r="F26158" s="469"/>
    </row>
    <row r="26159" spans="6:6" x14ac:dyDescent="0.25">
      <c r="F26159" s="469"/>
    </row>
    <row r="26160" spans="6:6" x14ac:dyDescent="0.25">
      <c r="F26160" s="469"/>
    </row>
    <row r="26161" spans="6:6" x14ac:dyDescent="0.25">
      <c r="F26161" s="469"/>
    </row>
    <row r="26162" spans="6:6" x14ac:dyDescent="0.25">
      <c r="F26162" s="469"/>
    </row>
    <row r="26163" spans="6:6" x14ac:dyDescent="0.25">
      <c r="F26163" s="469"/>
    </row>
    <row r="26164" spans="6:6" x14ac:dyDescent="0.25">
      <c r="F26164" s="469"/>
    </row>
    <row r="26165" spans="6:6" x14ac:dyDescent="0.25">
      <c r="F26165" s="469"/>
    </row>
    <row r="26166" spans="6:6" x14ac:dyDescent="0.25">
      <c r="F26166" s="469"/>
    </row>
    <row r="26167" spans="6:6" x14ac:dyDescent="0.25">
      <c r="F26167" s="469"/>
    </row>
    <row r="26168" spans="6:6" x14ac:dyDescent="0.25">
      <c r="F26168" s="469"/>
    </row>
    <row r="26169" spans="6:6" x14ac:dyDescent="0.25">
      <c r="F26169" s="469"/>
    </row>
    <row r="26170" spans="6:6" x14ac:dyDescent="0.25">
      <c r="F26170" s="469"/>
    </row>
    <row r="26171" spans="6:6" x14ac:dyDescent="0.25">
      <c r="F26171" s="469"/>
    </row>
    <row r="26172" spans="6:6" x14ac:dyDescent="0.25">
      <c r="F26172" s="469"/>
    </row>
    <row r="26173" spans="6:6" x14ac:dyDescent="0.25">
      <c r="F26173" s="469"/>
    </row>
    <row r="26174" spans="6:6" x14ac:dyDescent="0.25">
      <c r="F26174" s="469"/>
    </row>
    <row r="26175" spans="6:6" x14ac:dyDescent="0.25">
      <c r="F26175" s="469"/>
    </row>
    <row r="26176" spans="6:6" x14ac:dyDescent="0.25">
      <c r="F26176" s="469"/>
    </row>
    <row r="26177" spans="6:6" x14ac:dyDescent="0.25">
      <c r="F26177" s="469"/>
    </row>
    <row r="26178" spans="6:6" x14ac:dyDescent="0.25">
      <c r="F26178" s="469"/>
    </row>
    <row r="26179" spans="6:6" x14ac:dyDescent="0.25">
      <c r="F26179" s="469"/>
    </row>
    <row r="26180" spans="6:6" x14ac:dyDescent="0.25">
      <c r="F26180" s="469"/>
    </row>
    <row r="26181" spans="6:6" x14ac:dyDescent="0.25">
      <c r="F26181" s="469"/>
    </row>
    <row r="26182" spans="6:6" x14ac:dyDescent="0.25">
      <c r="F26182" s="469"/>
    </row>
    <row r="26183" spans="6:6" x14ac:dyDescent="0.25">
      <c r="F26183" s="469"/>
    </row>
    <row r="26184" spans="6:6" x14ac:dyDescent="0.25">
      <c r="F26184" s="469"/>
    </row>
    <row r="26185" spans="6:6" x14ac:dyDescent="0.25">
      <c r="F26185" s="469"/>
    </row>
    <row r="26186" spans="6:6" x14ac:dyDescent="0.25">
      <c r="F26186" s="469"/>
    </row>
    <row r="26187" spans="6:6" x14ac:dyDescent="0.25">
      <c r="F26187" s="469"/>
    </row>
    <row r="26188" spans="6:6" x14ac:dyDescent="0.25">
      <c r="F26188" s="469"/>
    </row>
    <row r="26189" spans="6:6" x14ac:dyDescent="0.25">
      <c r="F26189" s="469"/>
    </row>
    <row r="26190" spans="6:6" x14ac:dyDescent="0.25">
      <c r="F26190" s="469"/>
    </row>
    <row r="26191" spans="6:6" x14ac:dyDescent="0.25">
      <c r="F26191" s="469"/>
    </row>
    <row r="26192" spans="6:6" x14ac:dyDescent="0.25">
      <c r="F26192" s="469"/>
    </row>
    <row r="26193" spans="6:6" x14ac:dyDescent="0.25">
      <c r="F26193" s="469"/>
    </row>
    <row r="26194" spans="6:6" x14ac:dyDescent="0.25">
      <c r="F26194" s="469"/>
    </row>
    <row r="26195" spans="6:6" x14ac:dyDescent="0.25">
      <c r="F26195" s="469"/>
    </row>
    <row r="26196" spans="6:6" x14ac:dyDescent="0.25">
      <c r="F26196" s="469"/>
    </row>
    <row r="26197" spans="6:6" x14ac:dyDescent="0.25">
      <c r="F26197" s="469"/>
    </row>
    <row r="26198" spans="6:6" x14ac:dyDescent="0.25">
      <c r="F26198" s="469"/>
    </row>
    <row r="26199" spans="6:6" x14ac:dyDescent="0.25">
      <c r="F26199" s="469"/>
    </row>
    <row r="26200" spans="6:6" x14ac:dyDescent="0.25">
      <c r="F26200" s="469"/>
    </row>
    <row r="26201" spans="6:6" x14ac:dyDescent="0.25">
      <c r="F26201" s="469"/>
    </row>
    <row r="26202" spans="6:6" x14ac:dyDescent="0.25">
      <c r="F26202" s="469"/>
    </row>
    <row r="26203" spans="6:6" x14ac:dyDescent="0.25">
      <c r="F26203" s="469"/>
    </row>
    <row r="26204" spans="6:6" x14ac:dyDescent="0.25">
      <c r="F26204" s="469"/>
    </row>
    <row r="26205" spans="6:6" x14ac:dyDescent="0.25">
      <c r="F26205" s="469"/>
    </row>
    <row r="26206" spans="6:6" x14ac:dyDescent="0.25">
      <c r="F26206" s="469"/>
    </row>
    <row r="26207" spans="6:6" x14ac:dyDescent="0.25">
      <c r="F26207" s="469"/>
    </row>
    <row r="26208" spans="6:6" x14ac:dyDescent="0.25">
      <c r="F26208" s="469"/>
    </row>
    <row r="26209" spans="6:6" x14ac:dyDescent="0.25">
      <c r="F26209" s="469"/>
    </row>
    <row r="26210" spans="6:6" x14ac:dyDescent="0.25">
      <c r="F26210" s="469"/>
    </row>
    <row r="26211" spans="6:6" x14ac:dyDescent="0.25">
      <c r="F26211" s="469"/>
    </row>
    <row r="26212" spans="6:6" x14ac:dyDescent="0.25">
      <c r="F26212" s="469"/>
    </row>
    <row r="26213" spans="6:6" x14ac:dyDescent="0.25">
      <c r="F26213" s="469"/>
    </row>
    <row r="26214" spans="6:6" x14ac:dyDescent="0.25">
      <c r="F26214" s="469"/>
    </row>
    <row r="26215" spans="6:6" x14ac:dyDescent="0.25">
      <c r="F26215" s="469"/>
    </row>
    <row r="26216" spans="6:6" x14ac:dyDescent="0.25">
      <c r="F26216" s="469"/>
    </row>
    <row r="26217" spans="6:6" x14ac:dyDescent="0.25">
      <c r="F26217" s="469"/>
    </row>
    <row r="26218" spans="6:6" x14ac:dyDescent="0.25">
      <c r="F26218" s="469"/>
    </row>
    <row r="26219" spans="6:6" x14ac:dyDescent="0.25">
      <c r="F26219" s="469"/>
    </row>
    <row r="26220" spans="6:6" x14ac:dyDescent="0.25">
      <c r="F26220" s="469"/>
    </row>
    <row r="26221" spans="6:6" x14ac:dyDescent="0.25">
      <c r="F26221" s="469"/>
    </row>
    <row r="26222" spans="6:6" x14ac:dyDescent="0.25">
      <c r="F26222" s="469"/>
    </row>
    <row r="26223" spans="6:6" x14ac:dyDescent="0.25">
      <c r="F26223" s="469"/>
    </row>
    <row r="26224" spans="6:6" x14ac:dyDescent="0.25">
      <c r="F26224" s="469"/>
    </row>
    <row r="26225" spans="6:6" x14ac:dyDescent="0.25">
      <c r="F26225" s="469"/>
    </row>
    <row r="26226" spans="6:6" x14ac:dyDescent="0.25">
      <c r="F26226" s="469"/>
    </row>
    <row r="26227" spans="6:6" x14ac:dyDescent="0.25">
      <c r="F26227" s="469"/>
    </row>
    <row r="26228" spans="6:6" x14ac:dyDescent="0.25">
      <c r="F26228" s="469"/>
    </row>
    <row r="26229" spans="6:6" x14ac:dyDescent="0.25">
      <c r="F26229" s="469"/>
    </row>
    <row r="26230" spans="6:6" x14ac:dyDescent="0.25">
      <c r="F26230" s="469"/>
    </row>
    <row r="26231" spans="6:6" x14ac:dyDescent="0.25">
      <c r="F26231" s="469"/>
    </row>
    <row r="26232" spans="6:6" x14ac:dyDescent="0.25">
      <c r="F26232" s="469"/>
    </row>
    <row r="26233" spans="6:6" x14ac:dyDescent="0.25">
      <c r="F26233" s="469"/>
    </row>
    <row r="26234" spans="6:6" x14ac:dyDescent="0.25">
      <c r="F26234" s="469"/>
    </row>
    <row r="26235" spans="6:6" x14ac:dyDescent="0.25">
      <c r="F26235" s="469"/>
    </row>
    <row r="26236" spans="6:6" x14ac:dyDescent="0.25">
      <c r="F26236" s="469"/>
    </row>
    <row r="26237" spans="6:6" x14ac:dyDescent="0.25">
      <c r="F26237" s="469"/>
    </row>
    <row r="26238" spans="6:6" x14ac:dyDescent="0.25">
      <c r="F26238" s="469"/>
    </row>
    <row r="26239" spans="6:6" x14ac:dyDescent="0.25">
      <c r="F26239" s="469"/>
    </row>
    <row r="26240" spans="6:6" x14ac:dyDescent="0.25">
      <c r="F26240" s="469"/>
    </row>
    <row r="26241" spans="6:6" x14ac:dyDescent="0.25">
      <c r="F26241" s="469"/>
    </row>
    <row r="26242" spans="6:6" x14ac:dyDescent="0.25">
      <c r="F26242" s="469"/>
    </row>
    <row r="26243" spans="6:6" x14ac:dyDescent="0.25">
      <c r="F26243" s="469"/>
    </row>
    <row r="26244" spans="6:6" x14ac:dyDescent="0.25">
      <c r="F26244" s="469"/>
    </row>
    <row r="26245" spans="6:6" x14ac:dyDescent="0.25">
      <c r="F26245" s="469"/>
    </row>
    <row r="26246" spans="6:6" x14ac:dyDescent="0.25">
      <c r="F26246" s="469"/>
    </row>
    <row r="26247" spans="6:6" x14ac:dyDescent="0.25">
      <c r="F26247" s="469"/>
    </row>
    <row r="26248" spans="6:6" x14ac:dyDescent="0.25">
      <c r="F26248" s="469"/>
    </row>
    <row r="26249" spans="6:6" x14ac:dyDescent="0.25">
      <c r="F26249" s="469"/>
    </row>
    <row r="26250" spans="6:6" x14ac:dyDescent="0.25">
      <c r="F26250" s="469"/>
    </row>
    <row r="26251" spans="6:6" x14ac:dyDescent="0.25">
      <c r="F26251" s="469"/>
    </row>
    <row r="26252" spans="6:6" x14ac:dyDescent="0.25">
      <c r="F26252" s="469"/>
    </row>
    <row r="26253" spans="6:6" x14ac:dyDescent="0.25">
      <c r="F26253" s="469"/>
    </row>
    <row r="26254" spans="6:6" x14ac:dyDescent="0.25">
      <c r="F26254" s="469"/>
    </row>
    <row r="26255" spans="6:6" x14ac:dyDescent="0.25">
      <c r="F26255" s="469"/>
    </row>
    <row r="26256" spans="6:6" x14ac:dyDescent="0.25">
      <c r="F26256" s="469"/>
    </row>
    <row r="26257" spans="6:6" x14ac:dyDescent="0.25">
      <c r="F26257" s="469"/>
    </row>
    <row r="26258" spans="6:6" x14ac:dyDescent="0.25">
      <c r="F26258" s="469"/>
    </row>
    <row r="26259" spans="6:6" x14ac:dyDescent="0.25">
      <c r="F26259" s="469"/>
    </row>
    <row r="26260" spans="6:6" x14ac:dyDescent="0.25">
      <c r="F26260" s="469"/>
    </row>
    <row r="26261" spans="6:6" x14ac:dyDescent="0.25">
      <c r="F26261" s="469"/>
    </row>
    <row r="26262" spans="6:6" x14ac:dyDescent="0.25">
      <c r="F26262" s="469"/>
    </row>
    <row r="26263" spans="6:6" x14ac:dyDescent="0.25">
      <c r="F26263" s="469"/>
    </row>
    <row r="26264" spans="6:6" x14ac:dyDescent="0.25">
      <c r="F26264" s="469"/>
    </row>
    <row r="26265" spans="6:6" x14ac:dyDescent="0.25">
      <c r="F26265" s="469"/>
    </row>
    <row r="26266" spans="6:6" x14ac:dyDescent="0.25">
      <c r="F26266" s="469"/>
    </row>
    <row r="26267" spans="6:6" x14ac:dyDescent="0.25">
      <c r="F26267" s="469"/>
    </row>
    <row r="26268" spans="6:6" x14ac:dyDescent="0.25">
      <c r="F26268" s="469"/>
    </row>
    <row r="26269" spans="6:6" x14ac:dyDescent="0.25">
      <c r="F26269" s="469"/>
    </row>
    <row r="26270" spans="6:6" x14ac:dyDescent="0.25">
      <c r="F26270" s="469"/>
    </row>
    <row r="26271" spans="6:6" x14ac:dyDescent="0.25">
      <c r="F26271" s="469"/>
    </row>
    <row r="26272" spans="6:6" x14ac:dyDescent="0.25">
      <c r="F26272" s="469"/>
    </row>
    <row r="26273" spans="6:6" x14ac:dyDescent="0.25">
      <c r="F26273" s="469"/>
    </row>
    <row r="26274" spans="6:6" x14ac:dyDescent="0.25">
      <c r="F26274" s="469"/>
    </row>
    <row r="26275" spans="6:6" x14ac:dyDescent="0.25">
      <c r="F26275" s="469"/>
    </row>
    <row r="26276" spans="6:6" x14ac:dyDescent="0.25">
      <c r="F26276" s="469"/>
    </row>
    <row r="26277" spans="6:6" x14ac:dyDescent="0.25">
      <c r="F26277" s="469"/>
    </row>
    <row r="26278" spans="6:6" x14ac:dyDescent="0.25">
      <c r="F26278" s="469"/>
    </row>
    <row r="26279" spans="6:6" x14ac:dyDescent="0.25">
      <c r="F26279" s="469"/>
    </row>
    <row r="26280" spans="6:6" x14ac:dyDescent="0.25">
      <c r="F26280" s="469"/>
    </row>
    <row r="26281" spans="6:6" x14ac:dyDescent="0.25">
      <c r="F26281" s="469"/>
    </row>
    <row r="26282" spans="6:6" x14ac:dyDescent="0.25">
      <c r="F26282" s="469"/>
    </row>
    <row r="26283" spans="6:6" x14ac:dyDescent="0.25">
      <c r="F26283" s="469"/>
    </row>
    <row r="26284" spans="6:6" x14ac:dyDescent="0.25">
      <c r="F26284" s="469"/>
    </row>
    <row r="26285" spans="6:6" x14ac:dyDescent="0.25">
      <c r="F26285" s="469"/>
    </row>
    <row r="26286" spans="6:6" x14ac:dyDescent="0.25">
      <c r="F26286" s="469"/>
    </row>
    <row r="26287" spans="6:6" x14ac:dyDescent="0.25">
      <c r="F26287" s="469"/>
    </row>
    <row r="26288" spans="6:6" x14ac:dyDescent="0.25">
      <c r="F26288" s="469"/>
    </row>
    <row r="26289" spans="6:6" x14ac:dyDescent="0.25">
      <c r="F26289" s="469"/>
    </row>
    <row r="26290" spans="6:6" x14ac:dyDescent="0.25">
      <c r="F26290" s="469"/>
    </row>
    <row r="26291" spans="6:6" x14ac:dyDescent="0.25">
      <c r="F26291" s="469"/>
    </row>
    <row r="26292" spans="6:6" x14ac:dyDescent="0.25">
      <c r="F26292" s="469"/>
    </row>
    <row r="26293" spans="6:6" x14ac:dyDescent="0.25">
      <c r="F26293" s="469"/>
    </row>
    <row r="26294" spans="6:6" x14ac:dyDescent="0.25">
      <c r="F26294" s="469"/>
    </row>
    <row r="26295" spans="6:6" x14ac:dyDescent="0.25">
      <c r="F26295" s="469"/>
    </row>
    <row r="26296" spans="6:6" x14ac:dyDescent="0.25">
      <c r="F26296" s="469"/>
    </row>
    <row r="26297" spans="6:6" x14ac:dyDescent="0.25">
      <c r="F26297" s="469"/>
    </row>
    <row r="26298" spans="6:6" x14ac:dyDescent="0.25">
      <c r="F26298" s="469"/>
    </row>
    <row r="26299" spans="6:6" x14ac:dyDescent="0.25">
      <c r="F26299" s="469"/>
    </row>
    <row r="26300" spans="6:6" x14ac:dyDescent="0.25">
      <c r="F26300" s="469"/>
    </row>
    <row r="26301" spans="6:6" x14ac:dyDescent="0.25">
      <c r="F26301" s="469"/>
    </row>
    <row r="26302" spans="6:6" x14ac:dyDescent="0.25">
      <c r="F26302" s="469"/>
    </row>
    <row r="26303" spans="6:6" x14ac:dyDescent="0.25">
      <c r="F26303" s="469"/>
    </row>
    <row r="26304" spans="6:6" x14ac:dyDescent="0.25">
      <c r="F26304" s="469"/>
    </row>
    <row r="26305" spans="6:6" x14ac:dyDescent="0.25">
      <c r="F26305" s="469"/>
    </row>
    <row r="26306" spans="6:6" x14ac:dyDescent="0.25">
      <c r="F26306" s="469"/>
    </row>
    <row r="26307" spans="6:6" x14ac:dyDescent="0.25">
      <c r="F26307" s="469"/>
    </row>
    <row r="26308" spans="6:6" x14ac:dyDescent="0.25">
      <c r="F26308" s="469"/>
    </row>
    <row r="26309" spans="6:6" x14ac:dyDescent="0.25">
      <c r="F26309" s="469"/>
    </row>
    <row r="26310" spans="6:6" x14ac:dyDescent="0.25">
      <c r="F26310" s="469"/>
    </row>
    <row r="26311" spans="6:6" x14ac:dyDescent="0.25">
      <c r="F26311" s="469"/>
    </row>
    <row r="26312" spans="6:6" x14ac:dyDescent="0.25">
      <c r="F26312" s="469"/>
    </row>
    <row r="26313" spans="6:6" x14ac:dyDescent="0.25">
      <c r="F26313" s="469"/>
    </row>
    <row r="26314" spans="6:6" x14ac:dyDescent="0.25">
      <c r="F26314" s="469"/>
    </row>
    <row r="26315" spans="6:6" x14ac:dyDescent="0.25">
      <c r="F26315" s="469"/>
    </row>
    <row r="26316" spans="6:6" x14ac:dyDescent="0.25">
      <c r="F26316" s="469"/>
    </row>
    <row r="26317" spans="6:6" x14ac:dyDescent="0.25">
      <c r="F26317" s="469"/>
    </row>
    <row r="26318" spans="6:6" x14ac:dyDescent="0.25">
      <c r="F26318" s="469"/>
    </row>
    <row r="26319" spans="6:6" x14ac:dyDescent="0.25">
      <c r="F26319" s="469"/>
    </row>
    <row r="26320" spans="6:6" x14ac:dyDescent="0.25">
      <c r="F26320" s="469"/>
    </row>
    <row r="26321" spans="6:6" x14ac:dyDescent="0.25">
      <c r="F26321" s="469"/>
    </row>
    <row r="26322" spans="6:6" x14ac:dyDescent="0.25">
      <c r="F26322" s="469"/>
    </row>
    <row r="26323" spans="6:6" x14ac:dyDescent="0.25">
      <c r="F26323" s="469"/>
    </row>
    <row r="26324" spans="6:6" x14ac:dyDescent="0.25">
      <c r="F26324" s="469"/>
    </row>
    <row r="26325" spans="6:6" x14ac:dyDescent="0.25">
      <c r="F26325" s="469"/>
    </row>
    <row r="26326" spans="6:6" x14ac:dyDescent="0.25">
      <c r="F26326" s="469"/>
    </row>
    <row r="26327" spans="6:6" x14ac:dyDescent="0.25">
      <c r="F26327" s="469"/>
    </row>
    <row r="26328" spans="6:6" x14ac:dyDescent="0.25">
      <c r="F26328" s="469"/>
    </row>
    <row r="26329" spans="6:6" x14ac:dyDescent="0.25">
      <c r="F26329" s="469"/>
    </row>
    <row r="26330" spans="6:6" x14ac:dyDescent="0.25">
      <c r="F26330" s="469"/>
    </row>
    <row r="26331" spans="6:6" x14ac:dyDescent="0.25">
      <c r="F26331" s="469"/>
    </row>
    <row r="26332" spans="6:6" x14ac:dyDescent="0.25">
      <c r="F26332" s="469"/>
    </row>
    <row r="26333" spans="6:6" x14ac:dyDescent="0.25">
      <c r="F26333" s="469"/>
    </row>
    <row r="26334" spans="6:6" x14ac:dyDescent="0.25">
      <c r="F26334" s="469"/>
    </row>
    <row r="26335" spans="6:6" x14ac:dyDescent="0.25">
      <c r="F26335" s="469"/>
    </row>
    <row r="26336" spans="6:6" x14ac:dyDescent="0.25">
      <c r="F26336" s="469"/>
    </row>
    <row r="26337" spans="6:6" x14ac:dyDescent="0.25">
      <c r="F26337" s="469"/>
    </row>
    <row r="26338" spans="6:6" x14ac:dyDescent="0.25">
      <c r="F26338" s="469"/>
    </row>
    <row r="26339" spans="6:6" x14ac:dyDescent="0.25">
      <c r="F26339" s="469"/>
    </row>
    <row r="26340" spans="6:6" x14ac:dyDescent="0.25">
      <c r="F26340" s="469"/>
    </row>
    <row r="26341" spans="6:6" x14ac:dyDescent="0.25">
      <c r="F26341" s="469"/>
    </row>
    <row r="26342" spans="6:6" x14ac:dyDescent="0.25">
      <c r="F26342" s="469"/>
    </row>
    <row r="26343" spans="6:6" x14ac:dyDescent="0.25">
      <c r="F26343" s="469"/>
    </row>
    <row r="26344" spans="6:6" x14ac:dyDescent="0.25">
      <c r="F26344" s="469"/>
    </row>
    <row r="26345" spans="6:6" x14ac:dyDescent="0.25">
      <c r="F26345" s="469"/>
    </row>
    <row r="26346" spans="6:6" x14ac:dyDescent="0.25">
      <c r="F26346" s="469"/>
    </row>
    <row r="26347" spans="6:6" x14ac:dyDescent="0.25">
      <c r="F26347" s="469"/>
    </row>
    <row r="26348" spans="6:6" x14ac:dyDescent="0.25">
      <c r="F26348" s="469"/>
    </row>
    <row r="26349" spans="6:6" x14ac:dyDescent="0.25">
      <c r="F26349" s="469"/>
    </row>
    <row r="26350" spans="6:6" x14ac:dyDescent="0.25">
      <c r="F26350" s="469"/>
    </row>
    <row r="26351" spans="6:6" x14ac:dyDescent="0.25">
      <c r="F26351" s="469"/>
    </row>
    <row r="26352" spans="6:6" x14ac:dyDescent="0.25">
      <c r="F26352" s="469"/>
    </row>
    <row r="26353" spans="6:6" x14ac:dyDescent="0.25">
      <c r="F26353" s="469"/>
    </row>
    <row r="26354" spans="6:6" x14ac:dyDescent="0.25">
      <c r="F26354" s="469"/>
    </row>
    <row r="26355" spans="6:6" x14ac:dyDescent="0.25">
      <c r="F26355" s="469"/>
    </row>
    <row r="26356" spans="6:6" x14ac:dyDescent="0.25">
      <c r="F26356" s="469"/>
    </row>
    <row r="26357" spans="6:6" x14ac:dyDescent="0.25">
      <c r="F26357" s="469"/>
    </row>
    <row r="26358" spans="6:6" x14ac:dyDescent="0.25">
      <c r="F26358" s="469"/>
    </row>
    <row r="26359" spans="6:6" x14ac:dyDescent="0.25">
      <c r="F26359" s="469"/>
    </row>
    <row r="26360" spans="6:6" x14ac:dyDescent="0.25">
      <c r="F26360" s="469"/>
    </row>
    <row r="26361" spans="6:6" x14ac:dyDescent="0.25">
      <c r="F26361" s="469"/>
    </row>
    <row r="26362" spans="6:6" x14ac:dyDescent="0.25">
      <c r="F26362" s="469"/>
    </row>
    <row r="26363" spans="6:6" x14ac:dyDescent="0.25">
      <c r="F26363" s="469"/>
    </row>
    <row r="26364" spans="6:6" x14ac:dyDescent="0.25">
      <c r="F26364" s="469"/>
    </row>
    <row r="26365" spans="6:6" x14ac:dyDescent="0.25">
      <c r="F26365" s="469"/>
    </row>
    <row r="26366" spans="6:6" x14ac:dyDescent="0.25">
      <c r="F26366" s="469"/>
    </row>
    <row r="26367" spans="6:6" x14ac:dyDescent="0.25">
      <c r="F26367" s="469"/>
    </row>
    <row r="26368" spans="6:6" x14ac:dyDescent="0.25">
      <c r="F26368" s="469"/>
    </row>
    <row r="26369" spans="6:6" x14ac:dyDescent="0.25">
      <c r="F26369" s="469"/>
    </row>
    <row r="26370" spans="6:6" x14ac:dyDescent="0.25">
      <c r="F26370" s="469"/>
    </row>
    <row r="26371" spans="6:6" x14ac:dyDescent="0.25">
      <c r="F26371" s="469"/>
    </row>
    <row r="26372" spans="6:6" x14ac:dyDescent="0.25">
      <c r="F26372" s="469"/>
    </row>
    <row r="26373" spans="6:6" x14ac:dyDescent="0.25">
      <c r="F26373" s="469"/>
    </row>
    <row r="26374" spans="6:6" x14ac:dyDescent="0.25">
      <c r="F26374" s="469"/>
    </row>
    <row r="26375" spans="6:6" x14ac:dyDescent="0.25">
      <c r="F26375" s="469"/>
    </row>
    <row r="26376" spans="6:6" x14ac:dyDescent="0.25">
      <c r="F26376" s="469"/>
    </row>
    <row r="26377" spans="6:6" x14ac:dyDescent="0.25">
      <c r="F26377" s="469"/>
    </row>
    <row r="26378" spans="6:6" x14ac:dyDescent="0.25">
      <c r="F26378" s="469"/>
    </row>
    <row r="26379" spans="6:6" x14ac:dyDescent="0.25">
      <c r="F26379" s="469"/>
    </row>
    <row r="26380" spans="6:6" x14ac:dyDescent="0.25">
      <c r="F26380" s="469"/>
    </row>
    <row r="26381" spans="6:6" x14ac:dyDescent="0.25">
      <c r="F26381" s="469"/>
    </row>
    <row r="26382" spans="6:6" x14ac:dyDescent="0.25">
      <c r="F26382" s="469"/>
    </row>
    <row r="26383" spans="6:6" x14ac:dyDescent="0.25">
      <c r="F26383" s="469"/>
    </row>
    <row r="26384" spans="6:6" x14ac:dyDescent="0.25">
      <c r="F26384" s="469"/>
    </row>
    <row r="26385" spans="6:6" x14ac:dyDescent="0.25">
      <c r="F26385" s="469"/>
    </row>
    <row r="26386" spans="6:6" x14ac:dyDescent="0.25">
      <c r="F26386" s="469"/>
    </row>
    <row r="26387" spans="6:6" x14ac:dyDescent="0.25">
      <c r="F26387" s="469"/>
    </row>
    <row r="26388" spans="6:6" x14ac:dyDescent="0.25">
      <c r="F26388" s="469"/>
    </row>
    <row r="26389" spans="6:6" x14ac:dyDescent="0.25">
      <c r="F26389" s="469"/>
    </row>
    <row r="26390" spans="6:6" x14ac:dyDescent="0.25">
      <c r="F26390" s="469"/>
    </row>
    <row r="26391" spans="6:6" x14ac:dyDescent="0.25">
      <c r="F26391" s="469"/>
    </row>
    <row r="26392" spans="6:6" x14ac:dyDescent="0.25">
      <c r="F26392" s="469"/>
    </row>
    <row r="26393" spans="6:6" x14ac:dyDescent="0.25">
      <c r="F26393" s="469"/>
    </row>
    <row r="26394" spans="6:6" x14ac:dyDescent="0.25">
      <c r="F26394" s="469"/>
    </row>
    <row r="26395" spans="6:6" x14ac:dyDescent="0.25">
      <c r="F26395" s="469"/>
    </row>
    <row r="26396" spans="6:6" x14ac:dyDescent="0.25">
      <c r="F26396" s="469"/>
    </row>
    <row r="26397" spans="6:6" x14ac:dyDescent="0.25">
      <c r="F26397" s="469"/>
    </row>
    <row r="26398" spans="6:6" x14ac:dyDescent="0.25">
      <c r="F26398" s="469"/>
    </row>
    <row r="26399" spans="6:6" x14ac:dyDescent="0.25">
      <c r="F26399" s="469"/>
    </row>
    <row r="26400" spans="6:6" x14ac:dyDescent="0.25">
      <c r="F26400" s="469"/>
    </row>
    <row r="26401" spans="6:6" x14ac:dyDescent="0.25">
      <c r="F26401" s="469"/>
    </row>
    <row r="26402" spans="6:6" x14ac:dyDescent="0.25">
      <c r="F26402" s="469"/>
    </row>
    <row r="26403" spans="6:6" x14ac:dyDescent="0.25">
      <c r="F26403" s="469"/>
    </row>
    <row r="26404" spans="6:6" x14ac:dyDescent="0.25">
      <c r="F26404" s="469"/>
    </row>
    <row r="26405" spans="6:6" x14ac:dyDescent="0.25">
      <c r="F26405" s="469"/>
    </row>
    <row r="26406" spans="6:6" x14ac:dyDescent="0.25">
      <c r="F26406" s="469"/>
    </row>
    <row r="26407" spans="6:6" x14ac:dyDescent="0.25">
      <c r="F26407" s="469"/>
    </row>
    <row r="26408" spans="6:6" x14ac:dyDescent="0.25">
      <c r="F26408" s="469"/>
    </row>
    <row r="26409" spans="6:6" x14ac:dyDescent="0.25">
      <c r="F26409" s="469"/>
    </row>
    <row r="26410" spans="6:6" x14ac:dyDescent="0.25">
      <c r="F26410" s="469"/>
    </row>
    <row r="26411" spans="6:6" x14ac:dyDescent="0.25">
      <c r="F26411" s="469"/>
    </row>
    <row r="26412" spans="6:6" x14ac:dyDescent="0.25">
      <c r="F26412" s="469"/>
    </row>
    <row r="26413" spans="6:6" x14ac:dyDescent="0.25">
      <c r="F26413" s="469"/>
    </row>
    <row r="26414" spans="6:6" x14ac:dyDescent="0.25">
      <c r="F26414" s="469"/>
    </row>
    <row r="26415" spans="6:6" x14ac:dyDescent="0.25">
      <c r="F26415" s="469"/>
    </row>
    <row r="26416" spans="6:6" x14ac:dyDescent="0.25">
      <c r="F26416" s="469"/>
    </row>
    <row r="26417" spans="6:6" x14ac:dyDescent="0.25">
      <c r="F26417" s="469"/>
    </row>
    <row r="26418" spans="6:6" x14ac:dyDescent="0.25">
      <c r="F26418" s="469"/>
    </row>
    <row r="26419" spans="6:6" x14ac:dyDescent="0.25">
      <c r="F26419" s="469"/>
    </row>
    <row r="26420" spans="6:6" x14ac:dyDescent="0.25">
      <c r="F26420" s="469"/>
    </row>
    <row r="26421" spans="6:6" x14ac:dyDescent="0.25">
      <c r="F26421" s="469"/>
    </row>
    <row r="26422" spans="6:6" x14ac:dyDescent="0.25">
      <c r="F26422" s="469"/>
    </row>
    <row r="26423" spans="6:6" x14ac:dyDescent="0.25">
      <c r="F26423" s="469"/>
    </row>
    <row r="26424" spans="6:6" x14ac:dyDescent="0.25">
      <c r="F26424" s="469"/>
    </row>
    <row r="26425" spans="6:6" x14ac:dyDescent="0.25">
      <c r="F26425" s="469"/>
    </row>
    <row r="26426" spans="6:6" x14ac:dyDescent="0.25">
      <c r="F26426" s="469"/>
    </row>
    <row r="26427" spans="6:6" x14ac:dyDescent="0.25">
      <c r="F26427" s="469"/>
    </row>
    <row r="26428" spans="6:6" x14ac:dyDescent="0.25">
      <c r="F26428" s="469"/>
    </row>
    <row r="26429" spans="6:6" x14ac:dyDescent="0.25">
      <c r="F26429" s="469"/>
    </row>
    <row r="26430" spans="6:6" x14ac:dyDescent="0.25">
      <c r="F26430" s="469"/>
    </row>
    <row r="26431" spans="6:6" x14ac:dyDescent="0.25">
      <c r="F26431" s="469"/>
    </row>
    <row r="26432" spans="6:6" x14ac:dyDescent="0.25">
      <c r="F26432" s="469"/>
    </row>
    <row r="26433" spans="6:6" x14ac:dyDescent="0.25">
      <c r="F26433" s="469"/>
    </row>
    <row r="26434" spans="6:6" x14ac:dyDescent="0.25">
      <c r="F26434" s="469"/>
    </row>
    <row r="26435" spans="6:6" x14ac:dyDescent="0.25">
      <c r="F26435" s="469"/>
    </row>
    <row r="26436" spans="6:6" x14ac:dyDescent="0.25">
      <c r="F26436" s="469"/>
    </row>
    <row r="26437" spans="6:6" x14ac:dyDescent="0.25">
      <c r="F26437" s="469"/>
    </row>
    <row r="26438" spans="6:6" x14ac:dyDescent="0.25">
      <c r="F26438" s="469"/>
    </row>
    <row r="26439" spans="6:6" x14ac:dyDescent="0.25">
      <c r="F26439" s="469"/>
    </row>
    <row r="26440" spans="6:6" x14ac:dyDescent="0.25">
      <c r="F26440" s="469"/>
    </row>
    <row r="26441" spans="6:6" x14ac:dyDescent="0.25">
      <c r="F26441" s="469"/>
    </row>
    <row r="26442" spans="6:6" x14ac:dyDescent="0.25">
      <c r="F26442" s="469"/>
    </row>
    <row r="26443" spans="6:6" x14ac:dyDescent="0.25">
      <c r="F26443" s="469"/>
    </row>
    <row r="26444" spans="6:6" x14ac:dyDescent="0.25">
      <c r="F26444" s="469"/>
    </row>
    <row r="26445" spans="6:6" x14ac:dyDescent="0.25">
      <c r="F26445" s="469"/>
    </row>
    <row r="26446" spans="6:6" x14ac:dyDescent="0.25">
      <c r="F26446" s="469"/>
    </row>
    <row r="26447" spans="6:6" x14ac:dyDescent="0.25">
      <c r="F26447" s="469"/>
    </row>
    <row r="26448" spans="6:6" x14ac:dyDescent="0.25">
      <c r="F26448" s="469"/>
    </row>
    <row r="26449" spans="6:6" x14ac:dyDescent="0.25">
      <c r="F26449" s="469"/>
    </row>
    <row r="26450" spans="6:6" x14ac:dyDescent="0.25">
      <c r="F26450" s="469"/>
    </row>
    <row r="26451" spans="6:6" x14ac:dyDescent="0.25">
      <c r="F26451" s="469"/>
    </row>
    <row r="26452" spans="6:6" x14ac:dyDescent="0.25">
      <c r="F26452" s="469"/>
    </row>
    <row r="26453" spans="6:6" x14ac:dyDescent="0.25">
      <c r="F26453" s="469"/>
    </row>
    <row r="26454" spans="6:6" x14ac:dyDescent="0.25">
      <c r="F26454" s="469"/>
    </row>
    <row r="26455" spans="6:6" x14ac:dyDescent="0.25">
      <c r="F26455" s="469"/>
    </row>
    <row r="26456" spans="6:6" x14ac:dyDescent="0.25">
      <c r="F26456" s="469"/>
    </row>
    <row r="26457" spans="6:6" x14ac:dyDescent="0.25">
      <c r="F26457" s="469"/>
    </row>
    <row r="26458" spans="6:6" x14ac:dyDescent="0.25">
      <c r="F26458" s="469"/>
    </row>
    <row r="26459" spans="6:6" x14ac:dyDescent="0.25">
      <c r="F26459" s="469"/>
    </row>
    <row r="26460" spans="6:6" x14ac:dyDescent="0.25">
      <c r="F26460" s="469"/>
    </row>
    <row r="26461" spans="6:6" x14ac:dyDescent="0.25">
      <c r="F26461" s="469"/>
    </row>
    <row r="26462" spans="6:6" x14ac:dyDescent="0.25">
      <c r="F26462" s="469"/>
    </row>
    <row r="26463" spans="6:6" x14ac:dyDescent="0.25">
      <c r="F26463" s="469"/>
    </row>
    <row r="26464" spans="6:6" x14ac:dyDescent="0.25">
      <c r="F26464" s="469"/>
    </row>
    <row r="26465" spans="6:6" x14ac:dyDescent="0.25">
      <c r="F26465" s="469"/>
    </row>
    <row r="26466" spans="6:6" x14ac:dyDescent="0.25">
      <c r="F26466" s="469"/>
    </row>
    <row r="26467" spans="6:6" x14ac:dyDescent="0.25">
      <c r="F26467" s="469"/>
    </row>
    <row r="26468" spans="6:6" x14ac:dyDescent="0.25">
      <c r="F26468" s="469"/>
    </row>
    <row r="26469" spans="6:6" x14ac:dyDescent="0.25">
      <c r="F26469" s="469"/>
    </row>
    <row r="26470" spans="6:6" x14ac:dyDescent="0.25">
      <c r="F26470" s="469"/>
    </row>
    <row r="26471" spans="6:6" x14ac:dyDescent="0.25">
      <c r="F26471" s="469"/>
    </row>
    <row r="26472" spans="6:6" x14ac:dyDescent="0.25">
      <c r="F26472" s="469"/>
    </row>
    <row r="26473" spans="6:6" x14ac:dyDescent="0.25">
      <c r="F26473" s="469"/>
    </row>
    <row r="26474" spans="6:6" x14ac:dyDescent="0.25">
      <c r="F26474" s="469"/>
    </row>
    <row r="26475" spans="6:6" x14ac:dyDescent="0.25">
      <c r="F26475" s="469"/>
    </row>
    <row r="26476" spans="6:6" x14ac:dyDescent="0.25">
      <c r="F26476" s="469"/>
    </row>
    <row r="26477" spans="6:6" x14ac:dyDescent="0.25">
      <c r="F26477" s="469"/>
    </row>
    <row r="26478" spans="6:6" x14ac:dyDescent="0.25">
      <c r="F26478" s="469"/>
    </row>
    <row r="26479" spans="6:6" x14ac:dyDescent="0.25">
      <c r="F26479" s="469"/>
    </row>
    <row r="26480" spans="6:6" x14ac:dyDescent="0.25">
      <c r="F26480" s="469"/>
    </row>
    <row r="26481" spans="6:6" x14ac:dyDescent="0.25">
      <c r="F26481" s="469"/>
    </row>
    <row r="26482" spans="6:6" x14ac:dyDescent="0.25">
      <c r="F26482" s="469"/>
    </row>
    <row r="26483" spans="6:6" x14ac:dyDescent="0.25">
      <c r="F26483" s="469"/>
    </row>
    <row r="26484" spans="6:6" x14ac:dyDescent="0.25">
      <c r="F26484" s="469"/>
    </row>
    <row r="26485" spans="6:6" x14ac:dyDescent="0.25">
      <c r="F26485" s="469"/>
    </row>
    <row r="26486" spans="6:6" x14ac:dyDescent="0.25">
      <c r="F26486" s="469"/>
    </row>
    <row r="26487" spans="6:6" x14ac:dyDescent="0.25">
      <c r="F26487" s="469"/>
    </row>
    <row r="26488" spans="6:6" x14ac:dyDescent="0.25">
      <c r="F26488" s="469"/>
    </row>
    <row r="26489" spans="6:6" x14ac:dyDescent="0.25">
      <c r="F26489" s="469"/>
    </row>
    <row r="26490" spans="6:6" x14ac:dyDescent="0.25">
      <c r="F26490" s="469"/>
    </row>
    <row r="26491" spans="6:6" x14ac:dyDescent="0.25">
      <c r="F26491" s="469"/>
    </row>
    <row r="26492" spans="6:6" x14ac:dyDescent="0.25">
      <c r="F26492" s="469"/>
    </row>
    <row r="26493" spans="6:6" x14ac:dyDescent="0.25">
      <c r="F26493" s="469"/>
    </row>
    <row r="26494" spans="6:6" x14ac:dyDescent="0.25">
      <c r="F26494" s="469"/>
    </row>
    <row r="26495" spans="6:6" x14ac:dyDescent="0.25">
      <c r="F26495" s="469"/>
    </row>
    <row r="26496" spans="6:6" x14ac:dyDescent="0.25">
      <c r="F26496" s="469"/>
    </row>
    <row r="26497" spans="6:6" x14ac:dyDescent="0.25">
      <c r="F26497" s="469"/>
    </row>
    <row r="26498" spans="6:6" x14ac:dyDescent="0.25">
      <c r="F26498" s="469"/>
    </row>
    <row r="26499" spans="6:6" x14ac:dyDescent="0.25">
      <c r="F26499" s="469"/>
    </row>
    <row r="26500" spans="6:6" x14ac:dyDescent="0.25">
      <c r="F26500" s="469"/>
    </row>
    <row r="26501" spans="6:6" x14ac:dyDescent="0.25">
      <c r="F26501" s="469"/>
    </row>
    <row r="26502" spans="6:6" x14ac:dyDescent="0.25">
      <c r="F26502" s="469"/>
    </row>
    <row r="26503" spans="6:6" x14ac:dyDescent="0.25">
      <c r="F26503" s="469"/>
    </row>
    <row r="26504" spans="6:6" x14ac:dyDescent="0.25">
      <c r="F26504" s="469"/>
    </row>
    <row r="26505" spans="6:6" x14ac:dyDescent="0.25">
      <c r="F26505" s="469"/>
    </row>
    <row r="26506" spans="6:6" x14ac:dyDescent="0.25">
      <c r="F26506" s="469"/>
    </row>
    <row r="26507" spans="6:6" x14ac:dyDescent="0.25">
      <c r="F26507" s="469"/>
    </row>
    <row r="26508" spans="6:6" x14ac:dyDescent="0.25">
      <c r="F26508" s="469"/>
    </row>
    <row r="26509" spans="6:6" x14ac:dyDescent="0.25">
      <c r="F26509" s="469"/>
    </row>
    <row r="26510" spans="6:6" x14ac:dyDescent="0.25">
      <c r="F26510" s="469"/>
    </row>
    <row r="26511" spans="6:6" x14ac:dyDescent="0.25">
      <c r="F26511" s="469"/>
    </row>
    <row r="26512" spans="6:6" x14ac:dyDescent="0.25">
      <c r="F26512" s="469"/>
    </row>
    <row r="26513" spans="6:6" x14ac:dyDescent="0.25">
      <c r="F26513" s="469"/>
    </row>
    <row r="26514" spans="6:6" x14ac:dyDescent="0.25">
      <c r="F26514" s="469"/>
    </row>
    <row r="26515" spans="6:6" x14ac:dyDescent="0.25">
      <c r="F26515" s="469"/>
    </row>
    <row r="26516" spans="6:6" x14ac:dyDescent="0.25">
      <c r="F26516" s="469"/>
    </row>
    <row r="26517" spans="6:6" x14ac:dyDescent="0.25">
      <c r="F26517" s="469"/>
    </row>
    <row r="26518" spans="6:6" x14ac:dyDescent="0.25">
      <c r="F26518" s="469"/>
    </row>
    <row r="26519" spans="6:6" x14ac:dyDescent="0.25">
      <c r="F26519" s="469"/>
    </row>
    <row r="26520" spans="6:6" x14ac:dyDescent="0.25">
      <c r="F26520" s="469"/>
    </row>
    <row r="26521" spans="6:6" x14ac:dyDescent="0.25">
      <c r="F26521" s="469"/>
    </row>
    <row r="26522" spans="6:6" x14ac:dyDescent="0.25">
      <c r="F26522" s="469"/>
    </row>
    <row r="26523" spans="6:6" x14ac:dyDescent="0.25">
      <c r="F26523" s="469"/>
    </row>
    <row r="26524" spans="6:6" x14ac:dyDescent="0.25">
      <c r="F26524" s="469"/>
    </row>
    <row r="26525" spans="6:6" x14ac:dyDescent="0.25">
      <c r="F26525" s="469"/>
    </row>
    <row r="26526" spans="6:6" x14ac:dyDescent="0.25">
      <c r="F26526" s="469"/>
    </row>
    <row r="26527" spans="6:6" x14ac:dyDescent="0.25">
      <c r="F26527" s="469"/>
    </row>
    <row r="26528" spans="6:6" x14ac:dyDescent="0.25">
      <c r="F26528" s="469"/>
    </row>
    <row r="26529" spans="6:6" x14ac:dyDescent="0.25">
      <c r="F26529" s="469"/>
    </row>
    <row r="26530" spans="6:6" x14ac:dyDescent="0.25">
      <c r="F26530" s="469"/>
    </row>
    <row r="26531" spans="6:6" x14ac:dyDescent="0.25">
      <c r="F26531" s="469"/>
    </row>
    <row r="26532" spans="6:6" x14ac:dyDescent="0.25">
      <c r="F26532" s="469"/>
    </row>
    <row r="26533" spans="6:6" x14ac:dyDescent="0.25">
      <c r="F26533" s="469"/>
    </row>
    <row r="26534" spans="6:6" x14ac:dyDescent="0.25">
      <c r="F26534" s="469"/>
    </row>
    <row r="26535" spans="6:6" x14ac:dyDescent="0.25">
      <c r="F26535" s="469"/>
    </row>
    <row r="26536" spans="6:6" x14ac:dyDescent="0.25">
      <c r="F26536" s="469"/>
    </row>
    <row r="26537" spans="6:6" x14ac:dyDescent="0.25">
      <c r="F26537" s="469"/>
    </row>
    <row r="26538" spans="6:6" x14ac:dyDescent="0.25">
      <c r="F26538" s="469"/>
    </row>
    <row r="26539" spans="6:6" x14ac:dyDescent="0.25">
      <c r="F26539" s="469"/>
    </row>
    <row r="26540" spans="6:6" x14ac:dyDescent="0.25">
      <c r="F26540" s="469"/>
    </row>
    <row r="26541" spans="6:6" x14ac:dyDescent="0.25">
      <c r="F26541" s="469"/>
    </row>
    <row r="26542" spans="6:6" x14ac:dyDescent="0.25">
      <c r="F26542" s="469"/>
    </row>
    <row r="26543" spans="6:6" x14ac:dyDescent="0.25">
      <c r="F26543" s="469"/>
    </row>
    <row r="26544" spans="6:6" x14ac:dyDescent="0.25">
      <c r="F26544" s="469"/>
    </row>
    <row r="26545" spans="6:6" x14ac:dyDescent="0.25">
      <c r="F26545" s="469"/>
    </row>
    <row r="26546" spans="6:6" x14ac:dyDescent="0.25">
      <c r="F26546" s="469"/>
    </row>
    <row r="26547" spans="6:6" x14ac:dyDescent="0.25">
      <c r="F26547" s="469"/>
    </row>
    <row r="26548" spans="6:6" x14ac:dyDescent="0.25">
      <c r="F26548" s="469"/>
    </row>
    <row r="26549" spans="6:6" x14ac:dyDescent="0.25">
      <c r="F26549" s="469"/>
    </row>
    <row r="26550" spans="6:6" x14ac:dyDescent="0.25">
      <c r="F26550" s="469"/>
    </row>
    <row r="26551" spans="6:6" x14ac:dyDescent="0.25">
      <c r="F26551" s="469"/>
    </row>
    <row r="26552" spans="6:6" x14ac:dyDescent="0.25">
      <c r="F26552" s="469"/>
    </row>
    <row r="26553" spans="6:6" x14ac:dyDescent="0.25">
      <c r="F26553" s="469"/>
    </row>
    <row r="26554" spans="6:6" x14ac:dyDescent="0.25">
      <c r="F26554" s="469"/>
    </row>
    <row r="26555" spans="6:6" x14ac:dyDescent="0.25">
      <c r="F26555" s="469"/>
    </row>
    <row r="26556" spans="6:6" x14ac:dyDescent="0.25">
      <c r="F26556" s="469"/>
    </row>
    <row r="26557" spans="6:6" x14ac:dyDescent="0.25">
      <c r="F26557" s="469"/>
    </row>
    <row r="26558" spans="6:6" x14ac:dyDescent="0.25">
      <c r="F26558" s="469"/>
    </row>
    <row r="26559" spans="6:6" x14ac:dyDescent="0.25">
      <c r="F26559" s="469"/>
    </row>
    <row r="26560" spans="6:6" x14ac:dyDescent="0.25">
      <c r="F26560" s="469"/>
    </row>
    <row r="26561" spans="6:6" x14ac:dyDescent="0.25">
      <c r="F26561" s="469"/>
    </row>
    <row r="26562" spans="6:6" x14ac:dyDescent="0.25">
      <c r="F26562" s="469"/>
    </row>
    <row r="26563" spans="6:6" x14ac:dyDescent="0.25">
      <c r="F26563" s="469"/>
    </row>
    <row r="26564" spans="6:6" x14ac:dyDescent="0.25">
      <c r="F26564" s="469"/>
    </row>
    <row r="26565" spans="6:6" x14ac:dyDescent="0.25">
      <c r="F26565" s="469"/>
    </row>
    <row r="26566" spans="6:6" x14ac:dyDescent="0.25">
      <c r="F26566" s="469"/>
    </row>
    <row r="26567" spans="6:6" x14ac:dyDescent="0.25">
      <c r="F26567" s="469"/>
    </row>
    <row r="26568" spans="6:6" x14ac:dyDescent="0.25">
      <c r="F26568" s="469"/>
    </row>
    <row r="26569" spans="6:6" x14ac:dyDescent="0.25">
      <c r="F26569" s="469"/>
    </row>
    <row r="26570" spans="6:6" x14ac:dyDescent="0.25">
      <c r="F26570" s="469"/>
    </row>
    <row r="26571" spans="6:6" x14ac:dyDescent="0.25">
      <c r="F26571" s="469"/>
    </row>
    <row r="26572" spans="6:6" x14ac:dyDescent="0.25">
      <c r="F26572" s="469"/>
    </row>
    <row r="26573" spans="6:6" x14ac:dyDescent="0.25">
      <c r="F26573" s="469"/>
    </row>
    <row r="26574" spans="6:6" x14ac:dyDescent="0.25">
      <c r="F26574" s="469"/>
    </row>
    <row r="26575" spans="6:6" x14ac:dyDescent="0.25">
      <c r="F26575" s="469"/>
    </row>
    <row r="26576" spans="6:6" x14ac:dyDescent="0.25">
      <c r="F26576" s="469"/>
    </row>
    <row r="26577" spans="6:6" x14ac:dyDescent="0.25">
      <c r="F26577" s="469"/>
    </row>
    <row r="26578" spans="6:6" x14ac:dyDescent="0.25">
      <c r="F26578" s="469"/>
    </row>
    <row r="26579" spans="6:6" x14ac:dyDescent="0.25">
      <c r="F26579" s="469"/>
    </row>
    <row r="26580" spans="6:6" x14ac:dyDescent="0.25">
      <c r="F26580" s="469"/>
    </row>
    <row r="26581" spans="6:6" x14ac:dyDescent="0.25">
      <c r="F26581" s="469"/>
    </row>
    <row r="26582" spans="6:6" x14ac:dyDescent="0.25">
      <c r="F26582" s="469"/>
    </row>
    <row r="26583" spans="6:6" x14ac:dyDescent="0.25">
      <c r="F26583" s="469"/>
    </row>
    <row r="26584" spans="6:6" x14ac:dyDescent="0.25">
      <c r="F26584" s="469"/>
    </row>
    <row r="26585" spans="6:6" x14ac:dyDescent="0.25">
      <c r="F26585" s="469"/>
    </row>
    <row r="26586" spans="6:6" x14ac:dyDescent="0.25">
      <c r="F26586" s="469"/>
    </row>
    <row r="26587" spans="6:6" x14ac:dyDescent="0.25">
      <c r="F26587" s="469"/>
    </row>
    <row r="26588" spans="6:6" x14ac:dyDescent="0.25">
      <c r="F26588" s="469"/>
    </row>
    <row r="26589" spans="6:6" x14ac:dyDescent="0.25">
      <c r="F26589" s="469"/>
    </row>
    <row r="26590" spans="6:6" x14ac:dyDescent="0.25">
      <c r="F26590" s="469"/>
    </row>
    <row r="26591" spans="6:6" x14ac:dyDescent="0.25">
      <c r="F26591" s="469"/>
    </row>
    <row r="26592" spans="6:6" x14ac:dyDescent="0.25">
      <c r="F26592" s="469"/>
    </row>
    <row r="26593" spans="6:6" x14ac:dyDescent="0.25">
      <c r="F26593" s="469"/>
    </row>
    <row r="26594" spans="6:6" x14ac:dyDescent="0.25">
      <c r="F26594" s="469"/>
    </row>
    <row r="26595" spans="6:6" x14ac:dyDescent="0.25">
      <c r="F26595" s="469"/>
    </row>
    <row r="26596" spans="6:6" x14ac:dyDescent="0.25">
      <c r="F26596" s="469"/>
    </row>
    <row r="26597" spans="6:6" x14ac:dyDescent="0.25">
      <c r="F26597" s="469"/>
    </row>
    <row r="26598" spans="6:6" x14ac:dyDescent="0.25">
      <c r="F26598" s="469"/>
    </row>
    <row r="26599" spans="6:6" x14ac:dyDescent="0.25">
      <c r="F26599" s="469"/>
    </row>
    <row r="26600" spans="6:6" x14ac:dyDescent="0.25">
      <c r="F26600" s="469"/>
    </row>
    <row r="26601" spans="6:6" x14ac:dyDescent="0.25">
      <c r="F26601" s="469"/>
    </row>
    <row r="26602" spans="6:6" x14ac:dyDescent="0.25">
      <c r="F26602" s="469"/>
    </row>
    <row r="26603" spans="6:6" x14ac:dyDescent="0.25">
      <c r="F26603" s="469"/>
    </row>
    <row r="26604" spans="6:6" x14ac:dyDescent="0.25">
      <c r="F26604" s="469"/>
    </row>
    <row r="26605" spans="6:6" x14ac:dyDescent="0.25">
      <c r="F26605" s="469"/>
    </row>
    <row r="26606" spans="6:6" x14ac:dyDescent="0.25">
      <c r="F26606" s="469"/>
    </row>
    <row r="26607" spans="6:6" x14ac:dyDescent="0.25">
      <c r="F26607" s="469"/>
    </row>
    <row r="26608" spans="6:6" x14ac:dyDescent="0.25">
      <c r="F26608" s="469"/>
    </row>
    <row r="26609" spans="6:6" x14ac:dyDescent="0.25">
      <c r="F26609" s="469"/>
    </row>
    <row r="26610" spans="6:6" x14ac:dyDescent="0.25">
      <c r="F26610" s="469"/>
    </row>
    <row r="26611" spans="6:6" x14ac:dyDescent="0.25">
      <c r="F26611" s="469"/>
    </row>
    <row r="26612" spans="6:6" x14ac:dyDescent="0.25">
      <c r="F26612" s="469"/>
    </row>
    <row r="26613" spans="6:6" x14ac:dyDescent="0.25">
      <c r="F26613" s="469"/>
    </row>
    <row r="26614" spans="6:6" x14ac:dyDescent="0.25">
      <c r="F26614" s="469"/>
    </row>
    <row r="26615" spans="6:6" x14ac:dyDescent="0.25">
      <c r="F26615" s="469"/>
    </row>
    <row r="26616" spans="6:6" x14ac:dyDescent="0.25">
      <c r="F26616" s="469"/>
    </row>
    <row r="26617" spans="6:6" x14ac:dyDescent="0.25">
      <c r="F26617" s="469"/>
    </row>
    <row r="26618" spans="6:6" x14ac:dyDescent="0.25">
      <c r="F26618" s="469"/>
    </row>
    <row r="26619" spans="6:6" x14ac:dyDescent="0.25">
      <c r="F26619" s="469"/>
    </row>
    <row r="26620" spans="6:6" x14ac:dyDescent="0.25">
      <c r="F26620" s="469"/>
    </row>
    <row r="26621" spans="6:6" x14ac:dyDescent="0.25">
      <c r="F26621" s="469"/>
    </row>
    <row r="26622" spans="6:6" x14ac:dyDescent="0.25">
      <c r="F26622" s="469"/>
    </row>
    <row r="26623" spans="6:6" x14ac:dyDescent="0.25">
      <c r="F26623" s="469"/>
    </row>
    <row r="26624" spans="6:6" x14ac:dyDescent="0.25">
      <c r="F26624" s="469"/>
    </row>
    <row r="26625" spans="6:6" x14ac:dyDescent="0.25">
      <c r="F26625" s="469"/>
    </row>
    <row r="26626" spans="6:6" x14ac:dyDescent="0.25">
      <c r="F26626" s="469"/>
    </row>
    <row r="26627" spans="6:6" x14ac:dyDescent="0.25">
      <c r="F26627" s="469"/>
    </row>
    <row r="26628" spans="6:6" x14ac:dyDescent="0.25">
      <c r="F26628" s="469"/>
    </row>
    <row r="26629" spans="6:6" x14ac:dyDescent="0.25">
      <c r="F26629" s="469"/>
    </row>
    <row r="26630" spans="6:6" x14ac:dyDescent="0.25">
      <c r="F26630" s="469"/>
    </row>
    <row r="26631" spans="6:6" x14ac:dyDescent="0.25">
      <c r="F26631" s="469"/>
    </row>
    <row r="26632" spans="6:6" x14ac:dyDescent="0.25">
      <c r="F26632" s="469"/>
    </row>
    <row r="26633" spans="6:6" x14ac:dyDescent="0.25">
      <c r="F26633" s="469"/>
    </row>
    <row r="26634" spans="6:6" x14ac:dyDescent="0.25">
      <c r="F26634" s="469"/>
    </row>
    <row r="26635" spans="6:6" x14ac:dyDescent="0.25">
      <c r="F26635" s="469"/>
    </row>
    <row r="26636" spans="6:6" x14ac:dyDescent="0.25">
      <c r="F26636" s="469"/>
    </row>
    <row r="26637" spans="6:6" x14ac:dyDescent="0.25">
      <c r="F26637" s="469"/>
    </row>
    <row r="26638" spans="6:6" x14ac:dyDescent="0.25">
      <c r="F26638" s="469"/>
    </row>
    <row r="26639" spans="6:6" x14ac:dyDescent="0.25">
      <c r="F26639" s="469"/>
    </row>
    <row r="26640" spans="6:6" x14ac:dyDescent="0.25">
      <c r="F26640" s="469"/>
    </row>
    <row r="26641" spans="6:6" x14ac:dyDescent="0.25">
      <c r="F26641" s="469"/>
    </row>
    <row r="26642" spans="6:6" x14ac:dyDescent="0.25">
      <c r="F26642" s="469"/>
    </row>
    <row r="26643" spans="6:6" x14ac:dyDescent="0.25">
      <c r="F26643" s="469"/>
    </row>
    <row r="26644" spans="6:6" x14ac:dyDescent="0.25">
      <c r="F26644" s="469"/>
    </row>
    <row r="26645" spans="6:6" x14ac:dyDescent="0.25">
      <c r="F26645" s="469"/>
    </row>
    <row r="26646" spans="6:6" x14ac:dyDescent="0.25">
      <c r="F26646" s="469"/>
    </row>
    <row r="26647" spans="6:6" x14ac:dyDescent="0.25">
      <c r="F26647" s="469"/>
    </row>
    <row r="26648" spans="6:6" x14ac:dyDescent="0.25">
      <c r="F26648" s="469"/>
    </row>
    <row r="26649" spans="6:6" x14ac:dyDescent="0.25">
      <c r="F26649" s="469"/>
    </row>
    <row r="26650" spans="6:6" x14ac:dyDescent="0.25">
      <c r="F26650" s="469"/>
    </row>
    <row r="26651" spans="6:6" x14ac:dyDescent="0.25">
      <c r="F26651" s="469"/>
    </row>
    <row r="26652" spans="6:6" x14ac:dyDescent="0.25">
      <c r="F26652" s="469"/>
    </row>
    <row r="26653" spans="6:6" x14ac:dyDescent="0.25">
      <c r="F26653" s="469"/>
    </row>
    <row r="26654" spans="6:6" x14ac:dyDescent="0.25">
      <c r="F26654" s="469"/>
    </row>
    <row r="26655" spans="6:6" x14ac:dyDescent="0.25">
      <c r="F26655" s="469"/>
    </row>
    <row r="26656" spans="6:6" x14ac:dyDescent="0.25">
      <c r="F26656" s="469"/>
    </row>
    <row r="26657" spans="6:6" x14ac:dyDescent="0.25">
      <c r="F26657" s="469"/>
    </row>
    <row r="26658" spans="6:6" x14ac:dyDescent="0.25">
      <c r="F26658" s="469"/>
    </row>
    <row r="26659" spans="6:6" x14ac:dyDescent="0.25">
      <c r="F26659" s="469"/>
    </row>
    <row r="26660" spans="6:6" x14ac:dyDescent="0.25">
      <c r="F26660" s="469"/>
    </row>
    <row r="26661" spans="6:6" x14ac:dyDescent="0.25">
      <c r="F26661" s="469"/>
    </row>
    <row r="26662" spans="6:6" x14ac:dyDescent="0.25">
      <c r="F26662" s="469"/>
    </row>
    <row r="26663" spans="6:6" x14ac:dyDescent="0.25">
      <c r="F26663" s="469"/>
    </row>
    <row r="26664" spans="6:6" x14ac:dyDescent="0.25">
      <c r="F26664" s="469"/>
    </row>
    <row r="26665" spans="6:6" x14ac:dyDescent="0.25">
      <c r="F26665" s="469"/>
    </row>
    <row r="26666" spans="6:6" x14ac:dyDescent="0.25">
      <c r="F26666" s="469"/>
    </row>
    <row r="26667" spans="6:6" x14ac:dyDescent="0.25">
      <c r="F26667" s="469"/>
    </row>
    <row r="26668" spans="6:6" x14ac:dyDescent="0.25">
      <c r="F26668" s="469"/>
    </row>
    <row r="26669" spans="6:6" x14ac:dyDescent="0.25">
      <c r="F26669" s="469"/>
    </row>
    <row r="26670" spans="6:6" x14ac:dyDescent="0.25">
      <c r="F26670" s="469"/>
    </row>
    <row r="26671" spans="6:6" x14ac:dyDescent="0.25">
      <c r="F26671" s="469"/>
    </row>
    <row r="26672" spans="6:6" x14ac:dyDescent="0.25">
      <c r="F26672" s="469"/>
    </row>
    <row r="26673" spans="6:6" x14ac:dyDescent="0.25">
      <c r="F26673" s="469"/>
    </row>
    <row r="26674" spans="6:6" x14ac:dyDescent="0.25">
      <c r="F26674" s="469"/>
    </row>
    <row r="26675" spans="6:6" x14ac:dyDescent="0.25">
      <c r="F26675" s="469"/>
    </row>
    <row r="26676" spans="6:6" x14ac:dyDescent="0.25">
      <c r="F26676" s="469"/>
    </row>
    <row r="26677" spans="6:6" x14ac:dyDescent="0.25">
      <c r="F26677" s="469"/>
    </row>
    <row r="26678" spans="6:6" x14ac:dyDescent="0.25">
      <c r="F26678" s="469"/>
    </row>
    <row r="26679" spans="6:6" x14ac:dyDescent="0.25">
      <c r="F26679" s="469"/>
    </row>
    <row r="26680" spans="6:6" x14ac:dyDescent="0.25">
      <c r="F26680" s="469"/>
    </row>
    <row r="26681" spans="6:6" x14ac:dyDescent="0.25">
      <c r="F26681" s="469"/>
    </row>
    <row r="26682" spans="6:6" x14ac:dyDescent="0.25">
      <c r="F26682" s="469"/>
    </row>
    <row r="26683" spans="6:6" x14ac:dyDescent="0.25">
      <c r="F26683" s="469"/>
    </row>
    <row r="26684" spans="6:6" x14ac:dyDescent="0.25">
      <c r="F26684" s="469"/>
    </row>
    <row r="26685" spans="6:6" x14ac:dyDescent="0.25">
      <c r="F26685" s="469"/>
    </row>
    <row r="26686" spans="6:6" x14ac:dyDescent="0.25">
      <c r="F26686" s="469"/>
    </row>
    <row r="26687" spans="6:6" x14ac:dyDescent="0.25">
      <c r="F26687" s="469"/>
    </row>
    <row r="26688" spans="6:6" x14ac:dyDescent="0.25">
      <c r="F26688" s="469"/>
    </row>
    <row r="26689" spans="6:6" x14ac:dyDescent="0.25">
      <c r="F26689" s="469"/>
    </row>
    <row r="26690" spans="6:6" x14ac:dyDescent="0.25">
      <c r="F26690" s="469"/>
    </row>
    <row r="26691" spans="6:6" x14ac:dyDescent="0.25">
      <c r="F26691" s="469"/>
    </row>
    <row r="26692" spans="6:6" x14ac:dyDescent="0.25">
      <c r="F26692" s="469"/>
    </row>
    <row r="26693" spans="6:6" x14ac:dyDescent="0.25">
      <c r="F26693" s="469"/>
    </row>
    <row r="26694" spans="6:6" x14ac:dyDescent="0.25">
      <c r="F26694" s="469"/>
    </row>
    <row r="26695" spans="6:6" x14ac:dyDescent="0.25">
      <c r="F26695" s="469"/>
    </row>
    <row r="26696" spans="6:6" x14ac:dyDescent="0.25">
      <c r="F26696" s="469"/>
    </row>
    <row r="26697" spans="6:6" x14ac:dyDescent="0.25">
      <c r="F26697" s="469"/>
    </row>
    <row r="26698" spans="6:6" x14ac:dyDescent="0.25">
      <c r="F26698" s="469"/>
    </row>
    <row r="26699" spans="6:6" x14ac:dyDescent="0.25">
      <c r="F26699" s="469"/>
    </row>
    <row r="26700" spans="6:6" x14ac:dyDescent="0.25">
      <c r="F26700" s="469"/>
    </row>
    <row r="26701" spans="6:6" x14ac:dyDescent="0.25">
      <c r="F26701" s="469"/>
    </row>
    <row r="26702" spans="6:6" x14ac:dyDescent="0.25">
      <c r="F26702" s="469"/>
    </row>
    <row r="26703" spans="6:6" x14ac:dyDescent="0.25">
      <c r="F26703" s="469"/>
    </row>
    <row r="26704" spans="6:6" x14ac:dyDescent="0.25">
      <c r="F26704" s="469"/>
    </row>
    <row r="26705" spans="6:6" x14ac:dyDescent="0.25">
      <c r="F26705" s="469"/>
    </row>
    <row r="26706" spans="6:6" x14ac:dyDescent="0.25">
      <c r="F26706" s="469"/>
    </row>
    <row r="26707" spans="6:6" x14ac:dyDescent="0.25">
      <c r="F26707" s="469"/>
    </row>
    <row r="26708" spans="6:6" x14ac:dyDescent="0.25">
      <c r="F26708" s="469"/>
    </row>
    <row r="26709" spans="6:6" x14ac:dyDescent="0.25">
      <c r="F26709" s="469"/>
    </row>
    <row r="26710" spans="6:6" x14ac:dyDescent="0.25">
      <c r="F26710" s="469"/>
    </row>
    <row r="26711" spans="6:6" x14ac:dyDescent="0.25">
      <c r="F26711" s="469"/>
    </row>
    <row r="26712" spans="6:6" x14ac:dyDescent="0.25">
      <c r="F26712" s="469"/>
    </row>
    <row r="26713" spans="6:6" x14ac:dyDescent="0.25">
      <c r="F26713" s="469"/>
    </row>
    <row r="26714" spans="6:6" x14ac:dyDescent="0.25">
      <c r="F26714" s="469"/>
    </row>
    <row r="26715" spans="6:6" x14ac:dyDescent="0.25">
      <c r="F26715" s="469"/>
    </row>
    <row r="26716" spans="6:6" x14ac:dyDescent="0.25">
      <c r="F26716" s="469"/>
    </row>
    <row r="26717" spans="6:6" x14ac:dyDescent="0.25">
      <c r="F26717" s="469"/>
    </row>
    <row r="26718" spans="6:6" x14ac:dyDescent="0.25">
      <c r="F26718" s="469"/>
    </row>
    <row r="26719" spans="6:6" x14ac:dyDescent="0.25">
      <c r="F26719" s="469"/>
    </row>
    <row r="26720" spans="6:6" x14ac:dyDescent="0.25">
      <c r="F26720" s="469"/>
    </row>
    <row r="26721" spans="6:6" x14ac:dyDescent="0.25">
      <c r="F26721" s="469"/>
    </row>
    <row r="26722" spans="6:6" x14ac:dyDescent="0.25">
      <c r="F26722" s="469"/>
    </row>
    <row r="26723" spans="6:6" x14ac:dyDescent="0.25">
      <c r="F26723" s="469"/>
    </row>
    <row r="26724" spans="6:6" x14ac:dyDescent="0.25">
      <c r="F26724" s="469"/>
    </row>
    <row r="26725" spans="6:6" x14ac:dyDescent="0.25">
      <c r="F26725" s="469"/>
    </row>
    <row r="26726" spans="6:6" x14ac:dyDescent="0.25">
      <c r="F26726" s="469"/>
    </row>
    <row r="26727" spans="6:6" x14ac:dyDescent="0.25">
      <c r="F26727" s="469"/>
    </row>
    <row r="26728" spans="6:6" x14ac:dyDescent="0.25">
      <c r="F26728" s="469"/>
    </row>
    <row r="26729" spans="6:6" x14ac:dyDescent="0.25">
      <c r="F26729" s="469"/>
    </row>
    <row r="26730" spans="6:6" x14ac:dyDescent="0.25">
      <c r="F26730" s="469"/>
    </row>
    <row r="26731" spans="6:6" x14ac:dyDescent="0.25">
      <c r="F26731" s="469"/>
    </row>
    <row r="26732" spans="6:6" x14ac:dyDescent="0.25">
      <c r="F26732" s="469"/>
    </row>
    <row r="26733" spans="6:6" x14ac:dyDescent="0.25">
      <c r="F26733" s="469"/>
    </row>
    <row r="26734" spans="6:6" x14ac:dyDescent="0.25">
      <c r="F26734" s="469"/>
    </row>
    <row r="26735" spans="6:6" x14ac:dyDescent="0.25">
      <c r="F26735" s="469"/>
    </row>
    <row r="26736" spans="6:6" x14ac:dyDescent="0.25">
      <c r="F26736" s="469"/>
    </row>
    <row r="26737" spans="6:6" x14ac:dyDescent="0.25">
      <c r="F26737" s="469"/>
    </row>
    <row r="26738" spans="6:6" x14ac:dyDescent="0.25">
      <c r="F26738" s="469"/>
    </row>
    <row r="26739" spans="6:6" x14ac:dyDescent="0.25">
      <c r="F26739" s="469"/>
    </row>
    <row r="26740" spans="6:6" x14ac:dyDescent="0.25">
      <c r="F26740" s="469"/>
    </row>
    <row r="26741" spans="6:6" x14ac:dyDescent="0.25">
      <c r="F26741" s="469"/>
    </row>
    <row r="26742" spans="6:6" x14ac:dyDescent="0.25">
      <c r="F26742" s="469"/>
    </row>
    <row r="26743" spans="6:6" x14ac:dyDescent="0.25">
      <c r="F26743" s="469"/>
    </row>
    <row r="26744" spans="6:6" x14ac:dyDescent="0.25">
      <c r="F26744" s="469"/>
    </row>
    <row r="26745" spans="6:6" x14ac:dyDescent="0.25">
      <c r="F26745" s="469"/>
    </row>
    <row r="26746" spans="6:6" x14ac:dyDescent="0.25">
      <c r="F26746" s="469"/>
    </row>
    <row r="26747" spans="6:6" x14ac:dyDescent="0.25">
      <c r="F26747" s="469"/>
    </row>
    <row r="26748" spans="6:6" x14ac:dyDescent="0.25">
      <c r="F26748" s="469"/>
    </row>
    <row r="26749" spans="6:6" x14ac:dyDescent="0.25">
      <c r="F26749" s="469"/>
    </row>
    <row r="26750" spans="6:6" x14ac:dyDescent="0.25">
      <c r="F26750" s="469"/>
    </row>
    <row r="26751" spans="6:6" x14ac:dyDescent="0.25">
      <c r="F26751" s="469"/>
    </row>
    <row r="26752" spans="6:6" x14ac:dyDescent="0.25">
      <c r="F26752" s="469"/>
    </row>
    <row r="26753" spans="6:6" x14ac:dyDescent="0.25">
      <c r="F26753" s="469"/>
    </row>
    <row r="26754" spans="6:6" x14ac:dyDescent="0.25">
      <c r="F26754" s="469"/>
    </row>
    <row r="26755" spans="6:6" x14ac:dyDescent="0.25">
      <c r="F26755" s="469"/>
    </row>
    <row r="26756" spans="6:6" x14ac:dyDescent="0.25">
      <c r="F26756" s="469"/>
    </row>
    <row r="26757" spans="6:6" x14ac:dyDescent="0.25">
      <c r="F26757" s="469"/>
    </row>
    <row r="26758" spans="6:6" x14ac:dyDescent="0.25">
      <c r="F26758" s="469"/>
    </row>
    <row r="26759" spans="6:6" x14ac:dyDescent="0.25">
      <c r="F26759" s="469"/>
    </row>
    <row r="26760" spans="6:6" x14ac:dyDescent="0.25">
      <c r="F26760" s="469"/>
    </row>
    <row r="26761" spans="6:6" x14ac:dyDescent="0.25">
      <c r="F26761" s="469"/>
    </row>
    <row r="26762" spans="6:6" x14ac:dyDescent="0.25">
      <c r="F26762" s="469"/>
    </row>
    <row r="26763" spans="6:6" x14ac:dyDescent="0.25">
      <c r="F26763" s="469"/>
    </row>
    <row r="26764" spans="6:6" x14ac:dyDescent="0.25">
      <c r="F26764" s="469"/>
    </row>
    <row r="26765" spans="6:6" x14ac:dyDescent="0.25">
      <c r="F26765" s="469"/>
    </row>
    <row r="26766" spans="6:6" x14ac:dyDescent="0.25">
      <c r="F26766" s="469"/>
    </row>
    <row r="26767" spans="6:6" x14ac:dyDescent="0.25">
      <c r="F26767" s="469"/>
    </row>
    <row r="26768" spans="6:6" x14ac:dyDescent="0.25">
      <c r="F26768" s="469"/>
    </row>
    <row r="26769" spans="6:6" x14ac:dyDescent="0.25">
      <c r="F26769" s="469"/>
    </row>
    <row r="26770" spans="6:6" x14ac:dyDescent="0.25">
      <c r="F26770" s="469"/>
    </row>
    <row r="26771" spans="6:6" x14ac:dyDescent="0.25">
      <c r="F26771" s="469"/>
    </row>
    <row r="26772" spans="6:6" x14ac:dyDescent="0.25">
      <c r="F26772" s="469"/>
    </row>
    <row r="26773" spans="6:6" x14ac:dyDescent="0.25">
      <c r="F26773" s="469"/>
    </row>
    <row r="26774" spans="6:6" x14ac:dyDescent="0.25">
      <c r="F26774" s="469"/>
    </row>
    <row r="26775" spans="6:6" x14ac:dyDescent="0.25">
      <c r="F26775" s="469"/>
    </row>
    <row r="26776" spans="6:6" x14ac:dyDescent="0.25">
      <c r="F26776" s="469"/>
    </row>
    <row r="26777" spans="6:6" x14ac:dyDescent="0.25">
      <c r="F26777" s="469"/>
    </row>
    <row r="26778" spans="6:6" x14ac:dyDescent="0.25">
      <c r="F26778" s="469"/>
    </row>
    <row r="26779" spans="6:6" x14ac:dyDescent="0.25">
      <c r="F26779" s="469"/>
    </row>
    <row r="26780" spans="6:6" x14ac:dyDescent="0.25">
      <c r="F26780" s="469"/>
    </row>
    <row r="26781" spans="6:6" x14ac:dyDescent="0.25">
      <c r="F26781" s="469"/>
    </row>
    <row r="26782" spans="6:6" x14ac:dyDescent="0.25">
      <c r="F26782" s="469"/>
    </row>
    <row r="26783" spans="6:6" x14ac:dyDescent="0.25">
      <c r="F26783" s="469"/>
    </row>
    <row r="26784" spans="6:6" x14ac:dyDescent="0.25">
      <c r="F26784" s="469"/>
    </row>
    <row r="26785" spans="6:6" x14ac:dyDescent="0.25">
      <c r="F26785" s="469"/>
    </row>
    <row r="26786" spans="6:6" x14ac:dyDescent="0.25">
      <c r="F26786" s="469"/>
    </row>
    <row r="26787" spans="6:6" x14ac:dyDescent="0.25">
      <c r="F26787" s="469"/>
    </row>
    <row r="26788" spans="6:6" x14ac:dyDescent="0.25">
      <c r="F26788" s="469"/>
    </row>
    <row r="26789" spans="6:6" x14ac:dyDescent="0.25">
      <c r="F26789" s="469"/>
    </row>
    <row r="26790" spans="6:6" x14ac:dyDescent="0.25">
      <c r="F26790" s="469"/>
    </row>
    <row r="26791" spans="6:6" x14ac:dyDescent="0.25">
      <c r="F26791" s="469"/>
    </row>
    <row r="26792" spans="6:6" x14ac:dyDescent="0.25">
      <c r="F26792" s="469"/>
    </row>
    <row r="26793" spans="6:6" x14ac:dyDescent="0.25">
      <c r="F26793" s="469"/>
    </row>
    <row r="26794" spans="6:6" x14ac:dyDescent="0.25">
      <c r="F26794" s="469"/>
    </row>
    <row r="26795" spans="6:6" x14ac:dyDescent="0.25">
      <c r="F26795" s="469"/>
    </row>
    <row r="26796" spans="6:6" x14ac:dyDescent="0.25">
      <c r="F26796" s="469"/>
    </row>
    <row r="26797" spans="6:6" x14ac:dyDescent="0.25">
      <c r="F26797" s="469"/>
    </row>
    <row r="26798" spans="6:6" x14ac:dyDescent="0.25">
      <c r="F26798" s="469"/>
    </row>
    <row r="26799" spans="6:6" x14ac:dyDescent="0.25">
      <c r="F26799" s="469"/>
    </row>
    <row r="26800" spans="6:6" x14ac:dyDescent="0.25">
      <c r="F26800" s="469"/>
    </row>
    <row r="26801" spans="6:6" x14ac:dyDescent="0.25">
      <c r="F26801" s="469"/>
    </row>
    <row r="26802" spans="6:6" x14ac:dyDescent="0.25">
      <c r="F26802" s="469"/>
    </row>
    <row r="26803" spans="6:6" x14ac:dyDescent="0.25">
      <c r="F26803" s="469"/>
    </row>
    <row r="26804" spans="6:6" x14ac:dyDescent="0.25">
      <c r="F26804" s="469"/>
    </row>
    <row r="26805" spans="6:6" x14ac:dyDescent="0.25">
      <c r="F26805" s="469"/>
    </row>
    <row r="26806" spans="6:6" x14ac:dyDescent="0.25">
      <c r="F26806" s="469"/>
    </row>
    <row r="26807" spans="6:6" x14ac:dyDescent="0.25">
      <c r="F26807" s="469"/>
    </row>
    <row r="26808" spans="6:6" x14ac:dyDescent="0.25">
      <c r="F26808" s="469"/>
    </row>
    <row r="26809" spans="6:6" x14ac:dyDescent="0.25">
      <c r="F26809" s="469"/>
    </row>
    <row r="26810" spans="6:6" x14ac:dyDescent="0.25">
      <c r="F26810" s="469"/>
    </row>
    <row r="26811" spans="6:6" x14ac:dyDescent="0.25">
      <c r="F26811" s="469"/>
    </row>
    <row r="26812" spans="6:6" x14ac:dyDescent="0.25">
      <c r="F26812" s="469"/>
    </row>
    <row r="26813" spans="6:6" x14ac:dyDescent="0.25">
      <c r="F26813" s="469"/>
    </row>
    <row r="26814" spans="6:6" x14ac:dyDescent="0.25">
      <c r="F26814" s="469"/>
    </row>
    <row r="26815" spans="6:6" x14ac:dyDescent="0.25">
      <c r="F26815" s="469"/>
    </row>
    <row r="26816" spans="6:6" x14ac:dyDescent="0.25">
      <c r="F26816" s="469"/>
    </row>
    <row r="26817" spans="6:6" x14ac:dyDescent="0.25">
      <c r="F26817" s="469"/>
    </row>
    <row r="26818" spans="6:6" x14ac:dyDescent="0.25">
      <c r="F26818" s="469"/>
    </row>
    <row r="26819" spans="6:6" x14ac:dyDescent="0.25">
      <c r="F26819" s="469"/>
    </row>
    <row r="26820" spans="6:6" x14ac:dyDescent="0.25">
      <c r="F26820" s="469"/>
    </row>
    <row r="26821" spans="6:6" x14ac:dyDescent="0.25">
      <c r="F26821" s="469"/>
    </row>
    <row r="26822" spans="6:6" x14ac:dyDescent="0.25">
      <c r="F26822" s="469"/>
    </row>
    <row r="26823" spans="6:6" x14ac:dyDescent="0.25">
      <c r="F26823" s="469"/>
    </row>
    <row r="26824" spans="6:6" x14ac:dyDescent="0.25">
      <c r="F26824" s="469"/>
    </row>
    <row r="26825" spans="6:6" x14ac:dyDescent="0.25">
      <c r="F26825" s="469"/>
    </row>
    <row r="26826" spans="6:6" x14ac:dyDescent="0.25">
      <c r="F26826" s="469"/>
    </row>
    <row r="26827" spans="6:6" x14ac:dyDescent="0.25">
      <c r="F26827" s="469"/>
    </row>
    <row r="26828" spans="6:6" x14ac:dyDescent="0.25">
      <c r="F26828" s="469"/>
    </row>
    <row r="26829" spans="6:6" x14ac:dyDescent="0.25">
      <c r="F26829" s="469"/>
    </row>
    <row r="26830" spans="6:6" x14ac:dyDescent="0.25">
      <c r="F26830" s="469"/>
    </row>
    <row r="26831" spans="6:6" x14ac:dyDescent="0.25">
      <c r="F26831" s="469"/>
    </row>
    <row r="26832" spans="6:6" x14ac:dyDescent="0.25">
      <c r="F26832" s="469"/>
    </row>
    <row r="26833" spans="6:6" x14ac:dyDescent="0.25">
      <c r="F26833" s="469"/>
    </row>
    <row r="26834" spans="6:6" x14ac:dyDescent="0.25">
      <c r="F26834" s="469"/>
    </row>
    <row r="26835" spans="6:6" x14ac:dyDescent="0.25">
      <c r="F26835" s="469"/>
    </row>
    <row r="26836" spans="6:6" x14ac:dyDescent="0.25">
      <c r="F26836" s="469"/>
    </row>
    <row r="26837" spans="6:6" x14ac:dyDescent="0.25">
      <c r="F26837" s="469"/>
    </row>
    <row r="26838" spans="6:6" x14ac:dyDescent="0.25">
      <c r="F26838" s="469"/>
    </row>
    <row r="26839" spans="6:6" x14ac:dyDescent="0.25">
      <c r="F26839" s="469"/>
    </row>
    <row r="26840" spans="6:6" x14ac:dyDescent="0.25">
      <c r="F26840" s="469"/>
    </row>
    <row r="26841" spans="6:6" x14ac:dyDescent="0.25">
      <c r="F26841" s="469"/>
    </row>
    <row r="26842" spans="6:6" x14ac:dyDescent="0.25">
      <c r="F26842" s="469"/>
    </row>
    <row r="26843" spans="6:6" x14ac:dyDescent="0.25">
      <c r="F26843" s="469"/>
    </row>
    <row r="26844" spans="6:6" x14ac:dyDescent="0.25">
      <c r="F26844" s="469"/>
    </row>
    <row r="26845" spans="6:6" x14ac:dyDescent="0.25">
      <c r="F26845" s="469"/>
    </row>
    <row r="26846" spans="6:6" x14ac:dyDescent="0.25">
      <c r="F26846" s="469"/>
    </row>
    <row r="26847" spans="6:6" x14ac:dyDescent="0.25">
      <c r="F26847" s="469"/>
    </row>
    <row r="26848" spans="6:6" x14ac:dyDescent="0.25">
      <c r="F26848" s="469"/>
    </row>
    <row r="26849" spans="6:6" x14ac:dyDescent="0.25">
      <c r="F26849" s="469"/>
    </row>
    <row r="26850" spans="6:6" x14ac:dyDescent="0.25">
      <c r="F26850" s="469"/>
    </row>
    <row r="26851" spans="6:6" x14ac:dyDescent="0.25">
      <c r="F26851" s="469"/>
    </row>
    <row r="26852" spans="6:6" x14ac:dyDescent="0.25">
      <c r="F26852" s="469"/>
    </row>
    <row r="26853" spans="6:6" x14ac:dyDescent="0.25">
      <c r="F26853" s="469"/>
    </row>
    <row r="26854" spans="6:6" x14ac:dyDescent="0.25">
      <c r="F26854" s="469"/>
    </row>
    <row r="26855" spans="6:6" x14ac:dyDescent="0.25">
      <c r="F26855" s="469"/>
    </row>
    <row r="26856" spans="6:6" x14ac:dyDescent="0.25">
      <c r="F26856" s="469"/>
    </row>
    <row r="26857" spans="6:6" x14ac:dyDescent="0.25">
      <c r="F26857" s="469"/>
    </row>
    <row r="26858" spans="6:6" x14ac:dyDescent="0.25">
      <c r="F26858" s="469"/>
    </row>
    <row r="26859" spans="6:6" x14ac:dyDescent="0.25">
      <c r="F26859" s="469"/>
    </row>
    <row r="26860" spans="6:6" x14ac:dyDescent="0.25">
      <c r="F26860" s="469"/>
    </row>
    <row r="26861" spans="6:6" x14ac:dyDescent="0.25">
      <c r="F26861" s="469"/>
    </row>
    <row r="26862" spans="6:6" x14ac:dyDescent="0.25">
      <c r="F26862" s="469"/>
    </row>
    <row r="26863" spans="6:6" x14ac:dyDescent="0.25">
      <c r="F26863" s="469"/>
    </row>
    <row r="26864" spans="6:6" x14ac:dyDescent="0.25">
      <c r="F26864" s="469"/>
    </row>
    <row r="26865" spans="6:6" x14ac:dyDescent="0.25">
      <c r="F26865" s="469"/>
    </row>
    <row r="26866" spans="6:6" x14ac:dyDescent="0.25">
      <c r="F26866" s="469"/>
    </row>
    <row r="26867" spans="6:6" x14ac:dyDescent="0.25">
      <c r="F26867" s="469"/>
    </row>
    <row r="26868" spans="6:6" x14ac:dyDescent="0.25">
      <c r="F26868" s="469"/>
    </row>
    <row r="26869" spans="6:6" x14ac:dyDescent="0.25">
      <c r="F26869" s="469"/>
    </row>
    <row r="26870" spans="6:6" x14ac:dyDescent="0.25">
      <c r="F26870" s="469"/>
    </row>
    <row r="26871" spans="6:6" x14ac:dyDescent="0.25">
      <c r="F26871" s="469"/>
    </row>
    <row r="26872" spans="6:6" x14ac:dyDescent="0.25">
      <c r="F26872" s="469"/>
    </row>
    <row r="26873" spans="6:6" x14ac:dyDescent="0.25">
      <c r="F26873" s="469"/>
    </row>
    <row r="26874" spans="6:6" x14ac:dyDescent="0.25">
      <c r="F26874" s="469"/>
    </row>
    <row r="26875" spans="6:6" x14ac:dyDescent="0.25">
      <c r="F26875" s="469"/>
    </row>
    <row r="26876" spans="6:6" x14ac:dyDescent="0.25">
      <c r="F26876" s="469"/>
    </row>
    <row r="26877" spans="6:6" x14ac:dyDescent="0.25">
      <c r="F26877" s="469"/>
    </row>
    <row r="26878" spans="6:6" x14ac:dyDescent="0.25">
      <c r="F26878" s="469"/>
    </row>
    <row r="26879" spans="6:6" x14ac:dyDescent="0.25">
      <c r="F26879" s="469"/>
    </row>
    <row r="26880" spans="6:6" x14ac:dyDescent="0.25">
      <c r="F26880" s="469"/>
    </row>
    <row r="26881" spans="6:6" x14ac:dyDescent="0.25">
      <c r="F26881" s="469"/>
    </row>
    <row r="26882" spans="6:6" x14ac:dyDescent="0.25">
      <c r="F26882" s="469"/>
    </row>
    <row r="26883" spans="6:6" x14ac:dyDescent="0.25">
      <c r="F26883" s="469"/>
    </row>
    <row r="26884" spans="6:6" x14ac:dyDescent="0.25">
      <c r="F26884" s="469"/>
    </row>
    <row r="26885" spans="6:6" x14ac:dyDescent="0.25">
      <c r="F26885" s="469"/>
    </row>
    <row r="26886" spans="6:6" x14ac:dyDescent="0.25">
      <c r="F26886" s="469"/>
    </row>
    <row r="26887" spans="6:6" x14ac:dyDescent="0.25">
      <c r="F26887" s="469"/>
    </row>
    <row r="26888" spans="6:6" x14ac:dyDescent="0.25">
      <c r="F26888" s="469"/>
    </row>
    <row r="26889" spans="6:6" x14ac:dyDescent="0.25">
      <c r="F26889" s="469"/>
    </row>
    <row r="26890" spans="6:6" x14ac:dyDescent="0.25">
      <c r="F26890" s="469"/>
    </row>
    <row r="26891" spans="6:6" x14ac:dyDescent="0.25">
      <c r="F26891" s="469"/>
    </row>
    <row r="26892" spans="6:6" x14ac:dyDescent="0.25">
      <c r="F26892" s="469"/>
    </row>
    <row r="26893" spans="6:6" x14ac:dyDescent="0.25">
      <c r="F26893" s="469"/>
    </row>
    <row r="26894" spans="6:6" x14ac:dyDescent="0.25">
      <c r="F26894" s="469"/>
    </row>
    <row r="26895" spans="6:6" x14ac:dyDescent="0.25">
      <c r="F26895" s="469"/>
    </row>
    <row r="26896" spans="6:6" x14ac:dyDescent="0.25">
      <c r="F26896" s="469"/>
    </row>
    <row r="26897" spans="6:6" x14ac:dyDescent="0.25">
      <c r="F26897" s="469"/>
    </row>
    <row r="26898" spans="6:6" x14ac:dyDescent="0.25">
      <c r="F26898" s="469"/>
    </row>
    <row r="26899" spans="6:6" x14ac:dyDescent="0.25">
      <c r="F26899" s="469"/>
    </row>
    <row r="26900" spans="6:6" x14ac:dyDescent="0.25">
      <c r="F26900" s="469"/>
    </row>
    <row r="26901" spans="6:6" x14ac:dyDescent="0.25">
      <c r="F26901" s="469"/>
    </row>
    <row r="26902" spans="6:6" x14ac:dyDescent="0.25">
      <c r="F26902" s="469"/>
    </row>
    <row r="26903" spans="6:6" x14ac:dyDescent="0.25">
      <c r="F26903" s="469"/>
    </row>
    <row r="26904" spans="6:6" x14ac:dyDescent="0.25">
      <c r="F26904" s="469"/>
    </row>
    <row r="26905" spans="6:6" x14ac:dyDescent="0.25">
      <c r="F26905" s="469"/>
    </row>
    <row r="26906" spans="6:6" x14ac:dyDescent="0.25">
      <c r="F26906" s="469"/>
    </row>
    <row r="26907" spans="6:6" x14ac:dyDescent="0.25">
      <c r="F26907" s="469"/>
    </row>
    <row r="26908" spans="6:6" x14ac:dyDescent="0.25">
      <c r="F26908" s="469"/>
    </row>
    <row r="26909" spans="6:6" x14ac:dyDescent="0.25">
      <c r="F26909" s="469"/>
    </row>
    <row r="26910" spans="6:6" x14ac:dyDescent="0.25">
      <c r="F26910" s="469"/>
    </row>
    <row r="26911" spans="6:6" x14ac:dyDescent="0.25">
      <c r="F26911" s="469"/>
    </row>
    <row r="26912" spans="6:6" x14ac:dyDescent="0.25">
      <c r="F26912" s="469"/>
    </row>
    <row r="26913" spans="6:6" x14ac:dyDescent="0.25">
      <c r="F26913" s="469"/>
    </row>
    <row r="26914" spans="6:6" x14ac:dyDescent="0.25">
      <c r="F26914" s="469"/>
    </row>
    <row r="26915" spans="6:6" x14ac:dyDescent="0.25">
      <c r="F26915" s="469"/>
    </row>
    <row r="26916" spans="6:6" x14ac:dyDescent="0.25">
      <c r="F26916" s="469"/>
    </row>
    <row r="26917" spans="6:6" x14ac:dyDescent="0.25">
      <c r="F26917" s="469"/>
    </row>
    <row r="26918" spans="6:6" x14ac:dyDescent="0.25">
      <c r="F26918" s="469"/>
    </row>
    <row r="26919" spans="6:6" x14ac:dyDescent="0.25">
      <c r="F26919" s="469"/>
    </row>
    <row r="26920" spans="6:6" x14ac:dyDescent="0.25">
      <c r="F26920" s="469"/>
    </row>
    <row r="26921" spans="6:6" x14ac:dyDescent="0.25">
      <c r="F26921" s="469"/>
    </row>
    <row r="26922" spans="6:6" x14ac:dyDescent="0.25">
      <c r="F26922" s="469"/>
    </row>
    <row r="26923" spans="6:6" x14ac:dyDescent="0.25">
      <c r="F26923" s="469"/>
    </row>
    <row r="26924" spans="6:6" x14ac:dyDescent="0.25">
      <c r="F26924" s="469"/>
    </row>
    <row r="26925" spans="6:6" x14ac:dyDescent="0.25">
      <c r="F26925" s="469"/>
    </row>
    <row r="26926" spans="6:6" x14ac:dyDescent="0.25">
      <c r="F26926" s="469"/>
    </row>
    <row r="26927" spans="6:6" x14ac:dyDescent="0.25">
      <c r="F26927" s="469"/>
    </row>
    <row r="26928" spans="6:6" x14ac:dyDescent="0.25">
      <c r="F26928" s="469"/>
    </row>
    <row r="26929" spans="6:6" x14ac:dyDescent="0.25">
      <c r="F26929" s="469"/>
    </row>
    <row r="26930" spans="6:6" x14ac:dyDescent="0.25">
      <c r="F26930" s="469"/>
    </row>
    <row r="26931" spans="6:6" x14ac:dyDescent="0.25">
      <c r="F26931" s="469"/>
    </row>
    <row r="26932" spans="6:6" x14ac:dyDescent="0.25">
      <c r="F26932" s="469"/>
    </row>
    <row r="26933" spans="6:6" x14ac:dyDescent="0.25">
      <c r="F26933" s="469"/>
    </row>
    <row r="26934" spans="6:6" x14ac:dyDescent="0.25">
      <c r="F26934" s="469"/>
    </row>
    <row r="26935" spans="6:6" x14ac:dyDescent="0.25">
      <c r="F26935" s="469"/>
    </row>
    <row r="26936" spans="6:6" x14ac:dyDescent="0.25">
      <c r="F26936" s="469"/>
    </row>
    <row r="26937" spans="6:6" x14ac:dyDescent="0.25">
      <c r="F26937" s="469"/>
    </row>
    <row r="26938" spans="6:6" x14ac:dyDescent="0.25">
      <c r="F26938" s="469"/>
    </row>
    <row r="26939" spans="6:6" x14ac:dyDescent="0.25">
      <c r="F26939" s="469"/>
    </row>
    <row r="26940" spans="6:6" x14ac:dyDescent="0.25">
      <c r="F26940" s="469"/>
    </row>
    <row r="26941" spans="6:6" x14ac:dyDescent="0.25">
      <c r="F26941" s="469"/>
    </row>
    <row r="26942" spans="6:6" x14ac:dyDescent="0.25">
      <c r="F26942" s="469"/>
    </row>
    <row r="26943" spans="6:6" x14ac:dyDescent="0.25">
      <c r="F26943" s="469"/>
    </row>
    <row r="26944" spans="6:6" x14ac:dyDescent="0.25">
      <c r="F26944" s="469"/>
    </row>
    <row r="26945" spans="6:6" x14ac:dyDescent="0.25">
      <c r="F26945" s="469"/>
    </row>
    <row r="26946" spans="6:6" x14ac:dyDescent="0.25">
      <c r="F26946" s="469"/>
    </row>
    <row r="26947" spans="6:6" x14ac:dyDescent="0.25">
      <c r="F26947" s="469"/>
    </row>
    <row r="26948" spans="6:6" x14ac:dyDescent="0.25">
      <c r="F26948" s="469"/>
    </row>
    <row r="26949" spans="6:6" x14ac:dyDescent="0.25">
      <c r="F26949" s="469"/>
    </row>
    <row r="26950" spans="6:6" x14ac:dyDescent="0.25">
      <c r="F26950" s="469"/>
    </row>
    <row r="26951" spans="6:6" x14ac:dyDescent="0.25">
      <c r="F26951" s="469"/>
    </row>
    <row r="26952" spans="6:6" x14ac:dyDescent="0.25">
      <c r="F26952" s="469"/>
    </row>
    <row r="26953" spans="6:6" x14ac:dyDescent="0.25">
      <c r="F26953" s="469"/>
    </row>
    <row r="26954" spans="6:6" x14ac:dyDescent="0.25">
      <c r="F26954" s="469"/>
    </row>
    <row r="26955" spans="6:6" x14ac:dyDescent="0.25">
      <c r="F26955" s="469"/>
    </row>
    <row r="26956" spans="6:6" x14ac:dyDescent="0.25">
      <c r="F26956" s="469"/>
    </row>
    <row r="26957" spans="6:6" x14ac:dyDescent="0.25">
      <c r="F26957" s="469"/>
    </row>
    <row r="26958" spans="6:6" x14ac:dyDescent="0.25">
      <c r="F26958" s="469"/>
    </row>
    <row r="26959" spans="6:6" x14ac:dyDescent="0.25">
      <c r="F26959" s="469"/>
    </row>
    <row r="26960" spans="6:6" x14ac:dyDescent="0.25">
      <c r="F26960" s="469"/>
    </row>
    <row r="26961" spans="6:6" x14ac:dyDescent="0.25">
      <c r="F26961" s="469"/>
    </row>
    <row r="26962" spans="6:6" x14ac:dyDescent="0.25">
      <c r="F26962" s="469"/>
    </row>
    <row r="26963" spans="6:6" x14ac:dyDescent="0.25">
      <c r="F26963" s="469"/>
    </row>
    <row r="26964" spans="6:6" x14ac:dyDescent="0.25">
      <c r="F26964" s="469"/>
    </row>
    <row r="26965" spans="6:6" x14ac:dyDescent="0.25">
      <c r="F26965" s="469"/>
    </row>
    <row r="26966" spans="6:6" x14ac:dyDescent="0.25">
      <c r="F26966" s="469"/>
    </row>
    <row r="26967" spans="6:6" x14ac:dyDescent="0.25">
      <c r="F26967" s="469"/>
    </row>
    <row r="26968" spans="6:6" x14ac:dyDescent="0.25">
      <c r="F26968" s="469"/>
    </row>
    <row r="26969" spans="6:6" x14ac:dyDescent="0.25">
      <c r="F26969" s="469"/>
    </row>
    <row r="26970" spans="6:6" x14ac:dyDescent="0.25">
      <c r="F26970" s="469"/>
    </row>
    <row r="26971" spans="6:6" x14ac:dyDescent="0.25">
      <c r="F26971" s="469"/>
    </row>
    <row r="26972" spans="6:6" x14ac:dyDescent="0.25">
      <c r="F26972" s="469"/>
    </row>
    <row r="26973" spans="6:6" x14ac:dyDescent="0.25">
      <c r="F26973" s="469"/>
    </row>
    <row r="26974" spans="6:6" x14ac:dyDescent="0.25">
      <c r="F26974" s="469"/>
    </row>
    <row r="26975" spans="6:6" x14ac:dyDescent="0.25">
      <c r="F26975" s="469"/>
    </row>
    <row r="26976" spans="6:6" x14ac:dyDescent="0.25">
      <c r="F26976" s="469"/>
    </row>
    <row r="26977" spans="6:6" x14ac:dyDescent="0.25">
      <c r="F26977" s="469"/>
    </row>
    <row r="26978" spans="6:6" x14ac:dyDescent="0.25">
      <c r="F26978" s="469"/>
    </row>
    <row r="26979" spans="6:6" x14ac:dyDescent="0.25">
      <c r="F26979" s="469"/>
    </row>
    <row r="26980" spans="6:6" x14ac:dyDescent="0.25">
      <c r="F26980" s="469"/>
    </row>
    <row r="26981" spans="6:6" x14ac:dyDescent="0.25">
      <c r="F26981" s="469"/>
    </row>
    <row r="26982" spans="6:6" x14ac:dyDescent="0.25">
      <c r="F26982" s="469"/>
    </row>
    <row r="26983" spans="6:6" x14ac:dyDescent="0.25">
      <c r="F26983" s="469"/>
    </row>
    <row r="26984" spans="6:6" x14ac:dyDescent="0.25">
      <c r="F26984" s="469"/>
    </row>
    <row r="26985" spans="6:6" x14ac:dyDescent="0.25">
      <c r="F26985" s="469"/>
    </row>
    <row r="26986" spans="6:6" x14ac:dyDescent="0.25">
      <c r="F26986" s="469"/>
    </row>
    <row r="26987" spans="6:6" x14ac:dyDescent="0.25">
      <c r="F26987" s="469"/>
    </row>
    <row r="26988" spans="6:6" x14ac:dyDescent="0.25">
      <c r="F26988" s="469"/>
    </row>
    <row r="26989" spans="6:6" x14ac:dyDescent="0.25">
      <c r="F26989" s="469"/>
    </row>
    <row r="26990" spans="6:6" x14ac:dyDescent="0.25">
      <c r="F26990" s="469"/>
    </row>
    <row r="26991" spans="6:6" x14ac:dyDescent="0.25">
      <c r="F26991" s="469"/>
    </row>
    <row r="26992" spans="6:6" x14ac:dyDescent="0.25">
      <c r="F26992" s="469"/>
    </row>
    <row r="26993" spans="6:6" x14ac:dyDescent="0.25">
      <c r="F26993" s="469"/>
    </row>
    <row r="26994" spans="6:6" x14ac:dyDescent="0.25">
      <c r="F26994" s="469"/>
    </row>
    <row r="26995" spans="6:6" x14ac:dyDescent="0.25">
      <c r="F26995" s="469"/>
    </row>
    <row r="26996" spans="6:6" x14ac:dyDescent="0.25">
      <c r="F26996" s="469"/>
    </row>
    <row r="26997" spans="6:6" x14ac:dyDescent="0.25">
      <c r="F26997" s="469"/>
    </row>
    <row r="26998" spans="6:6" x14ac:dyDescent="0.25">
      <c r="F26998" s="469"/>
    </row>
    <row r="26999" spans="6:6" x14ac:dyDescent="0.25">
      <c r="F26999" s="469"/>
    </row>
    <row r="27000" spans="6:6" x14ac:dyDescent="0.25">
      <c r="F27000" s="469"/>
    </row>
    <row r="27001" spans="6:6" x14ac:dyDescent="0.25">
      <c r="F27001" s="469"/>
    </row>
    <row r="27002" spans="6:6" x14ac:dyDescent="0.25">
      <c r="F27002" s="469"/>
    </row>
    <row r="27003" spans="6:6" x14ac:dyDescent="0.25">
      <c r="F27003" s="469"/>
    </row>
    <row r="27004" spans="6:6" x14ac:dyDescent="0.25">
      <c r="F27004" s="469"/>
    </row>
    <row r="27005" spans="6:6" x14ac:dyDescent="0.25">
      <c r="F27005" s="469"/>
    </row>
    <row r="27006" spans="6:6" x14ac:dyDescent="0.25">
      <c r="F27006" s="469"/>
    </row>
    <row r="27007" spans="6:6" x14ac:dyDescent="0.25">
      <c r="F27007" s="469"/>
    </row>
    <row r="27008" spans="6:6" x14ac:dyDescent="0.25">
      <c r="F27008" s="469"/>
    </row>
    <row r="27009" spans="6:6" x14ac:dyDescent="0.25">
      <c r="F27009" s="469"/>
    </row>
    <row r="27010" spans="6:6" x14ac:dyDescent="0.25">
      <c r="F27010" s="469"/>
    </row>
    <row r="27011" spans="6:6" x14ac:dyDescent="0.25">
      <c r="F27011" s="469"/>
    </row>
    <row r="27012" spans="6:6" x14ac:dyDescent="0.25">
      <c r="F27012" s="469"/>
    </row>
    <row r="27013" spans="6:6" x14ac:dyDescent="0.25">
      <c r="F27013" s="469"/>
    </row>
    <row r="27014" spans="6:6" x14ac:dyDescent="0.25">
      <c r="F27014" s="469"/>
    </row>
    <row r="27015" spans="6:6" x14ac:dyDescent="0.25">
      <c r="F27015" s="469"/>
    </row>
    <row r="27016" spans="6:6" x14ac:dyDescent="0.25">
      <c r="F27016" s="469"/>
    </row>
    <row r="27017" spans="6:6" x14ac:dyDescent="0.25">
      <c r="F27017" s="469"/>
    </row>
    <row r="27018" spans="6:6" x14ac:dyDescent="0.25">
      <c r="F27018" s="469"/>
    </row>
    <row r="27019" spans="6:6" x14ac:dyDescent="0.25">
      <c r="F27019" s="469"/>
    </row>
    <row r="27020" spans="6:6" x14ac:dyDescent="0.25">
      <c r="F27020" s="469"/>
    </row>
    <row r="27021" spans="6:6" x14ac:dyDescent="0.25">
      <c r="F27021" s="469"/>
    </row>
    <row r="27022" spans="6:6" x14ac:dyDescent="0.25">
      <c r="F27022" s="469"/>
    </row>
    <row r="27023" spans="6:6" x14ac:dyDescent="0.25">
      <c r="F27023" s="469"/>
    </row>
    <row r="27024" spans="6:6" x14ac:dyDescent="0.25">
      <c r="F27024" s="469"/>
    </row>
    <row r="27025" spans="6:6" x14ac:dyDescent="0.25">
      <c r="F27025" s="469"/>
    </row>
    <row r="27026" spans="6:6" x14ac:dyDescent="0.25">
      <c r="F27026" s="469"/>
    </row>
    <row r="27027" spans="6:6" x14ac:dyDescent="0.25">
      <c r="F27027" s="469"/>
    </row>
    <row r="27028" spans="6:6" x14ac:dyDescent="0.25">
      <c r="F27028" s="469"/>
    </row>
    <row r="27029" spans="6:6" x14ac:dyDescent="0.25">
      <c r="F27029" s="469"/>
    </row>
    <row r="27030" spans="6:6" x14ac:dyDescent="0.25">
      <c r="F27030" s="469"/>
    </row>
    <row r="27031" spans="6:6" x14ac:dyDescent="0.25">
      <c r="F27031" s="469"/>
    </row>
    <row r="27032" spans="6:6" x14ac:dyDescent="0.25">
      <c r="F27032" s="469"/>
    </row>
    <row r="27033" spans="6:6" x14ac:dyDescent="0.25">
      <c r="F27033" s="469"/>
    </row>
    <row r="27034" spans="6:6" x14ac:dyDescent="0.25">
      <c r="F27034" s="469"/>
    </row>
    <row r="27035" spans="6:6" x14ac:dyDescent="0.25">
      <c r="F27035" s="469"/>
    </row>
    <row r="27036" spans="6:6" x14ac:dyDescent="0.25">
      <c r="F27036" s="469"/>
    </row>
    <row r="27037" spans="6:6" x14ac:dyDescent="0.25">
      <c r="F27037" s="469"/>
    </row>
    <row r="27038" spans="6:6" x14ac:dyDescent="0.25">
      <c r="F27038" s="469"/>
    </row>
    <row r="27039" spans="6:6" x14ac:dyDescent="0.25">
      <c r="F27039" s="469"/>
    </row>
    <row r="27040" spans="6:6" x14ac:dyDescent="0.25">
      <c r="F27040" s="469"/>
    </row>
    <row r="27041" spans="6:6" x14ac:dyDescent="0.25">
      <c r="F27041" s="469"/>
    </row>
    <row r="27042" spans="6:6" x14ac:dyDescent="0.25">
      <c r="F27042" s="469"/>
    </row>
    <row r="27043" spans="6:6" x14ac:dyDescent="0.25">
      <c r="F27043" s="469"/>
    </row>
    <row r="27044" spans="6:6" x14ac:dyDescent="0.25">
      <c r="F27044" s="469"/>
    </row>
    <row r="27045" spans="6:6" x14ac:dyDescent="0.25">
      <c r="F27045" s="469"/>
    </row>
    <row r="27046" spans="6:6" x14ac:dyDescent="0.25">
      <c r="F27046" s="469"/>
    </row>
    <row r="27047" spans="6:6" x14ac:dyDescent="0.25">
      <c r="F27047" s="469"/>
    </row>
    <row r="27048" spans="6:6" x14ac:dyDescent="0.25">
      <c r="F27048" s="469"/>
    </row>
    <row r="27049" spans="6:6" x14ac:dyDescent="0.25">
      <c r="F27049" s="469"/>
    </row>
    <row r="27050" spans="6:6" x14ac:dyDescent="0.25">
      <c r="F27050" s="469"/>
    </row>
    <row r="27051" spans="6:6" x14ac:dyDescent="0.25">
      <c r="F27051" s="469"/>
    </row>
    <row r="27052" spans="6:6" x14ac:dyDescent="0.25">
      <c r="F27052" s="469"/>
    </row>
    <row r="27053" spans="6:6" x14ac:dyDescent="0.25">
      <c r="F27053" s="469"/>
    </row>
    <row r="27054" spans="6:6" x14ac:dyDescent="0.25">
      <c r="F27054" s="469"/>
    </row>
    <row r="27055" spans="6:6" x14ac:dyDescent="0.25">
      <c r="F27055" s="469"/>
    </row>
    <row r="27056" spans="6:6" x14ac:dyDescent="0.25">
      <c r="F27056" s="469"/>
    </row>
    <row r="27057" spans="6:6" x14ac:dyDescent="0.25">
      <c r="F27057" s="469"/>
    </row>
    <row r="27058" spans="6:6" x14ac:dyDescent="0.25">
      <c r="F27058" s="469"/>
    </row>
    <row r="27059" spans="6:6" x14ac:dyDescent="0.25">
      <c r="F27059" s="469"/>
    </row>
    <row r="27060" spans="6:6" x14ac:dyDescent="0.25">
      <c r="F27060" s="469"/>
    </row>
    <row r="27061" spans="6:6" x14ac:dyDescent="0.25">
      <c r="F27061" s="469"/>
    </row>
    <row r="27062" spans="6:6" x14ac:dyDescent="0.25">
      <c r="F27062" s="469"/>
    </row>
    <row r="27063" spans="6:6" x14ac:dyDescent="0.25">
      <c r="F27063" s="469"/>
    </row>
    <row r="27064" spans="6:6" x14ac:dyDescent="0.25">
      <c r="F27064" s="469"/>
    </row>
    <row r="27065" spans="6:6" x14ac:dyDescent="0.25">
      <c r="F27065" s="469"/>
    </row>
    <row r="27066" spans="6:6" x14ac:dyDescent="0.25">
      <c r="F27066" s="469"/>
    </row>
    <row r="27067" spans="6:6" x14ac:dyDescent="0.25">
      <c r="F27067" s="469"/>
    </row>
    <row r="27068" spans="6:6" x14ac:dyDescent="0.25">
      <c r="F27068" s="469"/>
    </row>
    <row r="27069" spans="6:6" x14ac:dyDescent="0.25">
      <c r="F27069" s="469"/>
    </row>
    <row r="27070" spans="6:6" x14ac:dyDescent="0.25">
      <c r="F27070" s="469"/>
    </row>
    <row r="27071" spans="6:6" x14ac:dyDescent="0.25">
      <c r="F27071" s="469"/>
    </row>
    <row r="27072" spans="6:6" x14ac:dyDescent="0.25">
      <c r="F27072" s="469"/>
    </row>
    <row r="27073" spans="6:6" x14ac:dyDescent="0.25">
      <c r="F27073" s="469"/>
    </row>
    <row r="27074" spans="6:6" x14ac:dyDescent="0.25">
      <c r="F27074" s="469"/>
    </row>
    <row r="27075" spans="6:6" x14ac:dyDescent="0.25">
      <c r="F27075" s="469"/>
    </row>
    <row r="27076" spans="6:6" x14ac:dyDescent="0.25">
      <c r="F27076" s="469"/>
    </row>
    <row r="27077" spans="6:6" x14ac:dyDescent="0.25">
      <c r="F27077" s="469"/>
    </row>
    <row r="27078" spans="6:6" x14ac:dyDescent="0.25">
      <c r="F27078" s="469"/>
    </row>
    <row r="27079" spans="6:6" x14ac:dyDescent="0.25">
      <c r="F27079" s="469"/>
    </row>
    <row r="27080" spans="6:6" x14ac:dyDescent="0.25">
      <c r="F27080" s="469"/>
    </row>
    <row r="27081" spans="6:6" x14ac:dyDescent="0.25">
      <c r="F27081" s="469"/>
    </row>
    <row r="27082" spans="6:6" x14ac:dyDescent="0.25">
      <c r="F27082" s="469"/>
    </row>
    <row r="27083" spans="6:6" x14ac:dyDescent="0.25">
      <c r="F27083" s="469"/>
    </row>
    <row r="27084" spans="6:6" x14ac:dyDescent="0.25">
      <c r="F27084" s="469"/>
    </row>
    <row r="27085" spans="6:6" x14ac:dyDescent="0.25">
      <c r="F27085" s="469"/>
    </row>
    <row r="27086" spans="6:6" x14ac:dyDescent="0.25">
      <c r="F27086" s="469"/>
    </row>
    <row r="27087" spans="6:6" x14ac:dyDescent="0.25">
      <c r="F27087" s="469"/>
    </row>
    <row r="27088" spans="6:6" x14ac:dyDescent="0.25">
      <c r="F27088" s="469"/>
    </row>
    <row r="27089" spans="6:6" x14ac:dyDescent="0.25">
      <c r="F27089" s="469"/>
    </row>
    <row r="27090" spans="6:6" x14ac:dyDescent="0.25">
      <c r="F27090" s="469"/>
    </row>
    <row r="27091" spans="6:6" x14ac:dyDescent="0.25">
      <c r="F27091" s="469"/>
    </row>
    <row r="27092" spans="6:6" x14ac:dyDescent="0.25">
      <c r="F27092" s="469"/>
    </row>
    <row r="27093" spans="6:6" x14ac:dyDescent="0.25">
      <c r="F27093" s="469"/>
    </row>
    <row r="27094" spans="6:6" x14ac:dyDescent="0.25">
      <c r="F27094" s="469"/>
    </row>
    <row r="27095" spans="6:6" x14ac:dyDescent="0.25">
      <c r="F27095" s="469"/>
    </row>
    <row r="27096" spans="6:6" x14ac:dyDescent="0.25">
      <c r="F27096" s="469"/>
    </row>
    <row r="27097" spans="6:6" x14ac:dyDescent="0.25">
      <c r="F27097" s="469"/>
    </row>
    <row r="27098" spans="6:6" x14ac:dyDescent="0.25">
      <c r="F27098" s="469"/>
    </row>
    <row r="27099" spans="6:6" x14ac:dyDescent="0.25">
      <c r="F27099" s="469"/>
    </row>
    <row r="27100" spans="6:6" x14ac:dyDescent="0.25">
      <c r="F27100" s="469"/>
    </row>
    <row r="27101" spans="6:6" x14ac:dyDescent="0.25">
      <c r="F27101" s="469"/>
    </row>
    <row r="27102" spans="6:6" x14ac:dyDescent="0.25">
      <c r="F27102" s="469"/>
    </row>
    <row r="27103" spans="6:6" x14ac:dyDescent="0.25">
      <c r="F27103" s="469"/>
    </row>
    <row r="27104" spans="6:6" x14ac:dyDescent="0.25">
      <c r="F27104" s="469"/>
    </row>
    <row r="27105" spans="6:6" x14ac:dyDescent="0.25">
      <c r="F27105" s="469"/>
    </row>
    <row r="27106" spans="6:6" x14ac:dyDescent="0.25">
      <c r="F27106" s="469"/>
    </row>
    <row r="27107" spans="6:6" x14ac:dyDescent="0.25">
      <c r="F27107" s="469"/>
    </row>
    <row r="27108" spans="6:6" x14ac:dyDescent="0.25">
      <c r="F27108" s="469"/>
    </row>
    <row r="27109" spans="6:6" x14ac:dyDescent="0.25">
      <c r="F27109" s="469"/>
    </row>
    <row r="27110" spans="6:6" x14ac:dyDescent="0.25">
      <c r="F27110" s="469"/>
    </row>
    <row r="27111" spans="6:6" x14ac:dyDescent="0.25">
      <c r="F27111" s="469"/>
    </row>
    <row r="27112" spans="6:6" x14ac:dyDescent="0.25">
      <c r="F27112" s="469"/>
    </row>
    <row r="27113" spans="6:6" x14ac:dyDescent="0.25">
      <c r="F27113" s="469"/>
    </row>
    <row r="27114" spans="6:6" x14ac:dyDescent="0.25">
      <c r="F27114" s="469"/>
    </row>
    <row r="27115" spans="6:6" x14ac:dyDescent="0.25">
      <c r="F27115" s="469"/>
    </row>
    <row r="27116" spans="6:6" x14ac:dyDescent="0.25">
      <c r="F27116" s="469"/>
    </row>
    <row r="27117" spans="6:6" x14ac:dyDescent="0.25">
      <c r="F27117" s="469"/>
    </row>
    <row r="27118" spans="6:6" x14ac:dyDescent="0.25">
      <c r="F27118" s="469"/>
    </row>
    <row r="27119" spans="6:6" x14ac:dyDescent="0.25">
      <c r="F27119" s="469"/>
    </row>
    <row r="27120" spans="6:6" x14ac:dyDescent="0.25">
      <c r="F27120" s="469"/>
    </row>
    <row r="27121" spans="6:6" x14ac:dyDescent="0.25">
      <c r="F27121" s="469"/>
    </row>
    <row r="27122" spans="6:6" x14ac:dyDescent="0.25">
      <c r="F27122" s="469"/>
    </row>
    <row r="27123" spans="6:6" x14ac:dyDescent="0.25">
      <c r="F27123" s="469"/>
    </row>
    <row r="27124" spans="6:6" x14ac:dyDescent="0.25">
      <c r="F27124" s="469"/>
    </row>
    <row r="27125" spans="6:6" x14ac:dyDescent="0.25">
      <c r="F27125" s="469"/>
    </row>
    <row r="27126" spans="6:6" x14ac:dyDescent="0.25">
      <c r="F27126" s="469"/>
    </row>
    <row r="27127" spans="6:6" x14ac:dyDescent="0.25">
      <c r="F27127" s="469"/>
    </row>
    <row r="27128" spans="6:6" x14ac:dyDescent="0.25">
      <c r="F27128" s="469"/>
    </row>
    <row r="27129" spans="6:6" x14ac:dyDescent="0.25">
      <c r="F27129" s="469"/>
    </row>
    <row r="27130" spans="6:6" x14ac:dyDescent="0.25">
      <c r="F27130" s="469"/>
    </row>
    <row r="27131" spans="6:6" x14ac:dyDescent="0.25">
      <c r="F27131" s="469"/>
    </row>
    <row r="27132" spans="6:6" x14ac:dyDescent="0.25">
      <c r="F27132" s="469"/>
    </row>
    <row r="27133" spans="6:6" x14ac:dyDescent="0.25">
      <c r="F27133" s="469"/>
    </row>
    <row r="27134" spans="6:6" x14ac:dyDescent="0.25">
      <c r="F27134" s="469"/>
    </row>
    <row r="27135" spans="6:6" x14ac:dyDescent="0.25">
      <c r="F27135" s="469"/>
    </row>
    <row r="27136" spans="6:6" x14ac:dyDescent="0.25">
      <c r="F27136" s="469"/>
    </row>
    <row r="27137" spans="6:6" x14ac:dyDescent="0.25">
      <c r="F27137" s="469"/>
    </row>
    <row r="27138" spans="6:6" x14ac:dyDescent="0.25">
      <c r="F27138" s="469"/>
    </row>
    <row r="27139" spans="6:6" x14ac:dyDescent="0.25">
      <c r="F27139" s="469"/>
    </row>
    <row r="27140" spans="6:6" x14ac:dyDescent="0.25">
      <c r="F27140" s="469"/>
    </row>
    <row r="27141" spans="6:6" x14ac:dyDescent="0.25">
      <c r="F27141" s="469"/>
    </row>
    <row r="27142" spans="6:6" x14ac:dyDescent="0.25">
      <c r="F27142" s="469"/>
    </row>
    <row r="27143" spans="6:6" x14ac:dyDescent="0.25">
      <c r="F27143" s="469"/>
    </row>
    <row r="27144" spans="6:6" x14ac:dyDescent="0.25">
      <c r="F27144" s="469"/>
    </row>
    <row r="27145" spans="6:6" x14ac:dyDescent="0.25">
      <c r="F27145" s="469"/>
    </row>
    <row r="27146" spans="6:6" x14ac:dyDescent="0.25">
      <c r="F27146" s="469"/>
    </row>
    <row r="27147" spans="6:6" x14ac:dyDescent="0.25">
      <c r="F27147" s="469"/>
    </row>
    <row r="27148" spans="6:6" x14ac:dyDescent="0.25">
      <c r="F27148" s="469"/>
    </row>
    <row r="27149" spans="6:6" x14ac:dyDescent="0.25">
      <c r="F27149" s="469"/>
    </row>
    <row r="27150" spans="6:6" x14ac:dyDescent="0.25">
      <c r="F27150" s="469"/>
    </row>
    <row r="27151" spans="6:6" x14ac:dyDescent="0.25">
      <c r="F27151" s="469"/>
    </row>
    <row r="27152" spans="6:6" x14ac:dyDescent="0.25">
      <c r="F27152" s="469"/>
    </row>
    <row r="27153" spans="6:6" x14ac:dyDescent="0.25">
      <c r="F27153" s="469"/>
    </row>
    <row r="27154" spans="6:6" x14ac:dyDescent="0.25">
      <c r="F27154" s="469"/>
    </row>
    <row r="27155" spans="6:6" x14ac:dyDescent="0.25">
      <c r="F27155" s="469"/>
    </row>
    <row r="27156" spans="6:6" x14ac:dyDescent="0.25">
      <c r="F27156" s="469"/>
    </row>
    <row r="27157" spans="6:6" x14ac:dyDescent="0.25">
      <c r="F27157" s="469"/>
    </row>
    <row r="27158" spans="6:6" x14ac:dyDescent="0.25">
      <c r="F27158" s="469"/>
    </row>
    <row r="27159" spans="6:6" x14ac:dyDescent="0.25">
      <c r="F27159" s="469"/>
    </row>
    <row r="27160" spans="6:6" x14ac:dyDescent="0.25">
      <c r="F27160" s="469"/>
    </row>
    <row r="27161" spans="6:6" x14ac:dyDescent="0.25">
      <c r="F27161" s="469"/>
    </row>
    <row r="27162" spans="6:6" x14ac:dyDescent="0.25">
      <c r="F27162" s="469"/>
    </row>
    <row r="27163" spans="6:6" x14ac:dyDescent="0.25">
      <c r="F27163" s="469"/>
    </row>
    <row r="27164" spans="6:6" x14ac:dyDescent="0.25">
      <c r="F27164" s="469"/>
    </row>
    <row r="27165" spans="6:6" x14ac:dyDescent="0.25">
      <c r="F27165" s="469"/>
    </row>
    <row r="27166" spans="6:6" x14ac:dyDescent="0.25">
      <c r="F27166" s="469"/>
    </row>
    <row r="27167" spans="6:6" x14ac:dyDescent="0.25">
      <c r="F27167" s="469"/>
    </row>
    <row r="27168" spans="6:6" x14ac:dyDescent="0.25">
      <c r="F27168" s="469"/>
    </row>
    <row r="27169" spans="6:6" x14ac:dyDescent="0.25">
      <c r="F27169" s="469"/>
    </row>
    <row r="27170" spans="6:6" x14ac:dyDescent="0.25">
      <c r="F27170" s="469"/>
    </row>
    <row r="27171" spans="6:6" x14ac:dyDescent="0.25">
      <c r="F27171" s="469"/>
    </row>
    <row r="27172" spans="6:6" x14ac:dyDescent="0.25">
      <c r="F27172" s="469"/>
    </row>
    <row r="27173" spans="6:6" x14ac:dyDescent="0.25">
      <c r="F27173" s="469"/>
    </row>
    <row r="27174" spans="6:6" x14ac:dyDescent="0.25">
      <c r="F27174" s="469"/>
    </row>
    <row r="27175" spans="6:6" x14ac:dyDescent="0.25">
      <c r="F27175" s="469"/>
    </row>
    <row r="27176" spans="6:6" x14ac:dyDescent="0.25">
      <c r="F27176" s="469"/>
    </row>
    <row r="27177" spans="6:6" x14ac:dyDescent="0.25">
      <c r="F27177" s="469"/>
    </row>
    <row r="27178" spans="6:6" x14ac:dyDescent="0.25">
      <c r="F27178" s="469"/>
    </row>
    <row r="27179" spans="6:6" x14ac:dyDescent="0.25">
      <c r="F27179" s="469"/>
    </row>
    <row r="27180" spans="6:6" x14ac:dyDescent="0.25">
      <c r="F27180" s="469"/>
    </row>
    <row r="27181" spans="6:6" x14ac:dyDescent="0.25">
      <c r="F27181" s="469"/>
    </row>
    <row r="27182" spans="6:6" x14ac:dyDescent="0.25">
      <c r="F27182" s="469"/>
    </row>
    <row r="27183" spans="6:6" x14ac:dyDescent="0.25">
      <c r="F27183" s="469"/>
    </row>
    <row r="27184" spans="6:6" x14ac:dyDescent="0.25">
      <c r="F27184" s="469"/>
    </row>
    <row r="27185" spans="6:6" x14ac:dyDescent="0.25">
      <c r="F27185" s="469"/>
    </row>
    <row r="27186" spans="6:6" x14ac:dyDescent="0.25">
      <c r="F27186" s="469"/>
    </row>
    <row r="27187" spans="6:6" x14ac:dyDescent="0.25">
      <c r="F27187" s="469"/>
    </row>
    <row r="27188" spans="6:6" x14ac:dyDescent="0.25">
      <c r="F27188" s="469"/>
    </row>
    <row r="27189" spans="6:6" x14ac:dyDescent="0.25">
      <c r="F27189" s="469"/>
    </row>
    <row r="27190" spans="6:6" x14ac:dyDescent="0.25">
      <c r="F27190" s="469"/>
    </row>
    <row r="27191" spans="6:6" x14ac:dyDescent="0.25">
      <c r="F27191" s="469"/>
    </row>
    <row r="27192" spans="6:6" x14ac:dyDescent="0.25">
      <c r="F27192" s="469"/>
    </row>
    <row r="27193" spans="6:6" x14ac:dyDescent="0.25">
      <c r="F27193" s="469"/>
    </row>
    <row r="27194" spans="6:6" x14ac:dyDescent="0.25">
      <c r="F27194" s="469"/>
    </row>
    <row r="27195" spans="6:6" x14ac:dyDescent="0.25">
      <c r="F27195" s="469"/>
    </row>
    <row r="27196" spans="6:6" x14ac:dyDescent="0.25">
      <c r="F27196" s="469"/>
    </row>
    <row r="27197" spans="6:6" x14ac:dyDescent="0.25">
      <c r="F27197" s="469"/>
    </row>
    <row r="27198" spans="6:6" x14ac:dyDescent="0.25">
      <c r="F27198" s="469"/>
    </row>
    <row r="27199" spans="6:6" x14ac:dyDescent="0.25">
      <c r="F27199" s="469"/>
    </row>
    <row r="27200" spans="6:6" x14ac:dyDescent="0.25">
      <c r="F27200" s="469"/>
    </row>
    <row r="27201" spans="6:6" x14ac:dyDescent="0.25">
      <c r="F27201" s="469"/>
    </row>
    <row r="27202" spans="6:6" x14ac:dyDescent="0.25">
      <c r="F27202" s="469"/>
    </row>
    <row r="27203" spans="6:6" x14ac:dyDescent="0.25">
      <c r="F27203" s="469"/>
    </row>
    <row r="27204" spans="6:6" x14ac:dyDescent="0.25">
      <c r="F27204" s="469"/>
    </row>
    <row r="27205" spans="6:6" x14ac:dyDescent="0.25">
      <c r="F27205" s="469"/>
    </row>
    <row r="27206" spans="6:6" x14ac:dyDescent="0.25">
      <c r="F27206" s="469"/>
    </row>
    <row r="27207" spans="6:6" x14ac:dyDescent="0.25">
      <c r="F27207" s="469"/>
    </row>
    <row r="27208" spans="6:6" x14ac:dyDescent="0.25">
      <c r="F27208" s="469"/>
    </row>
    <row r="27209" spans="6:6" x14ac:dyDescent="0.25">
      <c r="F27209" s="469"/>
    </row>
    <row r="27210" spans="6:6" x14ac:dyDescent="0.25">
      <c r="F27210" s="469"/>
    </row>
    <row r="27211" spans="6:6" x14ac:dyDescent="0.25">
      <c r="F27211" s="469"/>
    </row>
    <row r="27212" spans="6:6" x14ac:dyDescent="0.25">
      <c r="F27212" s="469"/>
    </row>
    <row r="27213" spans="6:6" x14ac:dyDescent="0.25">
      <c r="F27213" s="469"/>
    </row>
    <row r="27214" spans="6:6" x14ac:dyDescent="0.25">
      <c r="F27214" s="469"/>
    </row>
    <row r="27215" spans="6:6" x14ac:dyDescent="0.25">
      <c r="F27215" s="469"/>
    </row>
    <row r="27216" spans="6:6" x14ac:dyDescent="0.25">
      <c r="F27216" s="469"/>
    </row>
    <row r="27217" spans="6:6" x14ac:dyDescent="0.25">
      <c r="F27217" s="469"/>
    </row>
    <row r="27218" spans="6:6" x14ac:dyDescent="0.25">
      <c r="F27218" s="469"/>
    </row>
    <row r="27219" spans="6:6" x14ac:dyDescent="0.25">
      <c r="F27219" s="469"/>
    </row>
    <row r="27220" spans="6:6" x14ac:dyDescent="0.25">
      <c r="F27220" s="469"/>
    </row>
    <row r="27221" spans="6:6" x14ac:dyDescent="0.25">
      <c r="F27221" s="469"/>
    </row>
    <row r="27222" spans="6:6" x14ac:dyDescent="0.25">
      <c r="F27222" s="469"/>
    </row>
    <row r="27223" spans="6:6" x14ac:dyDescent="0.25">
      <c r="F27223" s="469"/>
    </row>
    <row r="27224" spans="6:6" x14ac:dyDescent="0.25">
      <c r="F27224" s="469"/>
    </row>
    <row r="27225" spans="6:6" x14ac:dyDescent="0.25">
      <c r="F27225" s="469"/>
    </row>
    <row r="27226" spans="6:6" x14ac:dyDescent="0.25">
      <c r="F27226" s="469"/>
    </row>
    <row r="27227" spans="6:6" x14ac:dyDescent="0.25">
      <c r="F27227" s="469"/>
    </row>
    <row r="27228" spans="6:6" x14ac:dyDescent="0.25">
      <c r="F27228" s="469"/>
    </row>
    <row r="27229" spans="6:6" x14ac:dyDescent="0.25">
      <c r="F27229" s="469"/>
    </row>
    <row r="27230" spans="6:6" x14ac:dyDescent="0.25">
      <c r="F27230" s="469"/>
    </row>
    <row r="27231" spans="6:6" x14ac:dyDescent="0.25">
      <c r="F27231" s="469"/>
    </row>
    <row r="27232" spans="6:6" x14ac:dyDescent="0.25">
      <c r="F27232" s="469"/>
    </row>
    <row r="27233" spans="6:6" x14ac:dyDescent="0.25">
      <c r="F27233" s="469"/>
    </row>
    <row r="27234" spans="6:6" x14ac:dyDescent="0.25">
      <c r="F27234" s="469"/>
    </row>
    <row r="27235" spans="6:6" x14ac:dyDescent="0.25">
      <c r="F27235" s="469"/>
    </row>
    <row r="27236" spans="6:6" x14ac:dyDescent="0.25">
      <c r="F27236" s="469"/>
    </row>
    <row r="27237" spans="6:6" x14ac:dyDescent="0.25">
      <c r="F27237" s="469"/>
    </row>
    <row r="27238" spans="6:6" x14ac:dyDescent="0.25">
      <c r="F27238" s="469"/>
    </row>
    <row r="27239" spans="6:6" x14ac:dyDescent="0.25">
      <c r="F27239" s="469"/>
    </row>
    <row r="27240" spans="6:6" x14ac:dyDescent="0.25">
      <c r="F27240" s="469"/>
    </row>
    <row r="27241" spans="6:6" x14ac:dyDescent="0.25">
      <c r="F27241" s="469"/>
    </row>
    <row r="27242" spans="6:6" x14ac:dyDescent="0.25">
      <c r="F27242" s="469"/>
    </row>
    <row r="27243" spans="6:6" x14ac:dyDescent="0.25">
      <c r="F27243" s="469"/>
    </row>
    <row r="27244" spans="6:6" x14ac:dyDescent="0.25">
      <c r="F27244" s="469"/>
    </row>
    <row r="27245" spans="6:6" x14ac:dyDescent="0.25">
      <c r="F27245" s="469"/>
    </row>
    <row r="27246" spans="6:6" x14ac:dyDescent="0.25">
      <c r="F27246" s="469"/>
    </row>
    <row r="27247" spans="6:6" x14ac:dyDescent="0.25">
      <c r="F27247" s="469"/>
    </row>
    <row r="27248" spans="6:6" x14ac:dyDescent="0.25">
      <c r="F27248" s="469"/>
    </row>
    <row r="27249" spans="6:6" x14ac:dyDescent="0.25">
      <c r="F27249" s="469"/>
    </row>
    <row r="27250" spans="6:6" x14ac:dyDescent="0.25">
      <c r="F27250" s="469"/>
    </row>
    <row r="27251" spans="6:6" x14ac:dyDescent="0.25">
      <c r="F27251" s="469"/>
    </row>
    <row r="27252" spans="6:6" x14ac:dyDescent="0.25">
      <c r="F27252" s="469"/>
    </row>
    <row r="27253" spans="6:6" x14ac:dyDescent="0.25">
      <c r="F27253" s="469"/>
    </row>
    <row r="27254" spans="6:6" x14ac:dyDescent="0.25">
      <c r="F27254" s="469"/>
    </row>
    <row r="27255" spans="6:6" x14ac:dyDescent="0.25">
      <c r="F27255" s="469"/>
    </row>
    <row r="27256" spans="6:6" x14ac:dyDescent="0.25">
      <c r="F27256" s="469"/>
    </row>
    <row r="27257" spans="6:6" x14ac:dyDescent="0.25">
      <c r="F27257" s="469"/>
    </row>
    <row r="27258" spans="6:6" x14ac:dyDescent="0.25">
      <c r="F27258" s="469"/>
    </row>
    <row r="27259" spans="6:6" x14ac:dyDescent="0.25">
      <c r="F27259" s="469"/>
    </row>
    <row r="27260" spans="6:6" x14ac:dyDescent="0.25">
      <c r="F27260" s="469"/>
    </row>
    <row r="27261" spans="6:6" x14ac:dyDescent="0.25">
      <c r="F27261" s="469"/>
    </row>
    <row r="27262" spans="6:6" x14ac:dyDescent="0.25">
      <c r="F27262" s="469"/>
    </row>
    <row r="27263" spans="6:6" x14ac:dyDescent="0.25">
      <c r="F27263" s="469"/>
    </row>
    <row r="27264" spans="6:6" x14ac:dyDescent="0.25">
      <c r="F27264" s="469"/>
    </row>
    <row r="27265" spans="6:6" x14ac:dyDescent="0.25">
      <c r="F27265" s="469"/>
    </row>
    <row r="27266" spans="6:6" x14ac:dyDescent="0.25">
      <c r="F27266" s="469"/>
    </row>
    <row r="27267" spans="6:6" x14ac:dyDescent="0.25">
      <c r="F27267" s="469"/>
    </row>
    <row r="27268" spans="6:6" x14ac:dyDescent="0.25">
      <c r="F27268" s="469"/>
    </row>
    <row r="27269" spans="6:6" x14ac:dyDescent="0.25">
      <c r="F27269" s="469"/>
    </row>
    <row r="27270" spans="6:6" x14ac:dyDescent="0.25">
      <c r="F27270" s="469"/>
    </row>
    <row r="27271" spans="6:6" x14ac:dyDescent="0.25">
      <c r="F27271" s="469"/>
    </row>
    <row r="27272" spans="6:6" x14ac:dyDescent="0.25">
      <c r="F27272" s="469"/>
    </row>
    <row r="27273" spans="6:6" x14ac:dyDescent="0.25">
      <c r="F27273" s="469"/>
    </row>
    <row r="27274" spans="6:6" x14ac:dyDescent="0.25">
      <c r="F27274" s="469"/>
    </row>
    <row r="27275" spans="6:6" x14ac:dyDescent="0.25">
      <c r="F27275" s="469"/>
    </row>
    <row r="27276" spans="6:6" x14ac:dyDescent="0.25">
      <c r="F27276" s="469"/>
    </row>
    <row r="27277" spans="6:6" x14ac:dyDescent="0.25">
      <c r="F27277" s="469"/>
    </row>
    <row r="27278" spans="6:6" x14ac:dyDescent="0.25">
      <c r="F27278" s="469"/>
    </row>
    <row r="27279" spans="6:6" x14ac:dyDescent="0.25">
      <c r="F27279" s="469"/>
    </row>
    <row r="27280" spans="6:6" x14ac:dyDescent="0.25">
      <c r="F27280" s="469"/>
    </row>
    <row r="27281" spans="6:6" x14ac:dyDescent="0.25">
      <c r="F27281" s="469"/>
    </row>
    <row r="27282" spans="6:6" x14ac:dyDescent="0.25">
      <c r="F27282" s="469"/>
    </row>
    <row r="27283" spans="6:6" x14ac:dyDescent="0.25">
      <c r="F27283" s="469"/>
    </row>
    <row r="27284" spans="6:6" x14ac:dyDescent="0.25">
      <c r="F27284" s="469"/>
    </row>
    <row r="27285" spans="6:6" x14ac:dyDescent="0.25">
      <c r="F27285" s="469"/>
    </row>
    <row r="27286" spans="6:6" x14ac:dyDescent="0.25">
      <c r="F27286" s="469"/>
    </row>
    <row r="27287" spans="6:6" x14ac:dyDescent="0.25">
      <c r="F27287" s="469"/>
    </row>
    <row r="27288" spans="6:6" x14ac:dyDescent="0.25">
      <c r="F27288" s="469"/>
    </row>
    <row r="27289" spans="6:6" x14ac:dyDescent="0.25">
      <c r="F27289" s="469"/>
    </row>
    <row r="27290" spans="6:6" x14ac:dyDescent="0.25">
      <c r="F27290" s="469"/>
    </row>
    <row r="27291" spans="6:6" x14ac:dyDescent="0.25">
      <c r="F27291" s="469"/>
    </row>
    <row r="27292" spans="6:6" x14ac:dyDescent="0.25">
      <c r="F27292" s="469"/>
    </row>
    <row r="27293" spans="6:6" x14ac:dyDescent="0.25">
      <c r="F27293" s="469"/>
    </row>
    <row r="27294" spans="6:6" x14ac:dyDescent="0.25">
      <c r="F27294" s="469"/>
    </row>
    <row r="27295" spans="6:6" x14ac:dyDescent="0.25">
      <c r="F27295" s="469"/>
    </row>
    <row r="27296" spans="6:6" x14ac:dyDescent="0.25">
      <c r="F27296" s="469"/>
    </row>
    <row r="27297" spans="6:6" x14ac:dyDescent="0.25">
      <c r="F27297" s="469"/>
    </row>
    <row r="27298" spans="6:6" x14ac:dyDescent="0.25">
      <c r="F27298" s="469"/>
    </row>
    <row r="27299" spans="6:6" x14ac:dyDescent="0.25">
      <c r="F27299" s="469"/>
    </row>
    <row r="27300" spans="6:6" x14ac:dyDescent="0.25">
      <c r="F27300" s="469"/>
    </row>
    <row r="27301" spans="6:6" x14ac:dyDescent="0.25">
      <c r="F27301" s="469"/>
    </row>
    <row r="27302" spans="6:6" x14ac:dyDescent="0.25">
      <c r="F27302" s="469"/>
    </row>
    <row r="27303" spans="6:6" x14ac:dyDescent="0.25">
      <c r="F27303" s="469"/>
    </row>
    <row r="27304" spans="6:6" x14ac:dyDescent="0.25">
      <c r="F27304" s="469"/>
    </row>
    <row r="27305" spans="6:6" x14ac:dyDescent="0.25">
      <c r="F27305" s="469"/>
    </row>
    <row r="27306" spans="6:6" x14ac:dyDescent="0.25">
      <c r="F27306" s="469"/>
    </row>
    <row r="27307" spans="6:6" x14ac:dyDescent="0.25">
      <c r="F27307" s="469"/>
    </row>
    <row r="27308" spans="6:6" x14ac:dyDescent="0.25">
      <c r="F27308" s="469"/>
    </row>
    <row r="27309" spans="6:6" x14ac:dyDescent="0.25">
      <c r="F27309" s="469"/>
    </row>
    <row r="27310" spans="6:6" x14ac:dyDescent="0.25">
      <c r="F27310" s="469"/>
    </row>
    <row r="27311" spans="6:6" x14ac:dyDescent="0.25">
      <c r="F27311" s="469"/>
    </row>
    <row r="27312" spans="6:6" x14ac:dyDescent="0.25">
      <c r="F27312" s="469"/>
    </row>
    <row r="27313" spans="6:6" x14ac:dyDescent="0.25">
      <c r="F27313" s="469"/>
    </row>
    <row r="27314" spans="6:6" x14ac:dyDescent="0.25">
      <c r="F27314" s="469"/>
    </row>
    <row r="27315" spans="6:6" x14ac:dyDescent="0.25">
      <c r="F27315" s="469"/>
    </row>
    <row r="27316" spans="6:6" x14ac:dyDescent="0.25">
      <c r="F27316" s="469"/>
    </row>
    <row r="27317" spans="6:6" x14ac:dyDescent="0.25">
      <c r="F27317" s="469"/>
    </row>
    <row r="27318" spans="6:6" x14ac:dyDescent="0.25">
      <c r="F27318" s="469"/>
    </row>
    <row r="27319" spans="6:6" x14ac:dyDescent="0.25">
      <c r="F27319" s="469"/>
    </row>
    <row r="27320" spans="6:6" x14ac:dyDescent="0.25">
      <c r="F27320" s="469"/>
    </row>
    <row r="27321" spans="6:6" x14ac:dyDescent="0.25">
      <c r="F27321" s="469"/>
    </row>
    <row r="27322" spans="6:6" x14ac:dyDescent="0.25">
      <c r="F27322" s="469"/>
    </row>
    <row r="27323" spans="6:6" x14ac:dyDescent="0.25">
      <c r="F27323" s="469"/>
    </row>
    <row r="27324" spans="6:6" x14ac:dyDescent="0.25">
      <c r="F27324" s="469"/>
    </row>
    <row r="27325" spans="6:6" x14ac:dyDescent="0.25">
      <c r="F27325" s="469"/>
    </row>
    <row r="27326" spans="6:6" x14ac:dyDescent="0.25">
      <c r="F27326" s="469"/>
    </row>
    <row r="27327" spans="6:6" x14ac:dyDescent="0.25">
      <c r="F27327" s="469"/>
    </row>
    <row r="27328" spans="6:6" x14ac:dyDescent="0.25">
      <c r="F27328" s="469"/>
    </row>
    <row r="27329" spans="6:6" x14ac:dyDescent="0.25">
      <c r="F27329" s="469"/>
    </row>
    <row r="27330" spans="6:6" x14ac:dyDescent="0.25">
      <c r="F27330" s="469"/>
    </row>
    <row r="27331" spans="6:6" x14ac:dyDescent="0.25">
      <c r="F27331" s="469"/>
    </row>
    <row r="27332" spans="6:6" x14ac:dyDescent="0.25">
      <c r="F27332" s="469"/>
    </row>
    <row r="27333" spans="6:6" x14ac:dyDescent="0.25">
      <c r="F27333" s="469"/>
    </row>
    <row r="27334" spans="6:6" x14ac:dyDescent="0.25">
      <c r="F27334" s="469"/>
    </row>
    <row r="27335" spans="6:6" x14ac:dyDescent="0.25">
      <c r="F27335" s="469"/>
    </row>
    <row r="27336" spans="6:6" x14ac:dyDescent="0.25">
      <c r="F27336" s="469"/>
    </row>
    <row r="27337" spans="6:6" x14ac:dyDescent="0.25">
      <c r="F27337" s="469"/>
    </row>
    <row r="27338" spans="6:6" x14ac:dyDescent="0.25">
      <c r="F27338" s="469"/>
    </row>
    <row r="27339" spans="6:6" x14ac:dyDescent="0.25">
      <c r="F27339" s="469"/>
    </row>
    <row r="27340" spans="6:6" x14ac:dyDescent="0.25">
      <c r="F27340" s="469"/>
    </row>
    <row r="27341" spans="6:6" x14ac:dyDescent="0.25">
      <c r="F27341" s="469"/>
    </row>
    <row r="27342" spans="6:6" x14ac:dyDescent="0.25">
      <c r="F27342" s="469"/>
    </row>
    <row r="27343" spans="6:6" x14ac:dyDescent="0.25">
      <c r="F27343" s="469"/>
    </row>
    <row r="27344" spans="6:6" x14ac:dyDescent="0.25">
      <c r="F27344" s="469"/>
    </row>
    <row r="27345" spans="6:6" x14ac:dyDescent="0.25">
      <c r="F27345" s="469"/>
    </row>
    <row r="27346" spans="6:6" x14ac:dyDescent="0.25">
      <c r="F27346" s="469"/>
    </row>
    <row r="27347" spans="6:6" x14ac:dyDescent="0.25">
      <c r="F27347" s="469"/>
    </row>
    <row r="27348" spans="6:6" x14ac:dyDescent="0.25">
      <c r="F27348" s="469"/>
    </row>
    <row r="27349" spans="6:6" x14ac:dyDescent="0.25">
      <c r="F27349" s="469"/>
    </row>
    <row r="27350" spans="6:6" x14ac:dyDescent="0.25">
      <c r="F27350" s="469"/>
    </row>
    <row r="27351" spans="6:6" x14ac:dyDescent="0.25">
      <c r="F27351" s="469"/>
    </row>
    <row r="27352" spans="6:6" x14ac:dyDescent="0.25">
      <c r="F27352" s="469"/>
    </row>
    <row r="27353" spans="6:6" x14ac:dyDescent="0.25">
      <c r="F27353" s="469"/>
    </row>
    <row r="27354" spans="6:6" x14ac:dyDescent="0.25">
      <c r="F27354" s="469"/>
    </row>
    <row r="27355" spans="6:6" x14ac:dyDescent="0.25">
      <c r="F27355" s="469"/>
    </row>
    <row r="27356" spans="6:6" x14ac:dyDescent="0.25">
      <c r="F27356" s="469"/>
    </row>
    <row r="27357" spans="6:6" x14ac:dyDescent="0.25">
      <c r="F27357" s="469"/>
    </row>
    <row r="27358" spans="6:6" x14ac:dyDescent="0.25">
      <c r="F27358" s="469"/>
    </row>
    <row r="27359" spans="6:6" x14ac:dyDescent="0.25">
      <c r="F27359" s="469"/>
    </row>
    <row r="27360" spans="6:6" x14ac:dyDescent="0.25">
      <c r="F27360" s="469"/>
    </row>
    <row r="27361" spans="6:6" x14ac:dyDescent="0.25">
      <c r="F27361" s="469"/>
    </row>
    <row r="27362" spans="6:6" x14ac:dyDescent="0.25">
      <c r="F27362" s="469"/>
    </row>
    <row r="27363" spans="6:6" x14ac:dyDescent="0.25">
      <c r="F27363" s="469"/>
    </row>
    <row r="27364" spans="6:6" x14ac:dyDescent="0.25">
      <c r="F27364" s="469"/>
    </row>
    <row r="27365" spans="6:6" x14ac:dyDescent="0.25">
      <c r="F27365" s="469"/>
    </row>
    <row r="27366" spans="6:6" x14ac:dyDescent="0.25">
      <c r="F27366" s="469"/>
    </row>
    <row r="27367" spans="6:6" x14ac:dyDescent="0.25">
      <c r="F27367" s="469"/>
    </row>
    <row r="27368" spans="6:6" x14ac:dyDescent="0.25">
      <c r="F27368" s="469"/>
    </row>
    <row r="27369" spans="6:6" x14ac:dyDescent="0.25">
      <c r="F27369" s="469"/>
    </row>
    <row r="27370" spans="6:6" x14ac:dyDescent="0.25">
      <c r="F27370" s="469"/>
    </row>
    <row r="27371" spans="6:6" x14ac:dyDescent="0.25">
      <c r="F27371" s="469"/>
    </row>
    <row r="27372" spans="6:6" x14ac:dyDescent="0.25">
      <c r="F27372" s="469"/>
    </row>
    <row r="27373" spans="6:6" x14ac:dyDescent="0.25">
      <c r="F27373" s="469"/>
    </row>
    <row r="27374" spans="6:6" x14ac:dyDescent="0.25">
      <c r="F27374" s="469"/>
    </row>
    <row r="27375" spans="6:6" x14ac:dyDescent="0.25">
      <c r="F27375" s="469"/>
    </row>
    <row r="27376" spans="6:6" x14ac:dyDescent="0.25">
      <c r="F27376" s="469"/>
    </row>
    <row r="27377" spans="6:6" x14ac:dyDescent="0.25">
      <c r="F27377" s="469"/>
    </row>
    <row r="27378" spans="6:6" x14ac:dyDescent="0.25">
      <c r="F27378" s="469"/>
    </row>
    <row r="27379" spans="6:6" x14ac:dyDescent="0.25">
      <c r="F27379" s="469"/>
    </row>
    <row r="27380" spans="6:6" x14ac:dyDescent="0.25">
      <c r="F27380" s="469"/>
    </row>
    <row r="27381" spans="6:6" x14ac:dyDescent="0.25">
      <c r="F27381" s="469"/>
    </row>
    <row r="27382" spans="6:6" x14ac:dyDescent="0.25">
      <c r="F27382" s="469"/>
    </row>
    <row r="27383" spans="6:6" x14ac:dyDescent="0.25">
      <c r="F27383" s="469"/>
    </row>
    <row r="27384" spans="6:6" x14ac:dyDescent="0.25">
      <c r="F27384" s="469"/>
    </row>
    <row r="27385" spans="6:6" x14ac:dyDescent="0.25">
      <c r="F27385" s="469"/>
    </row>
    <row r="27386" spans="6:6" x14ac:dyDescent="0.25">
      <c r="F27386" s="469"/>
    </row>
    <row r="27387" spans="6:6" x14ac:dyDescent="0.25">
      <c r="F27387" s="469"/>
    </row>
    <row r="27388" spans="6:6" x14ac:dyDescent="0.25">
      <c r="F27388" s="469"/>
    </row>
    <row r="27389" spans="6:6" x14ac:dyDescent="0.25">
      <c r="F27389" s="469"/>
    </row>
    <row r="27390" spans="6:6" x14ac:dyDescent="0.25">
      <c r="F27390" s="469"/>
    </row>
    <row r="27391" spans="6:6" x14ac:dyDescent="0.25">
      <c r="F27391" s="469"/>
    </row>
    <row r="27392" spans="6:6" x14ac:dyDescent="0.25">
      <c r="F27392" s="469"/>
    </row>
    <row r="27393" spans="6:6" x14ac:dyDescent="0.25">
      <c r="F27393" s="469"/>
    </row>
    <row r="27394" spans="6:6" x14ac:dyDescent="0.25">
      <c r="F27394" s="469"/>
    </row>
    <row r="27395" spans="6:6" x14ac:dyDescent="0.25">
      <c r="F27395" s="469"/>
    </row>
    <row r="27396" spans="6:6" x14ac:dyDescent="0.25">
      <c r="F27396" s="469"/>
    </row>
    <row r="27397" spans="6:6" x14ac:dyDescent="0.25">
      <c r="F27397" s="469"/>
    </row>
    <row r="27398" spans="6:6" x14ac:dyDescent="0.25">
      <c r="F27398" s="469"/>
    </row>
    <row r="27399" spans="6:6" x14ac:dyDescent="0.25">
      <c r="F27399" s="469"/>
    </row>
    <row r="27400" spans="6:6" x14ac:dyDescent="0.25">
      <c r="F27400" s="469"/>
    </row>
    <row r="27401" spans="6:6" x14ac:dyDescent="0.25">
      <c r="F27401" s="469"/>
    </row>
    <row r="27402" spans="6:6" x14ac:dyDescent="0.25">
      <c r="F27402" s="469"/>
    </row>
    <row r="27403" spans="6:6" x14ac:dyDescent="0.25">
      <c r="F27403" s="469"/>
    </row>
    <row r="27404" spans="6:6" x14ac:dyDescent="0.25">
      <c r="F27404" s="469"/>
    </row>
    <row r="27405" spans="6:6" x14ac:dyDescent="0.25">
      <c r="F27405" s="469"/>
    </row>
    <row r="27406" spans="6:6" x14ac:dyDescent="0.25">
      <c r="F27406" s="469"/>
    </row>
    <row r="27407" spans="6:6" x14ac:dyDescent="0.25">
      <c r="F27407" s="469"/>
    </row>
    <row r="27408" spans="6:6" x14ac:dyDescent="0.25">
      <c r="F27408" s="469"/>
    </row>
    <row r="27409" spans="6:6" x14ac:dyDescent="0.25">
      <c r="F27409" s="469"/>
    </row>
    <row r="27410" spans="6:6" x14ac:dyDescent="0.25">
      <c r="F27410" s="469"/>
    </row>
    <row r="27411" spans="6:6" x14ac:dyDescent="0.25">
      <c r="F27411" s="469"/>
    </row>
    <row r="27412" spans="6:6" x14ac:dyDescent="0.25">
      <c r="F27412" s="469"/>
    </row>
    <row r="27413" spans="6:6" x14ac:dyDescent="0.25">
      <c r="F27413" s="469"/>
    </row>
    <row r="27414" spans="6:6" x14ac:dyDescent="0.25">
      <c r="F27414" s="469"/>
    </row>
    <row r="27415" spans="6:6" x14ac:dyDescent="0.25">
      <c r="F27415" s="469"/>
    </row>
    <row r="27416" spans="6:6" x14ac:dyDescent="0.25">
      <c r="F27416" s="469"/>
    </row>
    <row r="27417" spans="6:6" x14ac:dyDescent="0.25">
      <c r="F27417" s="469"/>
    </row>
    <row r="27418" spans="6:6" x14ac:dyDescent="0.25">
      <c r="F27418" s="469"/>
    </row>
    <row r="27419" spans="6:6" x14ac:dyDescent="0.25">
      <c r="F27419" s="469"/>
    </row>
    <row r="27420" spans="6:6" x14ac:dyDescent="0.25">
      <c r="F27420" s="469"/>
    </row>
    <row r="27421" spans="6:6" x14ac:dyDescent="0.25">
      <c r="F27421" s="469"/>
    </row>
    <row r="27422" spans="6:6" x14ac:dyDescent="0.25">
      <c r="F27422" s="469"/>
    </row>
    <row r="27423" spans="6:6" x14ac:dyDescent="0.25">
      <c r="F27423" s="469"/>
    </row>
    <row r="27424" spans="6:6" x14ac:dyDescent="0.25">
      <c r="F27424" s="469"/>
    </row>
    <row r="27425" spans="6:6" x14ac:dyDescent="0.25">
      <c r="F27425" s="469"/>
    </row>
    <row r="27426" spans="6:6" x14ac:dyDescent="0.25">
      <c r="F27426" s="469"/>
    </row>
    <row r="27427" spans="6:6" x14ac:dyDescent="0.25">
      <c r="F27427" s="469"/>
    </row>
    <row r="27428" spans="6:6" x14ac:dyDescent="0.25">
      <c r="F27428" s="469"/>
    </row>
    <row r="27429" spans="6:6" x14ac:dyDescent="0.25">
      <c r="F27429" s="469"/>
    </row>
    <row r="27430" spans="6:6" x14ac:dyDescent="0.25">
      <c r="F27430" s="469"/>
    </row>
    <row r="27431" spans="6:6" x14ac:dyDescent="0.25">
      <c r="F27431" s="469"/>
    </row>
    <row r="27432" spans="6:6" x14ac:dyDescent="0.25">
      <c r="F27432" s="469"/>
    </row>
    <row r="27433" spans="6:6" x14ac:dyDescent="0.25">
      <c r="F27433" s="469"/>
    </row>
    <row r="27434" spans="6:6" x14ac:dyDescent="0.25">
      <c r="F27434" s="469"/>
    </row>
    <row r="27435" spans="6:6" x14ac:dyDescent="0.25">
      <c r="F27435" s="469"/>
    </row>
    <row r="27436" spans="6:6" x14ac:dyDescent="0.25">
      <c r="F27436" s="469"/>
    </row>
    <row r="27437" spans="6:6" x14ac:dyDescent="0.25">
      <c r="F27437" s="469"/>
    </row>
    <row r="27438" spans="6:6" x14ac:dyDescent="0.25">
      <c r="F27438" s="469"/>
    </row>
    <row r="27439" spans="6:6" x14ac:dyDescent="0.25">
      <c r="F27439" s="469"/>
    </row>
    <row r="27440" spans="6:6" x14ac:dyDescent="0.25">
      <c r="F27440" s="469"/>
    </row>
    <row r="27441" spans="6:6" x14ac:dyDescent="0.25">
      <c r="F27441" s="469"/>
    </row>
    <row r="27442" spans="6:6" x14ac:dyDescent="0.25">
      <c r="F27442" s="469"/>
    </row>
    <row r="27443" spans="6:6" x14ac:dyDescent="0.25">
      <c r="F27443" s="469"/>
    </row>
    <row r="27444" spans="6:6" x14ac:dyDescent="0.25">
      <c r="F27444" s="469"/>
    </row>
    <row r="27445" spans="6:6" x14ac:dyDescent="0.25">
      <c r="F27445" s="469"/>
    </row>
    <row r="27446" spans="6:6" x14ac:dyDescent="0.25">
      <c r="F27446" s="469"/>
    </row>
    <row r="27447" spans="6:6" x14ac:dyDescent="0.25">
      <c r="F27447" s="469"/>
    </row>
    <row r="27448" spans="6:6" x14ac:dyDescent="0.25">
      <c r="F27448" s="469"/>
    </row>
    <row r="27449" spans="6:6" x14ac:dyDescent="0.25">
      <c r="F27449" s="469"/>
    </row>
    <row r="27450" spans="6:6" x14ac:dyDescent="0.25">
      <c r="F27450" s="469"/>
    </row>
    <row r="27451" spans="6:6" x14ac:dyDescent="0.25">
      <c r="F27451" s="469"/>
    </row>
    <row r="27452" spans="6:6" x14ac:dyDescent="0.25">
      <c r="F27452" s="469"/>
    </row>
    <row r="27453" spans="6:6" x14ac:dyDescent="0.25">
      <c r="F27453" s="469"/>
    </row>
    <row r="27454" spans="6:6" x14ac:dyDescent="0.25">
      <c r="F27454" s="469"/>
    </row>
    <row r="27455" spans="6:6" x14ac:dyDescent="0.25">
      <c r="F27455" s="469"/>
    </row>
    <row r="27456" spans="6:6" x14ac:dyDescent="0.25">
      <c r="F27456" s="469"/>
    </row>
    <row r="27457" spans="6:6" x14ac:dyDescent="0.25">
      <c r="F27457" s="469"/>
    </row>
    <row r="27458" spans="6:6" x14ac:dyDescent="0.25">
      <c r="F27458" s="469"/>
    </row>
    <row r="27459" spans="6:6" x14ac:dyDescent="0.25">
      <c r="F27459" s="469"/>
    </row>
    <row r="27460" spans="6:6" x14ac:dyDescent="0.25">
      <c r="F27460" s="469"/>
    </row>
    <row r="27461" spans="6:6" x14ac:dyDescent="0.25">
      <c r="F27461" s="469"/>
    </row>
    <row r="27462" spans="6:6" x14ac:dyDescent="0.25">
      <c r="F27462" s="469"/>
    </row>
    <row r="27463" spans="6:6" x14ac:dyDescent="0.25">
      <c r="F27463" s="469"/>
    </row>
    <row r="27464" spans="6:6" x14ac:dyDescent="0.25">
      <c r="F27464" s="469"/>
    </row>
    <row r="27465" spans="6:6" x14ac:dyDescent="0.25">
      <c r="F27465" s="469"/>
    </row>
    <row r="27466" spans="6:6" x14ac:dyDescent="0.25">
      <c r="F27466" s="469"/>
    </row>
    <row r="27467" spans="6:6" x14ac:dyDescent="0.25">
      <c r="F27467" s="469"/>
    </row>
    <row r="27468" spans="6:6" x14ac:dyDescent="0.25">
      <c r="F27468" s="469"/>
    </row>
    <row r="27469" spans="6:6" x14ac:dyDescent="0.25">
      <c r="F27469" s="469"/>
    </row>
    <row r="27470" spans="6:6" x14ac:dyDescent="0.25">
      <c r="F27470" s="469"/>
    </row>
    <row r="27471" spans="6:6" x14ac:dyDescent="0.25">
      <c r="F27471" s="469"/>
    </row>
    <row r="27472" spans="6:6" x14ac:dyDescent="0.25">
      <c r="F27472" s="469"/>
    </row>
    <row r="27473" spans="6:6" x14ac:dyDescent="0.25">
      <c r="F27473" s="469"/>
    </row>
    <row r="27474" spans="6:6" x14ac:dyDescent="0.25">
      <c r="F27474" s="469"/>
    </row>
    <row r="27475" spans="6:6" x14ac:dyDescent="0.25">
      <c r="F27475" s="469"/>
    </row>
    <row r="27476" spans="6:6" x14ac:dyDescent="0.25">
      <c r="F27476" s="469"/>
    </row>
    <row r="27477" spans="6:6" x14ac:dyDescent="0.25">
      <c r="F27477" s="469"/>
    </row>
    <row r="27478" spans="6:6" x14ac:dyDescent="0.25">
      <c r="F27478" s="469"/>
    </row>
    <row r="27479" spans="6:6" x14ac:dyDescent="0.25">
      <c r="F27479" s="469"/>
    </row>
    <row r="27480" spans="6:6" x14ac:dyDescent="0.25">
      <c r="F27480" s="469"/>
    </row>
    <row r="27481" spans="6:6" x14ac:dyDescent="0.25">
      <c r="F27481" s="469"/>
    </row>
    <row r="27482" spans="6:6" x14ac:dyDescent="0.25">
      <c r="F27482" s="469"/>
    </row>
    <row r="27483" spans="6:6" x14ac:dyDescent="0.25">
      <c r="F27483" s="469"/>
    </row>
    <row r="27484" spans="6:6" x14ac:dyDescent="0.25">
      <c r="F27484" s="469"/>
    </row>
    <row r="27485" spans="6:6" x14ac:dyDescent="0.25">
      <c r="F27485" s="469"/>
    </row>
    <row r="27486" spans="6:6" x14ac:dyDescent="0.25">
      <c r="F27486" s="469"/>
    </row>
    <row r="27487" spans="6:6" x14ac:dyDescent="0.25">
      <c r="F27487" s="469"/>
    </row>
    <row r="27488" spans="6:6" x14ac:dyDescent="0.25">
      <c r="F27488" s="469"/>
    </row>
    <row r="27489" spans="6:6" x14ac:dyDescent="0.25">
      <c r="F27489" s="469"/>
    </row>
    <row r="27490" spans="6:6" x14ac:dyDescent="0.25">
      <c r="F27490" s="469"/>
    </row>
    <row r="27491" spans="6:6" x14ac:dyDescent="0.25">
      <c r="F27491" s="469"/>
    </row>
    <row r="27492" spans="6:6" x14ac:dyDescent="0.25">
      <c r="F27492" s="469"/>
    </row>
    <row r="27493" spans="6:6" x14ac:dyDescent="0.25">
      <c r="F27493" s="469"/>
    </row>
    <row r="27494" spans="6:6" x14ac:dyDescent="0.25">
      <c r="F27494" s="469"/>
    </row>
    <row r="27495" spans="6:6" x14ac:dyDescent="0.25">
      <c r="F27495" s="469"/>
    </row>
    <row r="27496" spans="6:6" x14ac:dyDescent="0.25">
      <c r="F27496" s="469"/>
    </row>
    <row r="27497" spans="6:6" x14ac:dyDescent="0.25">
      <c r="F27497" s="469"/>
    </row>
    <row r="27498" spans="6:6" x14ac:dyDescent="0.25">
      <c r="F27498" s="469"/>
    </row>
    <row r="27499" spans="6:6" x14ac:dyDescent="0.25">
      <c r="F27499" s="469"/>
    </row>
    <row r="27500" spans="6:6" x14ac:dyDescent="0.25">
      <c r="F27500" s="469"/>
    </row>
    <row r="27501" spans="6:6" x14ac:dyDescent="0.25">
      <c r="F27501" s="469"/>
    </row>
    <row r="27502" spans="6:6" x14ac:dyDescent="0.25">
      <c r="F27502" s="469"/>
    </row>
    <row r="27503" spans="6:6" x14ac:dyDescent="0.25">
      <c r="F27503" s="469"/>
    </row>
    <row r="27504" spans="6:6" x14ac:dyDescent="0.25">
      <c r="F27504" s="469"/>
    </row>
    <row r="27505" spans="6:6" x14ac:dyDescent="0.25">
      <c r="F27505" s="469"/>
    </row>
    <row r="27506" spans="6:6" x14ac:dyDescent="0.25">
      <c r="F27506" s="469"/>
    </row>
    <row r="27507" spans="6:6" x14ac:dyDescent="0.25">
      <c r="F27507" s="469"/>
    </row>
    <row r="27508" spans="6:6" x14ac:dyDescent="0.25">
      <c r="F27508" s="469"/>
    </row>
    <row r="27509" spans="6:6" x14ac:dyDescent="0.25">
      <c r="F27509" s="469"/>
    </row>
    <row r="27510" spans="6:6" x14ac:dyDescent="0.25">
      <c r="F27510" s="469"/>
    </row>
    <row r="27511" spans="6:6" x14ac:dyDescent="0.25">
      <c r="F27511" s="469"/>
    </row>
    <row r="27512" spans="6:6" x14ac:dyDescent="0.25">
      <c r="F27512" s="469"/>
    </row>
    <row r="27513" spans="6:6" x14ac:dyDescent="0.25">
      <c r="F27513" s="469"/>
    </row>
    <row r="27514" spans="6:6" x14ac:dyDescent="0.25">
      <c r="F27514" s="469"/>
    </row>
    <row r="27515" spans="6:6" x14ac:dyDescent="0.25">
      <c r="F27515" s="469"/>
    </row>
    <row r="27516" spans="6:6" x14ac:dyDescent="0.25">
      <c r="F27516" s="469"/>
    </row>
    <row r="27517" spans="6:6" x14ac:dyDescent="0.25">
      <c r="F27517" s="469"/>
    </row>
    <row r="27518" spans="6:6" x14ac:dyDescent="0.25">
      <c r="F27518" s="469"/>
    </row>
    <row r="27519" spans="6:6" x14ac:dyDescent="0.25">
      <c r="F27519" s="469"/>
    </row>
    <row r="27520" spans="6:6" x14ac:dyDescent="0.25">
      <c r="F27520" s="469"/>
    </row>
    <row r="27521" spans="6:6" x14ac:dyDescent="0.25">
      <c r="F27521" s="469"/>
    </row>
    <row r="27522" spans="6:6" x14ac:dyDescent="0.25">
      <c r="F27522" s="469"/>
    </row>
    <row r="27523" spans="6:6" x14ac:dyDescent="0.25">
      <c r="F27523" s="469"/>
    </row>
    <row r="27524" spans="6:6" x14ac:dyDescent="0.25">
      <c r="F27524" s="469"/>
    </row>
    <row r="27525" spans="6:6" x14ac:dyDescent="0.25">
      <c r="F27525" s="469"/>
    </row>
    <row r="27526" spans="6:6" x14ac:dyDescent="0.25">
      <c r="F27526" s="469"/>
    </row>
    <row r="27527" spans="6:6" x14ac:dyDescent="0.25">
      <c r="F27527" s="469"/>
    </row>
    <row r="27528" spans="6:6" x14ac:dyDescent="0.25">
      <c r="F27528" s="469"/>
    </row>
    <row r="27529" spans="6:6" x14ac:dyDescent="0.25">
      <c r="F27529" s="469"/>
    </row>
    <row r="27530" spans="6:6" x14ac:dyDescent="0.25">
      <c r="F27530" s="469"/>
    </row>
    <row r="27531" spans="6:6" x14ac:dyDescent="0.25">
      <c r="F27531" s="469"/>
    </row>
    <row r="27532" spans="6:6" x14ac:dyDescent="0.25">
      <c r="F27532" s="469"/>
    </row>
    <row r="27533" spans="6:6" x14ac:dyDescent="0.25">
      <c r="F27533" s="469"/>
    </row>
    <row r="27534" spans="6:6" x14ac:dyDescent="0.25">
      <c r="F27534" s="469"/>
    </row>
    <row r="27535" spans="6:6" x14ac:dyDescent="0.25">
      <c r="F27535" s="469"/>
    </row>
    <row r="27536" spans="6:6" x14ac:dyDescent="0.25">
      <c r="F27536" s="469"/>
    </row>
    <row r="27537" spans="6:6" x14ac:dyDescent="0.25">
      <c r="F27537" s="469"/>
    </row>
    <row r="27538" spans="6:6" x14ac:dyDescent="0.25">
      <c r="F27538" s="469"/>
    </row>
    <row r="27539" spans="6:6" x14ac:dyDescent="0.25">
      <c r="F27539" s="469"/>
    </row>
    <row r="27540" spans="6:6" x14ac:dyDescent="0.25">
      <c r="F27540" s="469"/>
    </row>
    <row r="27541" spans="6:6" x14ac:dyDescent="0.25">
      <c r="F27541" s="469"/>
    </row>
    <row r="27542" spans="6:6" x14ac:dyDescent="0.25">
      <c r="F27542" s="469"/>
    </row>
    <row r="27543" spans="6:6" x14ac:dyDescent="0.25">
      <c r="F27543" s="469"/>
    </row>
    <row r="27544" spans="6:6" x14ac:dyDescent="0.25">
      <c r="F27544" s="469"/>
    </row>
    <row r="27545" spans="6:6" x14ac:dyDescent="0.25">
      <c r="F27545" s="469"/>
    </row>
    <row r="27546" spans="6:6" x14ac:dyDescent="0.25">
      <c r="F27546" s="469"/>
    </row>
    <row r="27547" spans="6:6" x14ac:dyDescent="0.25">
      <c r="F27547" s="469"/>
    </row>
    <row r="27548" spans="6:6" x14ac:dyDescent="0.25">
      <c r="F27548" s="469"/>
    </row>
    <row r="27549" spans="6:6" x14ac:dyDescent="0.25">
      <c r="F27549" s="469"/>
    </row>
    <row r="27550" spans="6:6" x14ac:dyDescent="0.25">
      <c r="F27550" s="469"/>
    </row>
    <row r="27551" spans="6:6" x14ac:dyDescent="0.25">
      <c r="F27551" s="469"/>
    </row>
    <row r="27552" spans="6:6" x14ac:dyDescent="0.25">
      <c r="F27552" s="469"/>
    </row>
    <row r="27553" spans="6:6" x14ac:dyDescent="0.25">
      <c r="F27553" s="469"/>
    </row>
    <row r="27554" spans="6:6" x14ac:dyDescent="0.25">
      <c r="F27554" s="469"/>
    </row>
    <row r="27555" spans="6:6" x14ac:dyDescent="0.25">
      <c r="F27555" s="469"/>
    </row>
    <row r="27556" spans="6:6" x14ac:dyDescent="0.25">
      <c r="F27556" s="469"/>
    </row>
    <row r="27557" spans="6:6" x14ac:dyDescent="0.25">
      <c r="F27557" s="469"/>
    </row>
    <row r="27558" spans="6:6" x14ac:dyDescent="0.25">
      <c r="F27558" s="469"/>
    </row>
    <row r="27559" spans="6:6" x14ac:dyDescent="0.25">
      <c r="F27559" s="469"/>
    </row>
    <row r="27560" spans="6:6" x14ac:dyDescent="0.25">
      <c r="F27560" s="469"/>
    </row>
    <row r="27561" spans="6:6" x14ac:dyDescent="0.25">
      <c r="F27561" s="469"/>
    </row>
    <row r="27562" spans="6:6" x14ac:dyDescent="0.25">
      <c r="F27562" s="469"/>
    </row>
    <row r="27563" spans="6:6" x14ac:dyDescent="0.25">
      <c r="F27563" s="469"/>
    </row>
    <row r="27564" spans="6:6" x14ac:dyDescent="0.25">
      <c r="F27564" s="469"/>
    </row>
    <row r="27565" spans="6:6" x14ac:dyDescent="0.25">
      <c r="F27565" s="469"/>
    </row>
    <row r="27566" spans="6:6" x14ac:dyDescent="0.25">
      <c r="F27566" s="469"/>
    </row>
    <row r="27567" spans="6:6" x14ac:dyDescent="0.25">
      <c r="F27567" s="469"/>
    </row>
    <row r="27568" spans="6:6" x14ac:dyDescent="0.25">
      <c r="F27568" s="469"/>
    </row>
    <row r="27569" spans="6:6" x14ac:dyDescent="0.25">
      <c r="F27569" s="469"/>
    </row>
    <row r="27570" spans="6:6" x14ac:dyDescent="0.25">
      <c r="F27570" s="469"/>
    </row>
    <row r="27571" spans="6:6" x14ac:dyDescent="0.25">
      <c r="F27571" s="469"/>
    </row>
    <row r="27572" spans="6:6" x14ac:dyDescent="0.25">
      <c r="F27572" s="469"/>
    </row>
    <row r="27573" spans="6:6" x14ac:dyDescent="0.25">
      <c r="F27573" s="469"/>
    </row>
    <row r="27574" spans="6:6" x14ac:dyDescent="0.25">
      <c r="F27574" s="469"/>
    </row>
    <row r="27575" spans="6:6" x14ac:dyDescent="0.25">
      <c r="F27575" s="469"/>
    </row>
    <row r="27576" spans="6:6" x14ac:dyDescent="0.25">
      <c r="F27576" s="469"/>
    </row>
    <row r="27577" spans="6:6" x14ac:dyDescent="0.25">
      <c r="F27577" s="469"/>
    </row>
    <row r="27578" spans="6:6" x14ac:dyDescent="0.25">
      <c r="F27578" s="469"/>
    </row>
    <row r="27579" spans="6:6" x14ac:dyDescent="0.25">
      <c r="F27579" s="469"/>
    </row>
    <row r="27580" spans="6:6" x14ac:dyDescent="0.25">
      <c r="F27580" s="469"/>
    </row>
    <row r="27581" spans="6:6" x14ac:dyDescent="0.25">
      <c r="F27581" s="469"/>
    </row>
    <row r="27582" spans="6:6" x14ac:dyDescent="0.25">
      <c r="F27582" s="469"/>
    </row>
    <row r="27583" spans="6:6" x14ac:dyDescent="0.25">
      <c r="F27583" s="469"/>
    </row>
    <row r="27584" spans="6:6" x14ac:dyDescent="0.25">
      <c r="F27584" s="469"/>
    </row>
    <row r="27585" spans="6:6" x14ac:dyDescent="0.25">
      <c r="F27585" s="469"/>
    </row>
    <row r="27586" spans="6:6" x14ac:dyDescent="0.25">
      <c r="F27586" s="469"/>
    </row>
    <row r="27587" spans="6:6" x14ac:dyDescent="0.25">
      <c r="F27587" s="469"/>
    </row>
    <row r="27588" spans="6:6" x14ac:dyDescent="0.25">
      <c r="F27588" s="469"/>
    </row>
    <row r="27589" spans="6:6" x14ac:dyDescent="0.25">
      <c r="F27589" s="469"/>
    </row>
    <row r="27590" spans="6:6" x14ac:dyDescent="0.25">
      <c r="F27590" s="469"/>
    </row>
    <row r="27591" spans="6:6" x14ac:dyDescent="0.25">
      <c r="F27591" s="469"/>
    </row>
    <row r="27592" spans="6:6" x14ac:dyDescent="0.25">
      <c r="F27592" s="469"/>
    </row>
    <row r="27593" spans="6:6" x14ac:dyDescent="0.25">
      <c r="F27593" s="469"/>
    </row>
    <row r="27594" spans="6:6" x14ac:dyDescent="0.25">
      <c r="F27594" s="469"/>
    </row>
    <row r="27595" spans="6:6" x14ac:dyDescent="0.25">
      <c r="F27595" s="469"/>
    </row>
    <row r="27596" spans="6:6" x14ac:dyDescent="0.25">
      <c r="F27596" s="469"/>
    </row>
    <row r="27597" spans="6:6" x14ac:dyDescent="0.25">
      <c r="F27597" s="469"/>
    </row>
    <row r="27598" spans="6:6" x14ac:dyDescent="0.25">
      <c r="F27598" s="469"/>
    </row>
    <row r="27599" spans="6:6" x14ac:dyDescent="0.25">
      <c r="F27599" s="469"/>
    </row>
    <row r="27600" spans="6:6" x14ac:dyDescent="0.25">
      <c r="F27600" s="469"/>
    </row>
    <row r="27601" spans="6:6" x14ac:dyDescent="0.25">
      <c r="F27601" s="469"/>
    </row>
    <row r="27602" spans="6:6" x14ac:dyDescent="0.25">
      <c r="F27602" s="469"/>
    </row>
    <row r="27603" spans="6:6" x14ac:dyDescent="0.25">
      <c r="F27603" s="469"/>
    </row>
    <row r="27604" spans="6:6" x14ac:dyDescent="0.25">
      <c r="F27604" s="469"/>
    </row>
    <row r="27605" spans="6:6" x14ac:dyDescent="0.25">
      <c r="F27605" s="469"/>
    </row>
    <row r="27606" spans="6:6" x14ac:dyDescent="0.25">
      <c r="F27606" s="469"/>
    </row>
    <row r="27607" spans="6:6" x14ac:dyDescent="0.25">
      <c r="F27607" s="469"/>
    </row>
    <row r="27608" spans="6:6" x14ac:dyDescent="0.25">
      <c r="F27608" s="469"/>
    </row>
    <row r="27609" spans="6:6" x14ac:dyDescent="0.25">
      <c r="F27609" s="469"/>
    </row>
    <row r="27610" spans="6:6" x14ac:dyDescent="0.25">
      <c r="F27610" s="469"/>
    </row>
    <row r="27611" spans="6:6" x14ac:dyDescent="0.25">
      <c r="F27611" s="469"/>
    </row>
    <row r="27612" spans="6:6" x14ac:dyDescent="0.25">
      <c r="F27612" s="469"/>
    </row>
    <row r="27613" spans="6:6" x14ac:dyDescent="0.25">
      <c r="F27613" s="469"/>
    </row>
    <row r="27614" spans="6:6" x14ac:dyDescent="0.25">
      <c r="F27614" s="469"/>
    </row>
    <row r="27615" spans="6:6" x14ac:dyDescent="0.25">
      <c r="F27615" s="469"/>
    </row>
    <row r="27616" spans="6:6" x14ac:dyDescent="0.25">
      <c r="F27616" s="469"/>
    </row>
    <row r="27617" spans="6:6" x14ac:dyDescent="0.25">
      <c r="F27617" s="469"/>
    </row>
    <row r="27618" spans="6:6" x14ac:dyDescent="0.25">
      <c r="F27618" s="469"/>
    </row>
    <row r="27619" spans="6:6" x14ac:dyDescent="0.25">
      <c r="F27619" s="469"/>
    </row>
    <row r="27620" spans="6:6" x14ac:dyDescent="0.25">
      <c r="F27620" s="469"/>
    </row>
    <row r="27621" spans="6:6" x14ac:dyDescent="0.25">
      <c r="F27621" s="469"/>
    </row>
    <row r="27622" spans="6:6" x14ac:dyDescent="0.25">
      <c r="F27622" s="469"/>
    </row>
    <row r="27623" spans="6:6" x14ac:dyDescent="0.25">
      <c r="F27623" s="469"/>
    </row>
    <row r="27624" spans="6:6" x14ac:dyDescent="0.25">
      <c r="F27624" s="469"/>
    </row>
    <row r="27625" spans="6:6" x14ac:dyDescent="0.25">
      <c r="F27625" s="469"/>
    </row>
    <row r="27626" spans="6:6" x14ac:dyDescent="0.25">
      <c r="F27626" s="469"/>
    </row>
    <row r="27627" spans="6:6" x14ac:dyDescent="0.25">
      <c r="F27627" s="469"/>
    </row>
    <row r="27628" spans="6:6" x14ac:dyDescent="0.25">
      <c r="F27628" s="469"/>
    </row>
    <row r="27629" spans="6:6" x14ac:dyDescent="0.25">
      <c r="F27629" s="469"/>
    </row>
    <row r="27630" spans="6:6" x14ac:dyDescent="0.25">
      <c r="F27630" s="469"/>
    </row>
    <row r="27631" spans="6:6" x14ac:dyDescent="0.25">
      <c r="F27631" s="469"/>
    </row>
    <row r="27632" spans="6:6" x14ac:dyDescent="0.25">
      <c r="F27632" s="469"/>
    </row>
    <row r="27633" spans="6:6" x14ac:dyDescent="0.25">
      <c r="F27633" s="469"/>
    </row>
    <row r="27634" spans="6:6" x14ac:dyDescent="0.25">
      <c r="F27634" s="469"/>
    </row>
    <row r="27635" spans="6:6" x14ac:dyDescent="0.25">
      <c r="F27635" s="469"/>
    </row>
    <row r="27636" spans="6:6" x14ac:dyDescent="0.25">
      <c r="F27636" s="469"/>
    </row>
    <row r="27637" spans="6:6" x14ac:dyDescent="0.25">
      <c r="F27637" s="469"/>
    </row>
    <row r="27638" spans="6:6" x14ac:dyDescent="0.25">
      <c r="F27638" s="469"/>
    </row>
    <row r="27639" spans="6:6" x14ac:dyDescent="0.25">
      <c r="F27639" s="469"/>
    </row>
    <row r="27640" spans="6:6" x14ac:dyDescent="0.25">
      <c r="F27640" s="469"/>
    </row>
    <row r="27641" spans="6:6" x14ac:dyDescent="0.25">
      <c r="F27641" s="469"/>
    </row>
    <row r="27642" spans="6:6" x14ac:dyDescent="0.25">
      <c r="F27642" s="469"/>
    </row>
    <row r="27643" spans="6:6" x14ac:dyDescent="0.25">
      <c r="F27643" s="469"/>
    </row>
    <row r="27644" spans="6:6" x14ac:dyDescent="0.25">
      <c r="F27644" s="469"/>
    </row>
    <row r="27645" spans="6:6" x14ac:dyDescent="0.25">
      <c r="F27645" s="469"/>
    </row>
    <row r="27646" spans="6:6" x14ac:dyDescent="0.25">
      <c r="F27646" s="469"/>
    </row>
    <row r="27647" spans="6:6" x14ac:dyDescent="0.25">
      <c r="F27647" s="469"/>
    </row>
    <row r="27648" spans="6:6" x14ac:dyDescent="0.25">
      <c r="F27648" s="469"/>
    </row>
    <row r="27649" spans="6:6" x14ac:dyDescent="0.25">
      <c r="F27649" s="469"/>
    </row>
    <row r="27650" spans="6:6" x14ac:dyDescent="0.25">
      <c r="F27650" s="469"/>
    </row>
    <row r="27651" spans="6:6" x14ac:dyDescent="0.25">
      <c r="F27651" s="469"/>
    </row>
    <row r="27652" spans="6:6" x14ac:dyDescent="0.25">
      <c r="F27652" s="469"/>
    </row>
    <row r="27653" spans="6:6" x14ac:dyDescent="0.25">
      <c r="F27653" s="469"/>
    </row>
    <row r="27654" spans="6:6" x14ac:dyDescent="0.25">
      <c r="F27654" s="469"/>
    </row>
    <row r="27655" spans="6:6" x14ac:dyDescent="0.25">
      <c r="F27655" s="469"/>
    </row>
    <row r="27656" spans="6:6" x14ac:dyDescent="0.25">
      <c r="F27656" s="469"/>
    </row>
    <row r="27657" spans="6:6" x14ac:dyDescent="0.25">
      <c r="F27657" s="469"/>
    </row>
    <row r="27658" spans="6:6" x14ac:dyDescent="0.25">
      <c r="F27658" s="469"/>
    </row>
    <row r="27659" spans="6:6" x14ac:dyDescent="0.25">
      <c r="F27659" s="469"/>
    </row>
    <row r="27660" spans="6:6" x14ac:dyDescent="0.25">
      <c r="F27660" s="469"/>
    </row>
    <row r="27661" spans="6:6" x14ac:dyDescent="0.25">
      <c r="F27661" s="469"/>
    </row>
    <row r="27662" spans="6:6" x14ac:dyDescent="0.25">
      <c r="F27662" s="469"/>
    </row>
    <row r="27663" spans="6:6" x14ac:dyDescent="0.25">
      <c r="F27663" s="469"/>
    </row>
    <row r="27664" spans="6:6" x14ac:dyDescent="0.25">
      <c r="F27664" s="469"/>
    </row>
    <row r="27665" spans="6:6" x14ac:dyDescent="0.25">
      <c r="F27665" s="469"/>
    </row>
    <row r="27666" spans="6:6" x14ac:dyDescent="0.25">
      <c r="F27666" s="469"/>
    </row>
    <row r="27667" spans="6:6" x14ac:dyDescent="0.25">
      <c r="F27667" s="469"/>
    </row>
    <row r="27668" spans="6:6" x14ac:dyDescent="0.25">
      <c r="F27668" s="469"/>
    </row>
    <row r="27669" spans="6:6" x14ac:dyDescent="0.25">
      <c r="F27669" s="469"/>
    </row>
    <row r="27670" spans="6:6" x14ac:dyDescent="0.25">
      <c r="F27670" s="469"/>
    </row>
    <row r="27671" spans="6:6" x14ac:dyDescent="0.25">
      <c r="F27671" s="469"/>
    </row>
    <row r="27672" spans="6:6" x14ac:dyDescent="0.25">
      <c r="F27672" s="469"/>
    </row>
    <row r="27673" spans="6:6" x14ac:dyDescent="0.25">
      <c r="F27673" s="469"/>
    </row>
    <row r="27674" spans="6:6" x14ac:dyDescent="0.25">
      <c r="F27674" s="469"/>
    </row>
    <row r="27675" spans="6:6" x14ac:dyDescent="0.25">
      <c r="F27675" s="469"/>
    </row>
    <row r="27676" spans="6:6" x14ac:dyDescent="0.25">
      <c r="F27676" s="469"/>
    </row>
    <row r="27677" spans="6:6" x14ac:dyDescent="0.25">
      <c r="F27677" s="469"/>
    </row>
    <row r="27678" spans="6:6" x14ac:dyDescent="0.25">
      <c r="F27678" s="469"/>
    </row>
    <row r="27679" spans="6:6" x14ac:dyDescent="0.25">
      <c r="F27679" s="469"/>
    </row>
    <row r="27680" spans="6:6" x14ac:dyDescent="0.25">
      <c r="F27680" s="469"/>
    </row>
    <row r="27681" spans="6:6" x14ac:dyDescent="0.25">
      <c r="F27681" s="469"/>
    </row>
    <row r="27682" spans="6:6" x14ac:dyDescent="0.25">
      <c r="F27682" s="469"/>
    </row>
    <row r="27683" spans="6:6" x14ac:dyDescent="0.25">
      <c r="F27683" s="469"/>
    </row>
    <row r="27684" spans="6:6" x14ac:dyDescent="0.25">
      <c r="F27684" s="469"/>
    </row>
    <row r="27685" spans="6:6" x14ac:dyDescent="0.25">
      <c r="F27685" s="469"/>
    </row>
    <row r="27686" spans="6:6" x14ac:dyDescent="0.25">
      <c r="F27686" s="469"/>
    </row>
    <row r="27687" spans="6:6" x14ac:dyDescent="0.25">
      <c r="F27687" s="469"/>
    </row>
    <row r="27688" spans="6:6" x14ac:dyDescent="0.25">
      <c r="F27688" s="469"/>
    </row>
    <row r="27689" spans="6:6" x14ac:dyDescent="0.25">
      <c r="F27689" s="469"/>
    </row>
    <row r="27690" spans="6:6" x14ac:dyDescent="0.25">
      <c r="F27690" s="469"/>
    </row>
    <row r="27691" spans="6:6" x14ac:dyDescent="0.25">
      <c r="F27691" s="469"/>
    </row>
    <row r="27692" spans="6:6" x14ac:dyDescent="0.25">
      <c r="F27692" s="469"/>
    </row>
    <row r="27693" spans="6:6" x14ac:dyDescent="0.25">
      <c r="F27693" s="469"/>
    </row>
    <row r="27694" spans="6:6" x14ac:dyDescent="0.25">
      <c r="F27694" s="469"/>
    </row>
    <row r="27695" spans="6:6" x14ac:dyDescent="0.25">
      <c r="F27695" s="469"/>
    </row>
    <row r="27696" spans="6:6" x14ac:dyDescent="0.25">
      <c r="F27696" s="469"/>
    </row>
    <row r="27697" spans="6:6" x14ac:dyDescent="0.25">
      <c r="F27697" s="469"/>
    </row>
    <row r="27698" spans="6:6" x14ac:dyDescent="0.25">
      <c r="F27698" s="469"/>
    </row>
    <row r="27699" spans="6:6" x14ac:dyDescent="0.25">
      <c r="F27699" s="469"/>
    </row>
    <row r="27700" spans="6:6" x14ac:dyDescent="0.25">
      <c r="F27700" s="469"/>
    </row>
    <row r="27701" spans="6:6" x14ac:dyDescent="0.25">
      <c r="F27701" s="469"/>
    </row>
    <row r="27702" spans="6:6" x14ac:dyDescent="0.25">
      <c r="F27702" s="469"/>
    </row>
    <row r="27703" spans="6:6" x14ac:dyDescent="0.25">
      <c r="F27703" s="469"/>
    </row>
    <row r="27704" spans="6:6" x14ac:dyDescent="0.25">
      <c r="F27704" s="469"/>
    </row>
    <row r="27705" spans="6:6" x14ac:dyDescent="0.25">
      <c r="F27705" s="469"/>
    </row>
    <row r="27706" spans="6:6" x14ac:dyDescent="0.25">
      <c r="F27706" s="469"/>
    </row>
    <row r="27707" spans="6:6" x14ac:dyDescent="0.25">
      <c r="F27707" s="469"/>
    </row>
    <row r="27708" spans="6:6" x14ac:dyDescent="0.25">
      <c r="F27708" s="469"/>
    </row>
    <row r="27709" spans="6:6" x14ac:dyDescent="0.25">
      <c r="F27709" s="469"/>
    </row>
    <row r="27710" spans="6:6" x14ac:dyDescent="0.25">
      <c r="F27710" s="469"/>
    </row>
    <row r="27711" spans="6:6" x14ac:dyDescent="0.25">
      <c r="F27711" s="469"/>
    </row>
    <row r="27712" spans="6:6" x14ac:dyDescent="0.25">
      <c r="F27712" s="469"/>
    </row>
    <row r="27713" spans="6:6" x14ac:dyDescent="0.25">
      <c r="F27713" s="469"/>
    </row>
    <row r="27714" spans="6:6" x14ac:dyDescent="0.25">
      <c r="F27714" s="469"/>
    </row>
    <row r="27715" spans="6:6" x14ac:dyDescent="0.25">
      <c r="F27715" s="469"/>
    </row>
    <row r="27716" spans="6:6" x14ac:dyDescent="0.25">
      <c r="F27716" s="469"/>
    </row>
    <row r="27717" spans="6:6" x14ac:dyDescent="0.25">
      <c r="F27717" s="469"/>
    </row>
    <row r="27718" spans="6:6" x14ac:dyDescent="0.25">
      <c r="F27718" s="469"/>
    </row>
    <row r="27719" spans="6:6" x14ac:dyDescent="0.25">
      <c r="F27719" s="469"/>
    </row>
    <row r="27720" spans="6:6" x14ac:dyDescent="0.25">
      <c r="F27720" s="469"/>
    </row>
    <row r="27721" spans="6:6" x14ac:dyDescent="0.25">
      <c r="F27721" s="469"/>
    </row>
    <row r="27722" spans="6:6" x14ac:dyDescent="0.25">
      <c r="F27722" s="469"/>
    </row>
    <row r="27723" spans="6:6" x14ac:dyDescent="0.25">
      <c r="F27723" s="469"/>
    </row>
    <row r="27724" spans="6:6" x14ac:dyDescent="0.25">
      <c r="F27724" s="469"/>
    </row>
    <row r="27725" spans="6:6" x14ac:dyDescent="0.25">
      <c r="F27725" s="469"/>
    </row>
    <row r="27726" spans="6:6" x14ac:dyDescent="0.25">
      <c r="F27726" s="469"/>
    </row>
    <row r="27727" spans="6:6" x14ac:dyDescent="0.25">
      <c r="F27727" s="469"/>
    </row>
    <row r="27728" spans="6:6" x14ac:dyDescent="0.25">
      <c r="F27728" s="469"/>
    </row>
    <row r="27729" spans="6:6" x14ac:dyDescent="0.25">
      <c r="F27729" s="469"/>
    </row>
    <row r="27730" spans="6:6" x14ac:dyDescent="0.25">
      <c r="F27730" s="469"/>
    </row>
    <row r="27731" spans="6:6" x14ac:dyDescent="0.25">
      <c r="F27731" s="469"/>
    </row>
    <row r="27732" spans="6:6" x14ac:dyDescent="0.25">
      <c r="F27732" s="469"/>
    </row>
    <row r="27733" spans="6:6" x14ac:dyDescent="0.25">
      <c r="F27733" s="469"/>
    </row>
    <row r="27734" spans="6:6" x14ac:dyDescent="0.25">
      <c r="F27734" s="469"/>
    </row>
    <row r="27735" spans="6:6" x14ac:dyDescent="0.25">
      <c r="F27735" s="469"/>
    </row>
    <row r="27736" spans="6:6" x14ac:dyDescent="0.25">
      <c r="F27736" s="469"/>
    </row>
    <row r="27737" spans="6:6" x14ac:dyDescent="0.25">
      <c r="F27737" s="469"/>
    </row>
    <row r="27738" spans="6:6" x14ac:dyDescent="0.25">
      <c r="F27738" s="469"/>
    </row>
    <row r="27739" spans="6:6" x14ac:dyDescent="0.25">
      <c r="F27739" s="469"/>
    </row>
    <row r="27740" spans="6:6" x14ac:dyDescent="0.25">
      <c r="F27740" s="469"/>
    </row>
    <row r="27741" spans="6:6" x14ac:dyDescent="0.25">
      <c r="F27741" s="469"/>
    </row>
    <row r="27742" spans="6:6" x14ac:dyDescent="0.25">
      <c r="F27742" s="469"/>
    </row>
    <row r="27743" spans="6:6" x14ac:dyDescent="0.25">
      <c r="F27743" s="469"/>
    </row>
    <row r="27744" spans="6:6" x14ac:dyDescent="0.25">
      <c r="F27744" s="469"/>
    </row>
    <row r="27745" spans="6:6" x14ac:dyDescent="0.25">
      <c r="F27745" s="469"/>
    </row>
    <row r="27746" spans="6:6" x14ac:dyDescent="0.25">
      <c r="F27746" s="469"/>
    </row>
    <row r="27747" spans="6:6" x14ac:dyDescent="0.25">
      <c r="F27747" s="469"/>
    </row>
    <row r="27748" spans="6:6" x14ac:dyDescent="0.25">
      <c r="F27748" s="469"/>
    </row>
    <row r="27749" spans="6:6" x14ac:dyDescent="0.25">
      <c r="F27749" s="469"/>
    </row>
    <row r="27750" spans="6:6" x14ac:dyDescent="0.25">
      <c r="F27750" s="469"/>
    </row>
    <row r="27751" spans="6:6" x14ac:dyDescent="0.25">
      <c r="F27751" s="469"/>
    </row>
    <row r="27752" spans="6:6" x14ac:dyDescent="0.25">
      <c r="F27752" s="469"/>
    </row>
    <row r="27753" spans="6:6" x14ac:dyDescent="0.25">
      <c r="F27753" s="469"/>
    </row>
    <row r="27754" spans="6:6" x14ac:dyDescent="0.25">
      <c r="F27754" s="469"/>
    </row>
    <row r="27755" spans="6:6" x14ac:dyDescent="0.25">
      <c r="F27755" s="469"/>
    </row>
    <row r="27756" spans="6:6" x14ac:dyDescent="0.25">
      <c r="F27756" s="469"/>
    </row>
    <row r="27757" spans="6:6" x14ac:dyDescent="0.25">
      <c r="F27757" s="469"/>
    </row>
    <row r="27758" spans="6:6" x14ac:dyDescent="0.25">
      <c r="F27758" s="469"/>
    </row>
    <row r="27759" spans="6:6" x14ac:dyDescent="0.25">
      <c r="F27759" s="469"/>
    </row>
    <row r="27760" spans="6:6" x14ac:dyDescent="0.25">
      <c r="F27760" s="469"/>
    </row>
    <row r="27761" spans="6:6" x14ac:dyDescent="0.25">
      <c r="F27761" s="469"/>
    </row>
    <row r="27762" spans="6:6" x14ac:dyDescent="0.25">
      <c r="F27762" s="469"/>
    </row>
    <row r="27763" spans="6:6" x14ac:dyDescent="0.25">
      <c r="F27763" s="469"/>
    </row>
    <row r="27764" spans="6:6" x14ac:dyDescent="0.25">
      <c r="F27764" s="469"/>
    </row>
    <row r="27765" spans="6:6" x14ac:dyDescent="0.25">
      <c r="F27765" s="469"/>
    </row>
    <row r="27766" spans="6:6" x14ac:dyDescent="0.25">
      <c r="F27766" s="469"/>
    </row>
    <row r="27767" spans="6:6" x14ac:dyDescent="0.25">
      <c r="F27767" s="469"/>
    </row>
    <row r="27768" spans="6:6" x14ac:dyDescent="0.25">
      <c r="F27768" s="469"/>
    </row>
    <row r="27769" spans="6:6" x14ac:dyDescent="0.25">
      <c r="F27769" s="469"/>
    </row>
    <row r="27770" spans="6:6" x14ac:dyDescent="0.25">
      <c r="F27770" s="469"/>
    </row>
    <row r="27771" spans="6:6" x14ac:dyDescent="0.25">
      <c r="F27771" s="469"/>
    </row>
    <row r="27772" spans="6:6" x14ac:dyDescent="0.25">
      <c r="F27772" s="469"/>
    </row>
    <row r="27773" spans="6:6" x14ac:dyDescent="0.25">
      <c r="F27773" s="469"/>
    </row>
    <row r="27774" spans="6:6" x14ac:dyDescent="0.25">
      <c r="F27774" s="469"/>
    </row>
    <row r="27775" spans="6:6" x14ac:dyDescent="0.25">
      <c r="F27775" s="469"/>
    </row>
    <row r="27776" spans="6:6" x14ac:dyDescent="0.25">
      <c r="F27776" s="469"/>
    </row>
    <row r="27777" spans="6:6" x14ac:dyDescent="0.25">
      <c r="F27777" s="469"/>
    </row>
    <row r="27778" spans="6:6" x14ac:dyDescent="0.25">
      <c r="F27778" s="469"/>
    </row>
    <row r="27779" spans="6:6" x14ac:dyDescent="0.25">
      <c r="F27779" s="469"/>
    </row>
    <row r="27780" spans="6:6" x14ac:dyDescent="0.25">
      <c r="F27780" s="469"/>
    </row>
    <row r="27781" spans="6:6" x14ac:dyDescent="0.25">
      <c r="F27781" s="469"/>
    </row>
    <row r="27782" spans="6:6" x14ac:dyDescent="0.25">
      <c r="F27782" s="469"/>
    </row>
    <row r="27783" spans="6:6" x14ac:dyDescent="0.25">
      <c r="F27783" s="469"/>
    </row>
    <row r="27784" spans="6:6" x14ac:dyDescent="0.25">
      <c r="F27784" s="469"/>
    </row>
    <row r="27785" spans="6:6" x14ac:dyDescent="0.25">
      <c r="F27785" s="469"/>
    </row>
    <row r="27786" spans="6:6" x14ac:dyDescent="0.25">
      <c r="F27786" s="469"/>
    </row>
    <row r="27787" spans="6:6" x14ac:dyDescent="0.25">
      <c r="F27787" s="469"/>
    </row>
    <row r="27788" spans="6:6" x14ac:dyDescent="0.25">
      <c r="F27788" s="469"/>
    </row>
    <row r="27789" spans="6:6" x14ac:dyDescent="0.25">
      <c r="F27789" s="469"/>
    </row>
    <row r="27790" spans="6:6" x14ac:dyDescent="0.25">
      <c r="F27790" s="469"/>
    </row>
    <row r="27791" spans="6:6" x14ac:dyDescent="0.25">
      <c r="F27791" s="469"/>
    </row>
    <row r="27792" spans="6:6" x14ac:dyDescent="0.25">
      <c r="F27792" s="469"/>
    </row>
    <row r="27793" spans="6:6" x14ac:dyDescent="0.25">
      <c r="F27793" s="469"/>
    </row>
    <row r="27794" spans="6:6" x14ac:dyDescent="0.25">
      <c r="F27794" s="469"/>
    </row>
    <row r="27795" spans="6:6" x14ac:dyDescent="0.25">
      <c r="F27795" s="469"/>
    </row>
    <row r="27796" spans="6:6" x14ac:dyDescent="0.25">
      <c r="F27796" s="469"/>
    </row>
    <row r="27797" spans="6:6" x14ac:dyDescent="0.25">
      <c r="F27797" s="469"/>
    </row>
    <row r="27798" spans="6:6" x14ac:dyDescent="0.25">
      <c r="F27798" s="469"/>
    </row>
    <row r="27799" spans="6:6" x14ac:dyDescent="0.25">
      <c r="F27799" s="469"/>
    </row>
    <row r="27800" spans="6:6" x14ac:dyDescent="0.25">
      <c r="F27800" s="469"/>
    </row>
    <row r="27801" spans="6:6" x14ac:dyDescent="0.25">
      <c r="F27801" s="469"/>
    </row>
    <row r="27802" spans="6:6" x14ac:dyDescent="0.25">
      <c r="F27802" s="469"/>
    </row>
    <row r="27803" spans="6:6" x14ac:dyDescent="0.25">
      <c r="F27803" s="469"/>
    </row>
    <row r="27804" spans="6:6" x14ac:dyDescent="0.25">
      <c r="F27804" s="469"/>
    </row>
    <row r="27805" spans="6:6" x14ac:dyDescent="0.25">
      <c r="F27805" s="469"/>
    </row>
    <row r="27806" spans="6:6" x14ac:dyDescent="0.25">
      <c r="F27806" s="469"/>
    </row>
    <row r="27807" spans="6:6" x14ac:dyDescent="0.25">
      <c r="F27807" s="469"/>
    </row>
    <row r="27808" spans="6:6" x14ac:dyDescent="0.25">
      <c r="F27808" s="469"/>
    </row>
    <row r="27809" spans="6:6" x14ac:dyDescent="0.25">
      <c r="F27809" s="469"/>
    </row>
    <row r="27810" spans="6:6" x14ac:dyDescent="0.25">
      <c r="F27810" s="469"/>
    </row>
    <row r="27811" spans="6:6" x14ac:dyDescent="0.25">
      <c r="F27811" s="469"/>
    </row>
    <row r="27812" spans="6:6" x14ac:dyDescent="0.25">
      <c r="F27812" s="469"/>
    </row>
    <row r="27813" spans="6:6" x14ac:dyDescent="0.25">
      <c r="F27813" s="469"/>
    </row>
    <row r="27814" spans="6:6" x14ac:dyDescent="0.25">
      <c r="F27814" s="469"/>
    </row>
    <row r="27815" spans="6:6" x14ac:dyDescent="0.25">
      <c r="F27815" s="469"/>
    </row>
    <row r="27816" spans="6:6" x14ac:dyDescent="0.25">
      <c r="F27816" s="469"/>
    </row>
    <row r="27817" spans="6:6" x14ac:dyDescent="0.25">
      <c r="F27817" s="469"/>
    </row>
    <row r="27818" spans="6:6" x14ac:dyDescent="0.25">
      <c r="F27818" s="469"/>
    </row>
    <row r="27819" spans="6:6" x14ac:dyDescent="0.25">
      <c r="F27819" s="469"/>
    </row>
    <row r="27820" spans="6:6" x14ac:dyDescent="0.25">
      <c r="F27820" s="469"/>
    </row>
    <row r="27821" spans="6:6" x14ac:dyDescent="0.25">
      <c r="F27821" s="469"/>
    </row>
    <row r="27822" spans="6:6" x14ac:dyDescent="0.25">
      <c r="F27822" s="469"/>
    </row>
    <row r="27823" spans="6:6" x14ac:dyDescent="0.25">
      <c r="F27823" s="469"/>
    </row>
    <row r="27824" spans="6:6" x14ac:dyDescent="0.25">
      <c r="F27824" s="469"/>
    </row>
    <row r="27825" spans="6:6" x14ac:dyDescent="0.25">
      <c r="F27825" s="469"/>
    </row>
    <row r="27826" spans="6:6" x14ac:dyDescent="0.25">
      <c r="F27826" s="469"/>
    </row>
    <row r="27827" spans="6:6" x14ac:dyDescent="0.25">
      <c r="F27827" s="469"/>
    </row>
    <row r="27828" spans="6:6" x14ac:dyDescent="0.25">
      <c r="F27828" s="469"/>
    </row>
    <row r="27829" spans="6:6" x14ac:dyDescent="0.25">
      <c r="F27829" s="469"/>
    </row>
    <row r="27830" spans="6:6" x14ac:dyDescent="0.25">
      <c r="F27830" s="469"/>
    </row>
    <row r="27831" spans="6:6" x14ac:dyDescent="0.25">
      <c r="F27831" s="469"/>
    </row>
    <row r="27832" spans="6:6" x14ac:dyDescent="0.25">
      <c r="F27832" s="469"/>
    </row>
    <row r="27833" spans="6:6" x14ac:dyDescent="0.25">
      <c r="F27833" s="469"/>
    </row>
    <row r="27834" spans="6:6" x14ac:dyDescent="0.25">
      <c r="F27834" s="469"/>
    </row>
    <row r="27835" spans="6:6" x14ac:dyDescent="0.25">
      <c r="F27835" s="469"/>
    </row>
    <row r="27836" spans="6:6" x14ac:dyDescent="0.25">
      <c r="F27836" s="469"/>
    </row>
    <row r="27837" spans="6:6" x14ac:dyDescent="0.25">
      <c r="F27837" s="469"/>
    </row>
    <row r="27838" spans="6:6" x14ac:dyDescent="0.25">
      <c r="F27838" s="469"/>
    </row>
    <row r="27839" spans="6:6" x14ac:dyDescent="0.25">
      <c r="F27839" s="469"/>
    </row>
    <row r="27840" spans="6:6" x14ac:dyDescent="0.25">
      <c r="F27840" s="469"/>
    </row>
    <row r="27841" spans="6:6" x14ac:dyDescent="0.25">
      <c r="F27841" s="469"/>
    </row>
    <row r="27842" spans="6:6" x14ac:dyDescent="0.25">
      <c r="F27842" s="469"/>
    </row>
    <row r="27843" spans="6:6" x14ac:dyDescent="0.25">
      <c r="F27843" s="469"/>
    </row>
    <row r="27844" spans="6:6" x14ac:dyDescent="0.25">
      <c r="F27844" s="469"/>
    </row>
    <row r="27845" spans="6:6" x14ac:dyDescent="0.25">
      <c r="F27845" s="469"/>
    </row>
    <row r="27846" spans="6:6" x14ac:dyDescent="0.25">
      <c r="F27846" s="469"/>
    </row>
    <row r="27847" spans="6:6" x14ac:dyDescent="0.25">
      <c r="F27847" s="469"/>
    </row>
    <row r="27848" spans="6:6" x14ac:dyDescent="0.25">
      <c r="F27848" s="469"/>
    </row>
    <row r="27849" spans="6:6" x14ac:dyDescent="0.25">
      <c r="F27849" s="469"/>
    </row>
    <row r="27850" spans="6:6" x14ac:dyDescent="0.25">
      <c r="F27850" s="469"/>
    </row>
    <row r="27851" spans="6:6" x14ac:dyDescent="0.25">
      <c r="F27851" s="469"/>
    </row>
    <row r="27852" spans="6:6" x14ac:dyDescent="0.25">
      <c r="F27852" s="469"/>
    </row>
    <row r="27853" spans="6:6" x14ac:dyDescent="0.25">
      <c r="F27853" s="469"/>
    </row>
    <row r="27854" spans="6:6" x14ac:dyDescent="0.25">
      <c r="F27854" s="469"/>
    </row>
    <row r="27855" spans="6:6" x14ac:dyDescent="0.25">
      <c r="F27855" s="469"/>
    </row>
    <row r="27856" spans="6:6" x14ac:dyDescent="0.25">
      <c r="F27856" s="469"/>
    </row>
    <row r="27857" spans="6:6" x14ac:dyDescent="0.25">
      <c r="F27857" s="469"/>
    </row>
    <row r="27858" spans="6:6" x14ac:dyDescent="0.25">
      <c r="F27858" s="469"/>
    </row>
    <row r="27859" spans="6:6" x14ac:dyDescent="0.25">
      <c r="F27859" s="469"/>
    </row>
    <row r="27860" spans="6:6" x14ac:dyDescent="0.25">
      <c r="F27860" s="469"/>
    </row>
    <row r="27861" spans="6:6" x14ac:dyDescent="0.25">
      <c r="F27861" s="469"/>
    </row>
    <row r="27862" spans="6:6" x14ac:dyDescent="0.25">
      <c r="F27862" s="469"/>
    </row>
    <row r="27863" spans="6:6" x14ac:dyDescent="0.25">
      <c r="F27863" s="469"/>
    </row>
    <row r="27864" spans="6:6" x14ac:dyDescent="0.25">
      <c r="F27864" s="469"/>
    </row>
    <row r="27865" spans="6:6" x14ac:dyDescent="0.25">
      <c r="F27865" s="469"/>
    </row>
    <row r="27866" spans="6:6" x14ac:dyDescent="0.25">
      <c r="F27866" s="469"/>
    </row>
    <row r="27867" spans="6:6" x14ac:dyDescent="0.25">
      <c r="F27867" s="469"/>
    </row>
    <row r="27868" spans="6:6" x14ac:dyDescent="0.25">
      <c r="F27868" s="469"/>
    </row>
    <row r="27869" spans="6:6" x14ac:dyDescent="0.25">
      <c r="F27869" s="469"/>
    </row>
    <row r="27870" spans="6:6" x14ac:dyDescent="0.25">
      <c r="F27870" s="469"/>
    </row>
    <row r="27871" spans="6:6" x14ac:dyDescent="0.25">
      <c r="F27871" s="469"/>
    </row>
    <row r="27872" spans="6:6" x14ac:dyDescent="0.25">
      <c r="F27872" s="469"/>
    </row>
    <row r="27873" spans="6:6" x14ac:dyDescent="0.25">
      <c r="F27873" s="469"/>
    </row>
    <row r="27874" spans="6:6" x14ac:dyDescent="0.25">
      <c r="F27874" s="469"/>
    </row>
    <row r="27875" spans="6:6" x14ac:dyDescent="0.25">
      <c r="F27875" s="469"/>
    </row>
    <row r="27876" spans="6:6" x14ac:dyDescent="0.25">
      <c r="F27876" s="469"/>
    </row>
    <row r="27877" spans="6:6" x14ac:dyDescent="0.25">
      <c r="F27877" s="469"/>
    </row>
    <row r="27878" spans="6:6" x14ac:dyDescent="0.25">
      <c r="F27878" s="469"/>
    </row>
    <row r="27879" spans="6:6" x14ac:dyDescent="0.25">
      <c r="F27879" s="469"/>
    </row>
    <row r="27880" spans="6:6" x14ac:dyDescent="0.25">
      <c r="F27880" s="469"/>
    </row>
    <row r="27881" spans="6:6" x14ac:dyDescent="0.25">
      <c r="F27881" s="469"/>
    </row>
    <row r="27882" spans="6:6" x14ac:dyDescent="0.25">
      <c r="F27882" s="469"/>
    </row>
    <row r="27883" spans="6:6" x14ac:dyDescent="0.25">
      <c r="F27883" s="469"/>
    </row>
    <row r="27884" spans="6:6" x14ac:dyDescent="0.25">
      <c r="F27884" s="469"/>
    </row>
    <row r="27885" spans="6:6" x14ac:dyDescent="0.25">
      <c r="F27885" s="469"/>
    </row>
    <row r="27886" spans="6:6" x14ac:dyDescent="0.25">
      <c r="F27886" s="469"/>
    </row>
    <row r="27887" spans="6:6" x14ac:dyDescent="0.25">
      <c r="F27887" s="469"/>
    </row>
    <row r="27888" spans="6:6" x14ac:dyDescent="0.25">
      <c r="F27888" s="469"/>
    </row>
    <row r="27889" spans="6:6" x14ac:dyDescent="0.25">
      <c r="F27889" s="469"/>
    </row>
    <row r="27890" spans="6:6" x14ac:dyDescent="0.25">
      <c r="F27890" s="469"/>
    </row>
    <row r="27891" spans="6:6" x14ac:dyDescent="0.25">
      <c r="F27891" s="469"/>
    </row>
    <row r="27892" spans="6:6" x14ac:dyDescent="0.25">
      <c r="F27892" s="469"/>
    </row>
    <row r="27893" spans="6:6" x14ac:dyDescent="0.25">
      <c r="F27893" s="469"/>
    </row>
    <row r="27894" spans="6:6" x14ac:dyDescent="0.25">
      <c r="F27894" s="469"/>
    </row>
    <row r="27895" spans="6:6" x14ac:dyDescent="0.25">
      <c r="F27895" s="469"/>
    </row>
    <row r="27896" spans="6:6" x14ac:dyDescent="0.25">
      <c r="F27896" s="469"/>
    </row>
    <row r="27897" spans="6:6" x14ac:dyDescent="0.25">
      <c r="F27897" s="469"/>
    </row>
    <row r="27898" spans="6:6" x14ac:dyDescent="0.25">
      <c r="F27898" s="469"/>
    </row>
    <row r="27899" spans="6:6" x14ac:dyDescent="0.25">
      <c r="F27899" s="469"/>
    </row>
    <row r="27900" spans="6:6" x14ac:dyDescent="0.25">
      <c r="F27900" s="469"/>
    </row>
    <row r="27901" spans="6:6" x14ac:dyDescent="0.25">
      <c r="F27901" s="469"/>
    </row>
    <row r="27902" spans="6:6" x14ac:dyDescent="0.25">
      <c r="F27902" s="469"/>
    </row>
    <row r="27903" spans="6:6" x14ac:dyDescent="0.25">
      <c r="F27903" s="469"/>
    </row>
    <row r="27904" spans="6:6" x14ac:dyDescent="0.25">
      <c r="F27904" s="469"/>
    </row>
    <row r="27905" spans="6:6" x14ac:dyDescent="0.25">
      <c r="F27905" s="469"/>
    </row>
    <row r="27906" spans="6:6" x14ac:dyDescent="0.25">
      <c r="F27906" s="469"/>
    </row>
    <row r="27907" spans="6:6" x14ac:dyDescent="0.25">
      <c r="F27907" s="469"/>
    </row>
    <row r="27908" spans="6:6" x14ac:dyDescent="0.25">
      <c r="F27908" s="469"/>
    </row>
    <row r="27909" spans="6:6" x14ac:dyDescent="0.25">
      <c r="F27909" s="469"/>
    </row>
    <row r="27910" spans="6:6" x14ac:dyDescent="0.25">
      <c r="F27910" s="469"/>
    </row>
    <row r="27911" spans="6:6" x14ac:dyDescent="0.25">
      <c r="F27911" s="469"/>
    </row>
    <row r="27912" spans="6:6" x14ac:dyDescent="0.25">
      <c r="F27912" s="469"/>
    </row>
    <row r="27913" spans="6:6" x14ac:dyDescent="0.25">
      <c r="F27913" s="469"/>
    </row>
    <row r="27914" spans="6:6" x14ac:dyDescent="0.25">
      <c r="F27914" s="469"/>
    </row>
    <row r="27915" spans="6:6" x14ac:dyDescent="0.25">
      <c r="F27915" s="469"/>
    </row>
    <row r="27916" spans="6:6" x14ac:dyDescent="0.25">
      <c r="F27916" s="469"/>
    </row>
    <row r="27917" spans="6:6" x14ac:dyDescent="0.25">
      <c r="F27917" s="469"/>
    </row>
    <row r="27918" spans="6:6" x14ac:dyDescent="0.25">
      <c r="F27918" s="469"/>
    </row>
    <row r="27919" spans="6:6" x14ac:dyDescent="0.25">
      <c r="F27919" s="469"/>
    </row>
    <row r="27920" spans="6:6" x14ac:dyDescent="0.25">
      <c r="F27920" s="469"/>
    </row>
    <row r="27921" spans="6:6" x14ac:dyDescent="0.25">
      <c r="F27921" s="469"/>
    </row>
    <row r="27922" spans="6:6" x14ac:dyDescent="0.25">
      <c r="F27922" s="469"/>
    </row>
    <row r="27923" spans="6:6" x14ac:dyDescent="0.25">
      <c r="F27923" s="469"/>
    </row>
    <row r="27924" spans="6:6" x14ac:dyDescent="0.25">
      <c r="F27924" s="469"/>
    </row>
    <row r="27925" spans="6:6" x14ac:dyDescent="0.25">
      <c r="F27925" s="469"/>
    </row>
    <row r="27926" spans="6:6" x14ac:dyDescent="0.25">
      <c r="F27926" s="469"/>
    </row>
    <row r="27927" spans="6:6" x14ac:dyDescent="0.25">
      <c r="F27927" s="469"/>
    </row>
    <row r="27928" spans="6:6" x14ac:dyDescent="0.25">
      <c r="F27928" s="469"/>
    </row>
    <row r="27929" spans="6:6" x14ac:dyDescent="0.25">
      <c r="F27929" s="469"/>
    </row>
    <row r="27930" spans="6:6" x14ac:dyDescent="0.25">
      <c r="F27930" s="469"/>
    </row>
    <row r="27931" spans="6:6" x14ac:dyDescent="0.25">
      <c r="F27931" s="469"/>
    </row>
    <row r="27932" spans="6:6" x14ac:dyDescent="0.25">
      <c r="F27932" s="469"/>
    </row>
    <row r="27933" spans="6:6" x14ac:dyDescent="0.25">
      <c r="F27933" s="469"/>
    </row>
    <row r="27934" spans="6:6" x14ac:dyDescent="0.25">
      <c r="F27934" s="469"/>
    </row>
    <row r="27935" spans="6:6" x14ac:dyDescent="0.25">
      <c r="F27935" s="469"/>
    </row>
    <row r="27936" spans="6:6" x14ac:dyDescent="0.25">
      <c r="F27936" s="469"/>
    </row>
    <row r="27937" spans="6:6" x14ac:dyDescent="0.25">
      <c r="F27937" s="469"/>
    </row>
    <row r="27938" spans="6:6" x14ac:dyDescent="0.25">
      <c r="F27938" s="469"/>
    </row>
    <row r="27939" spans="6:6" x14ac:dyDescent="0.25">
      <c r="F27939" s="469"/>
    </row>
    <row r="27940" spans="6:6" x14ac:dyDescent="0.25">
      <c r="F27940" s="469"/>
    </row>
    <row r="27941" spans="6:6" x14ac:dyDescent="0.25">
      <c r="F27941" s="469"/>
    </row>
    <row r="27942" spans="6:6" x14ac:dyDescent="0.25">
      <c r="F27942" s="469"/>
    </row>
    <row r="27943" spans="6:6" x14ac:dyDescent="0.25">
      <c r="F27943" s="469"/>
    </row>
    <row r="27944" spans="6:6" x14ac:dyDescent="0.25">
      <c r="F27944" s="469"/>
    </row>
    <row r="27945" spans="6:6" x14ac:dyDescent="0.25">
      <c r="F27945" s="469"/>
    </row>
    <row r="27946" spans="6:6" x14ac:dyDescent="0.25">
      <c r="F27946" s="469"/>
    </row>
    <row r="27947" spans="6:6" x14ac:dyDescent="0.25">
      <c r="F27947" s="469"/>
    </row>
    <row r="27948" spans="6:6" x14ac:dyDescent="0.25">
      <c r="F27948" s="469"/>
    </row>
    <row r="27949" spans="6:6" x14ac:dyDescent="0.25">
      <c r="F27949" s="469"/>
    </row>
    <row r="27950" spans="6:6" x14ac:dyDescent="0.25">
      <c r="F27950" s="469"/>
    </row>
    <row r="27951" spans="6:6" x14ac:dyDescent="0.25">
      <c r="F27951" s="469"/>
    </row>
    <row r="27952" spans="6:6" x14ac:dyDescent="0.25">
      <c r="F27952" s="469"/>
    </row>
    <row r="27953" spans="6:6" x14ac:dyDescent="0.25">
      <c r="F27953" s="469"/>
    </row>
    <row r="27954" spans="6:6" x14ac:dyDescent="0.25">
      <c r="F27954" s="469"/>
    </row>
    <row r="27955" spans="6:6" x14ac:dyDescent="0.25">
      <c r="F27955" s="469"/>
    </row>
    <row r="27956" spans="6:6" x14ac:dyDescent="0.25">
      <c r="F27956" s="469"/>
    </row>
    <row r="27957" spans="6:6" x14ac:dyDescent="0.25">
      <c r="F27957" s="469"/>
    </row>
    <row r="27958" spans="6:6" x14ac:dyDescent="0.25">
      <c r="F27958" s="469"/>
    </row>
    <row r="27959" spans="6:6" x14ac:dyDescent="0.25">
      <c r="F27959" s="469"/>
    </row>
    <row r="27960" spans="6:6" x14ac:dyDescent="0.25">
      <c r="F27960" s="469"/>
    </row>
    <row r="27961" spans="6:6" x14ac:dyDescent="0.25">
      <c r="F27961" s="469"/>
    </row>
    <row r="27962" spans="6:6" x14ac:dyDescent="0.25">
      <c r="F27962" s="469"/>
    </row>
    <row r="27963" spans="6:6" x14ac:dyDescent="0.25">
      <c r="F27963" s="469"/>
    </row>
    <row r="27964" spans="6:6" x14ac:dyDescent="0.25">
      <c r="F27964" s="469"/>
    </row>
    <row r="27965" spans="6:6" x14ac:dyDescent="0.25">
      <c r="F27965" s="469"/>
    </row>
    <row r="27966" spans="6:6" x14ac:dyDescent="0.25">
      <c r="F27966" s="469"/>
    </row>
    <row r="27967" spans="6:6" x14ac:dyDescent="0.25">
      <c r="F27967" s="469"/>
    </row>
    <row r="27968" spans="6:6" x14ac:dyDescent="0.25">
      <c r="F27968" s="469"/>
    </row>
    <row r="27969" spans="6:6" x14ac:dyDescent="0.25">
      <c r="F27969" s="469"/>
    </row>
    <row r="27970" spans="6:6" x14ac:dyDescent="0.25">
      <c r="F27970" s="469"/>
    </row>
    <row r="27971" spans="6:6" x14ac:dyDescent="0.25">
      <c r="F27971" s="469"/>
    </row>
    <row r="27972" spans="6:6" x14ac:dyDescent="0.25">
      <c r="F27972" s="469"/>
    </row>
    <row r="27973" spans="6:6" x14ac:dyDescent="0.25">
      <c r="F27973" s="469"/>
    </row>
    <row r="27974" spans="6:6" x14ac:dyDescent="0.25">
      <c r="F27974" s="469"/>
    </row>
    <row r="27975" spans="6:6" x14ac:dyDescent="0.25">
      <c r="F27975" s="469"/>
    </row>
    <row r="27976" spans="6:6" x14ac:dyDescent="0.25">
      <c r="F27976" s="469"/>
    </row>
    <row r="27977" spans="6:6" x14ac:dyDescent="0.25">
      <c r="F27977" s="469"/>
    </row>
    <row r="27978" spans="6:6" x14ac:dyDescent="0.25">
      <c r="F27978" s="469"/>
    </row>
    <row r="27979" spans="6:6" x14ac:dyDescent="0.25">
      <c r="F27979" s="469"/>
    </row>
    <row r="27980" spans="6:6" x14ac:dyDescent="0.25">
      <c r="F27980" s="469"/>
    </row>
    <row r="27981" spans="6:6" x14ac:dyDescent="0.25">
      <c r="F27981" s="469"/>
    </row>
    <row r="27982" spans="6:6" x14ac:dyDescent="0.25">
      <c r="F27982" s="469"/>
    </row>
    <row r="27983" spans="6:6" x14ac:dyDescent="0.25">
      <c r="F27983" s="469"/>
    </row>
    <row r="27984" spans="6:6" x14ac:dyDescent="0.25">
      <c r="F27984" s="469"/>
    </row>
    <row r="27985" spans="6:6" x14ac:dyDescent="0.25">
      <c r="F27985" s="469"/>
    </row>
    <row r="27986" spans="6:6" x14ac:dyDescent="0.25">
      <c r="F27986" s="469"/>
    </row>
    <row r="27987" spans="6:6" x14ac:dyDescent="0.25">
      <c r="F27987" s="469"/>
    </row>
    <row r="27988" spans="6:6" x14ac:dyDescent="0.25">
      <c r="F27988" s="469"/>
    </row>
    <row r="27989" spans="6:6" x14ac:dyDescent="0.25">
      <c r="F27989" s="469"/>
    </row>
    <row r="27990" spans="6:6" x14ac:dyDescent="0.25">
      <c r="F27990" s="469"/>
    </row>
    <row r="27991" spans="6:6" x14ac:dyDescent="0.25">
      <c r="F27991" s="469"/>
    </row>
    <row r="27992" spans="6:6" x14ac:dyDescent="0.25">
      <c r="F27992" s="469"/>
    </row>
    <row r="27993" spans="6:6" x14ac:dyDescent="0.25">
      <c r="F27993" s="469"/>
    </row>
    <row r="27994" spans="6:6" x14ac:dyDescent="0.25">
      <c r="F27994" s="469"/>
    </row>
    <row r="27995" spans="6:6" x14ac:dyDescent="0.25">
      <c r="F27995" s="469"/>
    </row>
    <row r="27996" spans="6:6" x14ac:dyDescent="0.25">
      <c r="F27996" s="469"/>
    </row>
    <row r="27997" spans="6:6" x14ac:dyDescent="0.25">
      <c r="F27997" s="469"/>
    </row>
    <row r="27998" spans="6:6" x14ac:dyDescent="0.25">
      <c r="F27998" s="469"/>
    </row>
    <row r="27999" spans="6:6" x14ac:dyDescent="0.25">
      <c r="F27999" s="469"/>
    </row>
    <row r="28000" spans="6:6" x14ac:dyDescent="0.25">
      <c r="F28000" s="469"/>
    </row>
    <row r="28001" spans="6:6" x14ac:dyDescent="0.25">
      <c r="F28001" s="469"/>
    </row>
    <row r="28002" spans="6:6" x14ac:dyDescent="0.25">
      <c r="F28002" s="469"/>
    </row>
    <row r="28003" spans="6:6" x14ac:dyDescent="0.25">
      <c r="F28003" s="469"/>
    </row>
    <row r="28004" spans="6:6" x14ac:dyDescent="0.25">
      <c r="F28004" s="469"/>
    </row>
    <row r="28005" spans="6:6" x14ac:dyDescent="0.25">
      <c r="F28005" s="469"/>
    </row>
    <row r="28006" spans="6:6" x14ac:dyDescent="0.25">
      <c r="F28006" s="469"/>
    </row>
    <row r="28007" spans="6:6" x14ac:dyDescent="0.25">
      <c r="F28007" s="469"/>
    </row>
    <row r="28008" spans="6:6" x14ac:dyDescent="0.25">
      <c r="F28008" s="469"/>
    </row>
    <row r="28009" spans="6:6" x14ac:dyDescent="0.25">
      <c r="F28009" s="469"/>
    </row>
    <row r="28010" spans="6:6" x14ac:dyDescent="0.25">
      <c r="F28010" s="469"/>
    </row>
    <row r="28011" spans="6:6" x14ac:dyDescent="0.25">
      <c r="F28011" s="469"/>
    </row>
    <row r="28012" spans="6:6" x14ac:dyDescent="0.25">
      <c r="F28012" s="469"/>
    </row>
    <row r="28013" spans="6:6" x14ac:dyDescent="0.25">
      <c r="F28013" s="469"/>
    </row>
    <row r="28014" spans="6:6" x14ac:dyDescent="0.25">
      <c r="F28014" s="469"/>
    </row>
    <row r="28015" spans="6:6" x14ac:dyDescent="0.25">
      <c r="F28015" s="469"/>
    </row>
    <row r="28016" spans="6:6" x14ac:dyDescent="0.25">
      <c r="F28016" s="469"/>
    </row>
    <row r="28017" spans="6:6" x14ac:dyDescent="0.25">
      <c r="F28017" s="469"/>
    </row>
    <row r="28018" spans="6:6" x14ac:dyDescent="0.25">
      <c r="F28018" s="469"/>
    </row>
    <row r="28019" spans="6:6" x14ac:dyDescent="0.25">
      <c r="F28019" s="469"/>
    </row>
    <row r="28020" spans="6:6" x14ac:dyDescent="0.25">
      <c r="F28020" s="469"/>
    </row>
    <row r="28021" spans="6:6" x14ac:dyDescent="0.25">
      <c r="F28021" s="469"/>
    </row>
    <row r="28022" spans="6:6" x14ac:dyDescent="0.25">
      <c r="F28022" s="469"/>
    </row>
    <row r="28023" spans="6:6" x14ac:dyDescent="0.25">
      <c r="F28023" s="469"/>
    </row>
    <row r="28024" spans="6:6" x14ac:dyDescent="0.25">
      <c r="F28024" s="469"/>
    </row>
    <row r="28025" spans="6:6" x14ac:dyDescent="0.25">
      <c r="F28025" s="469"/>
    </row>
    <row r="28026" spans="6:6" x14ac:dyDescent="0.25">
      <c r="F28026" s="469"/>
    </row>
    <row r="28027" spans="6:6" x14ac:dyDescent="0.25">
      <c r="F28027" s="469"/>
    </row>
    <row r="28028" spans="6:6" x14ac:dyDescent="0.25">
      <c r="F28028" s="469"/>
    </row>
    <row r="28029" spans="6:6" x14ac:dyDescent="0.25">
      <c r="F28029" s="469"/>
    </row>
    <row r="28030" spans="6:6" x14ac:dyDescent="0.25">
      <c r="F28030" s="469"/>
    </row>
    <row r="28031" spans="6:6" x14ac:dyDescent="0.25">
      <c r="F28031" s="469"/>
    </row>
    <row r="28032" spans="6:6" x14ac:dyDescent="0.25">
      <c r="F28032" s="469"/>
    </row>
    <row r="28033" spans="6:6" x14ac:dyDescent="0.25">
      <c r="F28033" s="469"/>
    </row>
    <row r="28034" spans="6:6" x14ac:dyDescent="0.25">
      <c r="F28034" s="469"/>
    </row>
    <row r="28035" spans="6:6" x14ac:dyDescent="0.25">
      <c r="F28035" s="469"/>
    </row>
    <row r="28036" spans="6:6" x14ac:dyDescent="0.25">
      <c r="F28036" s="469"/>
    </row>
    <row r="28037" spans="6:6" x14ac:dyDescent="0.25">
      <c r="F28037" s="469"/>
    </row>
    <row r="28038" spans="6:6" x14ac:dyDescent="0.25">
      <c r="F28038" s="469"/>
    </row>
    <row r="28039" spans="6:6" x14ac:dyDescent="0.25">
      <c r="F28039" s="469"/>
    </row>
    <row r="28040" spans="6:6" x14ac:dyDescent="0.25">
      <c r="F28040" s="469"/>
    </row>
    <row r="28041" spans="6:6" x14ac:dyDescent="0.25">
      <c r="F28041" s="469"/>
    </row>
    <row r="28042" spans="6:6" x14ac:dyDescent="0.25">
      <c r="F28042" s="469"/>
    </row>
    <row r="28043" spans="6:6" x14ac:dyDescent="0.25">
      <c r="F28043" s="469"/>
    </row>
    <row r="28044" spans="6:6" x14ac:dyDescent="0.25">
      <c r="F28044" s="469"/>
    </row>
    <row r="28045" spans="6:6" x14ac:dyDescent="0.25">
      <c r="F28045" s="469"/>
    </row>
    <row r="28046" spans="6:6" x14ac:dyDescent="0.25">
      <c r="F28046" s="469"/>
    </row>
    <row r="28047" spans="6:6" x14ac:dyDescent="0.25">
      <c r="F28047" s="469"/>
    </row>
    <row r="28048" spans="6:6" x14ac:dyDescent="0.25">
      <c r="F28048" s="469"/>
    </row>
    <row r="28049" spans="6:6" x14ac:dyDescent="0.25">
      <c r="F28049" s="469"/>
    </row>
    <row r="28050" spans="6:6" x14ac:dyDescent="0.25">
      <c r="F28050" s="469"/>
    </row>
    <row r="28051" spans="6:6" x14ac:dyDescent="0.25">
      <c r="F28051" s="469"/>
    </row>
    <row r="28052" spans="6:6" x14ac:dyDescent="0.25">
      <c r="F28052" s="469"/>
    </row>
    <row r="28053" spans="6:6" x14ac:dyDescent="0.25">
      <c r="F28053" s="469"/>
    </row>
    <row r="28054" spans="6:6" x14ac:dyDescent="0.25">
      <c r="F28054" s="469"/>
    </row>
    <row r="28055" spans="6:6" x14ac:dyDescent="0.25">
      <c r="F28055" s="469"/>
    </row>
    <row r="28056" spans="6:6" x14ac:dyDescent="0.25">
      <c r="F28056" s="469"/>
    </row>
    <row r="28057" spans="6:6" x14ac:dyDescent="0.25">
      <c r="F28057" s="469"/>
    </row>
    <row r="28058" spans="6:6" x14ac:dyDescent="0.25">
      <c r="F28058" s="469"/>
    </row>
    <row r="28059" spans="6:6" x14ac:dyDescent="0.25">
      <c r="F28059" s="469"/>
    </row>
    <row r="28060" spans="6:6" x14ac:dyDescent="0.25">
      <c r="F28060" s="469"/>
    </row>
    <row r="28061" spans="6:6" x14ac:dyDescent="0.25">
      <c r="F28061" s="469"/>
    </row>
    <row r="28062" spans="6:6" x14ac:dyDescent="0.25">
      <c r="F28062" s="469"/>
    </row>
    <row r="28063" spans="6:6" x14ac:dyDescent="0.25">
      <c r="F28063" s="469"/>
    </row>
    <row r="28064" spans="6:6" x14ac:dyDescent="0.25">
      <c r="F28064" s="469"/>
    </row>
    <row r="28065" spans="6:6" x14ac:dyDescent="0.25">
      <c r="F28065" s="469"/>
    </row>
    <row r="28066" spans="6:6" x14ac:dyDescent="0.25">
      <c r="F28066" s="469"/>
    </row>
    <row r="28067" spans="6:6" x14ac:dyDescent="0.25">
      <c r="F28067" s="469"/>
    </row>
    <row r="28068" spans="6:6" x14ac:dyDescent="0.25">
      <c r="F28068" s="469"/>
    </row>
    <row r="28069" spans="6:6" x14ac:dyDescent="0.25">
      <c r="F28069" s="469"/>
    </row>
    <row r="28070" spans="6:6" x14ac:dyDescent="0.25">
      <c r="F28070" s="469"/>
    </row>
    <row r="28071" spans="6:6" x14ac:dyDescent="0.25">
      <c r="F28071" s="469"/>
    </row>
    <row r="28072" spans="6:6" x14ac:dyDescent="0.25">
      <c r="F28072" s="469"/>
    </row>
    <row r="28073" spans="6:6" x14ac:dyDescent="0.25">
      <c r="F28073" s="469"/>
    </row>
    <row r="28074" spans="6:6" x14ac:dyDescent="0.25">
      <c r="F28074" s="469"/>
    </row>
    <row r="28075" spans="6:6" x14ac:dyDescent="0.25">
      <c r="F28075" s="469"/>
    </row>
    <row r="28076" spans="6:6" x14ac:dyDescent="0.25">
      <c r="F28076" s="469"/>
    </row>
    <row r="28077" spans="6:6" x14ac:dyDescent="0.25">
      <c r="F28077" s="469"/>
    </row>
    <row r="28078" spans="6:6" x14ac:dyDescent="0.25">
      <c r="F28078" s="469"/>
    </row>
    <row r="28079" spans="6:6" x14ac:dyDescent="0.25">
      <c r="F28079" s="469"/>
    </row>
    <row r="28080" spans="6:6" x14ac:dyDescent="0.25">
      <c r="F28080" s="469"/>
    </row>
    <row r="28081" spans="6:6" x14ac:dyDescent="0.25">
      <c r="F28081" s="469"/>
    </row>
    <row r="28082" spans="6:6" x14ac:dyDescent="0.25">
      <c r="F28082" s="469"/>
    </row>
    <row r="28083" spans="6:6" x14ac:dyDescent="0.25">
      <c r="F28083" s="469"/>
    </row>
    <row r="28084" spans="6:6" x14ac:dyDescent="0.25">
      <c r="F28084" s="469"/>
    </row>
    <row r="28085" spans="6:6" x14ac:dyDescent="0.25">
      <c r="F28085" s="469"/>
    </row>
    <row r="28086" spans="6:6" x14ac:dyDescent="0.25">
      <c r="F28086" s="469"/>
    </row>
    <row r="28087" spans="6:6" x14ac:dyDescent="0.25">
      <c r="F28087" s="469"/>
    </row>
    <row r="28088" spans="6:6" x14ac:dyDescent="0.25">
      <c r="F28088" s="469"/>
    </row>
    <row r="28089" spans="6:6" x14ac:dyDescent="0.25">
      <c r="F28089" s="469"/>
    </row>
    <row r="28090" spans="6:6" x14ac:dyDescent="0.25">
      <c r="F28090" s="469"/>
    </row>
    <row r="28091" spans="6:6" x14ac:dyDescent="0.25">
      <c r="F28091" s="469"/>
    </row>
    <row r="28092" spans="6:6" x14ac:dyDescent="0.25">
      <c r="F28092" s="469"/>
    </row>
    <row r="28093" spans="6:6" x14ac:dyDescent="0.25">
      <c r="F28093" s="469"/>
    </row>
    <row r="28094" spans="6:6" x14ac:dyDescent="0.25">
      <c r="F28094" s="469"/>
    </row>
    <row r="28095" spans="6:6" x14ac:dyDescent="0.25">
      <c r="F28095" s="469"/>
    </row>
    <row r="28096" spans="6:6" x14ac:dyDescent="0.25">
      <c r="F28096" s="469"/>
    </row>
    <row r="28097" spans="6:6" x14ac:dyDescent="0.25">
      <c r="F28097" s="469"/>
    </row>
    <row r="28098" spans="6:6" x14ac:dyDescent="0.25">
      <c r="F28098" s="469"/>
    </row>
    <row r="28099" spans="6:6" x14ac:dyDescent="0.25">
      <c r="F28099" s="469"/>
    </row>
    <row r="28100" spans="6:6" x14ac:dyDescent="0.25">
      <c r="F28100" s="469"/>
    </row>
    <row r="28101" spans="6:6" x14ac:dyDescent="0.25">
      <c r="F28101" s="469"/>
    </row>
    <row r="28102" spans="6:6" x14ac:dyDescent="0.25">
      <c r="F28102" s="469"/>
    </row>
    <row r="28103" spans="6:6" x14ac:dyDescent="0.25">
      <c r="F28103" s="469"/>
    </row>
    <row r="28104" spans="6:6" x14ac:dyDescent="0.25">
      <c r="F28104" s="469"/>
    </row>
    <row r="28105" spans="6:6" x14ac:dyDescent="0.25">
      <c r="F28105" s="469"/>
    </row>
    <row r="28106" spans="6:6" x14ac:dyDescent="0.25">
      <c r="F28106" s="469"/>
    </row>
    <row r="28107" spans="6:6" x14ac:dyDescent="0.25">
      <c r="F28107" s="469"/>
    </row>
    <row r="28108" spans="6:6" x14ac:dyDescent="0.25">
      <c r="F28108" s="469"/>
    </row>
    <row r="28109" spans="6:6" x14ac:dyDescent="0.25">
      <c r="F28109" s="469"/>
    </row>
    <row r="28110" spans="6:6" x14ac:dyDescent="0.25">
      <c r="F28110" s="469"/>
    </row>
    <row r="28111" spans="6:6" x14ac:dyDescent="0.25">
      <c r="F28111" s="469"/>
    </row>
    <row r="28112" spans="6:6" x14ac:dyDescent="0.25">
      <c r="F28112" s="469"/>
    </row>
    <row r="28113" spans="6:6" x14ac:dyDescent="0.25">
      <c r="F28113" s="469"/>
    </row>
    <row r="28114" spans="6:6" x14ac:dyDescent="0.25">
      <c r="F28114" s="469"/>
    </row>
    <row r="28115" spans="6:6" x14ac:dyDescent="0.25">
      <c r="F28115" s="469"/>
    </row>
    <row r="28116" spans="6:6" x14ac:dyDescent="0.25">
      <c r="F28116" s="469"/>
    </row>
    <row r="28117" spans="6:6" x14ac:dyDescent="0.25">
      <c r="F28117" s="469"/>
    </row>
    <row r="28118" spans="6:6" x14ac:dyDescent="0.25">
      <c r="F28118" s="469"/>
    </row>
    <row r="28119" spans="6:6" x14ac:dyDescent="0.25">
      <c r="F28119" s="469"/>
    </row>
    <row r="28120" spans="6:6" x14ac:dyDescent="0.25">
      <c r="F28120" s="469"/>
    </row>
    <row r="28121" spans="6:6" x14ac:dyDescent="0.25">
      <c r="F28121" s="469"/>
    </row>
    <row r="28122" spans="6:6" x14ac:dyDescent="0.25">
      <c r="F28122" s="469"/>
    </row>
    <row r="28123" spans="6:6" x14ac:dyDescent="0.25">
      <c r="F28123" s="469"/>
    </row>
    <row r="28124" spans="6:6" x14ac:dyDescent="0.25">
      <c r="F28124" s="469"/>
    </row>
    <row r="28125" spans="6:6" x14ac:dyDescent="0.25">
      <c r="F28125" s="469"/>
    </row>
    <row r="28126" spans="6:6" x14ac:dyDescent="0.25">
      <c r="F28126" s="469"/>
    </row>
    <row r="28127" spans="6:6" x14ac:dyDescent="0.25">
      <c r="F28127" s="469"/>
    </row>
    <row r="28128" spans="6:6" x14ac:dyDescent="0.25">
      <c r="F28128" s="469"/>
    </row>
    <row r="28129" spans="6:6" x14ac:dyDescent="0.25">
      <c r="F28129" s="469"/>
    </row>
    <row r="28130" spans="6:6" x14ac:dyDescent="0.25">
      <c r="F28130" s="469"/>
    </row>
    <row r="28131" spans="6:6" x14ac:dyDescent="0.25">
      <c r="F28131" s="469"/>
    </row>
    <row r="28132" spans="6:6" x14ac:dyDescent="0.25">
      <c r="F28132" s="469"/>
    </row>
    <row r="28133" spans="6:6" x14ac:dyDescent="0.25">
      <c r="F28133" s="469"/>
    </row>
    <row r="28134" spans="6:6" x14ac:dyDescent="0.25">
      <c r="F28134" s="469"/>
    </row>
    <row r="28135" spans="6:6" x14ac:dyDescent="0.25">
      <c r="F28135" s="469"/>
    </row>
    <row r="28136" spans="6:6" x14ac:dyDescent="0.25">
      <c r="F28136" s="469"/>
    </row>
    <row r="28137" spans="6:6" x14ac:dyDescent="0.25">
      <c r="F28137" s="469"/>
    </row>
    <row r="28138" spans="6:6" x14ac:dyDescent="0.25">
      <c r="F28138" s="469"/>
    </row>
    <row r="28139" spans="6:6" x14ac:dyDescent="0.25">
      <c r="F28139" s="469"/>
    </row>
    <row r="28140" spans="6:6" x14ac:dyDescent="0.25">
      <c r="F28140" s="469"/>
    </row>
    <row r="28141" spans="6:6" x14ac:dyDescent="0.25">
      <c r="F28141" s="469"/>
    </row>
    <row r="28142" spans="6:6" x14ac:dyDescent="0.25">
      <c r="F28142" s="469"/>
    </row>
    <row r="28143" spans="6:6" x14ac:dyDescent="0.25">
      <c r="F28143" s="469"/>
    </row>
    <row r="28144" spans="6:6" x14ac:dyDescent="0.25">
      <c r="F28144" s="469"/>
    </row>
    <row r="28145" spans="6:6" x14ac:dyDescent="0.25">
      <c r="F28145" s="469"/>
    </row>
    <row r="28146" spans="6:6" x14ac:dyDescent="0.25">
      <c r="F28146" s="469"/>
    </row>
    <row r="28147" spans="6:6" x14ac:dyDescent="0.25">
      <c r="F28147" s="469"/>
    </row>
    <row r="28148" spans="6:6" x14ac:dyDescent="0.25">
      <c r="F28148" s="469"/>
    </row>
    <row r="28149" spans="6:6" x14ac:dyDescent="0.25">
      <c r="F28149" s="469"/>
    </row>
    <row r="28150" spans="6:6" x14ac:dyDescent="0.25">
      <c r="F28150" s="469"/>
    </row>
    <row r="28151" spans="6:6" x14ac:dyDescent="0.25">
      <c r="F28151" s="469"/>
    </row>
    <row r="28152" spans="6:6" x14ac:dyDescent="0.25">
      <c r="F28152" s="469"/>
    </row>
    <row r="28153" spans="6:6" x14ac:dyDescent="0.25">
      <c r="F28153" s="469"/>
    </row>
    <row r="28154" spans="6:6" x14ac:dyDescent="0.25">
      <c r="F28154" s="469"/>
    </row>
    <row r="28155" spans="6:6" x14ac:dyDescent="0.25">
      <c r="F28155" s="469"/>
    </row>
    <row r="28156" spans="6:6" x14ac:dyDescent="0.25">
      <c r="F28156" s="469"/>
    </row>
    <row r="28157" spans="6:6" x14ac:dyDescent="0.25">
      <c r="F28157" s="469"/>
    </row>
    <row r="28158" spans="6:6" x14ac:dyDescent="0.25">
      <c r="F28158" s="469"/>
    </row>
    <row r="28159" spans="6:6" x14ac:dyDescent="0.25">
      <c r="F28159" s="469"/>
    </row>
    <row r="28160" spans="6:6" x14ac:dyDescent="0.25">
      <c r="F28160" s="469"/>
    </row>
    <row r="28161" spans="6:6" x14ac:dyDescent="0.25">
      <c r="F28161" s="469"/>
    </row>
    <row r="28162" spans="6:6" x14ac:dyDescent="0.25">
      <c r="F28162" s="469"/>
    </row>
    <row r="28163" spans="6:6" x14ac:dyDescent="0.25">
      <c r="F28163" s="469"/>
    </row>
    <row r="28164" spans="6:6" x14ac:dyDescent="0.25">
      <c r="F28164" s="469"/>
    </row>
    <row r="28165" spans="6:6" x14ac:dyDescent="0.25">
      <c r="F28165" s="469"/>
    </row>
    <row r="28166" spans="6:6" x14ac:dyDescent="0.25">
      <c r="F28166" s="469"/>
    </row>
    <row r="28167" spans="6:6" x14ac:dyDescent="0.25">
      <c r="F28167" s="469"/>
    </row>
    <row r="28168" spans="6:6" x14ac:dyDescent="0.25">
      <c r="F28168" s="469"/>
    </row>
    <row r="28169" spans="6:6" x14ac:dyDescent="0.25">
      <c r="F28169" s="469"/>
    </row>
    <row r="28170" spans="6:6" x14ac:dyDescent="0.25">
      <c r="F28170" s="469"/>
    </row>
    <row r="28171" spans="6:6" x14ac:dyDescent="0.25">
      <c r="F28171" s="469"/>
    </row>
    <row r="28172" spans="6:6" x14ac:dyDescent="0.25">
      <c r="F28172" s="469"/>
    </row>
    <row r="28173" spans="6:6" x14ac:dyDescent="0.25">
      <c r="F28173" s="469"/>
    </row>
    <row r="28174" spans="6:6" x14ac:dyDescent="0.25">
      <c r="F28174" s="469"/>
    </row>
    <row r="28175" spans="6:6" x14ac:dyDescent="0.25">
      <c r="F28175" s="469"/>
    </row>
    <row r="28176" spans="6:6" x14ac:dyDescent="0.25">
      <c r="F28176" s="469"/>
    </row>
    <row r="28177" spans="6:6" x14ac:dyDescent="0.25">
      <c r="F28177" s="469"/>
    </row>
    <row r="28178" spans="6:6" x14ac:dyDescent="0.25">
      <c r="F28178" s="469"/>
    </row>
    <row r="28179" spans="6:6" x14ac:dyDescent="0.25">
      <c r="F28179" s="469"/>
    </row>
    <row r="28180" spans="6:6" x14ac:dyDescent="0.25">
      <c r="F28180" s="469"/>
    </row>
    <row r="28181" spans="6:6" x14ac:dyDescent="0.25">
      <c r="F28181" s="469"/>
    </row>
    <row r="28182" spans="6:6" x14ac:dyDescent="0.25">
      <c r="F28182" s="469"/>
    </row>
    <row r="28183" spans="6:6" x14ac:dyDescent="0.25">
      <c r="F28183" s="469"/>
    </row>
    <row r="28184" spans="6:6" x14ac:dyDescent="0.25">
      <c r="F28184" s="469"/>
    </row>
    <row r="28185" spans="6:6" x14ac:dyDescent="0.25">
      <c r="F28185" s="469"/>
    </row>
    <row r="28186" spans="6:6" x14ac:dyDescent="0.25">
      <c r="F28186" s="469"/>
    </row>
    <row r="28187" spans="6:6" x14ac:dyDescent="0.25">
      <c r="F28187" s="469"/>
    </row>
    <row r="28188" spans="6:6" x14ac:dyDescent="0.25">
      <c r="F28188" s="469"/>
    </row>
    <row r="28189" spans="6:6" x14ac:dyDescent="0.25">
      <c r="F28189" s="469"/>
    </row>
    <row r="28190" spans="6:6" x14ac:dyDescent="0.25">
      <c r="F28190" s="469"/>
    </row>
    <row r="28191" spans="6:6" x14ac:dyDescent="0.25">
      <c r="F28191" s="469"/>
    </row>
    <row r="28192" spans="6:6" x14ac:dyDescent="0.25">
      <c r="F28192" s="469"/>
    </row>
    <row r="28193" spans="6:6" x14ac:dyDescent="0.25">
      <c r="F28193" s="469"/>
    </row>
    <row r="28194" spans="6:6" x14ac:dyDescent="0.25">
      <c r="F28194" s="469"/>
    </row>
    <row r="28195" spans="6:6" x14ac:dyDescent="0.25">
      <c r="F28195" s="469"/>
    </row>
    <row r="28196" spans="6:6" x14ac:dyDescent="0.25">
      <c r="F28196" s="469"/>
    </row>
    <row r="28197" spans="6:6" x14ac:dyDescent="0.25">
      <c r="F28197" s="469"/>
    </row>
    <row r="28198" spans="6:6" x14ac:dyDescent="0.25">
      <c r="F28198" s="469"/>
    </row>
    <row r="28199" spans="6:6" x14ac:dyDescent="0.25">
      <c r="F28199" s="469"/>
    </row>
    <row r="28200" spans="6:6" x14ac:dyDescent="0.25">
      <c r="F28200" s="469"/>
    </row>
    <row r="28201" spans="6:6" x14ac:dyDescent="0.25">
      <c r="F28201" s="469"/>
    </row>
    <row r="28202" spans="6:6" x14ac:dyDescent="0.25">
      <c r="F28202" s="469"/>
    </row>
    <row r="28203" spans="6:6" x14ac:dyDescent="0.25">
      <c r="F28203" s="469"/>
    </row>
    <row r="28204" spans="6:6" x14ac:dyDescent="0.25">
      <c r="F28204" s="469"/>
    </row>
    <row r="28205" spans="6:6" x14ac:dyDescent="0.25">
      <c r="F28205" s="469"/>
    </row>
    <row r="28206" spans="6:6" x14ac:dyDescent="0.25">
      <c r="F28206" s="469"/>
    </row>
    <row r="28207" spans="6:6" x14ac:dyDescent="0.25">
      <c r="F28207" s="469"/>
    </row>
    <row r="28208" spans="6:6" x14ac:dyDescent="0.25">
      <c r="F28208" s="469"/>
    </row>
    <row r="28209" spans="6:6" x14ac:dyDescent="0.25">
      <c r="F28209" s="469"/>
    </row>
    <row r="28210" spans="6:6" x14ac:dyDescent="0.25">
      <c r="F28210" s="469"/>
    </row>
    <row r="28211" spans="6:6" x14ac:dyDescent="0.25">
      <c r="F28211" s="469"/>
    </row>
    <row r="28212" spans="6:6" x14ac:dyDescent="0.25">
      <c r="F28212" s="469"/>
    </row>
    <row r="28213" spans="6:6" x14ac:dyDescent="0.25">
      <c r="F28213" s="469"/>
    </row>
    <row r="28214" spans="6:6" x14ac:dyDescent="0.25">
      <c r="F28214" s="469"/>
    </row>
    <row r="28215" spans="6:6" x14ac:dyDescent="0.25">
      <c r="F28215" s="469"/>
    </row>
    <row r="28216" spans="6:6" x14ac:dyDescent="0.25">
      <c r="F28216" s="469"/>
    </row>
    <row r="28217" spans="6:6" x14ac:dyDescent="0.25">
      <c r="F28217" s="469"/>
    </row>
    <row r="28218" spans="6:6" x14ac:dyDescent="0.25">
      <c r="F28218" s="469"/>
    </row>
    <row r="28219" spans="6:6" x14ac:dyDescent="0.25">
      <c r="F28219" s="469"/>
    </row>
    <row r="28220" spans="6:6" x14ac:dyDescent="0.25">
      <c r="F28220" s="469"/>
    </row>
    <row r="28221" spans="6:6" x14ac:dyDescent="0.25">
      <c r="F28221" s="469"/>
    </row>
    <row r="28222" spans="6:6" x14ac:dyDescent="0.25">
      <c r="F28222" s="469"/>
    </row>
    <row r="28223" spans="6:6" x14ac:dyDescent="0.25">
      <c r="F28223" s="469"/>
    </row>
    <row r="28224" spans="6:6" x14ac:dyDescent="0.25">
      <c r="F28224" s="469"/>
    </row>
    <row r="28225" spans="6:6" x14ac:dyDescent="0.25">
      <c r="F28225" s="469"/>
    </row>
    <row r="28226" spans="6:6" x14ac:dyDescent="0.25">
      <c r="F28226" s="469"/>
    </row>
    <row r="28227" spans="6:6" x14ac:dyDescent="0.25">
      <c r="F28227" s="469"/>
    </row>
    <row r="28228" spans="6:6" x14ac:dyDescent="0.25">
      <c r="F28228" s="469"/>
    </row>
    <row r="28229" spans="6:6" x14ac:dyDescent="0.25">
      <c r="F28229" s="469"/>
    </row>
    <row r="28230" spans="6:6" x14ac:dyDescent="0.25">
      <c r="F28230" s="469"/>
    </row>
    <row r="28231" spans="6:6" x14ac:dyDescent="0.25">
      <c r="F28231" s="469"/>
    </row>
    <row r="28232" spans="6:6" x14ac:dyDescent="0.25">
      <c r="F28232" s="469"/>
    </row>
    <row r="28233" spans="6:6" x14ac:dyDescent="0.25">
      <c r="F28233" s="469"/>
    </row>
    <row r="28234" spans="6:6" x14ac:dyDescent="0.25">
      <c r="F28234" s="469"/>
    </row>
    <row r="28235" spans="6:6" x14ac:dyDescent="0.25">
      <c r="F28235" s="469"/>
    </row>
    <row r="28236" spans="6:6" x14ac:dyDescent="0.25">
      <c r="F28236" s="469"/>
    </row>
    <row r="28237" spans="6:6" x14ac:dyDescent="0.25">
      <c r="F28237" s="469"/>
    </row>
    <row r="28238" spans="6:6" x14ac:dyDescent="0.25">
      <c r="F28238" s="469"/>
    </row>
    <row r="28239" spans="6:6" x14ac:dyDescent="0.25">
      <c r="F28239" s="469"/>
    </row>
    <row r="28240" spans="6:6" x14ac:dyDescent="0.25">
      <c r="F28240" s="469"/>
    </row>
    <row r="28241" spans="6:6" x14ac:dyDescent="0.25">
      <c r="F28241" s="469"/>
    </row>
    <row r="28242" spans="6:6" x14ac:dyDescent="0.25">
      <c r="F28242" s="469"/>
    </row>
    <row r="28243" spans="6:6" x14ac:dyDescent="0.25">
      <c r="F28243" s="469"/>
    </row>
    <row r="28244" spans="6:6" x14ac:dyDescent="0.25">
      <c r="F28244" s="469"/>
    </row>
    <row r="28245" spans="6:6" x14ac:dyDescent="0.25">
      <c r="F28245" s="469"/>
    </row>
    <row r="28246" spans="6:6" x14ac:dyDescent="0.25">
      <c r="F28246" s="469"/>
    </row>
    <row r="28247" spans="6:6" x14ac:dyDescent="0.25">
      <c r="F28247" s="469"/>
    </row>
    <row r="28248" spans="6:6" x14ac:dyDescent="0.25">
      <c r="F28248" s="469"/>
    </row>
    <row r="28249" spans="6:6" x14ac:dyDescent="0.25">
      <c r="F28249" s="469"/>
    </row>
    <row r="28250" spans="6:6" x14ac:dyDescent="0.25">
      <c r="F28250" s="469"/>
    </row>
    <row r="28251" spans="6:6" x14ac:dyDescent="0.25">
      <c r="F28251" s="469"/>
    </row>
    <row r="28252" spans="6:6" x14ac:dyDescent="0.25">
      <c r="F28252" s="469"/>
    </row>
    <row r="28253" spans="6:6" x14ac:dyDescent="0.25">
      <c r="F28253" s="469"/>
    </row>
    <row r="28254" spans="6:6" x14ac:dyDescent="0.25">
      <c r="F28254" s="469"/>
    </row>
    <row r="28255" spans="6:6" x14ac:dyDescent="0.25">
      <c r="F28255" s="469"/>
    </row>
    <row r="28256" spans="6:6" x14ac:dyDescent="0.25">
      <c r="F28256" s="469"/>
    </row>
    <row r="28257" spans="6:6" x14ac:dyDescent="0.25">
      <c r="F28257" s="469"/>
    </row>
    <row r="28258" spans="6:6" x14ac:dyDescent="0.25">
      <c r="F28258" s="469"/>
    </row>
    <row r="28259" spans="6:6" x14ac:dyDescent="0.25">
      <c r="F28259" s="469"/>
    </row>
    <row r="28260" spans="6:6" x14ac:dyDescent="0.25">
      <c r="F28260" s="469"/>
    </row>
    <row r="28261" spans="6:6" x14ac:dyDescent="0.25">
      <c r="F28261" s="469"/>
    </row>
    <row r="28262" spans="6:6" x14ac:dyDescent="0.25">
      <c r="F28262" s="469"/>
    </row>
    <row r="28263" spans="6:6" x14ac:dyDescent="0.25">
      <c r="F28263" s="469"/>
    </row>
    <row r="28264" spans="6:6" x14ac:dyDescent="0.25">
      <c r="F28264" s="469"/>
    </row>
    <row r="28265" spans="6:6" x14ac:dyDescent="0.25">
      <c r="F28265" s="469"/>
    </row>
    <row r="28266" spans="6:6" x14ac:dyDescent="0.25">
      <c r="F28266" s="469"/>
    </row>
    <row r="28267" spans="6:6" x14ac:dyDescent="0.25">
      <c r="F28267" s="469"/>
    </row>
    <row r="28268" spans="6:6" x14ac:dyDescent="0.25">
      <c r="F28268" s="469"/>
    </row>
    <row r="28269" spans="6:6" x14ac:dyDescent="0.25">
      <c r="F28269" s="469"/>
    </row>
    <row r="28270" spans="6:6" x14ac:dyDescent="0.25">
      <c r="F28270" s="469"/>
    </row>
    <row r="28271" spans="6:6" x14ac:dyDescent="0.25">
      <c r="F28271" s="469"/>
    </row>
    <row r="28272" spans="6:6" x14ac:dyDescent="0.25">
      <c r="F28272" s="469"/>
    </row>
    <row r="28273" spans="6:6" x14ac:dyDescent="0.25">
      <c r="F28273" s="469"/>
    </row>
    <row r="28274" spans="6:6" x14ac:dyDescent="0.25">
      <c r="F28274" s="469"/>
    </row>
    <row r="28275" spans="6:6" x14ac:dyDescent="0.25">
      <c r="F28275" s="469"/>
    </row>
    <row r="28276" spans="6:6" x14ac:dyDescent="0.25">
      <c r="F28276" s="469"/>
    </row>
    <row r="28277" spans="6:6" x14ac:dyDescent="0.25">
      <c r="F28277" s="469"/>
    </row>
    <row r="28278" spans="6:6" x14ac:dyDescent="0.25">
      <c r="F28278" s="469"/>
    </row>
    <row r="28279" spans="6:6" x14ac:dyDescent="0.25">
      <c r="F28279" s="469"/>
    </row>
    <row r="28280" spans="6:6" x14ac:dyDescent="0.25">
      <c r="F28280" s="469"/>
    </row>
    <row r="28281" spans="6:6" x14ac:dyDescent="0.25">
      <c r="F28281" s="469"/>
    </row>
    <row r="28282" spans="6:6" x14ac:dyDescent="0.25">
      <c r="F28282" s="469"/>
    </row>
    <row r="28283" spans="6:6" x14ac:dyDescent="0.25">
      <c r="F28283" s="469"/>
    </row>
    <row r="28284" spans="6:6" x14ac:dyDescent="0.25">
      <c r="F28284" s="469"/>
    </row>
    <row r="28285" spans="6:6" x14ac:dyDescent="0.25">
      <c r="F28285" s="469"/>
    </row>
    <row r="28286" spans="6:6" x14ac:dyDescent="0.25">
      <c r="F28286" s="469"/>
    </row>
    <row r="28287" spans="6:6" x14ac:dyDescent="0.25">
      <c r="F28287" s="469"/>
    </row>
    <row r="28288" spans="6:6" x14ac:dyDescent="0.25">
      <c r="F28288" s="469"/>
    </row>
    <row r="28289" spans="6:6" x14ac:dyDescent="0.25">
      <c r="F28289" s="469"/>
    </row>
    <row r="28290" spans="6:6" x14ac:dyDescent="0.25">
      <c r="F28290" s="469"/>
    </row>
    <row r="28291" spans="6:6" x14ac:dyDescent="0.25">
      <c r="F28291" s="469"/>
    </row>
    <row r="28292" spans="6:6" x14ac:dyDescent="0.25">
      <c r="F28292" s="469"/>
    </row>
    <row r="28293" spans="6:6" x14ac:dyDescent="0.25">
      <c r="F28293" s="469"/>
    </row>
    <row r="28294" spans="6:6" x14ac:dyDescent="0.25">
      <c r="F28294" s="469"/>
    </row>
    <row r="28295" spans="6:6" x14ac:dyDescent="0.25">
      <c r="F28295" s="469"/>
    </row>
    <row r="28296" spans="6:6" x14ac:dyDescent="0.25">
      <c r="F28296" s="469"/>
    </row>
    <row r="28297" spans="6:6" x14ac:dyDescent="0.25">
      <c r="F28297" s="469"/>
    </row>
    <row r="28298" spans="6:6" x14ac:dyDescent="0.25">
      <c r="F28298" s="469"/>
    </row>
    <row r="28299" spans="6:6" x14ac:dyDescent="0.25">
      <c r="F28299" s="469"/>
    </row>
    <row r="28300" spans="6:6" x14ac:dyDescent="0.25">
      <c r="F28300" s="469"/>
    </row>
    <row r="28301" spans="6:6" x14ac:dyDescent="0.25">
      <c r="F28301" s="469"/>
    </row>
    <row r="28302" spans="6:6" x14ac:dyDescent="0.25">
      <c r="F28302" s="469"/>
    </row>
    <row r="28303" spans="6:6" x14ac:dyDescent="0.25">
      <c r="F28303" s="469"/>
    </row>
    <row r="28304" spans="6:6" x14ac:dyDescent="0.25">
      <c r="F28304" s="469"/>
    </row>
    <row r="28305" spans="6:6" x14ac:dyDescent="0.25">
      <c r="F28305" s="469"/>
    </row>
    <row r="28306" spans="6:6" x14ac:dyDescent="0.25">
      <c r="F28306" s="469"/>
    </row>
    <row r="28307" spans="6:6" x14ac:dyDescent="0.25">
      <c r="F28307" s="469"/>
    </row>
    <row r="28308" spans="6:6" x14ac:dyDescent="0.25">
      <c r="F28308" s="469"/>
    </row>
    <row r="28309" spans="6:6" x14ac:dyDescent="0.25">
      <c r="F28309" s="469"/>
    </row>
    <row r="28310" spans="6:6" x14ac:dyDescent="0.25">
      <c r="F28310" s="469"/>
    </row>
    <row r="28311" spans="6:6" x14ac:dyDescent="0.25">
      <c r="F28311" s="469"/>
    </row>
    <row r="28312" spans="6:6" x14ac:dyDescent="0.25">
      <c r="F28312" s="469"/>
    </row>
    <row r="28313" spans="6:6" x14ac:dyDescent="0.25">
      <c r="F28313" s="469"/>
    </row>
    <row r="28314" spans="6:6" x14ac:dyDescent="0.25">
      <c r="F28314" s="469"/>
    </row>
    <row r="28315" spans="6:6" x14ac:dyDescent="0.25">
      <c r="F28315" s="469"/>
    </row>
    <row r="28316" spans="6:6" x14ac:dyDescent="0.25">
      <c r="F28316" s="469"/>
    </row>
    <row r="28317" spans="6:6" x14ac:dyDescent="0.25">
      <c r="F28317" s="469"/>
    </row>
    <row r="28318" spans="6:6" x14ac:dyDescent="0.25">
      <c r="F28318" s="469"/>
    </row>
    <row r="28319" spans="6:6" x14ac:dyDescent="0.25">
      <c r="F28319" s="469"/>
    </row>
    <row r="28320" spans="6:6" x14ac:dyDescent="0.25">
      <c r="F28320" s="469"/>
    </row>
    <row r="28321" spans="6:6" x14ac:dyDescent="0.25">
      <c r="F28321" s="469"/>
    </row>
    <row r="28322" spans="6:6" x14ac:dyDescent="0.25">
      <c r="F28322" s="469"/>
    </row>
    <row r="28323" spans="6:6" x14ac:dyDescent="0.25">
      <c r="F28323" s="469"/>
    </row>
    <row r="28324" spans="6:6" x14ac:dyDescent="0.25">
      <c r="F28324" s="469"/>
    </row>
    <row r="28325" spans="6:6" x14ac:dyDescent="0.25">
      <c r="F28325" s="469"/>
    </row>
    <row r="28326" spans="6:6" x14ac:dyDescent="0.25">
      <c r="F28326" s="469"/>
    </row>
    <row r="28327" spans="6:6" x14ac:dyDescent="0.25">
      <c r="F28327" s="469"/>
    </row>
    <row r="28328" spans="6:6" x14ac:dyDescent="0.25">
      <c r="F28328" s="469"/>
    </row>
    <row r="28329" spans="6:6" x14ac:dyDescent="0.25">
      <c r="F28329" s="469"/>
    </row>
    <row r="28330" spans="6:6" x14ac:dyDescent="0.25">
      <c r="F28330" s="469"/>
    </row>
    <row r="28331" spans="6:6" x14ac:dyDescent="0.25">
      <c r="F28331" s="469"/>
    </row>
    <row r="28332" spans="6:6" x14ac:dyDescent="0.25">
      <c r="F28332" s="469"/>
    </row>
    <row r="28333" spans="6:6" x14ac:dyDescent="0.25">
      <c r="F28333" s="469"/>
    </row>
    <row r="28334" spans="6:6" x14ac:dyDescent="0.25">
      <c r="F28334" s="469"/>
    </row>
    <row r="28335" spans="6:6" x14ac:dyDescent="0.25">
      <c r="F28335" s="469"/>
    </row>
    <row r="28336" spans="6:6" x14ac:dyDescent="0.25">
      <c r="F28336" s="469"/>
    </row>
    <row r="28337" spans="6:6" x14ac:dyDescent="0.25">
      <c r="F28337" s="469"/>
    </row>
    <row r="28338" spans="6:6" x14ac:dyDescent="0.25">
      <c r="F28338" s="469"/>
    </row>
    <row r="28339" spans="6:6" x14ac:dyDescent="0.25">
      <c r="F28339" s="469"/>
    </row>
    <row r="28340" spans="6:6" x14ac:dyDescent="0.25">
      <c r="F28340" s="469"/>
    </row>
    <row r="28341" spans="6:6" x14ac:dyDescent="0.25">
      <c r="F28341" s="469"/>
    </row>
    <row r="28342" spans="6:6" x14ac:dyDescent="0.25">
      <c r="F28342" s="469"/>
    </row>
    <row r="28343" spans="6:6" x14ac:dyDescent="0.25">
      <c r="F28343" s="469"/>
    </row>
    <row r="28344" spans="6:6" x14ac:dyDescent="0.25">
      <c r="F28344" s="469"/>
    </row>
    <row r="28345" spans="6:6" x14ac:dyDescent="0.25">
      <c r="F28345" s="469"/>
    </row>
    <row r="28346" spans="6:6" x14ac:dyDescent="0.25">
      <c r="F28346" s="469"/>
    </row>
    <row r="28347" spans="6:6" x14ac:dyDescent="0.25">
      <c r="F28347" s="469"/>
    </row>
    <row r="28348" spans="6:6" x14ac:dyDescent="0.25">
      <c r="F28348" s="469"/>
    </row>
    <row r="28349" spans="6:6" x14ac:dyDescent="0.25">
      <c r="F28349" s="469"/>
    </row>
    <row r="28350" spans="6:6" x14ac:dyDescent="0.25">
      <c r="F28350" s="469"/>
    </row>
    <row r="28351" spans="6:6" x14ac:dyDescent="0.25">
      <c r="F28351" s="469"/>
    </row>
    <row r="28352" spans="6:6" x14ac:dyDescent="0.25">
      <c r="F28352" s="469"/>
    </row>
    <row r="28353" spans="6:6" x14ac:dyDescent="0.25">
      <c r="F28353" s="469"/>
    </row>
    <row r="28354" spans="6:6" x14ac:dyDescent="0.25">
      <c r="F28354" s="469"/>
    </row>
    <row r="28355" spans="6:6" x14ac:dyDescent="0.25">
      <c r="F28355" s="469"/>
    </row>
    <row r="28356" spans="6:6" x14ac:dyDescent="0.25">
      <c r="F28356" s="469"/>
    </row>
    <row r="28357" spans="6:6" x14ac:dyDescent="0.25">
      <c r="F28357" s="469"/>
    </row>
    <row r="28358" spans="6:6" x14ac:dyDescent="0.25">
      <c r="F28358" s="469"/>
    </row>
    <row r="28359" spans="6:6" x14ac:dyDescent="0.25">
      <c r="F28359" s="469"/>
    </row>
    <row r="28360" spans="6:6" x14ac:dyDescent="0.25">
      <c r="F28360" s="469"/>
    </row>
    <row r="28361" spans="6:6" x14ac:dyDescent="0.25">
      <c r="F28361" s="469"/>
    </row>
    <row r="28362" spans="6:6" x14ac:dyDescent="0.25">
      <c r="F28362" s="469"/>
    </row>
    <row r="28363" spans="6:6" x14ac:dyDescent="0.25">
      <c r="F28363" s="469"/>
    </row>
    <row r="28364" spans="6:6" x14ac:dyDescent="0.25">
      <c r="F28364" s="469"/>
    </row>
    <row r="28365" spans="6:6" x14ac:dyDescent="0.25">
      <c r="F28365" s="469"/>
    </row>
    <row r="28366" spans="6:6" x14ac:dyDescent="0.25">
      <c r="F28366" s="469"/>
    </row>
    <row r="28367" spans="6:6" x14ac:dyDescent="0.25">
      <c r="F28367" s="469"/>
    </row>
    <row r="28368" spans="6:6" x14ac:dyDescent="0.25">
      <c r="F28368" s="469"/>
    </row>
    <row r="28369" spans="6:6" x14ac:dyDescent="0.25">
      <c r="F28369" s="469"/>
    </row>
    <row r="28370" spans="6:6" x14ac:dyDescent="0.25">
      <c r="F28370" s="469"/>
    </row>
    <row r="28371" spans="6:6" x14ac:dyDescent="0.25">
      <c r="F28371" s="469"/>
    </row>
    <row r="28372" spans="6:6" x14ac:dyDescent="0.25">
      <c r="F28372" s="469"/>
    </row>
    <row r="28373" spans="6:6" x14ac:dyDescent="0.25">
      <c r="F28373" s="469"/>
    </row>
    <row r="28374" spans="6:6" x14ac:dyDescent="0.25">
      <c r="F28374" s="469"/>
    </row>
    <row r="28375" spans="6:6" x14ac:dyDescent="0.25">
      <c r="F28375" s="469"/>
    </row>
    <row r="28376" spans="6:6" x14ac:dyDescent="0.25">
      <c r="F28376" s="469"/>
    </row>
    <row r="28377" spans="6:6" x14ac:dyDescent="0.25">
      <c r="F28377" s="469"/>
    </row>
    <row r="28378" spans="6:6" x14ac:dyDescent="0.25">
      <c r="F28378" s="469"/>
    </row>
    <row r="28379" spans="6:6" x14ac:dyDescent="0.25">
      <c r="F28379" s="469"/>
    </row>
    <row r="28380" spans="6:6" x14ac:dyDescent="0.25">
      <c r="F28380" s="469"/>
    </row>
    <row r="28381" spans="6:6" x14ac:dyDescent="0.25">
      <c r="F28381" s="469"/>
    </row>
    <row r="28382" spans="6:6" x14ac:dyDescent="0.25">
      <c r="F28382" s="469"/>
    </row>
    <row r="28383" spans="6:6" x14ac:dyDescent="0.25">
      <c r="F28383" s="469"/>
    </row>
    <row r="28384" spans="6:6" x14ac:dyDescent="0.25">
      <c r="F28384" s="469"/>
    </row>
    <row r="28385" spans="6:6" x14ac:dyDescent="0.25">
      <c r="F28385" s="469"/>
    </row>
    <row r="28386" spans="6:6" x14ac:dyDescent="0.25">
      <c r="F28386" s="469"/>
    </row>
    <row r="28387" spans="6:6" x14ac:dyDescent="0.25">
      <c r="F28387" s="469"/>
    </row>
    <row r="28388" spans="6:6" x14ac:dyDescent="0.25">
      <c r="F28388" s="469"/>
    </row>
    <row r="28389" spans="6:6" x14ac:dyDescent="0.25">
      <c r="F28389" s="469"/>
    </row>
    <row r="28390" spans="6:6" x14ac:dyDescent="0.25">
      <c r="F28390" s="469"/>
    </row>
    <row r="28391" spans="6:6" x14ac:dyDescent="0.25">
      <c r="F28391" s="469"/>
    </row>
    <row r="28392" spans="6:6" x14ac:dyDescent="0.25">
      <c r="F28392" s="469"/>
    </row>
    <row r="28393" spans="6:6" x14ac:dyDescent="0.25">
      <c r="F28393" s="469"/>
    </row>
    <row r="28394" spans="6:6" x14ac:dyDescent="0.25">
      <c r="F28394" s="469"/>
    </row>
    <row r="28395" spans="6:6" x14ac:dyDescent="0.25">
      <c r="F28395" s="469"/>
    </row>
    <row r="28396" spans="6:6" x14ac:dyDescent="0.25">
      <c r="F28396" s="469"/>
    </row>
    <row r="28397" spans="6:6" x14ac:dyDescent="0.25">
      <c r="F28397" s="469"/>
    </row>
    <row r="28398" spans="6:6" x14ac:dyDescent="0.25">
      <c r="F28398" s="469"/>
    </row>
    <row r="28399" spans="6:6" x14ac:dyDescent="0.25">
      <c r="F28399" s="469"/>
    </row>
    <row r="28400" spans="6:6" x14ac:dyDescent="0.25">
      <c r="F28400" s="469"/>
    </row>
    <row r="28401" spans="6:6" x14ac:dyDescent="0.25">
      <c r="F28401" s="469"/>
    </row>
    <row r="28402" spans="6:6" x14ac:dyDescent="0.25">
      <c r="F28402" s="469"/>
    </row>
    <row r="28403" spans="6:6" x14ac:dyDescent="0.25">
      <c r="F28403" s="469"/>
    </row>
    <row r="28404" spans="6:6" x14ac:dyDescent="0.25">
      <c r="F28404" s="469"/>
    </row>
    <row r="28405" spans="6:6" x14ac:dyDescent="0.25">
      <c r="F28405" s="469"/>
    </row>
    <row r="28406" spans="6:6" x14ac:dyDescent="0.25">
      <c r="F28406" s="469"/>
    </row>
    <row r="28407" spans="6:6" x14ac:dyDescent="0.25">
      <c r="F28407" s="469"/>
    </row>
    <row r="28408" spans="6:6" x14ac:dyDescent="0.25">
      <c r="F28408" s="469"/>
    </row>
    <row r="28409" spans="6:6" x14ac:dyDescent="0.25">
      <c r="F28409" s="469"/>
    </row>
    <row r="28410" spans="6:6" x14ac:dyDescent="0.25">
      <c r="F28410" s="469"/>
    </row>
    <row r="28411" spans="6:6" x14ac:dyDescent="0.25">
      <c r="F28411" s="469"/>
    </row>
    <row r="28412" spans="6:6" x14ac:dyDescent="0.25">
      <c r="F28412" s="469"/>
    </row>
    <row r="28413" spans="6:6" x14ac:dyDescent="0.25">
      <c r="F28413" s="469"/>
    </row>
    <row r="28414" spans="6:6" x14ac:dyDescent="0.25">
      <c r="F28414" s="469"/>
    </row>
    <row r="28415" spans="6:6" x14ac:dyDescent="0.25">
      <c r="F28415" s="469"/>
    </row>
    <row r="28416" spans="6:6" x14ac:dyDescent="0.25">
      <c r="F28416" s="469"/>
    </row>
    <row r="28417" spans="6:6" x14ac:dyDescent="0.25">
      <c r="F28417" s="469"/>
    </row>
    <row r="28418" spans="6:6" x14ac:dyDescent="0.25">
      <c r="F28418" s="469"/>
    </row>
    <row r="28419" spans="6:6" x14ac:dyDescent="0.25">
      <c r="F28419" s="469"/>
    </row>
    <row r="28420" spans="6:6" x14ac:dyDescent="0.25">
      <c r="F28420" s="469"/>
    </row>
    <row r="28421" spans="6:6" x14ac:dyDescent="0.25">
      <c r="F28421" s="469"/>
    </row>
    <row r="28422" spans="6:6" x14ac:dyDescent="0.25">
      <c r="F28422" s="469"/>
    </row>
    <row r="28423" spans="6:6" x14ac:dyDescent="0.25">
      <c r="F28423" s="469"/>
    </row>
    <row r="28424" spans="6:6" x14ac:dyDescent="0.25">
      <c r="F28424" s="469"/>
    </row>
    <row r="28425" spans="6:6" x14ac:dyDescent="0.25">
      <c r="F28425" s="469"/>
    </row>
    <row r="28426" spans="6:6" x14ac:dyDescent="0.25">
      <c r="F28426" s="469"/>
    </row>
    <row r="28427" spans="6:6" x14ac:dyDescent="0.25">
      <c r="F28427" s="469"/>
    </row>
    <row r="28428" spans="6:6" x14ac:dyDescent="0.25">
      <c r="F28428" s="469"/>
    </row>
    <row r="28429" spans="6:6" x14ac:dyDescent="0.25">
      <c r="F28429" s="469"/>
    </row>
    <row r="28430" spans="6:6" x14ac:dyDescent="0.25">
      <c r="F28430" s="469"/>
    </row>
    <row r="28431" spans="6:6" x14ac:dyDescent="0.25">
      <c r="F28431" s="469"/>
    </row>
    <row r="28432" spans="6:6" x14ac:dyDescent="0.25">
      <c r="F28432" s="469"/>
    </row>
    <row r="28433" spans="6:6" x14ac:dyDescent="0.25">
      <c r="F28433" s="469"/>
    </row>
    <row r="28434" spans="6:6" x14ac:dyDescent="0.25">
      <c r="F28434" s="469"/>
    </row>
    <row r="28435" spans="6:6" x14ac:dyDescent="0.25">
      <c r="F28435" s="469"/>
    </row>
    <row r="28436" spans="6:6" x14ac:dyDescent="0.25">
      <c r="F28436" s="469"/>
    </row>
    <row r="28437" spans="6:6" x14ac:dyDescent="0.25">
      <c r="F28437" s="469"/>
    </row>
    <row r="28438" spans="6:6" x14ac:dyDescent="0.25">
      <c r="F28438" s="469"/>
    </row>
    <row r="28439" spans="6:6" x14ac:dyDescent="0.25">
      <c r="F28439" s="469"/>
    </row>
    <row r="28440" spans="6:6" x14ac:dyDescent="0.25">
      <c r="F28440" s="469"/>
    </row>
    <row r="28441" spans="6:6" x14ac:dyDescent="0.25">
      <c r="F28441" s="469"/>
    </row>
    <row r="28442" spans="6:6" x14ac:dyDescent="0.25">
      <c r="F28442" s="469"/>
    </row>
    <row r="28443" spans="6:6" x14ac:dyDescent="0.25">
      <c r="F28443" s="469"/>
    </row>
    <row r="28444" spans="6:6" x14ac:dyDescent="0.25">
      <c r="F28444" s="469"/>
    </row>
    <row r="28445" spans="6:6" x14ac:dyDescent="0.25">
      <c r="F28445" s="469"/>
    </row>
    <row r="28446" spans="6:6" x14ac:dyDescent="0.25">
      <c r="F28446" s="469"/>
    </row>
    <row r="28447" spans="6:6" x14ac:dyDescent="0.25">
      <c r="F28447" s="469"/>
    </row>
    <row r="28448" spans="6:6" x14ac:dyDescent="0.25">
      <c r="F28448" s="469"/>
    </row>
    <row r="28449" spans="6:6" x14ac:dyDescent="0.25">
      <c r="F28449" s="469"/>
    </row>
    <row r="28450" spans="6:6" x14ac:dyDescent="0.25">
      <c r="F28450" s="469"/>
    </row>
    <row r="28451" spans="6:6" x14ac:dyDescent="0.25">
      <c r="F28451" s="469"/>
    </row>
    <row r="28452" spans="6:6" x14ac:dyDescent="0.25">
      <c r="F28452" s="469"/>
    </row>
    <row r="28453" spans="6:6" x14ac:dyDescent="0.25">
      <c r="F28453" s="469"/>
    </row>
    <row r="28454" spans="6:6" x14ac:dyDescent="0.25">
      <c r="F28454" s="469"/>
    </row>
    <row r="28455" spans="6:6" x14ac:dyDescent="0.25">
      <c r="F28455" s="469"/>
    </row>
    <row r="28456" spans="6:6" x14ac:dyDescent="0.25">
      <c r="F28456" s="469"/>
    </row>
    <row r="28457" spans="6:6" x14ac:dyDescent="0.25">
      <c r="F28457" s="469"/>
    </row>
    <row r="28458" spans="6:6" x14ac:dyDescent="0.25">
      <c r="F28458" s="469"/>
    </row>
    <row r="28459" spans="6:6" x14ac:dyDescent="0.25">
      <c r="F28459" s="469"/>
    </row>
    <row r="28460" spans="6:6" x14ac:dyDescent="0.25">
      <c r="F28460" s="469"/>
    </row>
    <row r="28461" spans="6:6" x14ac:dyDescent="0.25">
      <c r="F28461" s="469"/>
    </row>
    <row r="28462" spans="6:6" x14ac:dyDescent="0.25">
      <c r="F28462" s="469"/>
    </row>
    <row r="28463" spans="6:6" x14ac:dyDescent="0.25">
      <c r="F28463" s="469"/>
    </row>
    <row r="28464" spans="6:6" x14ac:dyDescent="0.25">
      <c r="F28464" s="469"/>
    </row>
    <row r="28465" spans="6:6" x14ac:dyDescent="0.25">
      <c r="F28465" s="469"/>
    </row>
    <row r="28466" spans="6:6" x14ac:dyDescent="0.25">
      <c r="F28466" s="469"/>
    </row>
    <row r="28467" spans="6:6" x14ac:dyDescent="0.25">
      <c r="F28467" s="469"/>
    </row>
    <row r="28468" spans="6:6" x14ac:dyDescent="0.25">
      <c r="F28468" s="469"/>
    </row>
    <row r="28469" spans="6:6" x14ac:dyDescent="0.25">
      <c r="F28469" s="469"/>
    </row>
    <row r="28470" spans="6:6" x14ac:dyDescent="0.25">
      <c r="F28470" s="469"/>
    </row>
    <row r="28471" spans="6:6" x14ac:dyDescent="0.25">
      <c r="F28471" s="469"/>
    </row>
    <row r="28472" spans="6:6" x14ac:dyDescent="0.25">
      <c r="F28472" s="469"/>
    </row>
    <row r="28473" spans="6:6" x14ac:dyDescent="0.25">
      <c r="F28473" s="469"/>
    </row>
    <row r="28474" spans="6:6" x14ac:dyDescent="0.25">
      <c r="F28474" s="469"/>
    </row>
    <row r="28475" spans="6:6" x14ac:dyDescent="0.25">
      <c r="F28475" s="469"/>
    </row>
    <row r="28476" spans="6:6" x14ac:dyDescent="0.25">
      <c r="F28476" s="469"/>
    </row>
    <row r="28477" spans="6:6" x14ac:dyDescent="0.25">
      <c r="F28477" s="469"/>
    </row>
    <row r="28478" spans="6:6" x14ac:dyDescent="0.25">
      <c r="F28478" s="469"/>
    </row>
    <row r="28479" spans="6:6" x14ac:dyDescent="0.25">
      <c r="F28479" s="469"/>
    </row>
    <row r="28480" spans="6:6" x14ac:dyDescent="0.25">
      <c r="F28480" s="469"/>
    </row>
    <row r="28481" spans="6:6" x14ac:dyDescent="0.25">
      <c r="F28481" s="469"/>
    </row>
    <row r="28482" spans="6:6" x14ac:dyDescent="0.25">
      <c r="F28482" s="469"/>
    </row>
    <row r="28483" spans="6:6" x14ac:dyDescent="0.25">
      <c r="F28483" s="469"/>
    </row>
    <row r="28484" spans="6:6" x14ac:dyDescent="0.25">
      <c r="F28484" s="469"/>
    </row>
    <row r="28485" spans="6:6" x14ac:dyDescent="0.25">
      <c r="F28485" s="469"/>
    </row>
    <row r="28486" spans="6:6" x14ac:dyDescent="0.25">
      <c r="F28486" s="469"/>
    </row>
    <row r="28487" spans="6:6" x14ac:dyDescent="0.25">
      <c r="F28487" s="469"/>
    </row>
    <row r="28488" spans="6:6" x14ac:dyDescent="0.25">
      <c r="F28488" s="469"/>
    </row>
    <row r="28489" spans="6:6" x14ac:dyDescent="0.25">
      <c r="F28489" s="469"/>
    </row>
    <row r="28490" spans="6:6" x14ac:dyDescent="0.25">
      <c r="F28490" s="469"/>
    </row>
    <row r="28491" spans="6:6" x14ac:dyDescent="0.25">
      <c r="F28491" s="469"/>
    </row>
    <row r="28492" spans="6:6" x14ac:dyDescent="0.25">
      <c r="F28492" s="469"/>
    </row>
    <row r="28493" spans="6:6" x14ac:dyDescent="0.25">
      <c r="F28493" s="469"/>
    </row>
    <row r="28494" spans="6:6" x14ac:dyDescent="0.25">
      <c r="F28494" s="469"/>
    </row>
    <row r="28495" spans="6:6" x14ac:dyDescent="0.25">
      <c r="F28495" s="469"/>
    </row>
    <row r="28496" spans="6:6" x14ac:dyDescent="0.25">
      <c r="F28496" s="469"/>
    </row>
    <row r="28497" spans="6:6" x14ac:dyDescent="0.25">
      <c r="F28497" s="469"/>
    </row>
    <row r="28498" spans="6:6" x14ac:dyDescent="0.25">
      <c r="F28498" s="469"/>
    </row>
    <row r="28499" spans="6:6" x14ac:dyDescent="0.25">
      <c r="F28499" s="469"/>
    </row>
    <row r="28500" spans="6:6" x14ac:dyDescent="0.25">
      <c r="F28500" s="469"/>
    </row>
    <row r="28501" spans="6:6" x14ac:dyDescent="0.25">
      <c r="F28501" s="469"/>
    </row>
    <row r="28502" spans="6:6" x14ac:dyDescent="0.25">
      <c r="F28502" s="469"/>
    </row>
    <row r="28503" spans="6:6" x14ac:dyDescent="0.25">
      <c r="F28503" s="469"/>
    </row>
    <row r="28504" spans="6:6" x14ac:dyDescent="0.25">
      <c r="F28504" s="469"/>
    </row>
    <row r="28505" spans="6:6" x14ac:dyDescent="0.25">
      <c r="F28505" s="469"/>
    </row>
    <row r="28506" spans="6:6" x14ac:dyDescent="0.25">
      <c r="F28506" s="469"/>
    </row>
    <row r="28507" spans="6:6" x14ac:dyDescent="0.25">
      <c r="F28507" s="469"/>
    </row>
    <row r="28508" spans="6:6" x14ac:dyDescent="0.25">
      <c r="F28508" s="469"/>
    </row>
    <row r="28509" spans="6:6" x14ac:dyDescent="0.25">
      <c r="F28509" s="469"/>
    </row>
    <row r="28510" spans="6:6" x14ac:dyDescent="0.25">
      <c r="F28510" s="469"/>
    </row>
    <row r="28511" spans="6:6" x14ac:dyDescent="0.25">
      <c r="F28511" s="469"/>
    </row>
    <row r="28512" spans="6:6" x14ac:dyDescent="0.25">
      <c r="F28512" s="469"/>
    </row>
    <row r="28513" spans="6:6" x14ac:dyDescent="0.25">
      <c r="F28513" s="469"/>
    </row>
    <row r="28514" spans="6:6" x14ac:dyDescent="0.25">
      <c r="F28514" s="469"/>
    </row>
    <row r="28515" spans="6:6" x14ac:dyDescent="0.25">
      <c r="F28515" s="469"/>
    </row>
    <row r="28516" spans="6:6" x14ac:dyDescent="0.25">
      <c r="F28516" s="469"/>
    </row>
    <row r="28517" spans="6:6" x14ac:dyDescent="0.25">
      <c r="F28517" s="469"/>
    </row>
    <row r="28518" spans="6:6" x14ac:dyDescent="0.25">
      <c r="F28518" s="469"/>
    </row>
    <row r="28519" spans="6:6" x14ac:dyDescent="0.25">
      <c r="F28519" s="469"/>
    </row>
    <row r="28520" spans="6:6" x14ac:dyDescent="0.25">
      <c r="F28520" s="469"/>
    </row>
    <row r="28521" spans="6:6" x14ac:dyDescent="0.25">
      <c r="F28521" s="469"/>
    </row>
    <row r="28522" spans="6:6" x14ac:dyDescent="0.25">
      <c r="F28522" s="469"/>
    </row>
    <row r="28523" spans="6:6" x14ac:dyDescent="0.25">
      <c r="F28523" s="469"/>
    </row>
    <row r="28524" spans="6:6" x14ac:dyDescent="0.25">
      <c r="F28524" s="469"/>
    </row>
    <row r="28525" spans="6:6" x14ac:dyDescent="0.25">
      <c r="F28525" s="469"/>
    </row>
    <row r="28526" spans="6:6" x14ac:dyDescent="0.25">
      <c r="F28526" s="469"/>
    </row>
    <row r="28527" spans="6:6" x14ac:dyDescent="0.25">
      <c r="F28527" s="469"/>
    </row>
    <row r="28528" spans="6:6" x14ac:dyDescent="0.25">
      <c r="F28528" s="469"/>
    </row>
    <row r="28529" spans="6:6" x14ac:dyDescent="0.25">
      <c r="F28529" s="469"/>
    </row>
    <row r="28530" spans="6:6" x14ac:dyDescent="0.25">
      <c r="F28530" s="469"/>
    </row>
    <row r="28531" spans="6:6" x14ac:dyDescent="0.25">
      <c r="F28531" s="469"/>
    </row>
    <row r="28532" spans="6:6" x14ac:dyDescent="0.25">
      <c r="F28532" s="469"/>
    </row>
    <row r="28533" spans="6:6" x14ac:dyDescent="0.25">
      <c r="F28533" s="469"/>
    </row>
    <row r="28534" spans="6:6" x14ac:dyDescent="0.25">
      <c r="F28534" s="469"/>
    </row>
    <row r="28535" spans="6:6" x14ac:dyDescent="0.25">
      <c r="F28535" s="469"/>
    </row>
    <row r="28536" spans="6:6" x14ac:dyDescent="0.25">
      <c r="F28536" s="469"/>
    </row>
    <row r="28537" spans="6:6" x14ac:dyDescent="0.25">
      <c r="F28537" s="469"/>
    </row>
    <row r="28538" spans="6:6" x14ac:dyDescent="0.25">
      <c r="F28538" s="469"/>
    </row>
    <row r="28539" spans="6:6" x14ac:dyDescent="0.25">
      <c r="F28539" s="469"/>
    </row>
    <row r="28540" spans="6:6" x14ac:dyDescent="0.25">
      <c r="F28540" s="469"/>
    </row>
    <row r="28541" spans="6:6" x14ac:dyDescent="0.25">
      <c r="F28541" s="469"/>
    </row>
    <row r="28542" spans="6:6" x14ac:dyDescent="0.25">
      <c r="F28542" s="469"/>
    </row>
    <row r="28543" spans="6:6" x14ac:dyDescent="0.25">
      <c r="F28543" s="469"/>
    </row>
    <row r="28544" spans="6:6" x14ac:dyDescent="0.25">
      <c r="F28544" s="469"/>
    </row>
    <row r="28545" spans="6:6" x14ac:dyDescent="0.25">
      <c r="F28545" s="469"/>
    </row>
    <row r="28546" spans="6:6" x14ac:dyDescent="0.25">
      <c r="F28546" s="469"/>
    </row>
    <row r="28547" spans="6:6" x14ac:dyDescent="0.25">
      <c r="F28547" s="469"/>
    </row>
    <row r="28548" spans="6:6" x14ac:dyDescent="0.25">
      <c r="F28548" s="469"/>
    </row>
    <row r="28549" spans="6:6" x14ac:dyDescent="0.25">
      <c r="F28549" s="469"/>
    </row>
    <row r="28550" spans="6:6" x14ac:dyDescent="0.25">
      <c r="F28550" s="469"/>
    </row>
    <row r="28551" spans="6:6" x14ac:dyDescent="0.25">
      <c r="F28551" s="469"/>
    </row>
    <row r="28552" spans="6:6" x14ac:dyDescent="0.25">
      <c r="F28552" s="469"/>
    </row>
    <row r="28553" spans="6:6" x14ac:dyDescent="0.25">
      <c r="F28553" s="469"/>
    </row>
    <row r="28554" spans="6:6" x14ac:dyDescent="0.25">
      <c r="F28554" s="469"/>
    </row>
    <row r="28555" spans="6:6" x14ac:dyDescent="0.25">
      <c r="F28555" s="469"/>
    </row>
    <row r="28556" spans="6:6" x14ac:dyDescent="0.25">
      <c r="F28556" s="469"/>
    </row>
    <row r="28557" spans="6:6" x14ac:dyDescent="0.25">
      <c r="F28557" s="469"/>
    </row>
    <row r="28558" spans="6:6" x14ac:dyDescent="0.25">
      <c r="F28558" s="469"/>
    </row>
    <row r="28559" spans="6:6" x14ac:dyDescent="0.25">
      <c r="F28559" s="469"/>
    </row>
    <row r="28560" spans="6:6" x14ac:dyDescent="0.25">
      <c r="F28560" s="469"/>
    </row>
    <row r="28561" spans="6:6" x14ac:dyDescent="0.25">
      <c r="F28561" s="469"/>
    </row>
    <row r="28562" spans="6:6" x14ac:dyDescent="0.25">
      <c r="F28562" s="469"/>
    </row>
    <row r="28563" spans="6:6" x14ac:dyDescent="0.25">
      <c r="F28563" s="469"/>
    </row>
    <row r="28564" spans="6:6" x14ac:dyDescent="0.25">
      <c r="F28564" s="469"/>
    </row>
    <row r="28565" spans="6:6" x14ac:dyDescent="0.25">
      <c r="F28565" s="469"/>
    </row>
    <row r="28566" spans="6:6" x14ac:dyDescent="0.25">
      <c r="F28566" s="469"/>
    </row>
    <row r="28567" spans="6:6" x14ac:dyDescent="0.25">
      <c r="F28567" s="469"/>
    </row>
    <row r="28568" spans="6:6" x14ac:dyDescent="0.25">
      <c r="F28568" s="469"/>
    </row>
    <row r="28569" spans="6:6" x14ac:dyDescent="0.25">
      <c r="F28569" s="469"/>
    </row>
    <row r="28570" spans="6:6" x14ac:dyDescent="0.25">
      <c r="F28570" s="469"/>
    </row>
    <row r="28571" spans="6:6" x14ac:dyDescent="0.25">
      <c r="F28571" s="469"/>
    </row>
    <row r="28572" spans="6:6" x14ac:dyDescent="0.25">
      <c r="F28572" s="469"/>
    </row>
    <row r="28573" spans="6:6" x14ac:dyDescent="0.25">
      <c r="F28573" s="469"/>
    </row>
    <row r="28574" spans="6:6" x14ac:dyDescent="0.25">
      <c r="F28574" s="469"/>
    </row>
    <row r="28575" spans="6:6" x14ac:dyDescent="0.25">
      <c r="F28575" s="469"/>
    </row>
    <row r="28576" spans="6:6" x14ac:dyDescent="0.25">
      <c r="F28576" s="469"/>
    </row>
    <row r="28577" spans="6:6" x14ac:dyDescent="0.25">
      <c r="F28577" s="469"/>
    </row>
    <row r="28578" spans="6:6" x14ac:dyDescent="0.25">
      <c r="F28578" s="469"/>
    </row>
    <row r="28579" spans="6:6" x14ac:dyDescent="0.25">
      <c r="F28579" s="469"/>
    </row>
    <row r="28580" spans="6:6" x14ac:dyDescent="0.25">
      <c r="F28580" s="469"/>
    </row>
    <row r="28581" spans="6:6" x14ac:dyDescent="0.25">
      <c r="F28581" s="469"/>
    </row>
    <row r="28582" spans="6:6" x14ac:dyDescent="0.25">
      <c r="F28582" s="469"/>
    </row>
    <row r="28583" spans="6:6" x14ac:dyDescent="0.25">
      <c r="F28583" s="469"/>
    </row>
    <row r="28584" spans="6:6" x14ac:dyDescent="0.25">
      <c r="F28584" s="469"/>
    </row>
    <row r="28585" spans="6:6" x14ac:dyDescent="0.25">
      <c r="F28585" s="469"/>
    </row>
    <row r="28586" spans="6:6" x14ac:dyDescent="0.25">
      <c r="F28586" s="469"/>
    </row>
    <row r="28587" spans="6:6" x14ac:dyDescent="0.25">
      <c r="F28587" s="469"/>
    </row>
    <row r="28588" spans="6:6" x14ac:dyDescent="0.25">
      <c r="F28588" s="469"/>
    </row>
    <row r="28589" spans="6:6" x14ac:dyDescent="0.25">
      <c r="F28589" s="469"/>
    </row>
    <row r="28590" spans="6:6" x14ac:dyDescent="0.25">
      <c r="F28590" s="469"/>
    </row>
    <row r="28591" spans="6:6" x14ac:dyDescent="0.25">
      <c r="F28591" s="469"/>
    </row>
    <row r="28592" spans="6:6" x14ac:dyDescent="0.25">
      <c r="F28592" s="469"/>
    </row>
    <row r="28593" spans="6:6" x14ac:dyDescent="0.25">
      <c r="F28593" s="469"/>
    </row>
    <row r="28594" spans="6:6" x14ac:dyDescent="0.25">
      <c r="F28594" s="469"/>
    </row>
    <row r="28595" spans="6:6" x14ac:dyDescent="0.25">
      <c r="F28595" s="469"/>
    </row>
    <row r="28596" spans="6:6" x14ac:dyDescent="0.25">
      <c r="F28596" s="469"/>
    </row>
    <row r="28597" spans="6:6" x14ac:dyDescent="0.25">
      <c r="F28597" s="469"/>
    </row>
    <row r="28598" spans="6:6" x14ac:dyDescent="0.25">
      <c r="F28598" s="469"/>
    </row>
    <row r="28599" spans="6:6" x14ac:dyDescent="0.25">
      <c r="F28599" s="469"/>
    </row>
    <row r="28600" spans="6:6" x14ac:dyDescent="0.25">
      <c r="F28600" s="469"/>
    </row>
    <row r="28601" spans="6:6" x14ac:dyDescent="0.25">
      <c r="F28601" s="469"/>
    </row>
    <row r="28602" spans="6:6" x14ac:dyDescent="0.25">
      <c r="F28602" s="469"/>
    </row>
    <row r="28603" spans="6:6" x14ac:dyDescent="0.25">
      <c r="F28603" s="469"/>
    </row>
    <row r="28604" spans="6:6" x14ac:dyDescent="0.25">
      <c r="F28604" s="469"/>
    </row>
    <row r="28605" spans="6:6" x14ac:dyDescent="0.25">
      <c r="F28605" s="469"/>
    </row>
    <row r="28606" spans="6:6" x14ac:dyDescent="0.25">
      <c r="F28606" s="469"/>
    </row>
    <row r="28607" spans="6:6" x14ac:dyDescent="0.25">
      <c r="F28607" s="469"/>
    </row>
    <row r="28608" spans="6:6" x14ac:dyDescent="0.25">
      <c r="F28608" s="469"/>
    </row>
    <row r="28609" spans="6:6" x14ac:dyDescent="0.25">
      <c r="F28609" s="469"/>
    </row>
    <row r="28610" spans="6:6" x14ac:dyDescent="0.25">
      <c r="F28610" s="469"/>
    </row>
    <row r="28611" spans="6:6" x14ac:dyDescent="0.25">
      <c r="F28611" s="469"/>
    </row>
    <row r="28612" spans="6:6" x14ac:dyDescent="0.25">
      <c r="F28612" s="469"/>
    </row>
    <row r="28613" spans="6:6" x14ac:dyDescent="0.25">
      <c r="F28613" s="469"/>
    </row>
    <row r="28614" spans="6:6" x14ac:dyDescent="0.25">
      <c r="F28614" s="469"/>
    </row>
    <row r="28615" spans="6:6" x14ac:dyDescent="0.25">
      <c r="F28615" s="469"/>
    </row>
    <row r="28616" spans="6:6" x14ac:dyDescent="0.25">
      <c r="F28616" s="469"/>
    </row>
    <row r="28617" spans="6:6" x14ac:dyDescent="0.25">
      <c r="F28617" s="469"/>
    </row>
    <row r="28618" spans="6:6" x14ac:dyDescent="0.25">
      <c r="F28618" s="469"/>
    </row>
    <row r="28619" spans="6:6" x14ac:dyDescent="0.25">
      <c r="F28619" s="469"/>
    </row>
    <row r="28620" spans="6:6" x14ac:dyDescent="0.25">
      <c r="F28620" s="469"/>
    </row>
    <row r="28621" spans="6:6" x14ac:dyDescent="0.25">
      <c r="F28621" s="469"/>
    </row>
    <row r="28622" spans="6:6" x14ac:dyDescent="0.25">
      <c r="F28622" s="469"/>
    </row>
    <row r="28623" spans="6:6" x14ac:dyDescent="0.25">
      <c r="F28623" s="469"/>
    </row>
    <row r="28624" spans="6:6" x14ac:dyDescent="0.25">
      <c r="F28624" s="469"/>
    </row>
    <row r="28625" spans="6:6" x14ac:dyDescent="0.25">
      <c r="F28625" s="469"/>
    </row>
    <row r="28626" spans="6:6" x14ac:dyDescent="0.25">
      <c r="F28626" s="469"/>
    </row>
    <row r="28627" spans="6:6" x14ac:dyDescent="0.25">
      <c r="F28627" s="469"/>
    </row>
    <row r="28628" spans="6:6" x14ac:dyDescent="0.25">
      <c r="F28628" s="469"/>
    </row>
    <row r="28629" spans="6:6" x14ac:dyDescent="0.25">
      <c r="F28629" s="469"/>
    </row>
    <row r="28630" spans="6:6" x14ac:dyDescent="0.25">
      <c r="F28630" s="469"/>
    </row>
    <row r="28631" spans="6:6" x14ac:dyDescent="0.25">
      <c r="F28631" s="469"/>
    </row>
    <row r="28632" spans="6:6" x14ac:dyDescent="0.25">
      <c r="F28632" s="469"/>
    </row>
    <row r="28633" spans="6:6" x14ac:dyDescent="0.25">
      <c r="F28633" s="469"/>
    </row>
    <row r="28634" spans="6:6" x14ac:dyDescent="0.25">
      <c r="F28634" s="469"/>
    </row>
    <row r="28635" spans="6:6" x14ac:dyDescent="0.25">
      <c r="F28635" s="469"/>
    </row>
    <row r="28636" spans="6:6" x14ac:dyDescent="0.25">
      <c r="F28636" s="469"/>
    </row>
    <row r="28637" spans="6:6" x14ac:dyDescent="0.25">
      <c r="F28637" s="469"/>
    </row>
    <row r="28638" spans="6:6" x14ac:dyDescent="0.25">
      <c r="F28638" s="469"/>
    </row>
    <row r="28639" spans="6:6" x14ac:dyDescent="0.25">
      <c r="F28639" s="469"/>
    </row>
    <row r="28640" spans="6:6" x14ac:dyDescent="0.25">
      <c r="F28640" s="469"/>
    </row>
    <row r="28641" spans="6:6" x14ac:dyDescent="0.25">
      <c r="F28641" s="469"/>
    </row>
    <row r="28642" spans="6:6" x14ac:dyDescent="0.25">
      <c r="F28642" s="469"/>
    </row>
    <row r="28643" spans="6:6" x14ac:dyDescent="0.25">
      <c r="F28643" s="469"/>
    </row>
    <row r="28644" spans="6:6" x14ac:dyDescent="0.25">
      <c r="F28644" s="469"/>
    </row>
    <row r="28645" spans="6:6" x14ac:dyDescent="0.25">
      <c r="F28645" s="469"/>
    </row>
    <row r="28646" spans="6:6" x14ac:dyDescent="0.25">
      <c r="F28646" s="469"/>
    </row>
    <row r="28647" spans="6:6" x14ac:dyDescent="0.25">
      <c r="F28647" s="469"/>
    </row>
    <row r="28648" spans="6:6" x14ac:dyDescent="0.25">
      <c r="F28648" s="469"/>
    </row>
    <row r="28649" spans="6:6" x14ac:dyDescent="0.25">
      <c r="F28649" s="469"/>
    </row>
    <row r="28650" spans="6:6" x14ac:dyDescent="0.25">
      <c r="F28650" s="469"/>
    </row>
    <row r="28651" spans="6:6" x14ac:dyDescent="0.25">
      <c r="F28651" s="469"/>
    </row>
    <row r="28652" spans="6:6" x14ac:dyDescent="0.25">
      <c r="F28652" s="469"/>
    </row>
    <row r="28653" spans="6:6" x14ac:dyDescent="0.25">
      <c r="F28653" s="469"/>
    </row>
    <row r="28654" spans="6:6" x14ac:dyDescent="0.25">
      <c r="F28654" s="469"/>
    </row>
    <row r="28655" spans="6:6" x14ac:dyDescent="0.25">
      <c r="F28655" s="469"/>
    </row>
    <row r="28656" spans="6:6" x14ac:dyDescent="0.25">
      <c r="F28656" s="469"/>
    </row>
    <row r="28657" spans="6:6" x14ac:dyDescent="0.25">
      <c r="F28657" s="469"/>
    </row>
    <row r="28658" spans="6:6" x14ac:dyDescent="0.25">
      <c r="F28658" s="469"/>
    </row>
    <row r="28659" spans="6:6" x14ac:dyDescent="0.25">
      <c r="F28659" s="469"/>
    </row>
    <row r="28660" spans="6:6" x14ac:dyDescent="0.25">
      <c r="F28660" s="469"/>
    </row>
    <row r="28661" spans="6:6" x14ac:dyDescent="0.25">
      <c r="F28661" s="469"/>
    </row>
    <row r="28662" spans="6:6" x14ac:dyDescent="0.25">
      <c r="F28662" s="469"/>
    </row>
    <row r="28663" spans="6:6" x14ac:dyDescent="0.25">
      <c r="F28663" s="469"/>
    </row>
    <row r="28664" spans="6:6" x14ac:dyDescent="0.25">
      <c r="F28664" s="469"/>
    </row>
    <row r="28665" spans="6:6" x14ac:dyDescent="0.25">
      <c r="F28665" s="469"/>
    </row>
    <row r="28666" spans="6:6" x14ac:dyDescent="0.25">
      <c r="F28666" s="469"/>
    </row>
    <row r="28667" spans="6:6" x14ac:dyDescent="0.25">
      <c r="F28667" s="469"/>
    </row>
    <row r="28668" spans="6:6" x14ac:dyDescent="0.25">
      <c r="F28668" s="469"/>
    </row>
    <row r="28669" spans="6:6" x14ac:dyDescent="0.25">
      <c r="F28669" s="469"/>
    </row>
    <row r="28670" spans="6:6" x14ac:dyDescent="0.25">
      <c r="F28670" s="469"/>
    </row>
    <row r="28671" spans="6:6" x14ac:dyDescent="0.25">
      <c r="F28671" s="469"/>
    </row>
    <row r="28672" spans="6:6" x14ac:dyDescent="0.25">
      <c r="F28672" s="469"/>
    </row>
    <row r="28673" spans="6:6" x14ac:dyDescent="0.25">
      <c r="F28673" s="469"/>
    </row>
    <row r="28674" spans="6:6" x14ac:dyDescent="0.25">
      <c r="F28674" s="469"/>
    </row>
    <row r="28675" spans="6:6" x14ac:dyDescent="0.25">
      <c r="F28675" s="469"/>
    </row>
    <row r="28676" spans="6:6" x14ac:dyDescent="0.25">
      <c r="F28676" s="469"/>
    </row>
    <row r="28677" spans="6:6" x14ac:dyDescent="0.25">
      <c r="F28677" s="469"/>
    </row>
    <row r="28678" spans="6:6" x14ac:dyDescent="0.25">
      <c r="F28678" s="469"/>
    </row>
    <row r="28679" spans="6:6" x14ac:dyDescent="0.25">
      <c r="F28679" s="469"/>
    </row>
    <row r="28680" spans="6:6" x14ac:dyDescent="0.25">
      <c r="F28680" s="469"/>
    </row>
    <row r="28681" spans="6:6" x14ac:dyDescent="0.25">
      <c r="F28681" s="469"/>
    </row>
    <row r="28682" spans="6:6" x14ac:dyDescent="0.25">
      <c r="F28682" s="469"/>
    </row>
    <row r="28683" spans="6:6" x14ac:dyDescent="0.25">
      <c r="F28683" s="469"/>
    </row>
    <row r="28684" spans="6:6" x14ac:dyDescent="0.25">
      <c r="F28684" s="469"/>
    </row>
    <row r="28685" spans="6:6" x14ac:dyDescent="0.25">
      <c r="F28685" s="469"/>
    </row>
    <row r="28686" spans="6:6" x14ac:dyDescent="0.25">
      <c r="F28686" s="469"/>
    </row>
    <row r="28687" spans="6:6" x14ac:dyDescent="0.25">
      <c r="F28687" s="469"/>
    </row>
    <row r="28688" spans="6:6" x14ac:dyDescent="0.25">
      <c r="F28688" s="469"/>
    </row>
    <row r="28689" spans="6:6" x14ac:dyDescent="0.25">
      <c r="F28689" s="469"/>
    </row>
    <row r="28690" spans="6:6" x14ac:dyDescent="0.25">
      <c r="F28690" s="469"/>
    </row>
    <row r="28691" spans="6:6" x14ac:dyDescent="0.25">
      <c r="F28691" s="469"/>
    </row>
    <row r="28692" spans="6:6" x14ac:dyDescent="0.25">
      <c r="F28692" s="469"/>
    </row>
    <row r="28693" spans="6:6" x14ac:dyDescent="0.25">
      <c r="F28693" s="469"/>
    </row>
    <row r="28694" spans="6:6" x14ac:dyDescent="0.25">
      <c r="F28694" s="469"/>
    </row>
    <row r="28695" spans="6:6" x14ac:dyDescent="0.25">
      <c r="F28695" s="469"/>
    </row>
    <row r="28696" spans="6:6" x14ac:dyDescent="0.25">
      <c r="F28696" s="469"/>
    </row>
    <row r="28697" spans="6:6" x14ac:dyDescent="0.25">
      <c r="F28697" s="469"/>
    </row>
    <row r="28698" spans="6:6" x14ac:dyDescent="0.25">
      <c r="F28698" s="469"/>
    </row>
    <row r="28699" spans="6:6" x14ac:dyDescent="0.25">
      <c r="F28699" s="469"/>
    </row>
    <row r="28700" spans="6:6" x14ac:dyDescent="0.25">
      <c r="F28700" s="469"/>
    </row>
    <row r="28701" spans="6:6" x14ac:dyDescent="0.25">
      <c r="F28701" s="469"/>
    </row>
    <row r="28702" spans="6:6" x14ac:dyDescent="0.25">
      <c r="F28702" s="469"/>
    </row>
    <row r="28703" spans="6:6" x14ac:dyDescent="0.25">
      <c r="F28703" s="469"/>
    </row>
    <row r="28704" spans="6:6" x14ac:dyDescent="0.25">
      <c r="F28704" s="469"/>
    </row>
    <row r="28705" spans="6:6" x14ac:dyDescent="0.25">
      <c r="F28705" s="469"/>
    </row>
    <row r="28706" spans="6:6" x14ac:dyDescent="0.25">
      <c r="F28706" s="469"/>
    </row>
    <row r="28707" spans="6:6" x14ac:dyDescent="0.25">
      <c r="F28707" s="469"/>
    </row>
    <row r="28708" spans="6:6" x14ac:dyDescent="0.25">
      <c r="F28708" s="469"/>
    </row>
    <row r="28709" spans="6:6" x14ac:dyDescent="0.25">
      <c r="F28709" s="469"/>
    </row>
    <row r="28710" spans="6:6" x14ac:dyDescent="0.25">
      <c r="F28710" s="469"/>
    </row>
    <row r="28711" spans="6:6" x14ac:dyDescent="0.25">
      <c r="F28711" s="469"/>
    </row>
    <row r="28712" spans="6:6" x14ac:dyDescent="0.25">
      <c r="F28712" s="469"/>
    </row>
    <row r="28713" spans="6:6" x14ac:dyDescent="0.25">
      <c r="F28713" s="469"/>
    </row>
    <row r="28714" spans="6:6" x14ac:dyDescent="0.25">
      <c r="F28714" s="469"/>
    </row>
    <row r="28715" spans="6:6" x14ac:dyDescent="0.25">
      <c r="F28715" s="469"/>
    </row>
    <row r="28716" spans="6:6" x14ac:dyDescent="0.25">
      <c r="F28716" s="469"/>
    </row>
    <row r="28717" spans="6:6" x14ac:dyDescent="0.25">
      <c r="F28717" s="469"/>
    </row>
    <row r="28718" spans="6:6" x14ac:dyDescent="0.25">
      <c r="F28718" s="469"/>
    </row>
    <row r="28719" spans="6:6" x14ac:dyDescent="0.25">
      <c r="F28719" s="469"/>
    </row>
    <row r="28720" spans="6:6" x14ac:dyDescent="0.25">
      <c r="F28720" s="469"/>
    </row>
    <row r="28721" spans="6:6" x14ac:dyDescent="0.25">
      <c r="F28721" s="469"/>
    </row>
    <row r="28722" spans="6:6" x14ac:dyDescent="0.25">
      <c r="F28722" s="469"/>
    </row>
    <row r="28723" spans="6:6" x14ac:dyDescent="0.25">
      <c r="F28723" s="469"/>
    </row>
    <row r="28724" spans="6:6" x14ac:dyDescent="0.25">
      <c r="F28724" s="469"/>
    </row>
    <row r="28725" spans="6:6" x14ac:dyDescent="0.25">
      <c r="F28725" s="469"/>
    </row>
    <row r="28726" spans="6:6" x14ac:dyDescent="0.25">
      <c r="F28726" s="469"/>
    </row>
    <row r="28727" spans="6:6" x14ac:dyDescent="0.25">
      <c r="F28727" s="469"/>
    </row>
    <row r="28728" spans="6:6" x14ac:dyDescent="0.25">
      <c r="F28728" s="469"/>
    </row>
    <row r="28729" spans="6:6" x14ac:dyDescent="0.25">
      <c r="F28729" s="469"/>
    </row>
    <row r="28730" spans="6:6" x14ac:dyDescent="0.25">
      <c r="F28730" s="469"/>
    </row>
    <row r="28731" spans="6:6" x14ac:dyDescent="0.25">
      <c r="F28731" s="469"/>
    </row>
    <row r="28732" spans="6:6" x14ac:dyDescent="0.25">
      <c r="F28732" s="469"/>
    </row>
    <row r="28733" spans="6:6" x14ac:dyDescent="0.25">
      <c r="F28733" s="469"/>
    </row>
    <row r="28734" spans="6:6" x14ac:dyDescent="0.25">
      <c r="F28734" s="469"/>
    </row>
    <row r="28735" spans="6:6" x14ac:dyDescent="0.25">
      <c r="F28735" s="469"/>
    </row>
    <row r="28736" spans="6:6" x14ac:dyDescent="0.25">
      <c r="F28736" s="469"/>
    </row>
    <row r="28737" spans="6:6" x14ac:dyDescent="0.25">
      <c r="F28737" s="469"/>
    </row>
    <row r="28738" spans="6:6" x14ac:dyDescent="0.25">
      <c r="F28738" s="469"/>
    </row>
    <row r="28739" spans="6:6" x14ac:dyDescent="0.25">
      <c r="F28739" s="469"/>
    </row>
    <row r="28740" spans="6:6" x14ac:dyDescent="0.25">
      <c r="F28740" s="469"/>
    </row>
    <row r="28741" spans="6:6" x14ac:dyDescent="0.25">
      <c r="F28741" s="469"/>
    </row>
    <row r="28742" spans="6:6" x14ac:dyDescent="0.25">
      <c r="F28742" s="469"/>
    </row>
    <row r="28743" spans="6:6" x14ac:dyDescent="0.25">
      <c r="F28743" s="469"/>
    </row>
    <row r="28744" spans="6:6" x14ac:dyDescent="0.25">
      <c r="F28744" s="469"/>
    </row>
    <row r="28745" spans="6:6" x14ac:dyDescent="0.25">
      <c r="F28745" s="469"/>
    </row>
    <row r="28746" spans="6:6" x14ac:dyDescent="0.25">
      <c r="F28746" s="469"/>
    </row>
    <row r="28747" spans="6:6" x14ac:dyDescent="0.25">
      <c r="F28747" s="469"/>
    </row>
    <row r="28748" spans="6:6" x14ac:dyDescent="0.25">
      <c r="F28748" s="469"/>
    </row>
    <row r="28749" spans="6:6" x14ac:dyDescent="0.25">
      <c r="F28749" s="469"/>
    </row>
    <row r="28750" spans="6:6" x14ac:dyDescent="0.25">
      <c r="F28750" s="469"/>
    </row>
    <row r="28751" spans="6:6" x14ac:dyDescent="0.25">
      <c r="F28751" s="469"/>
    </row>
    <row r="28752" spans="6:6" x14ac:dyDescent="0.25">
      <c r="F28752" s="469"/>
    </row>
    <row r="28753" spans="6:6" x14ac:dyDescent="0.25">
      <c r="F28753" s="469"/>
    </row>
    <row r="28754" spans="6:6" x14ac:dyDescent="0.25">
      <c r="F28754" s="469"/>
    </row>
    <row r="28755" spans="6:6" x14ac:dyDescent="0.25">
      <c r="F28755" s="469"/>
    </row>
    <row r="28756" spans="6:6" x14ac:dyDescent="0.25">
      <c r="F28756" s="469"/>
    </row>
    <row r="28757" spans="6:6" x14ac:dyDescent="0.25">
      <c r="F28757" s="469"/>
    </row>
    <row r="28758" spans="6:6" x14ac:dyDescent="0.25">
      <c r="F28758" s="469"/>
    </row>
    <row r="28759" spans="6:6" x14ac:dyDescent="0.25">
      <c r="F28759" s="469"/>
    </row>
    <row r="28760" spans="6:6" x14ac:dyDescent="0.25">
      <c r="F28760" s="469"/>
    </row>
    <row r="28761" spans="6:6" x14ac:dyDescent="0.25">
      <c r="F28761" s="469"/>
    </row>
    <row r="28762" spans="6:6" x14ac:dyDescent="0.25">
      <c r="F28762" s="469"/>
    </row>
    <row r="28763" spans="6:6" x14ac:dyDescent="0.25">
      <c r="F28763" s="469"/>
    </row>
    <row r="28764" spans="6:6" x14ac:dyDescent="0.25">
      <c r="F28764" s="469"/>
    </row>
    <row r="28765" spans="6:6" x14ac:dyDescent="0.25">
      <c r="F28765" s="469"/>
    </row>
    <row r="28766" spans="6:6" x14ac:dyDescent="0.25">
      <c r="F28766" s="469"/>
    </row>
    <row r="28767" spans="6:6" x14ac:dyDescent="0.25">
      <c r="F28767" s="469"/>
    </row>
    <row r="28768" spans="6:6" x14ac:dyDescent="0.25">
      <c r="F28768" s="469"/>
    </row>
    <row r="28769" spans="6:6" x14ac:dyDescent="0.25">
      <c r="F28769" s="469"/>
    </row>
    <row r="28770" spans="6:6" x14ac:dyDescent="0.25">
      <c r="F28770" s="469"/>
    </row>
    <row r="28771" spans="6:6" x14ac:dyDescent="0.25">
      <c r="F28771" s="469"/>
    </row>
    <row r="28772" spans="6:6" x14ac:dyDescent="0.25">
      <c r="F28772" s="469"/>
    </row>
    <row r="28773" spans="6:6" x14ac:dyDescent="0.25">
      <c r="F28773" s="469"/>
    </row>
    <row r="28774" spans="6:6" x14ac:dyDescent="0.25">
      <c r="F28774" s="469"/>
    </row>
    <row r="28775" spans="6:6" x14ac:dyDescent="0.25">
      <c r="F28775" s="469"/>
    </row>
    <row r="28776" spans="6:6" x14ac:dyDescent="0.25">
      <c r="F28776" s="469"/>
    </row>
    <row r="28777" spans="6:6" x14ac:dyDescent="0.25">
      <c r="F28777" s="469"/>
    </row>
    <row r="28778" spans="6:6" x14ac:dyDescent="0.25">
      <c r="F28778" s="469"/>
    </row>
    <row r="28779" spans="6:6" x14ac:dyDescent="0.25">
      <c r="F28779" s="469"/>
    </row>
    <row r="28780" spans="6:6" x14ac:dyDescent="0.25">
      <c r="F28780" s="469"/>
    </row>
    <row r="28781" spans="6:6" x14ac:dyDescent="0.25">
      <c r="F28781" s="469"/>
    </row>
    <row r="28782" spans="6:6" x14ac:dyDescent="0.25">
      <c r="F28782" s="469"/>
    </row>
    <row r="28783" spans="6:6" x14ac:dyDescent="0.25">
      <c r="F28783" s="469"/>
    </row>
    <row r="28784" spans="6:6" x14ac:dyDescent="0.25">
      <c r="F28784" s="469"/>
    </row>
    <row r="28785" spans="6:6" x14ac:dyDescent="0.25">
      <c r="F28785" s="469"/>
    </row>
    <row r="28786" spans="6:6" x14ac:dyDescent="0.25">
      <c r="F28786" s="469"/>
    </row>
    <row r="28787" spans="6:6" x14ac:dyDescent="0.25">
      <c r="F28787" s="469"/>
    </row>
    <row r="28788" spans="6:6" x14ac:dyDescent="0.25">
      <c r="F28788" s="469"/>
    </row>
    <row r="28789" spans="6:6" x14ac:dyDescent="0.25">
      <c r="F28789" s="469"/>
    </row>
    <row r="28790" spans="6:6" x14ac:dyDescent="0.25">
      <c r="F28790" s="469"/>
    </row>
    <row r="28791" spans="6:6" x14ac:dyDescent="0.25">
      <c r="F28791" s="469"/>
    </row>
    <row r="28792" spans="6:6" x14ac:dyDescent="0.25">
      <c r="F28792" s="469"/>
    </row>
    <row r="28793" spans="6:6" x14ac:dyDescent="0.25">
      <c r="F28793" s="469"/>
    </row>
    <row r="28794" spans="6:6" x14ac:dyDescent="0.25">
      <c r="F28794" s="469"/>
    </row>
    <row r="28795" spans="6:6" x14ac:dyDescent="0.25">
      <c r="F28795" s="469"/>
    </row>
    <row r="28796" spans="6:6" x14ac:dyDescent="0.25">
      <c r="F28796" s="469"/>
    </row>
    <row r="28797" spans="6:6" x14ac:dyDescent="0.25">
      <c r="F28797" s="469"/>
    </row>
    <row r="28798" spans="6:6" x14ac:dyDescent="0.25">
      <c r="F28798" s="469"/>
    </row>
    <row r="28799" spans="6:6" x14ac:dyDescent="0.25">
      <c r="F28799" s="469"/>
    </row>
    <row r="28800" spans="6:6" x14ac:dyDescent="0.25">
      <c r="F28800" s="469"/>
    </row>
    <row r="28801" spans="6:6" x14ac:dyDescent="0.25">
      <c r="F28801" s="469"/>
    </row>
    <row r="28802" spans="6:6" x14ac:dyDescent="0.25">
      <c r="F28802" s="469"/>
    </row>
    <row r="28803" spans="6:6" x14ac:dyDescent="0.25">
      <c r="F28803" s="469"/>
    </row>
    <row r="28804" spans="6:6" x14ac:dyDescent="0.25">
      <c r="F28804" s="469"/>
    </row>
    <row r="28805" spans="6:6" x14ac:dyDescent="0.25">
      <c r="F28805" s="469"/>
    </row>
    <row r="28806" spans="6:6" x14ac:dyDescent="0.25">
      <c r="F28806" s="469"/>
    </row>
    <row r="28807" spans="6:6" x14ac:dyDescent="0.25">
      <c r="F28807" s="469"/>
    </row>
    <row r="28808" spans="6:6" x14ac:dyDescent="0.25">
      <c r="F28808" s="469"/>
    </row>
    <row r="28809" spans="6:6" x14ac:dyDescent="0.25">
      <c r="F28809" s="469"/>
    </row>
    <row r="28810" spans="6:6" x14ac:dyDescent="0.25">
      <c r="F28810" s="469"/>
    </row>
    <row r="28811" spans="6:6" x14ac:dyDescent="0.25">
      <c r="F28811" s="469"/>
    </row>
    <row r="28812" spans="6:6" x14ac:dyDescent="0.25">
      <c r="F28812" s="469"/>
    </row>
    <row r="28813" spans="6:6" x14ac:dyDescent="0.25">
      <c r="F28813" s="469"/>
    </row>
    <row r="28814" spans="6:6" x14ac:dyDescent="0.25">
      <c r="F28814" s="469"/>
    </row>
    <row r="28815" spans="6:6" x14ac:dyDescent="0.25">
      <c r="F28815" s="469"/>
    </row>
    <row r="28816" spans="6:6" x14ac:dyDescent="0.25">
      <c r="F28816" s="469"/>
    </row>
    <row r="28817" spans="6:6" x14ac:dyDescent="0.25">
      <c r="F28817" s="469"/>
    </row>
    <row r="28818" spans="6:6" x14ac:dyDescent="0.25">
      <c r="F28818" s="469"/>
    </row>
    <row r="28819" spans="6:6" x14ac:dyDescent="0.25">
      <c r="F28819" s="469"/>
    </row>
    <row r="28820" spans="6:6" x14ac:dyDescent="0.25">
      <c r="F28820" s="469"/>
    </row>
    <row r="28821" spans="6:6" x14ac:dyDescent="0.25">
      <c r="F28821" s="469"/>
    </row>
    <row r="28822" spans="6:6" x14ac:dyDescent="0.25">
      <c r="F28822" s="469"/>
    </row>
    <row r="28823" spans="6:6" x14ac:dyDescent="0.25">
      <c r="F28823" s="469"/>
    </row>
    <row r="28824" spans="6:6" x14ac:dyDescent="0.25">
      <c r="F28824" s="469"/>
    </row>
    <row r="28825" spans="6:6" x14ac:dyDescent="0.25">
      <c r="F28825" s="469"/>
    </row>
    <row r="28826" spans="6:6" x14ac:dyDescent="0.25">
      <c r="F28826" s="469"/>
    </row>
    <row r="28827" spans="6:6" x14ac:dyDescent="0.25">
      <c r="F28827" s="469"/>
    </row>
    <row r="28828" spans="6:6" x14ac:dyDescent="0.25">
      <c r="F28828" s="469"/>
    </row>
    <row r="28829" spans="6:6" x14ac:dyDescent="0.25">
      <c r="F28829" s="469"/>
    </row>
    <row r="28830" spans="6:6" x14ac:dyDescent="0.25">
      <c r="F28830" s="469"/>
    </row>
    <row r="28831" spans="6:6" x14ac:dyDescent="0.25">
      <c r="F28831" s="469"/>
    </row>
    <row r="28832" spans="6:6" x14ac:dyDescent="0.25">
      <c r="F28832" s="469"/>
    </row>
    <row r="28833" spans="6:6" x14ac:dyDescent="0.25">
      <c r="F28833" s="469"/>
    </row>
    <row r="28834" spans="6:6" x14ac:dyDescent="0.25">
      <c r="F28834" s="469"/>
    </row>
    <row r="28835" spans="6:6" x14ac:dyDescent="0.25">
      <c r="F28835" s="469"/>
    </row>
    <row r="28836" spans="6:6" x14ac:dyDescent="0.25">
      <c r="F28836" s="469"/>
    </row>
    <row r="28837" spans="6:6" x14ac:dyDescent="0.25">
      <c r="F28837" s="469"/>
    </row>
    <row r="28838" spans="6:6" x14ac:dyDescent="0.25">
      <c r="F28838" s="469"/>
    </row>
    <row r="28839" spans="6:6" x14ac:dyDescent="0.25">
      <c r="F28839" s="469"/>
    </row>
    <row r="28840" spans="6:6" x14ac:dyDescent="0.25">
      <c r="F28840" s="469"/>
    </row>
    <row r="28841" spans="6:6" x14ac:dyDescent="0.25">
      <c r="F28841" s="469"/>
    </row>
    <row r="28842" spans="6:6" x14ac:dyDescent="0.25">
      <c r="F28842" s="469"/>
    </row>
    <row r="28843" spans="6:6" x14ac:dyDescent="0.25">
      <c r="F28843" s="469"/>
    </row>
    <row r="28844" spans="6:6" x14ac:dyDescent="0.25">
      <c r="F28844" s="469"/>
    </row>
    <row r="28845" spans="6:6" x14ac:dyDescent="0.25">
      <c r="F28845" s="469"/>
    </row>
    <row r="28846" spans="6:6" x14ac:dyDescent="0.25">
      <c r="F28846" s="469"/>
    </row>
    <row r="28847" spans="6:6" x14ac:dyDescent="0.25">
      <c r="F28847" s="469"/>
    </row>
    <row r="28848" spans="6:6" x14ac:dyDescent="0.25">
      <c r="F28848" s="469"/>
    </row>
    <row r="28849" spans="6:6" x14ac:dyDescent="0.25">
      <c r="F28849" s="469"/>
    </row>
    <row r="28850" spans="6:6" x14ac:dyDescent="0.25">
      <c r="F28850" s="469"/>
    </row>
    <row r="28851" spans="6:6" x14ac:dyDescent="0.25">
      <c r="F28851" s="469"/>
    </row>
    <row r="28852" spans="6:6" x14ac:dyDescent="0.25">
      <c r="F28852" s="469"/>
    </row>
    <row r="28853" spans="6:6" x14ac:dyDescent="0.25">
      <c r="F28853" s="469"/>
    </row>
    <row r="28854" spans="6:6" x14ac:dyDescent="0.25">
      <c r="F28854" s="469"/>
    </row>
    <row r="28855" spans="6:6" x14ac:dyDescent="0.25">
      <c r="F28855" s="469"/>
    </row>
    <row r="28856" spans="6:6" x14ac:dyDescent="0.25">
      <c r="F28856" s="469"/>
    </row>
    <row r="28857" spans="6:6" x14ac:dyDescent="0.25">
      <c r="F28857" s="469"/>
    </row>
    <row r="28858" spans="6:6" x14ac:dyDescent="0.25">
      <c r="F28858" s="469"/>
    </row>
    <row r="28859" spans="6:6" x14ac:dyDescent="0.25">
      <c r="F28859" s="469"/>
    </row>
    <row r="28860" spans="6:6" x14ac:dyDescent="0.25">
      <c r="F28860" s="469"/>
    </row>
    <row r="28861" spans="6:6" x14ac:dyDescent="0.25">
      <c r="F28861" s="469"/>
    </row>
    <row r="28862" spans="6:6" x14ac:dyDescent="0.25">
      <c r="F28862" s="469"/>
    </row>
    <row r="28863" spans="6:6" x14ac:dyDescent="0.25">
      <c r="F28863" s="469"/>
    </row>
    <row r="28864" spans="6:6" x14ac:dyDescent="0.25">
      <c r="F28864" s="469"/>
    </row>
    <row r="28865" spans="6:6" x14ac:dyDescent="0.25">
      <c r="F28865" s="469"/>
    </row>
    <row r="28866" spans="6:6" x14ac:dyDescent="0.25">
      <c r="F28866" s="469"/>
    </row>
    <row r="28867" spans="6:6" x14ac:dyDescent="0.25">
      <c r="F28867" s="469"/>
    </row>
    <row r="28868" spans="6:6" x14ac:dyDescent="0.25">
      <c r="F28868" s="469"/>
    </row>
    <row r="28869" spans="6:6" x14ac:dyDescent="0.25">
      <c r="F28869" s="469"/>
    </row>
    <row r="28870" spans="6:6" x14ac:dyDescent="0.25">
      <c r="F28870" s="469"/>
    </row>
    <row r="28871" spans="6:6" x14ac:dyDescent="0.25">
      <c r="F28871" s="469"/>
    </row>
    <row r="28872" spans="6:6" x14ac:dyDescent="0.25">
      <c r="F28872" s="469"/>
    </row>
    <row r="28873" spans="6:6" x14ac:dyDescent="0.25">
      <c r="F28873" s="469"/>
    </row>
    <row r="28874" spans="6:6" x14ac:dyDescent="0.25">
      <c r="F28874" s="469"/>
    </row>
    <row r="28875" spans="6:6" x14ac:dyDescent="0.25">
      <c r="F28875" s="469"/>
    </row>
    <row r="28876" spans="6:6" x14ac:dyDescent="0.25">
      <c r="F28876" s="469"/>
    </row>
    <row r="28877" spans="6:6" x14ac:dyDescent="0.25">
      <c r="F28877" s="469"/>
    </row>
    <row r="28878" spans="6:6" x14ac:dyDescent="0.25">
      <c r="F28878" s="469"/>
    </row>
    <row r="28879" spans="6:6" x14ac:dyDescent="0.25">
      <c r="F28879" s="469"/>
    </row>
    <row r="28880" spans="6:6" x14ac:dyDescent="0.25">
      <c r="F28880" s="469"/>
    </row>
    <row r="28881" spans="6:6" x14ac:dyDescent="0.25">
      <c r="F28881" s="469"/>
    </row>
    <row r="28882" spans="6:6" x14ac:dyDescent="0.25">
      <c r="F28882" s="469"/>
    </row>
    <row r="28883" spans="6:6" x14ac:dyDescent="0.25">
      <c r="F28883" s="469"/>
    </row>
    <row r="28884" spans="6:6" x14ac:dyDescent="0.25">
      <c r="F28884" s="469"/>
    </row>
    <row r="28885" spans="6:6" x14ac:dyDescent="0.25">
      <c r="F28885" s="469"/>
    </row>
    <row r="28886" spans="6:6" x14ac:dyDescent="0.25">
      <c r="F28886" s="469"/>
    </row>
    <row r="28887" spans="6:6" x14ac:dyDescent="0.25">
      <c r="F28887" s="469"/>
    </row>
    <row r="28888" spans="6:6" x14ac:dyDescent="0.25">
      <c r="F28888" s="469"/>
    </row>
    <row r="28889" spans="6:6" x14ac:dyDescent="0.25">
      <c r="F28889" s="469"/>
    </row>
    <row r="28890" spans="6:6" x14ac:dyDescent="0.25">
      <c r="F28890" s="469"/>
    </row>
    <row r="28891" spans="6:6" x14ac:dyDescent="0.25">
      <c r="F28891" s="469"/>
    </row>
    <row r="28892" spans="6:6" x14ac:dyDescent="0.25">
      <c r="F28892" s="469"/>
    </row>
    <row r="28893" spans="6:6" x14ac:dyDescent="0.25">
      <c r="F28893" s="469"/>
    </row>
    <row r="28894" spans="6:6" x14ac:dyDescent="0.25">
      <c r="F28894" s="469"/>
    </row>
    <row r="28895" spans="6:6" x14ac:dyDescent="0.25">
      <c r="F28895" s="469"/>
    </row>
    <row r="28896" spans="6:6" x14ac:dyDescent="0.25">
      <c r="F28896" s="469"/>
    </row>
    <row r="28897" spans="6:6" x14ac:dyDescent="0.25">
      <c r="F28897" s="469"/>
    </row>
    <row r="28898" spans="6:6" x14ac:dyDescent="0.25">
      <c r="F28898" s="469"/>
    </row>
    <row r="28899" spans="6:6" x14ac:dyDescent="0.25">
      <c r="F28899" s="469"/>
    </row>
    <row r="28900" spans="6:6" x14ac:dyDescent="0.25">
      <c r="F28900" s="469"/>
    </row>
    <row r="28901" spans="6:6" x14ac:dyDescent="0.25">
      <c r="F28901" s="469"/>
    </row>
    <row r="28902" spans="6:6" x14ac:dyDescent="0.25">
      <c r="F28902" s="469"/>
    </row>
    <row r="28903" spans="6:6" x14ac:dyDescent="0.25">
      <c r="F28903" s="469"/>
    </row>
    <row r="28904" spans="6:6" x14ac:dyDescent="0.25">
      <c r="F28904" s="469"/>
    </row>
    <row r="28905" spans="6:6" x14ac:dyDescent="0.25">
      <c r="F28905" s="469"/>
    </row>
    <row r="28906" spans="6:6" x14ac:dyDescent="0.25">
      <c r="F28906" s="469"/>
    </row>
    <row r="28907" spans="6:6" x14ac:dyDescent="0.25">
      <c r="F28907" s="469"/>
    </row>
    <row r="28908" spans="6:6" x14ac:dyDescent="0.25">
      <c r="F28908" s="469"/>
    </row>
    <row r="28909" spans="6:6" x14ac:dyDescent="0.25">
      <c r="F28909" s="469"/>
    </row>
    <row r="28910" spans="6:6" x14ac:dyDescent="0.25">
      <c r="F28910" s="469"/>
    </row>
    <row r="28911" spans="6:6" x14ac:dyDescent="0.25">
      <c r="F28911" s="469"/>
    </row>
    <row r="28912" spans="6:6" x14ac:dyDescent="0.25">
      <c r="F28912" s="469"/>
    </row>
    <row r="28913" spans="6:6" x14ac:dyDescent="0.25">
      <c r="F28913" s="469"/>
    </row>
    <row r="28914" spans="6:6" x14ac:dyDescent="0.25">
      <c r="F28914" s="469"/>
    </row>
    <row r="28915" spans="6:6" x14ac:dyDescent="0.25">
      <c r="F28915" s="469"/>
    </row>
    <row r="28916" spans="6:6" x14ac:dyDescent="0.25">
      <c r="F28916" s="469"/>
    </row>
    <row r="28917" spans="6:6" x14ac:dyDescent="0.25">
      <c r="F28917" s="469"/>
    </row>
    <row r="28918" spans="6:6" x14ac:dyDescent="0.25">
      <c r="F28918" s="469"/>
    </row>
    <row r="28919" spans="6:6" x14ac:dyDescent="0.25">
      <c r="F28919" s="469"/>
    </row>
    <row r="28920" spans="6:6" x14ac:dyDescent="0.25">
      <c r="F28920" s="469"/>
    </row>
    <row r="28921" spans="6:6" x14ac:dyDescent="0.25">
      <c r="F28921" s="469"/>
    </row>
    <row r="28922" spans="6:6" x14ac:dyDescent="0.25">
      <c r="F28922" s="469"/>
    </row>
    <row r="28923" spans="6:6" x14ac:dyDescent="0.25">
      <c r="F28923" s="469"/>
    </row>
    <row r="28924" spans="6:6" x14ac:dyDescent="0.25">
      <c r="F28924" s="469"/>
    </row>
    <row r="28925" spans="6:6" x14ac:dyDescent="0.25">
      <c r="F28925" s="469"/>
    </row>
    <row r="28926" spans="6:6" x14ac:dyDescent="0.25">
      <c r="F28926" s="469"/>
    </row>
    <row r="28927" spans="6:6" x14ac:dyDescent="0.25">
      <c r="F28927" s="469"/>
    </row>
    <row r="28928" spans="6:6" x14ac:dyDescent="0.25">
      <c r="F28928" s="469"/>
    </row>
    <row r="28929" spans="6:6" x14ac:dyDescent="0.25">
      <c r="F28929" s="469"/>
    </row>
    <row r="28930" spans="6:6" x14ac:dyDescent="0.25">
      <c r="F28930" s="469"/>
    </row>
    <row r="28931" spans="6:6" x14ac:dyDescent="0.25">
      <c r="F28931" s="469"/>
    </row>
    <row r="28932" spans="6:6" x14ac:dyDescent="0.25">
      <c r="F28932" s="469"/>
    </row>
    <row r="28933" spans="6:6" x14ac:dyDescent="0.25">
      <c r="F28933" s="469"/>
    </row>
    <row r="28934" spans="6:6" x14ac:dyDescent="0.25">
      <c r="F28934" s="469"/>
    </row>
    <row r="28935" spans="6:6" x14ac:dyDescent="0.25">
      <c r="F28935" s="469"/>
    </row>
    <row r="28936" spans="6:6" x14ac:dyDescent="0.25">
      <c r="F28936" s="469"/>
    </row>
    <row r="28937" spans="6:6" x14ac:dyDescent="0.25">
      <c r="F28937" s="469"/>
    </row>
    <row r="28938" spans="6:6" x14ac:dyDescent="0.25">
      <c r="F28938" s="469"/>
    </row>
    <row r="28939" spans="6:6" x14ac:dyDescent="0.25">
      <c r="F28939" s="469"/>
    </row>
    <row r="28940" spans="6:6" x14ac:dyDescent="0.25">
      <c r="F28940" s="469"/>
    </row>
    <row r="28941" spans="6:6" x14ac:dyDescent="0.25">
      <c r="F28941" s="469"/>
    </row>
    <row r="28942" spans="6:6" x14ac:dyDescent="0.25">
      <c r="F28942" s="469"/>
    </row>
    <row r="28943" spans="6:6" x14ac:dyDescent="0.25">
      <c r="F28943" s="469"/>
    </row>
    <row r="28944" spans="6:6" x14ac:dyDescent="0.25">
      <c r="F28944" s="469"/>
    </row>
    <row r="28945" spans="6:6" x14ac:dyDescent="0.25">
      <c r="F28945" s="469"/>
    </row>
    <row r="28946" spans="6:6" x14ac:dyDescent="0.25">
      <c r="F28946" s="469"/>
    </row>
    <row r="28947" spans="6:6" x14ac:dyDescent="0.25">
      <c r="F28947" s="469"/>
    </row>
    <row r="28948" spans="6:6" x14ac:dyDescent="0.25">
      <c r="F28948" s="469"/>
    </row>
    <row r="28949" spans="6:6" x14ac:dyDescent="0.25">
      <c r="F28949" s="469"/>
    </row>
    <row r="28950" spans="6:6" x14ac:dyDescent="0.25">
      <c r="F28950" s="469"/>
    </row>
    <row r="28951" spans="6:6" x14ac:dyDescent="0.25">
      <c r="F28951" s="469"/>
    </row>
    <row r="28952" spans="6:6" x14ac:dyDescent="0.25">
      <c r="F28952" s="469"/>
    </row>
    <row r="28953" spans="6:6" x14ac:dyDescent="0.25">
      <c r="F28953" s="469"/>
    </row>
    <row r="28954" spans="6:6" x14ac:dyDescent="0.25">
      <c r="F28954" s="469"/>
    </row>
    <row r="28955" spans="6:6" x14ac:dyDescent="0.25">
      <c r="F28955" s="469"/>
    </row>
    <row r="28956" spans="6:6" x14ac:dyDescent="0.25">
      <c r="F28956" s="469"/>
    </row>
    <row r="28957" spans="6:6" x14ac:dyDescent="0.25">
      <c r="F28957" s="469"/>
    </row>
    <row r="28958" spans="6:6" x14ac:dyDescent="0.25">
      <c r="F28958" s="469"/>
    </row>
    <row r="28959" spans="6:6" x14ac:dyDescent="0.25">
      <c r="F28959" s="469"/>
    </row>
    <row r="28960" spans="6:6" x14ac:dyDescent="0.25">
      <c r="F28960" s="469"/>
    </row>
    <row r="28961" spans="6:6" x14ac:dyDescent="0.25">
      <c r="F28961" s="469"/>
    </row>
    <row r="28962" spans="6:6" x14ac:dyDescent="0.25">
      <c r="F28962" s="469"/>
    </row>
    <row r="28963" spans="6:6" x14ac:dyDescent="0.25">
      <c r="F28963" s="469"/>
    </row>
    <row r="28964" spans="6:6" x14ac:dyDescent="0.25">
      <c r="F28964" s="469"/>
    </row>
    <row r="28965" spans="6:6" x14ac:dyDescent="0.25">
      <c r="F28965" s="469"/>
    </row>
    <row r="28966" spans="6:6" x14ac:dyDescent="0.25">
      <c r="F28966" s="469"/>
    </row>
    <row r="28967" spans="6:6" x14ac:dyDescent="0.25">
      <c r="F28967" s="469"/>
    </row>
    <row r="28968" spans="6:6" x14ac:dyDescent="0.25">
      <c r="F28968" s="469"/>
    </row>
    <row r="28969" spans="6:6" x14ac:dyDescent="0.25">
      <c r="F28969" s="469"/>
    </row>
    <row r="28970" spans="6:6" x14ac:dyDescent="0.25">
      <c r="F28970" s="469"/>
    </row>
    <row r="28971" spans="6:6" x14ac:dyDescent="0.25">
      <c r="F28971" s="469"/>
    </row>
    <row r="28972" spans="6:6" x14ac:dyDescent="0.25">
      <c r="F28972" s="469"/>
    </row>
    <row r="28973" spans="6:6" x14ac:dyDescent="0.25">
      <c r="F28973" s="469"/>
    </row>
    <row r="28974" spans="6:6" x14ac:dyDescent="0.25">
      <c r="F28974" s="469"/>
    </row>
    <row r="28975" spans="6:6" x14ac:dyDescent="0.25">
      <c r="F28975" s="469"/>
    </row>
    <row r="28976" spans="6:6" x14ac:dyDescent="0.25">
      <c r="F28976" s="469"/>
    </row>
    <row r="28977" spans="6:6" x14ac:dyDescent="0.25">
      <c r="F28977" s="469"/>
    </row>
    <row r="28978" spans="6:6" x14ac:dyDescent="0.25">
      <c r="F28978" s="469"/>
    </row>
    <row r="28979" spans="6:6" x14ac:dyDescent="0.25">
      <c r="F28979" s="469"/>
    </row>
    <row r="28980" spans="6:6" x14ac:dyDescent="0.25">
      <c r="F28980" s="469"/>
    </row>
    <row r="28981" spans="6:6" x14ac:dyDescent="0.25">
      <c r="F28981" s="469"/>
    </row>
    <row r="28982" spans="6:6" x14ac:dyDescent="0.25">
      <c r="F28982" s="469"/>
    </row>
    <row r="28983" spans="6:6" x14ac:dyDescent="0.25">
      <c r="F28983" s="469"/>
    </row>
    <row r="28984" spans="6:6" x14ac:dyDescent="0.25">
      <c r="F28984" s="469"/>
    </row>
    <row r="28985" spans="6:6" x14ac:dyDescent="0.25">
      <c r="F28985" s="469"/>
    </row>
    <row r="28986" spans="6:6" x14ac:dyDescent="0.25">
      <c r="F28986" s="469"/>
    </row>
    <row r="28987" spans="6:6" x14ac:dyDescent="0.25">
      <c r="F28987" s="469"/>
    </row>
    <row r="28988" spans="6:6" x14ac:dyDescent="0.25">
      <c r="F28988" s="469"/>
    </row>
    <row r="28989" spans="6:6" x14ac:dyDescent="0.25">
      <c r="F28989" s="469"/>
    </row>
    <row r="28990" spans="6:6" x14ac:dyDescent="0.25">
      <c r="F28990" s="469"/>
    </row>
    <row r="28991" spans="6:6" x14ac:dyDescent="0.25">
      <c r="F28991" s="469"/>
    </row>
    <row r="28992" spans="6:6" x14ac:dyDescent="0.25">
      <c r="F28992" s="469"/>
    </row>
    <row r="28993" spans="6:6" x14ac:dyDescent="0.25">
      <c r="F28993" s="469"/>
    </row>
    <row r="28994" spans="6:6" x14ac:dyDescent="0.25">
      <c r="F28994" s="469"/>
    </row>
    <row r="28995" spans="6:6" x14ac:dyDescent="0.25">
      <c r="F28995" s="469"/>
    </row>
    <row r="28996" spans="6:6" x14ac:dyDescent="0.25">
      <c r="F28996" s="469"/>
    </row>
    <row r="28997" spans="6:6" x14ac:dyDescent="0.25">
      <c r="F28997" s="469"/>
    </row>
    <row r="28998" spans="6:6" x14ac:dyDescent="0.25">
      <c r="F28998" s="469"/>
    </row>
    <row r="28999" spans="6:6" x14ac:dyDescent="0.25">
      <c r="F28999" s="469"/>
    </row>
    <row r="29000" spans="6:6" x14ac:dyDescent="0.25">
      <c r="F29000" s="469"/>
    </row>
    <row r="29001" spans="6:6" x14ac:dyDescent="0.25">
      <c r="F29001" s="469"/>
    </row>
    <row r="29002" spans="6:6" x14ac:dyDescent="0.25">
      <c r="F29002" s="469"/>
    </row>
    <row r="29003" spans="6:6" x14ac:dyDescent="0.25">
      <c r="F29003" s="469"/>
    </row>
    <row r="29004" spans="6:6" x14ac:dyDescent="0.25">
      <c r="F29004" s="469"/>
    </row>
    <row r="29005" spans="6:6" x14ac:dyDescent="0.25">
      <c r="F29005" s="469"/>
    </row>
    <row r="29006" spans="6:6" x14ac:dyDescent="0.25">
      <c r="F29006" s="469"/>
    </row>
    <row r="29007" spans="6:6" x14ac:dyDescent="0.25">
      <c r="F29007" s="469"/>
    </row>
    <row r="29008" spans="6:6" x14ac:dyDescent="0.25">
      <c r="F29008" s="469"/>
    </row>
    <row r="29009" spans="6:6" x14ac:dyDescent="0.25">
      <c r="F29009" s="469"/>
    </row>
    <row r="29010" spans="6:6" x14ac:dyDescent="0.25">
      <c r="F29010" s="469"/>
    </row>
    <row r="29011" spans="6:6" x14ac:dyDescent="0.25">
      <c r="F29011" s="469"/>
    </row>
    <row r="29012" spans="6:6" x14ac:dyDescent="0.25">
      <c r="F29012" s="469"/>
    </row>
    <row r="29013" spans="6:6" x14ac:dyDescent="0.25">
      <c r="F29013" s="469"/>
    </row>
    <row r="29014" spans="6:6" x14ac:dyDescent="0.25">
      <c r="F29014" s="469"/>
    </row>
    <row r="29015" spans="6:6" x14ac:dyDescent="0.25">
      <c r="F29015" s="469"/>
    </row>
    <row r="29016" spans="6:6" x14ac:dyDescent="0.25">
      <c r="F29016" s="469"/>
    </row>
    <row r="29017" spans="6:6" x14ac:dyDescent="0.25">
      <c r="F29017" s="469"/>
    </row>
    <row r="29018" spans="6:6" x14ac:dyDescent="0.25">
      <c r="F29018" s="469"/>
    </row>
    <row r="29019" spans="6:6" x14ac:dyDescent="0.25">
      <c r="F29019" s="469"/>
    </row>
    <row r="29020" spans="6:6" x14ac:dyDescent="0.25">
      <c r="F29020" s="469"/>
    </row>
    <row r="29021" spans="6:6" x14ac:dyDescent="0.25">
      <c r="F29021" s="469"/>
    </row>
    <row r="29022" spans="6:6" x14ac:dyDescent="0.25">
      <c r="F29022" s="469"/>
    </row>
    <row r="29023" spans="6:6" x14ac:dyDescent="0.25">
      <c r="F29023" s="469"/>
    </row>
    <row r="29024" spans="6:6" x14ac:dyDescent="0.25">
      <c r="F29024" s="469"/>
    </row>
    <row r="29025" spans="6:6" x14ac:dyDescent="0.25">
      <c r="F29025" s="469"/>
    </row>
    <row r="29026" spans="6:6" x14ac:dyDescent="0.25">
      <c r="F29026" s="469"/>
    </row>
    <row r="29027" spans="6:6" x14ac:dyDescent="0.25">
      <c r="F29027" s="469"/>
    </row>
    <row r="29028" spans="6:6" x14ac:dyDescent="0.25">
      <c r="F29028" s="469"/>
    </row>
    <row r="29029" spans="6:6" x14ac:dyDescent="0.25">
      <c r="F29029" s="469"/>
    </row>
    <row r="29030" spans="6:6" x14ac:dyDescent="0.25">
      <c r="F29030" s="469"/>
    </row>
    <row r="29031" spans="6:6" x14ac:dyDescent="0.25">
      <c r="F29031" s="469"/>
    </row>
    <row r="29032" spans="6:6" x14ac:dyDescent="0.25">
      <c r="F29032" s="469"/>
    </row>
    <row r="29033" spans="6:6" x14ac:dyDescent="0.25">
      <c r="F29033" s="469"/>
    </row>
    <row r="29034" spans="6:6" x14ac:dyDescent="0.25">
      <c r="F29034" s="469"/>
    </row>
    <row r="29035" spans="6:6" x14ac:dyDescent="0.25">
      <c r="F29035" s="469"/>
    </row>
    <row r="29036" spans="6:6" x14ac:dyDescent="0.25">
      <c r="F29036" s="469"/>
    </row>
    <row r="29037" spans="6:6" x14ac:dyDescent="0.25">
      <c r="F29037" s="469"/>
    </row>
    <row r="29038" spans="6:6" x14ac:dyDescent="0.25">
      <c r="F29038" s="469"/>
    </row>
    <row r="29039" spans="6:6" x14ac:dyDescent="0.25">
      <c r="F29039" s="469"/>
    </row>
    <row r="29040" spans="6:6" x14ac:dyDescent="0.25">
      <c r="F29040" s="469"/>
    </row>
    <row r="29041" spans="6:6" x14ac:dyDescent="0.25">
      <c r="F29041" s="469"/>
    </row>
    <row r="29042" spans="6:6" x14ac:dyDescent="0.25">
      <c r="F29042" s="469"/>
    </row>
    <row r="29043" spans="6:6" x14ac:dyDescent="0.25">
      <c r="F29043" s="469"/>
    </row>
    <row r="29044" spans="6:6" x14ac:dyDescent="0.25">
      <c r="F29044" s="469"/>
    </row>
    <row r="29045" spans="6:6" x14ac:dyDescent="0.25">
      <c r="F29045" s="469"/>
    </row>
    <row r="29046" spans="6:6" x14ac:dyDescent="0.25">
      <c r="F29046" s="469"/>
    </row>
    <row r="29047" spans="6:6" x14ac:dyDescent="0.25">
      <c r="F29047" s="469"/>
    </row>
    <row r="29048" spans="6:6" x14ac:dyDescent="0.25">
      <c r="F29048" s="469"/>
    </row>
    <row r="29049" spans="6:6" x14ac:dyDescent="0.25">
      <c r="F29049" s="469"/>
    </row>
    <row r="29050" spans="6:6" x14ac:dyDescent="0.25">
      <c r="F29050" s="469"/>
    </row>
    <row r="29051" spans="6:6" x14ac:dyDescent="0.25">
      <c r="F29051" s="469"/>
    </row>
    <row r="29052" spans="6:6" x14ac:dyDescent="0.25">
      <c r="F29052" s="469"/>
    </row>
    <row r="29053" spans="6:6" x14ac:dyDescent="0.25">
      <c r="F29053" s="469"/>
    </row>
    <row r="29054" spans="6:6" x14ac:dyDescent="0.25">
      <c r="F29054" s="469"/>
    </row>
    <row r="29055" spans="6:6" x14ac:dyDescent="0.25">
      <c r="F29055" s="469"/>
    </row>
    <row r="29056" spans="6:6" x14ac:dyDescent="0.25">
      <c r="F29056" s="469"/>
    </row>
    <row r="29057" spans="6:6" x14ac:dyDescent="0.25">
      <c r="F29057" s="469"/>
    </row>
    <row r="29058" spans="6:6" x14ac:dyDescent="0.25">
      <c r="F29058" s="469"/>
    </row>
    <row r="29059" spans="6:6" x14ac:dyDescent="0.25">
      <c r="F29059" s="469"/>
    </row>
    <row r="29060" spans="6:6" x14ac:dyDescent="0.25">
      <c r="F29060" s="469"/>
    </row>
    <row r="29061" spans="6:6" x14ac:dyDescent="0.25">
      <c r="F29061" s="469"/>
    </row>
    <row r="29062" spans="6:6" x14ac:dyDescent="0.25">
      <c r="F29062" s="469"/>
    </row>
    <row r="29063" spans="6:6" x14ac:dyDescent="0.25">
      <c r="F29063" s="469"/>
    </row>
    <row r="29064" spans="6:6" x14ac:dyDescent="0.25">
      <c r="F29064" s="469"/>
    </row>
    <row r="29065" spans="6:6" x14ac:dyDescent="0.25">
      <c r="F29065" s="469"/>
    </row>
    <row r="29066" spans="6:6" x14ac:dyDescent="0.25">
      <c r="F29066" s="469"/>
    </row>
    <row r="29067" spans="6:6" x14ac:dyDescent="0.25">
      <c r="F29067" s="469"/>
    </row>
    <row r="29068" spans="6:6" x14ac:dyDescent="0.25">
      <c r="F29068" s="469"/>
    </row>
    <row r="29069" spans="6:6" x14ac:dyDescent="0.25">
      <c r="F29069" s="469"/>
    </row>
    <row r="29070" spans="6:6" x14ac:dyDescent="0.25">
      <c r="F29070" s="469"/>
    </row>
    <row r="29071" spans="6:6" x14ac:dyDescent="0.25">
      <c r="F29071" s="469"/>
    </row>
    <row r="29072" spans="6:6" x14ac:dyDescent="0.25">
      <c r="F29072" s="469"/>
    </row>
    <row r="29073" spans="6:6" x14ac:dyDescent="0.25">
      <c r="F29073" s="469"/>
    </row>
    <row r="29074" spans="6:6" x14ac:dyDescent="0.25">
      <c r="F29074" s="469"/>
    </row>
    <row r="29075" spans="6:6" x14ac:dyDescent="0.25">
      <c r="F29075" s="469"/>
    </row>
    <row r="29076" spans="6:6" x14ac:dyDescent="0.25">
      <c r="F29076" s="469"/>
    </row>
    <row r="29077" spans="6:6" x14ac:dyDescent="0.25">
      <c r="F29077" s="469"/>
    </row>
    <row r="29078" spans="6:6" x14ac:dyDescent="0.25">
      <c r="F29078" s="469"/>
    </row>
    <row r="29079" spans="6:6" x14ac:dyDescent="0.25">
      <c r="F29079" s="469"/>
    </row>
    <row r="29080" spans="6:6" x14ac:dyDescent="0.25">
      <c r="F29080" s="469"/>
    </row>
    <row r="29081" spans="6:6" x14ac:dyDescent="0.25">
      <c r="F29081" s="469"/>
    </row>
    <row r="29082" spans="6:6" x14ac:dyDescent="0.25">
      <c r="F29082" s="469"/>
    </row>
    <row r="29083" spans="6:6" x14ac:dyDescent="0.25">
      <c r="F29083" s="469"/>
    </row>
    <row r="29084" spans="6:6" x14ac:dyDescent="0.25">
      <c r="F29084" s="469"/>
    </row>
    <row r="29085" spans="6:6" x14ac:dyDescent="0.25">
      <c r="F29085" s="469"/>
    </row>
    <row r="29086" spans="6:6" x14ac:dyDescent="0.25">
      <c r="F29086" s="469"/>
    </row>
    <row r="29087" spans="6:6" x14ac:dyDescent="0.25">
      <c r="F29087" s="469"/>
    </row>
    <row r="29088" spans="6:6" x14ac:dyDescent="0.25">
      <c r="F29088" s="469"/>
    </row>
    <row r="29089" spans="6:6" x14ac:dyDescent="0.25">
      <c r="F29089" s="469"/>
    </row>
    <row r="29090" spans="6:6" x14ac:dyDescent="0.25">
      <c r="F29090" s="469"/>
    </row>
    <row r="29091" spans="6:6" x14ac:dyDescent="0.25">
      <c r="F29091" s="469"/>
    </row>
    <row r="29092" spans="6:6" x14ac:dyDescent="0.25">
      <c r="F29092" s="469"/>
    </row>
    <row r="29093" spans="6:6" x14ac:dyDescent="0.25">
      <c r="F29093" s="469"/>
    </row>
    <row r="29094" spans="6:6" x14ac:dyDescent="0.25">
      <c r="F29094" s="469"/>
    </row>
    <row r="29095" spans="6:6" x14ac:dyDescent="0.25">
      <c r="F29095" s="469"/>
    </row>
    <row r="29096" spans="6:6" x14ac:dyDescent="0.25">
      <c r="F29096" s="469"/>
    </row>
    <row r="29097" spans="6:6" x14ac:dyDescent="0.25">
      <c r="F29097" s="469"/>
    </row>
    <row r="29098" spans="6:6" x14ac:dyDescent="0.25">
      <c r="F29098" s="469"/>
    </row>
    <row r="29099" spans="6:6" x14ac:dyDescent="0.25">
      <c r="F29099" s="469"/>
    </row>
    <row r="29100" spans="6:6" x14ac:dyDescent="0.25">
      <c r="F29100" s="469"/>
    </row>
    <row r="29101" spans="6:6" x14ac:dyDescent="0.25">
      <c r="F29101" s="469"/>
    </row>
    <row r="29102" spans="6:6" x14ac:dyDescent="0.25">
      <c r="F29102" s="469"/>
    </row>
    <row r="29103" spans="6:6" x14ac:dyDescent="0.25">
      <c r="F29103" s="469"/>
    </row>
    <row r="29104" spans="6:6" x14ac:dyDescent="0.25">
      <c r="F29104" s="469"/>
    </row>
    <row r="29105" spans="6:6" x14ac:dyDescent="0.25">
      <c r="F29105" s="469"/>
    </row>
    <row r="29106" spans="6:6" x14ac:dyDescent="0.25">
      <c r="F29106" s="469"/>
    </row>
    <row r="29107" spans="6:6" x14ac:dyDescent="0.25">
      <c r="F29107" s="469"/>
    </row>
    <row r="29108" spans="6:6" x14ac:dyDescent="0.25">
      <c r="F29108" s="469"/>
    </row>
    <row r="29109" spans="6:6" x14ac:dyDescent="0.25">
      <c r="F29109" s="469"/>
    </row>
    <row r="29110" spans="6:6" x14ac:dyDescent="0.25">
      <c r="F29110" s="469"/>
    </row>
    <row r="29111" spans="6:6" x14ac:dyDescent="0.25">
      <c r="F29111" s="469"/>
    </row>
    <row r="29112" spans="6:6" x14ac:dyDescent="0.25">
      <c r="F29112" s="469"/>
    </row>
    <row r="29113" spans="6:6" x14ac:dyDescent="0.25">
      <c r="F29113" s="469"/>
    </row>
    <row r="29114" spans="6:6" x14ac:dyDescent="0.25">
      <c r="F29114" s="469"/>
    </row>
    <row r="29115" spans="6:6" x14ac:dyDescent="0.25">
      <c r="F29115" s="469"/>
    </row>
    <row r="29116" spans="6:6" x14ac:dyDescent="0.25">
      <c r="F29116" s="469"/>
    </row>
    <row r="29117" spans="6:6" x14ac:dyDescent="0.25">
      <c r="F29117" s="469"/>
    </row>
    <row r="29118" spans="6:6" x14ac:dyDescent="0.25">
      <c r="F29118" s="469"/>
    </row>
    <row r="29119" spans="6:6" x14ac:dyDescent="0.25">
      <c r="F29119" s="469"/>
    </row>
    <row r="29120" spans="6:6" x14ac:dyDescent="0.25">
      <c r="F29120" s="469"/>
    </row>
    <row r="29121" spans="6:6" x14ac:dyDescent="0.25">
      <c r="F29121" s="469"/>
    </row>
    <row r="29122" spans="6:6" x14ac:dyDescent="0.25">
      <c r="F29122" s="469"/>
    </row>
    <row r="29123" spans="6:6" x14ac:dyDescent="0.25">
      <c r="F29123" s="469"/>
    </row>
    <row r="29124" spans="6:6" x14ac:dyDescent="0.25">
      <c r="F29124" s="469"/>
    </row>
    <row r="29125" spans="6:6" x14ac:dyDescent="0.25">
      <c r="F29125" s="469"/>
    </row>
    <row r="29126" spans="6:6" x14ac:dyDescent="0.25">
      <c r="F29126" s="469"/>
    </row>
    <row r="29127" spans="6:6" x14ac:dyDescent="0.25">
      <c r="F29127" s="469"/>
    </row>
    <row r="29128" spans="6:6" x14ac:dyDescent="0.25">
      <c r="F29128" s="469"/>
    </row>
    <row r="29129" spans="6:6" x14ac:dyDescent="0.25">
      <c r="F29129" s="469"/>
    </row>
    <row r="29130" spans="6:6" x14ac:dyDescent="0.25">
      <c r="F29130" s="469"/>
    </row>
    <row r="29131" spans="6:6" x14ac:dyDescent="0.25">
      <c r="F29131" s="469"/>
    </row>
    <row r="29132" spans="6:6" x14ac:dyDescent="0.25">
      <c r="F29132" s="469"/>
    </row>
    <row r="29133" spans="6:6" x14ac:dyDescent="0.25">
      <c r="F29133" s="469"/>
    </row>
    <row r="29134" spans="6:6" x14ac:dyDescent="0.25">
      <c r="F29134" s="469"/>
    </row>
    <row r="29135" spans="6:6" x14ac:dyDescent="0.25">
      <c r="F29135" s="469"/>
    </row>
    <row r="29136" spans="6:6" x14ac:dyDescent="0.25">
      <c r="F29136" s="469"/>
    </row>
    <row r="29137" spans="6:6" x14ac:dyDescent="0.25">
      <c r="F29137" s="469"/>
    </row>
    <row r="29138" spans="6:6" x14ac:dyDescent="0.25">
      <c r="F29138" s="469"/>
    </row>
    <row r="29139" spans="6:6" x14ac:dyDescent="0.25">
      <c r="F29139" s="469"/>
    </row>
    <row r="29140" spans="6:6" x14ac:dyDescent="0.25">
      <c r="F29140" s="469"/>
    </row>
    <row r="29141" spans="6:6" x14ac:dyDescent="0.25">
      <c r="F29141" s="469"/>
    </row>
    <row r="29142" spans="6:6" x14ac:dyDescent="0.25">
      <c r="F29142" s="469"/>
    </row>
    <row r="29143" spans="6:6" x14ac:dyDescent="0.25">
      <c r="F29143" s="469"/>
    </row>
    <row r="29144" spans="6:6" x14ac:dyDescent="0.25">
      <c r="F29144" s="469"/>
    </row>
    <row r="29145" spans="6:6" x14ac:dyDescent="0.25">
      <c r="F29145" s="469"/>
    </row>
    <row r="29146" spans="6:6" x14ac:dyDescent="0.25">
      <c r="F29146" s="469"/>
    </row>
    <row r="29147" spans="6:6" x14ac:dyDescent="0.25">
      <c r="F29147" s="469"/>
    </row>
    <row r="29148" spans="6:6" x14ac:dyDescent="0.25">
      <c r="F29148" s="469"/>
    </row>
    <row r="29149" spans="6:6" x14ac:dyDescent="0.25">
      <c r="F29149" s="469"/>
    </row>
    <row r="29150" spans="6:6" x14ac:dyDescent="0.25">
      <c r="F29150" s="469"/>
    </row>
    <row r="29151" spans="6:6" x14ac:dyDescent="0.25">
      <c r="F29151" s="469"/>
    </row>
    <row r="29152" spans="6:6" x14ac:dyDescent="0.25">
      <c r="F29152" s="469"/>
    </row>
    <row r="29153" spans="6:6" x14ac:dyDescent="0.25">
      <c r="F29153" s="469"/>
    </row>
    <row r="29154" spans="6:6" x14ac:dyDescent="0.25">
      <c r="F29154" s="469"/>
    </row>
    <row r="29155" spans="6:6" x14ac:dyDescent="0.25">
      <c r="F29155" s="469"/>
    </row>
    <row r="29156" spans="6:6" x14ac:dyDescent="0.25">
      <c r="F29156" s="469"/>
    </row>
    <row r="29157" spans="6:6" x14ac:dyDescent="0.25">
      <c r="F29157" s="469"/>
    </row>
    <row r="29158" spans="6:6" x14ac:dyDescent="0.25">
      <c r="F29158" s="469"/>
    </row>
    <row r="29159" spans="6:6" x14ac:dyDescent="0.25">
      <c r="F29159" s="469"/>
    </row>
    <row r="29160" spans="6:6" x14ac:dyDescent="0.25">
      <c r="F29160" s="469"/>
    </row>
    <row r="29161" spans="6:6" x14ac:dyDescent="0.25">
      <c r="F29161" s="469"/>
    </row>
    <row r="29162" spans="6:6" x14ac:dyDescent="0.25">
      <c r="F29162" s="469"/>
    </row>
    <row r="29163" spans="6:6" x14ac:dyDescent="0.25">
      <c r="F29163" s="469"/>
    </row>
    <row r="29164" spans="6:6" x14ac:dyDescent="0.25">
      <c r="F29164" s="469"/>
    </row>
    <row r="29165" spans="6:6" x14ac:dyDescent="0.25">
      <c r="F29165" s="469"/>
    </row>
    <row r="29166" spans="6:6" x14ac:dyDescent="0.25">
      <c r="F29166" s="469"/>
    </row>
    <row r="29167" spans="6:6" x14ac:dyDescent="0.25">
      <c r="F29167" s="469"/>
    </row>
    <row r="29168" spans="6:6" x14ac:dyDescent="0.25">
      <c r="F29168" s="469"/>
    </row>
    <row r="29169" spans="6:6" x14ac:dyDescent="0.25">
      <c r="F29169" s="469"/>
    </row>
    <row r="29170" spans="6:6" x14ac:dyDescent="0.25">
      <c r="F29170" s="469"/>
    </row>
    <row r="29171" spans="6:6" x14ac:dyDescent="0.25">
      <c r="F29171" s="469"/>
    </row>
    <row r="29172" spans="6:6" x14ac:dyDescent="0.25">
      <c r="F29172" s="469"/>
    </row>
    <row r="29173" spans="6:6" x14ac:dyDescent="0.25">
      <c r="F29173" s="469"/>
    </row>
    <row r="29174" spans="6:6" x14ac:dyDescent="0.25">
      <c r="F29174" s="469"/>
    </row>
    <row r="29175" spans="6:6" x14ac:dyDescent="0.25">
      <c r="F29175" s="469"/>
    </row>
    <row r="29176" spans="6:6" x14ac:dyDescent="0.25">
      <c r="F29176" s="469"/>
    </row>
    <row r="29177" spans="6:6" x14ac:dyDescent="0.25">
      <c r="F29177" s="469"/>
    </row>
    <row r="29178" spans="6:6" x14ac:dyDescent="0.25">
      <c r="F29178" s="469"/>
    </row>
    <row r="29179" spans="6:6" x14ac:dyDescent="0.25">
      <c r="F29179" s="469"/>
    </row>
    <row r="29180" spans="6:6" x14ac:dyDescent="0.25">
      <c r="F29180" s="469"/>
    </row>
    <row r="29181" spans="6:6" x14ac:dyDescent="0.25">
      <c r="F29181" s="469"/>
    </row>
    <row r="29182" spans="6:6" x14ac:dyDescent="0.25">
      <c r="F29182" s="469"/>
    </row>
    <row r="29183" spans="6:6" x14ac:dyDescent="0.25">
      <c r="F29183" s="469"/>
    </row>
    <row r="29184" spans="6:6" x14ac:dyDescent="0.25">
      <c r="F29184" s="469"/>
    </row>
    <row r="29185" spans="6:6" x14ac:dyDescent="0.25">
      <c r="F29185" s="469"/>
    </row>
    <row r="29186" spans="6:6" x14ac:dyDescent="0.25">
      <c r="F29186" s="469"/>
    </row>
    <row r="29187" spans="6:6" x14ac:dyDescent="0.25">
      <c r="F29187" s="469"/>
    </row>
    <row r="29188" spans="6:6" x14ac:dyDescent="0.25">
      <c r="F29188" s="469"/>
    </row>
    <row r="29189" spans="6:6" x14ac:dyDescent="0.25">
      <c r="F29189" s="469"/>
    </row>
    <row r="29190" spans="6:6" x14ac:dyDescent="0.25">
      <c r="F29190" s="469"/>
    </row>
    <row r="29191" spans="6:6" x14ac:dyDescent="0.25">
      <c r="F29191" s="469"/>
    </row>
    <row r="29192" spans="6:6" x14ac:dyDescent="0.25">
      <c r="F29192" s="469"/>
    </row>
    <row r="29193" spans="6:6" x14ac:dyDescent="0.25">
      <c r="F29193" s="469"/>
    </row>
    <row r="29194" spans="6:6" x14ac:dyDescent="0.25">
      <c r="F29194" s="469"/>
    </row>
    <row r="29195" spans="6:6" x14ac:dyDescent="0.25">
      <c r="F29195" s="469"/>
    </row>
    <row r="29196" spans="6:6" x14ac:dyDescent="0.25">
      <c r="F29196" s="469"/>
    </row>
    <row r="29197" spans="6:6" x14ac:dyDescent="0.25">
      <c r="F29197" s="469"/>
    </row>
    <row r="29198" spans="6:6" x14ac:dyDescent="0.25">
      <c r="F29198" s="469"/>
    </row>
    <row r="29199" spans="6:6" x14ac:dyDescent="0.25">
      <c r="F29199" s="469"/>
    </row>
    <row r="29200" spans="6:6" x14ac:dyDescent="0.25">
      <c r="F29200" s="469"/>
    </row>
    <row r="29201" spans="6:6" x14ac:dyDescent="0.25">
      <c r="F29201" s="469"/>
    </row>
    <row r="29202" spans="6:6" x14ac:dyDescent="0.25">
      <c r="F29202" s="469"/>
    </row>
    <row r="29203" spans="6:6" x14ac:dyDescent="0.25">
      <c r="F29203" s="469"/>
    </row>
    <row r="29204" spans="6:6" x14ac:dyDescent="0.25">
      <c r="F29204" s="469"/>
    </row>
    <row r="29205" spans="6:6" x14ac:dyDescent="0.25">
      <c r="F29205" s="469"/>
    </row>
    <row r="29206" spans="6:6" x14ac:dyDescent="0.25">
      <c r="F29206" s="469"/>
    </row>
    <row r="29207" spans="6:6" x14ac:dyDescent="0.25">
      <c r="F29207" s="469"/>
    </row>
    <row r="29208" spans="6:6" x14ac:dyDescent="0.25">
      <c r="F29208" s="469"/>
    </row>
    <row r="29209" spans="6:6" x14ac:dyDescent="0.25">
      <c r="F29209" s="469"/>
    </row>
    <row r="29210" spans="6:6" x14ac:dyDescent="0.25">
      <c r="F29210" s="469"/>
    </row>
    <row r="29211" spans="6:6" x14ac:dyDescent="0.25">
      <c r="F29211" s="469"/>
    </row>
    <row r="29212" spans="6:6" x14ac:dyDescent="0.25">
      <c r="F29212" s="469"/>
    </row>
    <row r="29213" spans="6:6" x14ac:dyDescent="0.25">
      <c r="F29213" s="469"/>
    </row>
    <row r="29214" spans="6:6" x14ac:dyDescent="0.25">
      <c r="F29214" s="469"/>
    </row>
    <row r="29215" spans="6:6" x14ac:dyDescent="0.25">
      <c r="F29215" s="469"/>
    </row>
    <row r="29216" spans="6:6" x14ac:dyDescent="0.25">
      <c r="F29216" s="469"/>
    </row>
    <row r="29217" spans="6:6" x14ac:dyDescent="0.25">
      <c r="F29217" s="469"/>
    </row>
    <row r="29218" spans="6:6" x14ac:dyDescent="0.25">
      <c r="F29218" s="469"/>
    </row>
    <row r="29219" spans="6:6" x14ac:dyDescent="0.25">
      <c r="F29219" s="469"/>
    </row>
    <row r="29220" spans="6:6" x14ac:dyDescent="0.25">
      <c r="F29220" s="469"/>
    </row>
    <row r="29221" spans="6:6" x14ac:dyDescent="0.25">
      <c r="F29221" s="469"/>
    </row>
    <row r="29222" spans="6:6" x14ac:dyDescent="0.25">
      <c r="F29222" s="469"/>
    </row>
    <row r="29223" spans="6:6" x14ac:dyDescent="0.25">
      <c r="F29223" s="469"/>
    </row>
    <row r="29224" spans="6:6" x14ac:dyDescent="0.25">
      <c r="F29224" s="469"/>
    </row>
    <row r="29225" spans="6:6" x14ac:dyDescent="0.25">
      <c r="F29225" s="469"/>
    </row>
    <row r="29226" spans="6:6" x14ac:dyDescent="0.25">
      <c r="F29226" s="469"/>
    </row>
    <row r="29227" spans="6:6" x14ac:dyDescent="0.25">
      <c r="F29227" s="469"/>
    </row>
    <row r="29228" spans="6:6" x14ac:dyDescent="0.25">
      <c r="F29228" s="469"/>
    </row>
    <row r="29229" spans="6:6" x14ac:dyDescent="0.25">
      <c r="F29229" s="469"/>
    </row>
    <row r="29230" spans="6:6" x14ac:dyDescent="0.25">
      <c r="F29230" s="469"/>
    </row>
    <row r="29231" spans="6:6" x14ac:dyDescent="0.25">
      <c r="F29231" s="469"/>
    </row>
    <row r="29232" spans="6:6" x14ac:dyDescent="0.25">
      <c r="F29232" s="469"/>
    </row>
    <row r="29233" spans="6:6" x14ac:dyDescent="0.25">
      <c r="F29233" s="469"/>
    </row>
    <row r="29234" spans="6:6" x14ac:dyDescent="0.25">
      <c r="F29234" s="469"/>
    </row>
    <row r="29235" spans="6:6" x14ac:dyDescent="0.25">
      <c r="F29235" s="469"/>
    </row>
    <row r="29236" spans="6:6" x14ac:dyDescent="0.25">
      <c r="F29236" s="469"/>
    </row>
    <row r="29237" spans="6:6" x14ac:dyDescent="0.25">
      <c r="F29237" s="469"/>
    </row>
    <row r="29238" spans="6:6" x14ac:dyDescent="0.25">
      <c r="F29238" s="469"/>
    </row>
    <row r="29239" spans="6:6" x14ac:dyDescent="0.25">
      <c r="F29239" s="469"/>
    </row>
    <row r="29240" spans="6:6" x14ac:dyDescent="0.25">
      <c r="F29240" s="469"/>
    </row>
    <row r="29241" spans="6:6" x14ac:dyDescent="0.25">
      <c r="F29241" s="469"/>
    </row>
    <row r="29242" spans="6:6" x14ac:dyDescent="0.25">
      <c r="F29242" s="469"/>
    </row>
    <row r="29243" spans="6:6" x14ac:dyDescent="0.25">
      <c r="F29243" s="469"/>
    </row>
    <row r="29244" spans="6:6" x14ac:dyDescent="0.25">
      <c r="F29244" s="469"/>
    </row>
    <row r="29245" spans="6:6" x14ac:dyDescent="0.25">
      <c r="F29245" s="469"/>
    </row>
    <row r="29246" spans="6:6" x14ac:dyDescent="0.25">
      <c r="F29246" s="469"/>
    </row>
    <row r="29247" spans="6:6" x14ac:dyDescent="0.25">
      <c r="F29247" s="469"/>
    </row>
    <row r="29248" spans="6:6" x14ac:dyDescent="0.25">
      <c r="F29248" s="469"/>
    </row>
    <row r="29249" spans="6:6" x14ac:dyDescent="0.25">
      <c r="F29249" s="469"/>
    </row>
    <row r="29250" spans="6:6" x14ac:dyDescent="0.25">
      <c r="F29250" s="469"/>
    </row>
    <row r="29251" spans="6:6" x14ac:dyDescent="0.25">
      <c r="F29251" s="469"/>
    </row>
    <row r="29252" spans="6:6" x14ac:dyDescent="0.25">
      <c r="F29252" s="469"/>
    </row>
    <row r="29253" spans="6:6" x14ac:dyDescent="0.25">
      <c r="F29253" s="469"/>
    </row>
    <row r="29254" spans="6:6" x14ac:dyDescent="0.25">
      <c r="F29254" s="469"/>
    </row>
    <row r="29255" spans="6:6" x14ac:dyDescent="0.25">
      <c r="F29255" s="469"/>
    </row>
    <row r="29256" spans="6:6" x14ac:dyDescent="0.25">
      <c r="F29256" s="469"/>
    </row>
    <row r="29257" spans="6:6" x14ac:dyDescent="0.25">
      <c r="F29257" s="469"/>
    </row>
    <row r="29258" spans="6:6" x14ac:dyDescent="0.25">
      <c r="F29258" s="469"/>
    </row>
    <row r="29259" spans="6:6" x14ac:dyDescent="0.25">
      <c r="F29259" s="469"/>
    </row>
    <row r="29260" spans="6:6" x14ac:dyDescent="0.25">
      <c r="F29260" s="469"/>
    </row>
    <row r="29261" spans="6:6" x14ac:dyDescent="0.25">
      <c r="F29261" s="469"/>
    </row>
    <row r="29262" spans="6:6" x14ac:dyDescent="0.25">
      <c r="F29262" s="469"/>
    </row>
    <row r="29263" spans="6:6" x14ac:dyDescent="0.25">
      <c r="F29263" s="469"/>
    </row>
    <row r="29264" spans="6:6" x14ac:dyDescent="0.25">
      <c r="F29264" s="469"/>
    </row>
    <row r="29265" spans="6:6" x14ac:dyDescent="0.25">
      <c r="F29265" s="469"/>
    </row>
    <row r="29266" spans="6:6" x14ac:dyDescent="0.25">
      <c r="F29266" s="469"/>
    </row>
    <row r="29267" spans="6:6" x14ac:dyDescent="0.25">
      <c r="F29267" s="469"/>
    </row>
    <row r="29268" spans="6:6" x14ac:dyDescent="0.25">
      <c r="F29268" s="469"/>
    </row>
    <row r="29269" spans="6:6" x14ac:dyDescent="0.25">
      <c r="F29269" s="469"/>
    </row>
    <row r="29270" spans="6:6" x14ac:dyDescent="0.25">
      <c r="F29270" s="469"/>
    </row>
    <row r="29271" spans="6:6" x14ac:dyDescent="0.25">
      <c r="F29271" s="469"/>
    </row>
    <row r="29272" spans="6:6" x14ac:dyDescent="0.25">
      <c r="F29272" s="469"/>
    </row>
    <row r="29273" spans="6:6" x14ac:dyDescent="0.25">
      <c r="F29273" s="469"/>
    </row>
    <row r="29274" spans="6:6" x14ac:dyDescent="0.25">
      <c r="F29274" s="469"/>
    </row>
    <row r="29275" spans="6:6" x14ac:dyDescent="0.25">
      <c r="F29275" s="469"/>
    </row>
    <row r="29276" spans="6:6" x14ac:dyDescent="0.25">
      <c r="F29276" s="469"/>
    </row>
    <row r="29277" spans="6:6" x14ac:dyDescent="0.25">
      <c r="F29277" s="469"/>
    </row>
    <row r="29278" spans="6:6" x14ac:dyDescent="0.25">
      <c r="F29278" s="469"/>
    </row>
    <row r="29279" spans="6:6" x14ac:dyDescent="0.25">
      <c r="F29279" s="469"/>
    </row>
    <row r="29280" spans="6:6" x14ac:dyDescent="0.25">
      <c r="F29280" s="469"/>
    </row>
    <row r="29281" spans="6:6" x14ac:dyDescent="0.25">
      <c r="F29281" s="469"/>
    </row>
    <row r="29282" spans="6:6" x14ac:dyDescent="0.25">
      <c r="F29282" s="469"/>
    </row>
    <row r="29283" spans="6:6" x14ac:dyDescent="0.25">
      <c r="F29283" s="469"/>
    </row>
    <row r="29284" spans="6:6" x14ac:dyDescent="0.25">
      <c r="F29284" s="469"/>
    </row>
    <row r="29285" spans="6:6" x14ac:dyDescent="0.25">
      <c r="F29285" s="469"/>
    </row>
    <row r="29286" spans="6:6" x14ac:dyDescent="0.25">
      <c r="F29286" s="469"/>
    </row>
    <row r="29287" spans="6:6" x14ac:dyDescent="0.25">
      <c r="F29287" s="469"/>
    </row>
    <row r="29288" spans="6:6" x14ac:dyDescent="0.25">
      <c r="F29288" s="469"/>
    </row>
    <row r="29289" spans="6:6" x14ac:dyDescent="0.25">
      <c r="F29289" s="469"/>
    </row>
    <row r="29290" spans="6:6" x14ac:dyDescent="0.25">
      <c r="F29290" s="469"/>
    </row>
    <row r="29291" spans="6:6" x14ac:dyDescent="0.25">
      <c r="F29291" s="469"/>
    </row>
    <row r="29292" spans="6:6" x14ac:dyDescent="0.25">
      <c r="F29292" s="469"/>
    </row>
    <row r="29293" spans="6:6" x14ac:dyDescent="0.25">
      <c r="F29293" s="469"/>
    </row>
    <row r="29294" spans="6:6" x14ac:dyDescent="0.25">
      <c r="F29294" s="469"/>
    </row>
    <row r="29295" spans="6:6" x14ac:dyDescent="0.25">
      <c r="F29295" s="469"/>
    </row>
    <row r="29296" spans="6:6" x14ac:dyDescent="0.25">
      <c r="F29296" s="469"/>
    </row>
    <row r="29297" spans="6:6" x14ac:dyDescent="0.25">
      <c r="F29297" s="469"/>
    </row>
    <row r="29298" spans="6:6" x14ac:dyDescent="0.25">
      <c r="F29298" s="469"/>
    </row>
    <row r="29299" spans="6:6" x14ac:dyDescent="0.25">
      <c r="F29299" s="469"/>
    </row>
    <row r="29300" spans="6:6" x14ac:dyDescent="0.25">
      <c r="F29300" s="469"/>
    </row>
    <row r="29301" spans="6:6" x14ac:dyDescent="0.25">
      <c r="F29301" s="469"/>
    </row>
    <row r="29302" spans="6:6" x14ac:dyDescent="0.25">
      <c r="F29302" s="469"/>
    </row>
    <row r="29303" spans="6:6" x14ac:dyDescent="0.25">
      <c r="F29303" s="469"/>
    </row>
    <row r="29304" spans="6:6" x14ac:dyDescent="0.25">
      <c r="F29304" s="469"/>
    </row>
    <row r="29305" spans="6:6" x14ac:dyDescent="0.25">
      <c r="F29305" s="469"/>
    </row>
    <row r="29306" spans="6:6" x14ac:dyDescent="0.25">
      <c r="F29306" s="469"/>
    </row>
    <row r="29307" spans="6:6" x14ac:dyDescent="0.25">
      <c r="F29307" s="469"/>
    </row>
    <row r="29308" spans="6:6" x14ac:dyDescent="0.25">
      <c r="F29308" s="469"/>
    </row>
    <row r="29309" spans="6:6" x14ac:dyDescent="0.25">
      <c r="F29309" s="469"/>
    </row>
    <row r="29310" spans="6:6" x14ac:dyDescent="0.25">
      <c r="F29310" s="469"/>
    </row>
    <row r="29311" spans="6:6" x14ac:dyDescent="0.25">
      <c r="F29311" s="469"/>
    </row>
    <row r="29312" spans="6:6" x14ac:dyDescent="0.25">
      <c r="F29312" s="469"/>
    </row>
    <row r="29313" spans="6:6" x14ac:dyDescent="0.25">
      <c r="F29313" s="469"/>
    </row>
    <row r="29314" spans="6:6" x14ac:dyDescent="0.25">
      <c r="F29314" s="469"/>
    </row>
    <row r="29315" spans="6:6" x14ac:dyDescent="0.25">
      <c r="F29315" s="469"/>
    </row>
    <row r="29316" spans="6:6" x14ac:dyDescent="0.25">
      <c r="F29316" s="469"/>
    </row>
    <row r="29317" spans="6:6" x14ac:dyDescent="0.25">
      <c r="F29317" s="469"/>
    </row>
    <row r="29318" spans="6:6" x14ac:dyDescent="0.25">
      <c r="F29318" s="469"/>
    </row>
    <row r="29319" spans="6:6" x14ac:dyDescent="0.25">
      <c r="F29319" s="469"/>
    </row>
    <row r="29320" spans="6:6" x14ac:dyDescent="0.25">
      <c r="F29320" s="469"/>
    </row>
    <row r="29321" spans="6:6" x14ac:dyDescent="0.25">
      <c r="F29321" s="469"/>
    </row>
    <row r="29322" spans="6:6" x14ac:dyDescent="0.25">
      <c r="F29322" s="469"/>
    </row>
    <row r="29323" spans="6:6" x14ac:dyDescent="0.25">
      <c r="F29323" s="469"/>
    </row>
    <row r="29324" spans="6:6" x14ac:dyDescent="0.25">
      <c r="F29324" s="469"/>
    </row>
    <row r="29325" spans="6:6" x14ac:dyDescent="0.25">
      <c r="F29325" s="469"/>
    </row>
    <row r="29326" spans="6:6" x14ac:dyDescent="0.25">
      <c r="F29326" s="469"/>
    </row>
    <row r="29327" spans="6:6" x14ac:dyDescent="0.25">
      <c r="F29327" s="469"/>
    </row>
    <row r="29328" spans="6:6" x14ac:dyDescent="0.25">
      <c r="F29328" s="469"/>
    </row>
    <row r="29329" spans="6:6" x14ac:dyDescent="0.25">
      <c r="F29329" s="469"/>
    </row>
    <row r="29330" spans="6:6" x14ac:dyDescent="0.25">
      <c r="F29330" s="469"/>
    </row>
    <row r="29331" spans="6:6" x14ac:dyDescent="0.25">
      <c r="F29331" s="469"/>
    </row>
    <row r="29332" spans="6:6" x14ac:dyDescent="0.25">
      <c r="F29332" s="469"/>
    </row>
    <row r="29333" spans="6:6" x14ac:dyDescent="0.25">
      <c r="F29333" s="469"/>
    </row>
    <row r="29334" spans="6:6" x14ac:dyDescent="0.25">
      <c r="F29334" s="469"/>
    </row>
    <row r="29335" spans="6:6" x14ac:dyDescent="0.25">
      <c r="F29335" s="469"/>
    </row>
    <row r="29336" spans="6:6" x14ac:dyDescent="0.25">
      <c r="F29336" s="469"/>
    </row>
    <row r="29337" spans="6:6" x14ac:dyDescent="0.25">
      <c r="F29337" s="469"/>
    </row>
    <row r="29338" spans="6:6" x14ac:dyDescent="0.25">
      <c r="F29338" s="469"/>
    </row>
    <row r="29339" spans="6:6" x14ac:dyDescent="0.25">
      <c r="F29339" s="469"/>
    </row>
    <row r="29340" spans="6:6" x14ac:dyDescent="0.25">
      <c r="F29340" s="469"/>
    </row>
    <row r="29341" spans="6:6" x14ac:dyDescent="0.25">
      <c r="F29341" s="469"/>
    </row>
    <row r="29342" spans="6:6" x14ac:dyDescent="0.25">
      <c r="F29342" s="469"/>
    </row>
    <row r="29343" spans="6:6" x14ac:dyDescent="0.25">
      <c r="F29343" s="469"/>
    </row>
    <row r="29344" spans="6:6" x14ac:dyDescent="0.25">
      <c r="F29344" s="469"/>
    </row>
    <row r="29345" spans="6:6" x14ac:dyDescent="0.25">
      <c r="F29345" s="469"/>
    </row>
    <row r="29346" spans="6:6" x14ac:dyDescent="0.25">
      <c r="F29346" s="469"/>
    </row>
    <row r="29347" spans="6:6" x14ac:dyDescent="0.25">
      <c r="F29347" s="469"/>
    </row>
    <row r="29348" spans="6:6" x14ac:dyDescent="0.25">
      <c r="F29348" s="469"/>
    </row>
    <row r="29349" spans="6:6" x14ac:dyDescent="0.25">
      <c r="F29349" s="469"/>
    </row>
    <row r="29350" spans="6:6" x14ac:dyDescent="0.25">
      <c r="F29350" s="469"/>
    </row>
    <row r="29351" spans="6:6" x14ac:dyDescent="0.25">
      <c r="F29351" s="469"/>
    </row>
    <row r="29352" spans="6:6" x14ac:dyDescent="0.25">
      <c r="F29352" s="469"/>
    </row>
    <row r="29353" spans="6:6" x14ac:dyDescent="0.25">
      <c r="F29353" s="469"/>
    </row>
    <row r="29354" spans="6:6" x14ac:dyDescent="0.25">
      <c r="F29354" s="469"/>
    </row>
    <row r="29355" spans="6:6" x14ac:dyDescent="0.25">
      <c r="F29355" s="469"/>
    </row>
    <row r="29356" spans="6:6" x14ac:dyDescent="0.25">
      <c r="F29356" s="469"/>
    </row>
    <row r="29357" spans="6:6" x14ac:dyDescent="0.25">
      <c r="F29357" s="469"/>
    </row>
    <row r="29358" spans="6:6" x14ac:dyDescent="0.25">
      <c r="F29358" s="469"/>
    </row>
    <row r="29359" spans="6:6" x14ac:dyDescent="0.25">
      <c r="F29359" s="469"/>
    </row>
    <row r="29360" spans="6:6" x14ac:dyDescent="0.25">
      <c r="F29360" s="469"/>
    </row>
    <row r="29361" spans="6:6" x14ac:dyDescent="0.25">
      <c r="F29361" s="469"/>
    </row>
    <row r="29362" spans="6:6" x14ac:dyDescent="0.25">
      <c r="F29362" s="469"/>
    </row>
    <row r="29363" spans="6:6" x14ac:dyDescent="0.25">
      <c r="F29363" s="469"/>
    </row>
    <row r="29364" spans="6:6" x14ac:dyDescent="0.25">
      <c r="F29364" s="469"/>
    </row>
    <row r="29365" spans="6:6" x14ac:dyDescent="0.25">
      <c r="F29365" s="469"/>
    </row>
    <row r="29366" spans="6:6" x14ac:dyDescent="0.25">
      <c r="F29366" s="469"/>
    </row>
    <row r="29367" spans="6:6" x14ac:dyDescent="0.25">
      <c r="F29367" s="469"/>
    </row>
    <row r="29368" spans="6:6" x14ac:dyDescent="0.25">
      <c r="F29368" s="469"/>
    </row>
    <row r="29369" spans="6:6" x14ac:dyDescent="0.25">
      <c r="F29369" s="469"/>
    </row>
    <row r="29370" spans="6:6" x14ac:dyDescent="0.25">
      <c r="F29370" s="469"/>
    </row>
    <row r="29371" spans="6:6" x14ac:dyDescent="0.25">
      <c r="F29371" s="469"/>
    </row>
    <row r="29372" spans="6:6" x14ac:dyDescent="0.25">
      <c r="F29372" s="469"/>
    </row>
    <row r="29373" spans="6:6" x14ac:dyDescent="0.25">
      <c r="F29373" s="469"/>
    </row>
    <row r="29374" spans="6:6" x14ac:dyDescent="0.25">
      <c r="F29374" s="469"/>
    </row>
    <row r="29375" spans="6:6" x14ac:dyDescent="0.25">
      <c r="F29375" s="469"/>
    </row>
    <row r="29376" spans="6:6" x14ac:dyDescent="0.25">
      <c r="F29376" s="469"/>
    </row>
    <row r="29377" spans="6:6" x14ac:dyDescent="0.25">
      <c r="F29377" s="469"/>
    </row>
    <row r="29378" spans="6:6" x14ac:dyDescent="0.25">
      <c r="F29378" s="469"/>
    </row>
    <row r="29379" spans="6:6" x14ac:dyDescent="0.25">
      <c r="F29379" s="469"/>
    </row>
    <row r="29380" spans="6:6" x14ac:dyDescent="0.25">
      <c r="F29380" s="469"/>
    </row>
    <row r="29381" spans="6:6" x14ac:dyDescent="0.25">
      <c r="F29381" s="469"/>
    </row>
    <row r="29382" spans="6:6" x14ac:dyDescent="0.25">
      <c r="F29382" s="469"/>
    </row>
    <row r="29383" spans="6:6" x14ac:dyDescent="0.25">
      <c r="F29383" s="469"/>
    </row>
    <row r="29384" spans="6:6" x14ac:dyDescent="0.25">
      <c r="F29384" s="469"/>
    </row>
    <row r="29385" spans="6:6" x14ac:dyDescent="0.25">
      <c r="F29385" s="469"/>
    </row>
    <row r="29386" spans="6:6" x14ac:dyDescent="0.25">
      <c r="F29386" s="469"/>
    </row>
    <row r="29387" spans="6:6" x14ac:dyDescent="0.25">
      <c r="F29387" s="469"/>
    </row>
    <row r="29388" spans="6:6" x14ac:dyDescent="0.25">
      <c r="F29388" s="469"/>
    </row>
    <row r="29389" spans="6:6" x14ac:dyDescent="0.25">
      <c r="F29389" s="469"/>
    </row>
    <row r="29390" spans="6:6" x14ac:dyDescent="0.25">
      <c r="F29390" s="469"/>
    </row>
    <row r="29391" spans="6:6" x14ac:dyDescent="0.25">
      <c r="F29391" s="469"/>
    </row>
    <row r="29392" spans="6:6" x14ac:dyDescent="0.25">
      <c r="F29392" s="469"/>
    </row>
    <row r="29393" spans="6:6" x14ac:dyDescent="0.25">
      <c r="F29393" s="469"/>
    </row>
    <row r="29394" spans="6:6" x14ac:dyDescent="0.25">
      <c r="F29394" s="469"/>
    </row>
    <row r="29395" spans="6:6" x14ac:dyDescent="0.25">
      <c r="F29395" s="469"/>
    </row>
    <row r="29396" spans="6:6" x14ac:dyDescent="0.25">
      <c r="F29396" s="469"/>
    </row>
    <row r="29397" spans="6:6" x14ac:dyDescent="0.25">
      <c r="F29397" s="469"/>
    </row>
    <row r="29398" spans="6:6" x14ac:dyDescent="0.25">
      <c r="F29398" s="469"/>
    </row>
    <row r="29399" spans="6:6" x14ac:dyDescent="0.25">
      <c r="F29399" s="469"/>
    </row>
    <row r="29400" spans="6:6" x14ac:dyDescent="0.25">
      <c r="F29400" s="469"/>
    </row>
    <row r="29401" spans="6:6" x14ac:dyDescent="0.25">
      <c r="F29401" s="469"/>
    </row>
    <row r="29402" spans="6:6" x14ac:dyDescent="0.25">
      <c r="F29402" s="469"/>
    </row>
    <row r="29403" spans="6:6" x14ac:dyDescent="0.25">
      <c r="F29403" s="469"/>
    </row>
    <row r="29404" spans="6:6" x14ac:dyDescent="0.25">
      <c r="F29404" s="469"/>
    </row>
    <row r="29405" spans="6:6" x14ac:dyDescent="0.25">
      <c r="F29405" s="469"/>
    </row>
    <row r="29406" spans="6:6" x14ac:dyDescent="0.25">
      <c r="F29406" s="469"/>
    </row>
    <row r="29407" spans="6:6" x14ac:dyDescent="0.25">
      <c r="F29407" s="469"/>
    </row>
    <row r="29408" spans="6:6" x14ac:dyDescent="0.25">
      <c r="F29408" s="469"/>
    </row>
    <row r="29409" spans="6:6" x14ac:dyDescent="0.25">
      <c r="F29409" s="469"/>
    </row>
    <row r="29410" spans="6:6" x14ac:dyDescent="0.25">
      <c r="F29410" s="469"/>
    </row>
    <row r="29411" spans="6:6" x14ac:dyDescent="0.25">
      <c r="F29411" s="469"/>
    </row>
    <row r="29412" spans="6:6" x14ac:dyDescent="0.25">
      <c r="F29412" s="469"/>
    </row>
    <row r="29413" spans="6:6" x14ac:dyDescent="0.25">
      <c r="F29413" s="469"/>
    </row>
    <row r="29414" spans="6:6" x14ac:dyDescent="0.25">
      <c r="F29414" s="469"/>
    </row>
    <row r="29415" spans="6:6" x14ac:dyDescent="0.25">
      <c r="F29415" s="469"/>
    </row>
    <row r="29416" spans="6:6" x14ac:dyDescent="0.25">
      <c r="F29416" s="469"/>
    </row>
    <row r="29417" spans="6:6" x14ac:dyDescent="0.25">
      <c r="F29417" s="469"/>
    </row>
    <row r="29418" spans="6:6" x14ac:dyDescent="0.25">
      <c r="F29418" s="469"/>
    </row>
    <row r="29419" spans="6:6" x14ac:dyDescent="0.25">
      <c r="F29419" s="469"/>
    </row>
    <row r="29420" spans="6:6" x14ac:dyDescent="0.25">
      <c r="F29420" s="469"/>
    </row>
    <row r="29421" spans="6:6" x14ac:dyDescent="0.25">
      <c r="F29421" s="469"/>
    </row>
    <row r="29422" spans="6:6" x14ac:dyDescent="0.25">
      <c r="F29422" s="469"/>
    </row>
    <row r="29423" spans="6:6" x14ac:dyDescent="0.25">
      <c r="F29423" s="469"/>
    </row>
    <row r="29424" spans="6:6" x14ac:dyDescent="0.25">
      <c r="F29424" s="469"/>
    </row>
    <row r="29425" spans="6:6" x14ac:dyDescent="0.25">
      <c r="F29425" s="469"/>
    </row>
    <row r="29426" spans="6:6" x14ac:dyDescent="0.25">
      <c r="F29426" s="469"/>
    </row>
    <row r="29427" spans="6:6" x14ac:dyDescent="0.25">
      <c r="F29427" s="469"/>
    </row>
    <row r="29428" spans="6:6" x14ac:dyDescent="0.25">
      <c r="F29428" s="469"/>
    </row>
    <row r="29429" spans="6:6" x14ac:dyDescent="0.25">
      <c r="F29429" s="469"/>
    </row>
    <row r="29430" spans="6:6" x14ac:dyDescent="0.25">
      <c r="F29430" s="469"/>
    </row>
    <row r="29431" spans="6:6" x14ac:dyDescent="0.25">
      <c r="F29431" s="469"/>
    </row>
    <row r="29432" spans="6:6" x14ac:dyDescent="0.25">
      <c r="F29432" s="469"/>
    </row>
    <row r="29433" spans="6:6" x14ac:dyDescent="0.25">
      <c r="F29433" s="469"/>
    </row>
    <row r="29434" spans="6:6" x14ac:dyDescent="0.25">
      <c r="F29434" s="469"/>
    </row>
    <row r="29435" spans="6:6" x14ac:dyDescent="0.25">
      <c r="F29435" s="469"/>
    </row>
    <row r="29436" spans="6:6" x14ac:dyDescent="0.25">
      <c r="F29436" s="469"/>
    </row>
    <row r="29437" spans="6:6" x14ac:dyDescent="0.25">
      <c r="F29437" s="469"/>
    </row>
    <row r="29438" spans="6:6" x14ac:dyDescent="0.25">
      <c r="F29438" s="469"/>
    </row>
    <row r="29439" spans="6:6" x14ac:dyDescent="0.25">
      <c r="F29439" s="469"/>
    </row>
    <row r="29440" spans="6:6" x14ac:dyDescent="0.25">
      <c r="F29440" s="469"/>
    </row>
    <row r="29441" spans="6:6" x14ac:dyDescent="0.25">
      <c r="F29441" s="469"/>
    </row>
    <row r="29442" spans="6:6" x14ac:dyDescent="0.25">
      <c r="F29442" s="469"/>
    </row>
    <row r="29443" spans="6:6" x14ac:dyDescent="0.25">
      <c r="F29443" s="469"/>
    </row>
    <row r="29444" spans="6:6" x14ac:dyDescent="0.25">
      <c r="F29444" s="469"/>
    </row>
    <row r="29445" spans="6:6" x14ac:dyDescent="0.25">
      <c r="F29445" s="469"/>
    </row>
    <row r="29446" spans="6:6" x14ac:dyDescent="0.25">
      <c r="F29446" s="469"/>
    </row>
    <row r="29447" spans="6:6" x14ac:dyDescent="0.25">
      <c r="F29447" s="469"/>
    </row>
    <row r="29448" spans="6:6" x14ac:dyDescent="0.25">
      <c r="F29448" s="469"/>
    </row>
    <row r="29449" spans="6:6" x14ac:dyDescent="0.25">
      <c r="F29449" s="469"/>
    </row>
    <row r="29450" spans="6:6" x14ac:dyDescent="0.25">
      <c r="F29450" s="469"/>
    </row>
    <row r="29451" spans="6:6" x14ac:dyDescent="0.25">
      <c r="F29451" s="469"/>
    </row>
    <row r="29452" spans="6:6" x14ac:dyDescent="0.25">
      <c r="F29452" s="469"/>
    </row>
    <row r="29453" spans="6:6" x14ac:dyDescent="0.25">
      <c r="F29453" s="469"/>
    </row>
    <row r="29454" spans="6:6" x14ac:dyDescent="0.25">
      <c r="F29454" s="469"/>
    </row>
    <row r="29455" spans="6:6" x14ac:dyDescent="0.25">
      <c r="F29455" s="469"/>
    </row>
    <row r="29456" spans="6:6" x14ac:dyDescent="0.25">
      <c r="F29456" s="469"/>
    </row>
    <row r="29457" spans="6:6" x14ac:dyDescent="0.25">
      <c r="F29457" s="469"/>
    </row>
    <row r="29458" spans="6:6" x14ac:dyDescent="0.25">
      <c r="F29458" s="469"/>
    </row>
    <row r="29459" spans="6:6" x14ac:dyDescent="0.25">
      <c r="F29459" s="469"/>
    </row>
    <row r="29460" spans="6:6" x14ac:dyDescent="0.25">
      <c r="F29460" s="469"/>
    </row>
    <row r="29461" spans="6:6" x14ac:dyDescent="0.25">
      <c r="F29461" s="469"/>
    </row>
    <row r="29462" spans="6:6" x14ac:dyDescent="0.25">
      <c r="F29462" s="469"/>
    </row>
    <row r="29463" spans="6:6" x14ac:dyDescent="0.25">
      <c r="F29463" s="469"/>
    </row>
    <row r="29464" spans="6:6" x14ac:dyDescent="0.25">
      <c r="F29464" s="469"/>
    </row>
    <row r="29465" spans="6:6" x14ac:dyDescent="0.25">
      <c r="F29465" s="469"/>
    </row>
    <row r="29466" spans="6:6" x14ac:dyDescent="0.25">
      <c r="F29466" s="469"/>
    </row>
    <row r="29467" spans="6:6" x14ac:dyDescent="0.25">
      <c r="F29467" s="469"/>
    </row>
    <row r="29468" spans="6:6" x14ac:dyDescent="0.25">
      <c r="F29468" s="469"/>
    </row>
    <row r="29469" spans="6:6" x14ac:dyDescent="0.25">
      <c r="F29469" s="469"/>
    </row>
    <row r="29470" spans="6:6" x14ac:dyDescent="0.25">
      <c r="F29470" s="469"/>
    </row>
    <row r="29471" spans="6:6" x14ac:dyDescent="0.25">
      <c r="F29471" s="469"/>
    </row>
    <row r="29472" spans="6:6" x14ac:dyDescent="0.25">
      <c r="F29472" s="469"/>
    </row>
    <row r="29473" spans="6:6" x14ac:dyDescent="0.25">
      <c r="F29473" s="469"/>
    </row>
    <row r="29474" spans="6:6" x14ac:dyDescent="0.25">
      <c r="F29474" s="469"/>
    </row>
    <row r="29475" spans="6:6" x14ac:dyDescent="0.25">
      <c r="F29475" s="469"/>
    </row>
    <row r="29476" spans="6:6" x14ac:dyDescent="0.25">
      <c r="F29476" s="469"/>
    </row>
    <row r="29477" spans="6:6" x14ac:dyDescent="0.25">
      <c r="F29477" s="469"/>
    </row>
    <row r="29478" spans="6:6" x14ac:dyDescent="0.25">
      <c r="F29478" s="469"/>
    </row>
    <row r="29479" spans="6:6" x14ac:dyDescent="0.25">
      <c r="F29479" s="469"/>
    </row>
    <row r="29480" spans="6:6" x14ac:dyDescent="0.25">
      <c r="F29480" s="469"/>
    </row>
    <row r="29481" spans="6:6" x14ac:dyDescent="0.25">
      <c r="F29481" s="469"/>
    </row>
    <row r="29482" spans="6:6" x14ac:dyDescent="0.25">
      <c r="F29482" s="469"/>
    </row>
    <row r="29483" spans="6:6" x14ac:dyDescent="0.25">
      <c r="F29483" s="469"/>
    </row>
    <row r="29484" spans="6:6" x14ac:dyDescent="0.25">
      <c r="F29484" s="469"/>
    </row>
    <row r="29485" spans="6:6" x14ac:dyDescent="0.25">
      <c r="F29485" s="469"/>
    </row>
    <row r="29486" spans="6:6" x14ac:dyDescent="0.25">
      <c r="F29486" s="469"/>
    </row>
    <row r="29487" spans="6:6" x14ac:dyDescent="0.25">
      <c r="F29487" s="469"/>
    </row>
    <row r="29488" spans="6:6" x14ac:dyDescent="0.25">
      <c r="F29488" s="469"/>
    </row>
    <row r="29489" spans="6:6" x14ac:dyDescent="0.25">
      <c r="F29489" s="469"/>
    </row>
    <row r="29490" spans="6:6" x14ac:dyDescent="0.25">
      <c r="F29490" s="469"/>
    </row>
    <row r="29491" spans="6:6" x14ac:dyDescent="0.25">
      <c r="F29491" s="469"/>
    </row>
    <row r="29492" spans="6:6" x14ac:dyDescent="0.25">
      <c r="F29492" s="469"/>
    </row>
    <row r="29493" spans="6:6" x14ac:dyDescent="0.25">
      <c r="F29493" s="469"/>
    </row>
    <row r="29494" spans="6:6" x14ac:dyDescent="0.25">
      <c r="F29494" s="469"/>
    </row>
    <row r="29495" spans="6:6" x14ac:dyDescent="0.25">
      <c r="F29495" s="469"/>
    </row>
    <row r="29496" spans="6:6" x14ac:dyDescent="0.25">
      <c r="F29496" s="469"/>
    </row>
    <row r="29497" spans="6:6" x14ac:dyDescent="0.25">
      <c r="F29497" s="469"/>
    </row>
    <row r="29498" spans="6:6" x14ac:dyDescent="0.25">
      <c r="F29498" s="469"/>
    </row>
    <row r="29499" spans="6:6" x14ac:dyDescent="0.25">
      <c r="F29499" s="469"/>
    </row>
    <row r="29500" spans="6:6" x14ac:dyDescent="0.25">
      <c r="F29500" s="469"/>
    </row>
    <row r="29501" spans="6:6" x14ac:dyDescent="0.25">
      <c r="F29501" s="469"/>
    </row>
    <row r="29502" spans="6:6" x14ac:dyDescent="0.25">
      <c r="F29502" s="469"/>
    </row>
    <row r="29503" spans="6:6" x14ac:dyDescent="0.25">
      <c r="F29503" s="469"/>
    </row>
    <row r="29504" spans="6:6" x14ac:dyDescent="0.25">
      <c r="F29504" s="469"/>
    </row>
    <row r="29505" spans="6:6" x14ac:dyDescent="0.25">
      <c r="F29505" s="469"/>
    </row>
    <row r="29506" spans="6:6" x14ac:dyDescent="0.25">
      <c r="F29506" s="469"/>
    </row>
    <row r="29507" spans="6:6" x14ac:dyDescent="0.25">
      <c r="F29507" s="469"/>
    </row>
    <row r="29508" spans="6:6" x14ac:dyDescent="0.25">
      <c r="F29508" s="469"/>
    </row>
    <row r="29509" spans="6:6" x14ac:dyDescent="0.25">
      <c r="F29509" s="469"/>
    </row>
    <row r="29510" spans="6:6" x14ac:dyDescent="0.25">
      <c r="F29510" s="469"/>
    </row>
    <row r="29511" spans="6:6" x14ac:dyDescent="0.25">
      <c r="F29511" s="469"/>
    </row>
    <row r="29512" spans="6:6" x14ac:dyDescent="0.25">
      <c r="F29512" s="469"/>
    </row>
    <row r="29513" spans="6:6" x14ac:dyDescent="0.25">
      <c r="F29513" s="469"/>
    </row>
    <row r="29514" spans="6:6" x14ac:dyDescent="0.25">
      <c r="F29514" s="469"/>
    </row>
    <row r="29515" spans="6:6" x14ac:dyDescent="0.25">
      <c r="F29515" s="469"/>
    </row>
    <row r="29516" spans="6:6" x14ac:dyDescent="0.25">
      <c r="F29516" s="469"/>
    </row>
    <row r="29517" spans="6:6" x14ac:dyDescent="0.25">
      <c r="F29517" s="469"/>
    </row>
    <row r="29518" spans="6:6" x14ac:dyDescent="0.25">
      <c r="F29518" s="469"/>
    </row>
    <row r="29519" spans="6:6" x14ac:dyDescent="0.25">
      <c r="F29519" s="469"/>
    </row>
    <row r="29520" spans="6:6" x14ac:dyDescent="0.25">
      <c r="F29520" s="469"/>
    </row>
    <row r="29521" spans="6:6" x14ac:dyDescent="0.25">
      <c r="F29521" s="469"/>
    </row>
    <row r="29522" spans="6:6" x14ac:dyDescent="0.25">
      <c r="F29522" s="469"/>
    </row>
    <row r="29523" spans="6:6" x14ac:dyDescent="0.25">
      <c r="F29523" s="469"/>
    </row>
    <row r="29524" spans="6:6" x14ac:dyDescent="0.25">
      <c r="F29524" s="469"/>
    </row>
    <row r="29525" spans="6:6" x14ac:dyDescent="0.25">
      <c r="F29525" s="469"/>
    </row>
    <row r="29526" spans="6:6" x14ac:dyDescent="0.25">
      <c r="F29526" s="469"/>
    </row>
    <row r="29527" spans="6:6" x14ac:dyDescent="0.25">
      <c r="F29527" s="469"/>
    </row>
    <row r="29528" spans="6:6" x14ac:dyDescent="0.25">
      <c r="F29528" s="469"/>
    </row>
    <row r="29529" spans="6:6" x14ac:dyDescent="0.25">
      <c r="F29529" s="469"/>
    </row>
    <row r="29530" spans="6:6" x14ac:dyDescent="0.25">
      <c r="F29530" s="469"/>
    </row>
    <row r="29531" spans="6:6" x14ac:dyDescent="0.25">
      <c r="F29531" s="469"/>
    </row>
    <row r="29532" spans="6:6" x14ac:dyDescent="0.25">
      <c r="F29532" s="469"/>
    </row>
    <row r="29533" spans="6:6" x14ac:dyDescent="0.25">
      <c r="F29533" s="469"/>
    </row>
    <row r="29534" spans="6:6" x14ac:dyDescent="0.25">
      <c r="F29534" s="469"/>
    </row>
    <row r="29535" spans="6:6" x14ac:dyDescent="0.25">
      <c r="F29535" s="469"/>
    </row>
    <row r="29536" spans="6:6" x14ac:dyDescent="0.25">
      <c r="F29536" s="469"/>
    </row>
    <row r="29537" spans="6:6" x14ac:dyDescent="0.25">
      <c r="F29537" s="469"/>
    </row>
    <row r="29538" spans="6:6" x14ac:dyDescent="0.25">
      <c r="F29538" s="469"/>
    </row>
    <row r="29539" spans="6:6" x14ac:dyDescent="0.25">
      <c r="F29539" s="469"/>
    </row>
    <row r="29540" spans="6:6" x14ac:dyDescent="0.25">
      <c r="F29540" s="469"/>
    </row>
    <row r="29541" spans="6:6" x14ac:dyDescent="0.25">
      <c r="F29541" s="469"/>
    </row>
    <row r="29542" spans="6:6" x14ac:dyDescent="0.25">
      <c r="F29542" s="469"/>
    </row>
    <row r="29543" spans="6:6" x14ac:dyDescent="0.25">
      <c r="F29543" s="469"/>
    </row>
    <row r="29544" spans="6:6" x14ac:dyDescent="0.25">
      <c r="F29544" s="469"/>
    </row>
    <row r="29545" spans="6:6" x14ac:dyDescent="0.25">
      <c r="F29545" s="469"/>
    </row>
    <row r="29546" spans="6:6" x14ac:dyDescent="0.25">
      <c r="F29546" s="469"/>
    </row>
    <row r="29547" spans="6:6" x14ac:dyDescent="0.25">
      <c r="F29547" s="469"/>
    </row>
    <row r="29548" spans="6:6" x14ac:dyDescent="0.25">
      <c r="F29548" s="469"/>
    </row>
    <row r="29549" spans="6:6" x14ac:dyDescent="0.25">
      <c r="F29549" s="469"/>
    </row>
    <row r="29550" spans="6:6" x14ac:dyDescent="0.25">
      <c r="F29550" s="469"/>
    </row>
    <row r="29551" spans="6:6" x14ac:dyDescent="0.25">
      <c r="F29551" s="469"/>
    </row>
    <row r="29552" spans="6:6" x14ac:dyDescent="0.25">
      <c r="F29552" s="469"/>
    </row>
    <row r="29553" spans="6:6" x14ac:dyDescent="0.25">
      <c r="F29553" s="469"/>
    </row>
    <row r="29554" spans="6:6" x14ac:dyDescent="0.25">
      <c r="F29554" s="469"/>
    </row>
    <row r="29555" spans="6:6" x14ac:dyDescent="0.25">
      <c r="F29555" s="469"/>
    </row>
    <row r="29556" spans="6:6" x14ac:dyDescent="0.25">
      <c r="F29556" s="469"/>
    </row>
    <row r="29557" spans="6:6" x14ac:dyDescent="0.25">
      <c r="F29557" s="469"/>
    </row>
    <row r="29558" spans="6:6" x14ac:dyDescent="0.25">
      <c r="F29558" s="469"/>
    </row>
    <row r="29559" spans="6:6" x14ac:dyDescent="0.25">
      <c r="F29559" s="469"/>
    </row>
    <row r="29560" spans="6:6" x14ac:dyDescent="0.25">
      <c r="F29560" s="469"/>
    </row>
    <row r="29561" spans="6:6" x14ac:dyDescent="0.25">
      <c r="F29561" s="469"/>
    </row>
    <row r="29562" spans="6:6" x14ac:dyDescent="0.25">
      <c r="F29562" s="469"/>
    </row>
    <row r="29563" spans="6:6" x14ac:dyDescent="0.25">
      <c r="F29563" s="469"/>
    </row>
    <row r="29564" spans="6:6" x14ac:dyDescent="0.25">
      <c r="F29564" s="469"/>
    </row>
    <row r="29565" spans="6:6" x14ac:dyDescent="0.25">
      <c r="F29565" s="469"/>
    </row>
    <row r="29566" spans="6:6" x14ac:dyDescent="0.25">
      <c r="F29566" s="469"/>
    </row>
    <row r="29567" spans="6:6" x14ac:dyDescent="0.25">
      <c r="F29567" s="469"/>
    </row>
    <row r="29568" spans="6:6" x14ac:dyDescent="0.25">
      <c r="F29568" s="469"/>
    </row>
    <row r="29569" spans="6:6" x14ac:dyDescent="0.25">
      <c r="F29569" s="469"/>
    </row>
    <row r="29570" spans="6:6" x14ac:dyDescent="0.25">
      <c r="F29570" s="469"/>
    </row>
    <row r="29571" spans="6:6" x14ac:dyDescent="0.25">
      <c r="F29571" s="469"/>
    </row>
    <row r="29572" spans="6:6" x14ac:dyDescent="0.25">
      <c r="F29572" s="469"/>
    </row>
    <row r="29573" spans="6:6" x14ac:dyDescent="0.25">
      <c r="F29573" s="469"/>
    </row>
    <row r="29574" spans="6:6" x14ac:dyDescent="0.25">
      <c r="F29574" s="469"/>
    </row>
    <row r="29575" spans="6:6" x14ac:dyDescent="0.25">
      <c r="F29575" s="469"/>
    </row>
    <row r="29576" spans="6:6" x14ac:dyDescent="0.25">
      <c r="F29576" s="469"/>
    </row>
    <row r="29577" spans="6:6" x14ac:dyDescent="0.25">
      <c r="F29577" s="469"/>
    </row>
    <row r="29578" spans="6:6" x14ac:dyDescent="0.25">
      <c r="F29578" s="469"/>
    </row>
    <row r="29579" spans="6:6" x14ac:dyDescent="0.25">
      <c r="F29579" s="469"/>
    </row>
    <row r="29580" spans="6:6" x14ac:dyDescent="0.25">
      <c r="F29580" s="469"/>
    </row>
    <row r="29581" spans="6:6" x14ac:dyDescent="0.25">
      <c r="F29581" s="469"/>
    </row>
    <row r="29582" spans="6:6" x14ac:dyDescent="0.25">
      <c r="F29582" s="469"/>
    </row>
    <row r="29583" spans="6:6" x14ac:dyDescent="0.25">
      <c r="F29583" s="469"/>
    </row>
    <row r="29584" spans="6:6" x14ac:dyDescent="0.25">
      <c r="F29584" s="469"/>
    </row>
    <row r="29585" spans="6:6" x14ac:dyDescent="0.25">
      <c r="F29585" s="469"/>
    </row>
    <row r="29586" spans="6:6" x14ac:dyDescent="0.25">
      <c r="F29586" s="469"/>
    </row>
    <row r="29587" spans="6:6" x14ac:dyDescent="0.25">
      <c r="F29587" s="469"/>
    </row>
    <row r="29588" spans="6:6" x14ac:dyDescent="0.25">
      <c r="F29588" s="469"/>
    </row>
    <row r="29589" spans="6:6" x14ac:dyDescent="0.25">
      <c r="F29589" s="469"/>
    </row>
    <row r="29590" spans="6:6" x14ac:dyDescent="0.25">
      <c r="F29590" s="469"/>
    </row>
    <row r="29591" spans="6:6" x14ac:dyDescent="0.25">
      <c r="F29591" s="469"/>
    </row>
    <row r="29592" spans="6:6" x14ac:dyDescent="0.25">
      <c r="F29592" s="469"/>
    </row>
    <row r="29593" spans="6:6" x14ac:dyDescent="0.25">
      <c r="F29593" s="469"/>
    </row>
    <row r="29594" spans="6:6" x14ac:dyDescent="0.25">
      <c r="F29594" s="469"/>
    </row>
    <row r="29595" spans="6:6" x14ac:dyDescent="0.25">
      <c r="F29595" s="469"/>
    </row>
    <row r="29596" spans="6:6" x14ac:dyDescent="0.25">
      <c r="F29596" s="469"/>
    </row>
    <row r="29597" spans="6:6" x14ac:dyDescent="0.25">
      <c r="F29597" s="469"/>
    </row>
    <row r="29598" spans="6:6" x14ac:dyDescent="0.25">
      <c r="F29598" s="469"/>
    </row>
    <row r="29599" spans="6:6" x14ac:dyDescent="0.25">
      <c r="F29599" s="469"/>
    </row>
    <row r="29600" spans="6:6" x14ac:dyDescent="0.25">
      <c r="F29600" s="469"/>
    </row>
    <row r="29601" spans="6:6" x14ac:dyDescent="0.25">
      <c r="F29601" s="469"/>
    </row>
    <row r="29602" spans="6:6" x14ac:dyDescent="0.25">
      <c r="F29602" s="469"/>
    </row>
    <row r="29603" spans="6:6" x14ac:dyDescent="0.25">
      <c r="F29603" s="469"/>
    </row>
    <row r="29604" spans="6:6" x14ac:dyDescent="0.25">
      <c r="F29604" s="469"/>
    </row>
    <row r="29605" spans="6:6" x14ac:dyDescent="0.25">
      <c r="F29605" s="469"/>
    </row>
    <row r="29606" spans="6:6" x14ac:dyDescent="0.25">
      <c r="F29606" s="469"/>
    </row>
    <row r="29607" spans="6:6" x14ac:dyDescent="0.25">
      <c r="F29607" s="469"/>
    </row>
    <row r="29608" spans="6:6" x14ac:dyDescent="0.25">
      <c r="F29608" s="469"/>
    </row>
    <row r="29609" spans="6:6" x14ac:dyDescent="0.25">
      <c r="F29609" s="469"/>
    </row>
    <row r="29610" spans="6:6" x14ac:dyDescent="0.25">
      <c r="F29610" s="469"/>
    </row>
    <row r="29611" spans="6:6" x14ac:dyDescent="0.25">
      <c r="F29611" s="469"/>
    </row>
    <row r="29612" spans="6:6" x14ac:dyDescent="0.25">
      <c r="F29612" s="469"/>
    </row>
    <row r="29613" spans="6:6" x14ac:dyDescent="0.25">
      <c r="F29613" s="469"/>
    </row>
    <row r="29614" spans="6:6" x14ac:dyDescent="0.25">
      <c r="F29614" s="469"/>
    </row>
    <row r="29615" spans="6:6" x14ac:dyDescent="0.25">
      <c r="F29615" s="469"/>
    </row>
    <row r="29616" spans="6:6" x14ac:dyDescent="0.25">
      <c r="F29616" s="469"/>
    </row>
    <row r="29617" spans="6:6" x14ac:dyDescent="0.25">
      <c r="F29617" s="469"/>
    </row>
    <row r="29618" spans="6:6" x14ac:dyDescent="0.25">
      <c r="F29618" s="469"/>
    </row>
    <row r="29619" spans="6:6" x14ac:dyDescent="0.25">
      <c r="F29619" s="469"/>
    </row>
    <row r="29620" spans="6:6" x14ac:dyDescent="0.25">
      <c r="F29620" s="469"/>
    </row>
    <row r="29621" spans="6:6" x14ac:dyDescent="0.25">
      <c r="F29621" s="469"/>
    </row>
    <row r="29622" spans="6:6" x14ac:dyDescent="0.25">
      <c r="F29622" s="469"/>
    </row>
    <row r="29623" spans="6:6" x14ac:dyDescent="0.25">
      <c r="F29623" s="469"/>
    </row>
    <row r="29624" spans="6:6" x14ac:dyDescent="0.25">
      <c r="F29624" s="469"/>
    </row>
    <row r="29625" spans="6:6" x14ac:dyDescent="0.25">
      <c r="F29625" s="469"/>
    </row>
    <row r="29626" spans="6:6" x14ac:dyDescent="0.25">
      <c r="F29626" s="469"/>
    </row>
    <row r="29627" spans="6:6" x14ac:dyDescent="0.25">
      <c r="F29627" s="469"/>
    </row>
    <row r="29628" spans="6:6" x14ac:dyDescent="0.25">
      <c r="F29628" s="469"/>
    </row>
    <row r="29629" spans="6:6" x14ac:dyDescent="0.25">
      <c r="F29629" s="469"/>
    </row>
    <row r="29630" spans="6:6" x14ac:dyDescent="0.25">
      <c r="F29630" s="469"/>
    </row>
    <row r="29631" spans="6:6" x14ac:dyDescent="0.25">
      <c r="F29631" s="469"/>
    </row>
    <row r="29632" spans="6:6" x14ac:dyDescent="0.25">
      <c r="F29632" s="469"/>
    </row>
    <row r="29633" spans="6:6" x14ac:dyDescent="0.25">
      <c r="F29633" s="469"/>
    </row>
    <row r="29634" spans="6:6" x14ac:dyDescent="0.25">
      <c r="F29634" s="469"/>
    </row>
    <row r="29635" spans="6:6" x14ac:dyDescent="0.25">
      <c r="F29635" s="469"/>
    </row>
    <row r="29636" spans="6:6" x14ac:dyDescent="0.25">
      <c r="F29636" s="469"/>
    </row>
    <row r="29637" spans="6:6" x14ac:dyDescent="0.25">
      <c r="F29637" s="469"/>
    </row>
    <row r="29638" spans="6:6" x14ac:dyDescent="0.25">
      <c r="F29638" s="469"/>
    </row>
    <row r="29639" spans="6:6" x14ac:dyDescent="0.25">
      <c r="F29639" s="469"/>
    </row>
    <row r="29640" spans="6:6" x14ac:dyDescent="0.25">
      <c r="F29640" s="469"/>
    </row>
    <row r="29641" spans="6:6" x14ac:dyDescent="0.25">
      <c r="F29641" s="469"/>
    </row>
    <row r="29642" spans="6:6" x14ac:dyDescent="0.25">
      <c r="F29642" s="469"/>
    </row>
    <row r="29643" spans="6:6" x14ac:dyDescent="0.25">
      <c r="F29643" s="469"/>
    </row>
    <row r="29644" spans="6:6" x14ac:dyDescent="0.25">
      <c r="F29644" s="469"/>
    </row>
    <row r="29645" spans="6:6" x14ac:dyDescent="0.25">
      <c r="F29645" s="469"/>
    </row>
    <row r="29646" spans="6:6" x14ac:dyDescent="0.25">
      <c r="F29646" s="469"/>
    </row>
    <row r="29647" spans="6:6" x14ac:dyDescent="0.25">
      <c r="F29647" s="469"/>
    </row>
    <row r="29648" spans="6:6" x14ac:dyDescent="0.25">
      <c r="F29648" s="469"/>
    </row>
    <row r="29649" spans="6:6" x14ac:dyDescent="0.25">
      <c r="F29649" s="469"/>
    </row>
    <row r="29650" spans="6:6" x14ac:dyDescent="0.25">
      <c r="F29650" s="469"/>
    </row>
    <row r="29651" spans="6:6" x14ac:dyDescent="0.25">
      <c r="F29651" s="469"/>
    </row>
    <row r="29652" spans="6:6" x14ac:dyDescent="0.25">
      <c r="F29652" s="469"/>
    </row>
    <row r="29653" spans="6:6" x14ac:dyDescent="0.25">
      <c r="F29653" s="469"/>
    </row>
    <row r="29654" spans="6:6" x14ac:dyDescent="0.25">
      <c r="F29654" s="469"/>
    </row>
    <row r="29655" spans="6:6" x14ac:dyDescent="0.25">
      <c r="F29655" s="469"/>
    </row>
    <row r="29656" spans="6:6" x14ac:dyDescent="0.25">
      <c r="F29656" s="469"/>
    </row>
    <row r="29657" spans="6:6" x14ac:dyDescent="0.25">
      <c r="F29657" s="469"/>
    </row>
    <row r="29658" spans="6:6" x14ac:dyDescent="0.25">
      <c r="F29658" s="469"/>
    </row>
    <row r="29659" spans="6:6" x14ac:dyDescent="0.25">
      <c r="F29659" s="469"/>
    </row>
    <row r="29660" spans="6:6" x14ac:dyDescent="0.25">
      <c r="F29660" s="469"/>
    </row>
    <row r="29661" spans="6:6" x14ac:dyDescent="0.25">
      <c r="F29661" s="469"/>
    </row>
    <row r="29662" spans="6:6" x14ac:dyDescent="0.25">
      <c r="F29662" s="469"/>
    </row>
    <row r="29663" spans="6:6" x14ac:dyDescent="0.25">
      <c r="F29663" s="469"/>
    </row>
    <row r="29664" spans="6:6" x14ac:dyDescent="0.25">
      <c r="F29664" s="469"/>
    </row>
    <row r="29665" spans="6:6" x14ac:dyDescent="0.25">
      <c r="F29665" s="469"/>
    </row>
    <row r="29666" spans="6:6" x14ac:dyDescent="0.25">
      <c r="F29666" s="469"/>
    </row>
    <row r="29667" spans="6:6" x14ac:dyDescent="0.25">
      <c r="F29667" s="469"/>
    </row>
    <row r="29668" spans="6:6" x14ac:dyDescent="0.25">
      <c r="F29668" s="469"/>
    </row>
    <row r="29669" spans="6:6" x14ac:dyDescent="0.25">
      <c r="F29669" s="469"/>
    </row>
    <row r="29670" spans="6:6" x14ac:dyDescent="0.25">
      <c r="F29670" s="469"/>
    </row>
    <row r="29671" spans="6:6" x14ac:dyDescent="0.25">
      <c r="F29671" s="469"/>
    </row>
    <row r="29672" spans="6:6" x14ac:dyDescent="0.25">
      <c r="F29672" s="469"/>
    </row>
    <row r="29673" spans="6:6" x14ac:dyDescent="0.25">
      <c r="F29673" s="469"/>
    </row>
    <row r="29674" spans="6:6" x14ac:dyDescent="0.25">
      <c r="F29674" s="469"/>
    </row>
    <row r="29675" spans="6:6" x14ac:dyDescent="0.25">
      <c r="F29675" s="469"/>
    </row>
    <row r="29676" spans="6:6" x14ac:dyDescent="0.25">
      <c r="F29676" s="469"/>
    </row>
    <row r="29677" spans="6:6" x14ac:dyDescent="0.25">
      <c r="F29677" s="469"/>
    </row>
    <row r="29678" spans="6:6" x14ac:dyDescent="0.25">
      <c r="F29678" s="469"/>
    </row>
    <row r="29679" spans="6:6" x14ac:dyDescent="0.25">
      <c r="F29679" s="469"/>
    </row>
    <row r="29680" spans="6:6" x14ac:dyDescent="0.25">
      <c r="F29680" s="469"/>
    </row>
    <row r="29681" spans="6:6" x14ac:dyDescent="0.25">
      <c r="F29681" s="469"/>
    </row>
    <row r="29682" spans="6:6" x14ac:dyDescent="0.25">
      <c r="F29682" s="469"/>
    </row>
    <row r="29683" spans="6:6" x14ac:dyDescent="0.25">
      <c r="F29683" s="469"/>
    </row>
    <row r="29684" spans="6:6" x14ac:dyDescent="0.25">
      <c r="F29684" s="469"/>
    </row>
    <row r="29685" spans="6:6" x14ac:dyDescent="0.25">
      <c r="F29685" s="469"/>
    </row>
    <row r="29686" spans="6:6" x14ac:dyDescent="0.25">
      <c r="F29686" s="469"/>
    </row>
    <row r="29687" spans="6:6" x14ac:dyDescent="0.25">
      <c r="F29687" s="469"/>
    </row>
    <row r="29688" spans="6:6" x14ac:dyDescent="0.25">
      <c r="F29688" s="469"/>
    </row>
    <row r="29689" spans="6:6" x14ac:dyDescent="0.25">
      <c r="F29689" s="469"/>
    </row>
    <row r="29690" spans="6:6" x14ac:dyDescent="0.25">
      <c r="F29690" s="469"/>
    </row>
    <row r="29691" spans="6:6" x14ac:dyDescent="0.25">
      <c r="F29691" s="469"/>
    </row>
    <row r="29692" spans="6:6" x14ac:dyDescent="0.25">
      <c r="F29692" s="469"/>
    </row>
    <row r="29693" spans="6:6" x14ac:dyDescent="0.25">
      <c r="F29693" s="469"/>
    </row>
    <row r="29694" spans="6:6" x14ac:dyDescent="0.25">
      <c r="F29694" s="469"/>
    </row>
    <row r="29695" spans="6:6" x14ac:dyDescent="0.25">
      <c r="F29695" s="469"/>
    </row>
    <row r="29696" spans="6:6" x14ac:dyDescent="0.25">
      <c r="F29696" s="469"/>
    </row>
    <row r="29697" spans="6:6" x14ac:dyDescent="0.25">
      <c r="F29697" s="469"/>
    </row>
    <row r="29698" spans="6:6" x14ac:dyDescent="0.25">
      <c r="F29698" s="469"/>
    </row>
    <row r="29699" spans="6:6" x14ac:dyDescent="0.25">
      <c r="F29699" s="469"/>
    </row>
    <row r="29700" spans="6:6" x14ac:dyDescent="0.25">
      <c r="F29700" s="469"/>
    </row>
    <row r="29701" spans="6:6" x14ac:dyDescent="0.25">
      <c r="F29701" s="469"/>
    </row>
    <row r="29702" spans="6:6" x14ac:dyDescent="0.25">
      <c r="F29702" s="469"/>
    </row>
    <row r="29703" spans="6:6" x14ac:dyDescent="0.25">
      <c r="F29703" s="469"/>
    </row>
    <row r="29704" spans="6:6" x14ac:dyDescent="0.25">
      <c r="F29704" s="469"/>
    </row>
    <row r="29705" spans="6:6" x14ac:dyDescent="0.25">
      <c r="F29705" s="469"/>
    </row>
    <row r="29706" spans="6:6" x14ac:dyDescent="0.25">
      <c r="F29706" s="469"/>
    </row>
    <row r="29707" spans="6:6" x14ac:dyDescent="0.25">
      <c r="F29707" s="469"/>
    </row>
    <row r="29708" spans="6:6" x14ac:dyDescent="0.25">
      <c r="F29708" s="469"/>
    </row>
    <row r="29709" spans="6:6" x14ac:dyDescent="0.25">
      <c r="F29709" s="469"/>
    </row>
    <row r="29710" spans="6:6" x14ac:dyDescent="0.25">
      <c r="F29710" s="469"/>
    </row>
    <row r="29711" spans="6:6" x14ac:dyDescent="0.25">
      <c r="F29711" s="469"/>
    </row>
    <row r="29712" spans="6:6" x14ac:dyDescent="0.25">
      <c r="F29712" s="469"/>
    </row>
    <row r="29713" spans="6:6" x14ac:dyDescent="0.25">
      <c r="F29713" s="469"/>
    </row>
    <row r="29714" spans="6:6" x14ac:dyDescent="0.25">
      <c r="F29714" s="469"/>
    </row>
    <row r="29715" spans="6:6" x14ac:dyDescent="0.25">
      <c r="F29715" s="469"/>
    </row>
    <row r="29716" spans="6:6" x14ac:dyDescent="0.25">
      <c r="F29716" s="469"/>
    </row>
    <row r="29717" spans="6:6" x14ac:dyDescent="0.25">
      <c r="F29717" s="469"/>
    </row>
    <row r="29718" spans="6:6" x14ac:dyDescent="0.25">
      <c r="F29718" s="469"/>
    </row>
    <row r="29719" spans="6:6" x14ac:dyDescent="0.25">
      <c r="F29719" s="469"/>
    </row>
    <row r="29720" spans="6:6" x14ac:dyDescent="0.25">
      <c r="F29720" s="469"/>
    </row>
    <row r="29721" spans="6:6" x14ac:dyDescent="0.25">
      <c r="F29721" s="469"/>
    </row>
    <row r="29722" spans="6:6" x14ac:dyDescent="0.25">
      <c r="F29722" s="469"/>
    </row>
    <row r="29723" spans="6:6" x14ac:dyDescent="0.25">
      <c r="F29723" s="469"/>
    </row>
    <row r="29724" spans="6:6" x14ac:dyDescent="0.25">
      <c r="F29724" s="469"/>
    </row>
    <row r="29725" spans="6:6" x14ac:dyDescent="0.25">
      <c r="F29725" s="469"/>
    </row>
    <row r="29726" spans="6:6" x14ac:dyDescent="0.25">
      <c r="F29726" s="469"/>
    </row>
    <row r="29727" spans="6:6" x14ac:dyDescent="0.25">
      <c r="F29727" s="469"/>
    </row>
    <row r="29728" spans="6:6" x14ac:dyDescent="0.25">
      <c r="F29728" s="469"/>
    </row>
    <row r="29729" spans="6:6" x14ac:dyDescent="0.25">
      <c r="F29729" s="469"/>
    </row>
    <row r="29730" spans="6:6" x14ac:dyDescent="0.25">
      <c r="F29730" s="469"/>
    </row>
    <row r="29731" spans="6:6" x14ac:dyDescent="0.25">
      <c r="F29731" s="469"/>
    </row>
    <row r="29732" spans="6:6" x14ac:dyDescent="0.25">
      <c r="F29732" s="469"/>
    </row>
    <row r="29733" spans="6:6" x14ac:dyDescent="0.25">
      <c r="F29733" s="469"/>
    </row>
    <row r="29734" spans="6:6" x14ac:dyDescent="0.25">
      <c r="F29734" s="469"/>
    </row>
    <row r="29735" spans="6:6" x14ac:dyDescent="0.25">
      <c r="F29735" s="469"/>
    </row>
    <row r="29736" spans="6:6" x14ac:dyDescent="0.25">
      <c r="F29736" s="469"/>
    </row>
    <row r="29737" spans="6:6" x14ac:dyDescent="0.25">
      <c r="F29737" s="469"/>
    </row>
    <row r="29738" spans="6:6" x14ac:dyDescent="0.25">
      <c r="F29738" s="469"/>
    </row>
    <row r="29739" spans="6:6" x14ac:dyDescent="0.25">
      <c r="F29739" s="469"/>
    </row>
    <row r="29740" spans="6:6" x14ac:dyDescent="0.25">
      <c r="F29740" s="469"/>
    </row>
    <row r="29741" spans="6:6" x14ac:dyDescent="0.25">
      <c r="F29741" s="469"/>
    </row>
    <row r="29742" spans="6:6" x14ac:dyDescent="0.25">
      <c r="F29742" s="469"/>
    </row>
    <row r="29743" spans="6:6" x14ac:dyDescent="0.25">
      <c r="F29743" s="469"/>
    </row>
    <row r="29744" spans="6:6" x14ac:dyDescent="0.25">
      <c r="F29744" s="469"/>
    </row>
    <row r="29745" spans="6:6" x14ac:dyDescent="0.25">
      <c r="F29745" s="469"/>
    </row>
    <row r="29746" spans="6:6" x14ac:dyDescent="0.25">
      <c r="F29746" s="469"/>
    </row>
    <row r="29747" spans="6:6" x14ac:dyDescent="0.25">
      <c r="F29747" s="469"/>
    </row>
    <row r="29748" spans="6:6" x14ac:dyDescent="0.25">
      <c r="F29748" s="469"/>
    </row>
    <row r="29749" spans="6:6" x14ac:dyDescent="0.25">
      <c r="F29749" s="469"/>
    </row>
    <row r="29750" spans="6:6" x14ac:dyDescent="0.25">
      <c r="F29750" s="469"/>
    </row>
    <row r="29751" spans="6:6" x14ac:dyDescent="0.25">
      <c r="F29751" s="469"/>
    </row>
    <row r="29752" spans="6:6" x14ac:dyDescent="0.25">
      <c r="F29752" s="469"/>
    </row>
    <row r="29753" spans="6:6" x14ac:dyDescent="0.25">
      <c r="F29753" s="469"/>
    </row>
    <row r="29754" spans="6:6" x14ac:dyDescent="0.25">
      <c r="F29754" s="469"/>
    </row>
    <row r="29755" spans="6:6" x14ac:dyDescent="0.25">
      <c r="F29755" s="469"/>
    </row>
    <row r="29756" spans="6:6" x14ac:dyDescent="0.25">
      <c r="F29756" s="469"/>
    </row>
    <row r="29757" spans="6:6" x14ac:dyDescent="0.25">
      <c r="F29757" s="469"/>
    </row>
    <row r="29758" spans="6:6" x14ac:dyDescent="0.25">
      <c r="F29758" s="469"/>
    </row>
    <row r="29759" spans="6:6" x14ac:dyDescent="0.25">
      <c r="F29759" s="469"/>
    </row>
    <row r="29760" spans="6:6" x14ac:dyDescent="0.25">
      <c r="F29760" s="469"/>
    </row>
    <row r="29761" spans="6:6" x14ac:dyDescent="0.25">
      <c r="F29761" s="469"/>
    </row>
    <row r="29762" spans="6:6" x14ac:dyDescent="0.25">
      <c r="F29762" s="469"/>
    </row>
    <row r="29763" spans="6:6" x14ac:dyDescent="0.25">
      <c r="F29763" s="469"/>
    </row>
    <row r="29764" spans="6:6" x14ac:dyDescent="0.25">
      <c r="F29764" s="469"/>
    </row>
    <row r="29765" spans="6:6" x14ac:dyDescent="0.25">
      <c r="F29765" s="469"/>
    </row>
    <row r="29766" spans="6:6" x14ac:dyDescent="0.25">
      <c r="F29766" s="469"/>
    </row>
    <row r="29767" spans="6:6" x14ac:dyDescent="0.25">
      <c r="F29767" s="469"/>
    </row>
    <row r="29768" spans="6:6" x14ac:dyDescent="0.25">
      <c r="F29768" s="469"/>
    </row>
    <row r="29769" spans="6:6" x14ac:dyDescent="0.25">
      <c r="F29769" s="469"/>
    </row>
    <row r="29770" spans="6:6" x14ac:dyDescent="0.25">
      <c r="F29770" s="469"/>
    </row>
    <row r="29771" spans="6:6" x14ac:dyDescent="0.25">
      <c r="F29771" s="469"/>
    </row>
    <row r="29772" spans="6:6" x14ac:dyDescent="0.25">
      <c r="F29772" s="469"/>
    </row>
    <row r="29773" spans="6:6" x14ac:dyDescent="0.25">
      <c r="F29773" s="469"/>
    </row>
    <row r="29774" spans="6:6" x14ac:dyDescent="0.25">
      <c r="F29774" s="469"/>
    </row>
    <row r="29775" spans="6:6" x14ac:dyDescent="0.25">
      <c r="F29775" s="469"/>
    </row>
    <row r="29776" spans="6:6" x14ac:dyDescent="0.25">
      <c r="F29776" s="469"/>
    </row>
    <row r="29777" spans="6:6" x14ac:dyDescent="0.25">
      <c r="F29777" s="469"/>
    </row>
    <row r="29778" spans="6:6" x14ac:dyDescent="0.25">
      <c r="F29778" s="469"/>
    </row>
    <row r="29779" spans="6:6" x14ac:dyDescent="0.25">
      <c r="F29779" s="469"/>
    </row>
    <row r="29780" spans="6:6" x14ac:dyDescent="0.25">
      <c r="F29780" s="469"/>
    </row>
    <row r="29781" spans="6:6" x14ac:dyDescent="0.25">
      <c r="F29781" s="469"/>
    </row>
    <row r="29782" spans="6:6" x14ac:dyDescent="0.25">
      <c r="F29782" s="469"/>
    </row>
    <row r="29783" spans="6:6" x14ac:dyDescent="0.25">
      <c r="F29783" s="469"/>
    </row>
    <row r="29784" spans="6:6" x14ac:dyDescent="0.25">
      <c r="F29784" s="469"/>
    </row>
    <row r="29785" spans="6:6" x14ac:dyDescent="0.25">
      <c r="F29785" s="469"/>
    </row>
    <row r="29786" spans="6:6" x14ac:dyDescent="0.25">
      <c r="F29786" s="469"/>
    </row>
    <row r="29787" spans="6:6" x14ac:dyDescent="0.25">
      <c r="F29787" s="469"/>
    </row>
    <row r="29788" spans="6:6" x14ac:dyDescent="0.25">
      <c r="F29788" s="469"/>
    </row>
    <row r="29789" spans="6:6" x14ac:dyDescent="0.25">
      <c r="F29789" s="469"/>
    </row>
    <row r="29790" spans="6:6" x14ac:dyDescent="0.25">
      <c r="F29790" s="469"/>
    </row>
    <row r="29791" spans="6:6" x14ac:dyDescent="0.25">
      <c r="F29791" s="469"/>
    </row>
    <row r="29792" spans="6:6" x14ac:dyDescent="0.25">
      <c r="F29792" s="469"/>
    </row>
    <row r="29793" spans="6:6" x14ac:dyDescent="0.25">
      <c r="F29793" s="469"/>
    </row>
    <row r="29794" spans="6:6" x14ac:dyDescent="0.25">
      <c r="F29794" s="469"/>
    </row>
    <row r="29795" spans="6:6" x14ac:dyDescent="0.25">
      <c r="F29795" s="469"/>
    </row>
    <row r="29796" spans="6:6" x14ac:dyDescent="0.25">
      <c r="F29796" s="469"/>
    </row>
    <row r="29797" spans="6:6" x14ac:dyDescent="0.25">
      <c r="F29797" s="469"/>
    </row>
    <row r="29798" spans="6:6" x14ac:dyDescent="0.25">
      <c r="F29798" s="469"/>
    </row>
    <row r="29799" spans="6:6" x14ac:dyDescent="0.25">
      <c r="F29799" s="469"/>
    </row>
    <row r="29800" spans="6:6" x14ac:dyDescent="0.25">
      <c r="F29800" s="469"/>
    </row>
    <row r="29801" spans="6:6" x14ac:dyDescent="0.25">
      <c r="F29801" s="469"/>
    </row>
    <row r="29802" spans="6:6" x14ac:dyDescent="0.25">
      <c r="F29802" s="469"/>
    </row>
    <row r="29803" spans="6:6" x14ac:dyDescent="0.25">
      <c r="F29803" s="469"/>
    </row>
    <row r="29804" spans="6:6" x14ac:dyDescent="0.25">
      <c r="F29804" s="469"/>
    </row>
    <row r="29805" spans="6:6" x14ac:dyDescent="0.25">
      <c r="F29805" s="469"/>
    </row>
    <row r="29806" spans="6:6" x14ac:dyDescent="0.25">
      <c r="F29806" s="469"/>
    </row>
    <row r="29807" spans="6:6" x14ac:dyDescent="0.25">
      <c r="F29807" s="469"/>
    </row>
    <row r="29808" spans="6:6" x14ac:dyDescent="0.25">
      <c r="F29808" s="469"/>
    </row>
    <row r="29809" spans="6:6" x14ac:dyDescent="0.25">
      <c r="F29809" s="469"/>
    </row>
    <row r="29810" spans="6:6" x14ac:dyDescent="0.25">
      <c r="F29810" s="469"/>
    </row>
    <row r="29811" spans="6:6" x14ac:dyDescent="0.25">
      <c r="F29811" s="469"/>
    </row>
    <row r="29812" spans="6:6" x14ac:dyDescent="0.25">
      <c r="F29812" s="469"/>
    </row>
    <row r="29813" spans="6:6" x14ac:dyDescent="0.25">
      <c r="F29813" s="469"/>
    </row>
    <row r="29814" spans="6:6" x14ac:dyDescent="0.25">
      <c r="F29814" s="469"/>
    </row>
    <row r="29815" spans="6:6" x14ac:dyDescent="0.25">
      <c r="F29815" s="469"/>
    </row>
    <row r="29816" spans="6:6" x14ac:dyDescent="0.25">
      <c r="F29816" s="469"/>
    </row>
    <row r="29817" spans="6:6" x14ac:dyDescent="0.25">
      <c r="F29817" s="469"/>
    </row>
    <row r="29818" spans="6:6" x14ac:dyDescent="0.25">
      <c r="F29818" s="469"/>
    </row>
    <row r="29819" spans="6:6" x14ac:dyDescent="0.25">
      <c r="F29819" s="469"/>
    </row>
    <row r="29820" spans="6:6" x14ac:dyDescent="0.25">
      <c r="F29820" s="469"/>
    </row>
    <row r="29821" spans="6:6" x14ac:dyDescent="0.25">
      <c r="F29821" s="469"/>
    </row>
    <row r="29822" spans="6:6" x14ac:dyDescent="0.25">
      <c r="F29822" s="469"/>
    </row>
    <row r="29823" spans="6:6" x14ac:dyDescent="0.25">
      <c r="F29823" s="469"/>
    </row>
    <row r="29824" spans="6:6" x14ac:dyDescent="0.25">
      <c r="F29824" s="469"/>
    </row>
    <row r="29825" spans="6:6" x14ac:dyDescent="0.25">
      <c r="F29825" s="469"/>
    </row>
    <row r="29826" spans="6:6" x14ac:dyDescent="0.25">
      <c r="F29826" s="469"/>
    </row>
    <row r="29827" spans="6:6" x14ac:dyDescent="0.25">
      <c r="F29827" s="469"/>
    </row>
    <row r="29828" spans="6:6" x14ac:dyDescent="0.25">
      <c r="F29828" s="469"/>
    </row>
    <row r="29829" spans="6:6" x14ac:dyDescent="0.25">
      <c r="F29829" s="469"/>
    </row>
    <row r="29830" spans="6:6" x14ac:dyDescent="0.25">
      <c r="F29830" s="469"/>
    </row>
    <row r="29831" spans="6:6" x14ac:dyDescent="0.25">
      <c r="F29831" s="469"/>
    </row>
    <row r="29832" spans="6:6" x14ac:dyDescent="0.25">
      <c r="F29832" s="469"/>
    </row>
    <row r="29833" spans="6:6" x14ac:dyDescent="0.25">
      <c r="F29833" s="469"/>
    </row>
    <row r="29834" spans="6:6" x14ac:dyDescent="0.25">
      <c r="F29834" s="469"/>
    </row>
    <row r="29835" spans="6:6" x14ac:dyDescent="0.25">
      <c r="F29835" s="469"/>
    </row>
    <row r="29836" spans="6:6" x14ac:dyDescent="0.25">
      <c r="F29836" s="469"/>
    </row>
    <row r="29837" spans="6:6" x14ac:dyDescent="0.25">
      <c r="F29837" s="469"/>
    </row>
    <row r="29838" spans="6:6" x14ac:dyDescent="0.25">
      <c r="F29838" s="469"/>
    </row>
    <row r="29839" spans="6:6" x14ac:dyDescent="0.25">
      <c r="F29839" s="469"/>
    </row>
    <row r="29840" spans="6:6" x14ac:dyDescent="0.25">
      <c r="F29840" s="469"/>
    </row>
    <row r="29841" spans="6:6" x14ac:dyDescent="0.25">
      <c r="F29841" s="469"/>
    </row>
    <row r="29842" spans="6:6" x14ac:dyDescent="0.25">
      <c r="F29842" s="469"/>
    </row>
    <row r="29843" spans="6:6" x14ac:dyDescent="0.25">
      <c r="F29843" s="469"/>
    </row>
    <row r="29844" spans="6:6" x14ac:dyDescent="0.25">
      <c r="F29844" s="469"/>
    </row>
    <row r="29845" spans="6:6" x14ac:dyDescent="0.25">
      <c r="F29845" s="469"/>
    </row>
    <row r="29846" spans="6:6" x14ac:dyDescent="0.25">
      <c r="F29846" s="469"/>
    </row>
    <row r="29847" spans="6:6" x14ac:dyDescent="0.25">
      <c r="F29847" s="469"/>
    </row>
    <row r="29848" spans="6:6" x14ac:dyDescent="0.25">
      <c r="F29848" s="469"/>
    </row>
    <row r="29849" spans="6:6" x14ac:dyDescent="0.25">
      <c r="F29849" s="469"/>
    </row>
    <row r="29850" spans="6:6" x14ac:dyDescent="0.25">
      <c r="F29850" s="469"/>
    </row>
    <row r="29851" spans="6:6" x14ac:dyDescent="0.25">
      <c r="F29851" s="469"/>
    </row>
    <row r="29852" spans="6:6" x14ac:dyDescent="0.25">
      <c r="F29852" s="469"/>
    </row>
    <row r="29853" spans="6:6" x14ac:dyDescent="0.25">
      <c r="F29853" s="469"/>
    </row>
    <row r="29854" spans="6:6" x14ac:dyDescent="0.25">
      <c r="F29854" s="469"/>
    </row>
    <row r="29855" spans="6:6" x14ac:dyDescent="0.25">
      <c r="F29855" s="469"/>
    </row>
    <row r="29856" spans="6:6" x14ac:dyDescent="0.25">
      <c r="F29856" s="469"/>
    </row>
    <row r="29857" spans="6:6" x14ac:dyDescent="0.25">
      <c r="F29857" s="469"/>
    </row>
    <row r="29858" spans="6:6" x14ac:dyDescent="0.25">
      <c r="F29858" s="469"/>
    </row>
    <row r="29859" spans="6:6" x14ac:dyDescent="0.25">
      <c r="F29859" s="469"/>
    </row>
    <row r="29860" spans="6:6" x14ac:dyDescent="0.25">
      <c r="F29860" s="469"/>
    </row>
    <row r="29861" spans="6:6" x14ac:dyDescent="0.25">
      <c r="F29861" s="469"/>
    </row>
    <row r="29862" spans="6:6" x14ac:dyDescent="0.25">
      <c r="F29862" s="469"/>
    </row>
    <row r="29863" spans="6:6" x14ac:dyDescent="0.25">
      <c r="F29863" s="469"/>
    </row>
    <row r="29864" spans="6:6" x14ac:dyDescent="0.25">
      <c r="F29864" s="469"/>
    </row>
    <row r="29865" spans="6:6" x14ac:dyDescent="0.25">
      <c r="F29865" s="469"/>
    </row>
    <row r="29866" spans="6:6" x14ac:dyDescent="0.25">
      <c r="F29866" s="469"/>
    </row>
    <row r="29867" spans="6:6" x14ac:dyDescent="0.25">
      <c r="F29867" s="469"/>
    </row>
    <row r="29868" spans="6:6" x14ac:dyDescent="0.25">
      <c r="F29868" s="469"/>
    </row>
    <row r="29869" spans="6:6" x14ac:dyDescent="0.25">
      <c r="F29869" s="469"/>
    </row>
    <row r="29870" spans="6:6" x14ac:dyDescent="0.25">
      <c r="F29870" s="469"/>
    </row>
    <row r="29871" spans="6:6" x14ac:dyDescent="0.25">
      <c r="F29871" s="469"/>
    </row>
    <row r="29872" spans="6:6" x14ac:dyDescent="0.25">
      <c r="F29872" s="469"/>
    </row>
    <row r="29873" spans="6:6" x14ac:dyDescent="0.25">
      <c r="F29873" s="469"/>
    </row>
    <row r="29874" spans="6:6" x14ac:dyDescent="0.25">
      <c r="F29874" s="469"/>
    </row>
    <row r="29875" spans="6:6" x14ac:dyDescent="0.25">
      <c r="F29875" s="469"/>
    </row>
    <row r="29876" spans="6:6" x14ac:dyDescent="0.25">
      <c r="F29876" s="469"/>
    </row>
    <row r="29877" spans="6:6" x14ac:dyDescent="0.25">
      <c r="F29877" s="469"/>
    </row>
    <row r="29878" spans="6:6" x14ac:dyDescent="0.25">
      <c r="F29878" s="469"/>
    </row>
    <row r="29879" spans="6:6" x14ac:dyDescent="0.25">
      <c r="F29879" s="469"/>
    </row>
    <row r="29880" spans="6:6" x14ac:dyDescent="0.25">
      <c r="F29880" s="469"/>
    </row>
    <row r="29881" spans="6:6" x14ac:dyDescent="0.25">
      <c r="F29881" s="469"/>
    </row>
    <row r="29882" spans="6:6" x14ac:dyDescent="0.25">
      <c r="F29882" s="469"/>
    </row>
    <row r="29883" spans="6:6" x14ac:dyDescent="0.25">
      <c r="F29883" s="469"/>
    </row>
    <row r="29884" spans="6:6" x14ac:dyDescent="0.25">
      <c r="F29884" s="469"/>
    </row>
    <row r="29885" spans="6:6" x14ac:dyDescent="0.25">
      <c r="F29885" s="469"/>
    </row>
    <row r="29886" spans="6:6" x14ac:dyDescent="0.25">
      <c r="F29886" s="469"/>
    </row>
    <row r="29887" spans="6:6" x14ac:dyDescent="0.25">
      <c r="F29887" s="469"/>
    </row>
    <row r="29888" spans="6:6" x14ac:dyDescent="0.25">
      <c r="F29888" s="469"/>
    </row>
    <row r="29889" spans="6:6" x14ac:dyDescent="0.25">
      <c r="F29889" s="469"/>
    </row>
    <row r="29890" spans="6:6" x14ac:dyDescent="0.25">
      <c r="F29890" s="469"/>
    </row>
    <row r="29891" spans="6:6" x14ac:dyDescent="0.25">
      <c r="F29891" s="469"/>
    </row>
    <row r="29892" spans="6:6" x14ac:dyDescent="0.25">
      <c r="F29892" s="469"/>
    </row>
    <row r="29893" spans="6:6" x14ac:dyDescent="0.25">
      <c r="F29893" s="469"/>
    </row>
    <row r="29894" spans="6:6" x14ac:dyDescent="0.25">
      <c r="F29894" s="469"/>
    </row>
    <row r="29895" spans="6:6" x14ac:dyDescent="0.25">
      <c r="F29895" s="469"/>
    </row>
    <row r="29896" spans="6:6" x14ac:dyDescent="0.25">
      <c r="F29896" s="469"/>
    </row>
    <row r="29897" spans="6:6" x14ac:dyDescent="0.25">
      <c r="F29897" s="469"/>
    </row>
    <row r="29898" spans="6:6" x14ac:dyDescent="0.25">
      <c r="F29898" s="469"/>
    </row>
    <row r="29899" spans="6:6" x14ac:dyDescent="0.25">
      <c r="F29899" s="469"/>
    </row>
    <row r="29900" spans="6:6" x14ac:dyDescent="0.25">
      <c r="F29900" s="469"/>
    </row>
    <row r="29901" spans="6:6" x14ac:dyDescent="0.25">
      <c r="F29901" s="469"/>
    </row>
    <row r="29902" spans="6:6" x14ac:dyDescent="0.25">
      <c r="F29902" s="469"/>
    </row>
    <row r="29903" spans="6:6" x14ac:dyDescent="0.25">
      <c r="F29903" s="469"/>
    </row>
    <row r="29904" spans="6:6" x14ac:dyDescent="0.25">
      <c r="F29904" s="469"/>
    </row>
    <row r="29905" spans="6:6" x14ac:dyDescent="0.25">
      <c r="F29905" s="469"/>
    </row>
    <row r="29906" spans="6:6" x14ac:dyDescent="0.25">
      <c r="F29906" s="469"/>
    </row>
    <row r="29907" spans="6:6" x14ac:dyDescent="0.25">
      <c r="F29907" s="469"/>
    </row>
    <row r="29908" spans="6:6" x14ac:dyDescent="0.25">
      <c r="F29908" s="469"/>
    </row>
    <row r="29909" spans="6:6" x14ac:dyDescent="0.25">
      <c r="F29909" s="469"/>
    </row>
    <row r="29910" spans="6:6" x14ac:dyDescent="0.25">
      <c r="F29910" s="469"/>
    </row>
    <row r="29911" spans="6:6" x14ac:dyDescent="0.25">
      <c r="F29911" s="469"/>
    </row>
    <row r="29912" spans="6:6" x14ac:dyDescent="0.25">
      <c r="F29912" s="469"/>
    </row>
    <row r="29913" spans="6:6" x14ac:dyDescent="0.25">
      <c r="F29913" s="469"/>
    </row>
    <row r="29914" spans="6:6" x14ac:dyDescent="0.25">
      <c r="F29914" s="469"/>
    </row>
    <row r="29915" spans="6:6" x14ac:dyDescent="0.25">
      <c r="F29915" s="469"/>
    </row>
    <row r="29916" spans="6:6" x14ac:dyDescent="0.25">
      <c r="F29916" s="469"/>
    </row>
    <row r="29917" spans="6:6" x14ac:dyDescent="0.25">
      <c r="F29917" s="469"/>
    </row>
    <row r="29918" spans="6:6" x14ac:dyDescent="0.25">
      <c r="F29918" s="469"/>
    </row>
    <row r="29919" spans="6:6" x14ac:dyDescent="0.25">
      <c r="F29919" s="469"/>
    </row>
    <row r="29920" spans="6:6" x14ac:dyDescent="0.25">
      <c r="F29920" s="469"/>
    </row>
    <row r="29921" spans="6:6" x14ac:dyDescent="0.25">
      <c r="F29921" s="469"/>
    </row>
    <row r="29922" spans="6:6" x14ac:dyDescent="0.25">
      <c r="F29922" s="469"/>
    </row>
    <row r="29923" spans="6:6" x14ac:dyDescent="0.25">
      <c r="F29923" s="469"/>
    </row>
    <row r="29924" spans="6:6" x14ac:dyDescent="0.25">
      <c r="F29924" s="469"/>
    </row>
    <row r="29925" spans="6:6" x14ac:dyDescent="0.25">
      <c r="F29925" s="469"/>
    </row>
    <row r="29926" spans="6:6" x14ac:dyDescent="0.25">
      <c r="F29926" s="469"/>
    </row>
    <row r="29927" spans="6:6" x14ac:dyDescent="0.25">
      <c r="F29927" s="469"/>
    </row>
    <row r="29928" spans="6:6" x14ac:dyDescent="0.25">
      <c r="F29928" s="469"/>
    </row>
    <row r="29929" spans="6:6" x14ac:dyDescent="0.25">
      <c r="F29929" s="469"/>
    </row>
    <row r="29930" spans="6:6" x14ac:dyDescent="0.25">
      <c r="F29930" s="469"/>
    </row>
    <row r="29931" spans="6:6" x14ac:dyDescent="0.25">
      <c r="F29931" s="469"/>
    </row>
    <row r="29932" spans="6:6" x14ac:dyDescent="0.25">
      <c r="F29932" s="469"/>
    </row>
    <row r="29933" spans="6:6" x14ac:dyDescent="0.25">
      <c r="F29933" s="469"/>
    </row>
    <row r="29934" spans="6:6" x14ac:dyDescent="0.25">
      <c r="F29934" s="469"/>
    </row>
    <row r="29935" spans="6:6" x14ac:dyDescent="0.25">
      <c r="F29935" s="469"/>
    </row>
    <row r="29936" spans="6:6" x14ac:dyDescent="0.25">
      <c r="F29936" s="469"/>
    </row>
    <row r="29937" spans="6:6" x14ac:dyDescent="0.25">
      <c r="F29937" s="469"/>
    </row>
    <row r="29938" spans="6:6" x14ac:dyDescent="0.25">
      <c r="F29938" s="469"/>
    </row>
    <row r="29939" spans="6:6" x14ac:dyDescent="0.25">
      <c r="F29939" s="469"/>
    </row>
    <row r="29940" spans="6:6" x14ac:dyDescent="0.25">
      <c r="F29940" s="469"/>
    </row>
    <row r="29941" spans="6:6" x14ac:dyDescent="0.25">
      <c r="F29941" s="469"/>
    </row>
    <row r="29942" spans="6:6" x14ac:dyDescent="0.25">
      <c r="F29942" s="469"/>
    </row>
    <row r="29943" spans="6:6" x14ac:dyDescent="0.25">
      <c r="F29943" s="469"/>
    </row>
    <row r="29944" spans="6:6" x14ac:dyDescent="0.25">
      <c r="F29944" s="469"/>
    </row>
    <row r="29945" spans="6:6" x14ac:dyDescent="0.25">
      <c r="F29945" s="469"/>
    </row>
    <row r="29946" spans="6:6" x14ac:dyDescent="0.25">
      <c r="F29946" s="469"/>
    </row>
    <row r="29947" spans="6:6" x14ac:dyDescent="0.25">
      <c r="F29947" s="469"/>
    </row>
    <row r="29948" spans="6:6" x14ac:dyDescent="0.25">
      <c r="F29948" s="469"/>
    </row>
    <row r="29949" spans="6:6" x14ac:dyDescent="0.25">
      <c r="F29949" s="469"/>
    </row>
    <row r="29950" spans="6:6" x14ac:dyDescent="0.25">
      <c r="F29950" s="469"/>
    </row>
    <row r="29951" spans="6:6" x14ac:dyDescent="0.25">
      <c r="F29951" s="469"/>
    </row>
    <row r="29952" spans="6:6" x14ac:dyDescent="0.25">
      <c r="F29952" s="469"/>
    </row>
    <row r="29953" spans="6:6" x14ac:dyDescent="0.25">
      <c r="F29953" s="469"/>
    </row>
    <row r="29954" spans="6:6" x14ac:dyDescent="0.25">
      <c r="F29954" s="469"/>
    </row>
    <row r="29955" spans="6:6" x14ac:dyDescent="0.25">
      <c r="F29955" s="469"/>
    </row>
    <row r="29956" spans="6:6" x14ac:dyDescent="0.25">
      <c r="F29956" s="469"/>
    </row>
    <row r="29957" spans="6:6" x14ac:dyDescent="0.25">
      <c r="F29957" s="469"/>
    </row>
    <row r="29958" spans="6:6" x14ac:dyDescent="0.25">
      <c r="F29958" s="469"/>
    </row>
    <row r="29959" spans="6:6" x14ac:dyDescent="0.25">
      <c r="F29959" s="469"/>
    </row>
    <row r="29960" spans="6:6" x14ac:dyDescent="0.25">
      <c r="F29960" s="469"/>
    </row>
    <row r="29961" spans="6:6" x14ac:dyDescent="0.25">
      <c r="F29961" s="469"/>
    </row>
    <row r="29962" spans="6:6" x14ac:dyDescent="0.25">
      <c r="F29962" s="469"/>
    </row>
    <row r="29963" spans="6:6" x14ac:dyDescent="0.25">
      <c r="F29963" s="469"/>
    </row>
    <row r="29964" spans="6:6" x14ac:dyDescent="0.25">
      <c r="F29964" s="469"/>
    </row>
    <row r="29965" spans="6:6" x14ac:dyDescent="0.25">
      <c r="F29965" s="469"/>
    </row>
    <row r="29966" spans="6:6" x14ac:dyDescent="0.25">
      <c r="F29966" s="469"/>
    </row>
    <row r="29967" spans="6:6" x14ac:dyDescent="0.25">
      <c r="F29967" s="469"/>
    </row>
    <row r="29968" spans="6:6" x14ac:dyDescent="0.25">
      <c r="F29968" s="469"/>
    </row>
    <row r="29969" spans="6:6" x14ac:dyDescent="0.25">
      <c r="F29969" s="469"/>
    </row>
    <row r="29970" spans="6:6" x14ac:dyDescent="0.25">
      <c r="F29970" s="469"/>
    </row>
    <row r="29971" spans="6:6" x14ac:dyDescent="0.25">
      <c r="F29971" s="469"/>
    </row>
    <row r="29972" spans="6:6" x14ac:dyDescent="0.25">
      <c r="F29972" s="469"/>
    </row>
    <row r="29973" spans="6:6" x14ac:dyDescent="0.25">
      <c r="F29973" s="469"/>
    </row>
    <row r="29974" spans="6:6" x14ac:dyDescent="0.25">
      <c r="F29974" s="469"/>
    </row>
    <row r="29975" spans="6:6" x14ac:dyDescent="0.25">
      <c r="F29975" s="469"/>
    </row>
    <row r="29976" spans="6:6" x14ac:dyDescent="0.25">
      <c r="F29976" s="469"/>
    </row>
    <row r="29977" spans="6:6" x14ac:dyDescent="0.25">
      <c r="F29977" s="469"/>
    </row>
    <row r="29978" spans="6:6" x14ac:dyDescent="0.25">
      <c r="F29978" s="469"/>
    </row>
    <row r="29979" spans="6:6" x14ac:dyDescent="0.25">
      <c r="F29979" s="469"/>
    </row>
    <row r="29980" spans="6:6" x14ac:dyDescent="0.25">
      <c r="F29980" s="469"/>
    </row>
    <row r="29981" spans="6:6" x14ac:dyDescent="0.25">
      <c r="F29981" s="469"/>
    </row>
    <row r="29982" spans="6:6" x14ac:dyDescent="0.25">
      <c r="F29982" s="469"/>
    </row>
    <row r="29983" spans="6:6" x14ac:dyDescent="0.25">
      <c r="F29983" s="469"/>
    </row>
    <row r="29984" spans="6:6" x14ac:dyDescent="0.25">
      <c r="F29984" s="469"/>
    </row>
    <row r="29985" spans="6:6" x14ac:dyDescent="0.25">
      <c r="F29985" s="469"/>
    </row>
    <row r="29986" spans="6:6" x14ac:dyDescent="0.25">
      <c r="F29986" s="469"/>
    </row>
    <row r="29987" spans="6:6" x14ac:dyDescent="0.25">
      <c r="F29987" s="469"/>
    </row>
    <row r="29988" spans="6:6" x14ac:dyDescent="0.25">
      <c r="F29988" s="469"/>
    </row>
    <row r="29989" spans="6:6" x14ac:dyDescent="0.25">
      <c r="F29989" s="469"/>
    </row>
    <row r="29990" spans="6:6" x14ac:dyDescent="0.25">
      <c r="F29990" s="469"/>
    </row>
    <row r="29991" spans="6:6" x14ac:dyDescent="0.25">
      <c r="F29991" s="469"/>
    </row>
    <row r="29992" spans="6:6" x14ac:dyDescent="0.25">
      <c r="F29992" s="469"/>
    </row>
    <row r="29993" spans="6:6" x14ac:dyDescent="0.25">
      <c r="F29993" s="469"/>
    </row>
    <row r="29994" spans="6:6" x14ac:dyDescent="0.25">
      <c r="F29994" s="469"/>
    </row>
    <row r="29995" spans="6:6" x14ac:dyDescent="0.25">
      <c r="F29995" s="469"/>
    </row>
    <row r="29996" spans="6:6" x14ac:dyDescent="0.25">
      <c r="F29996" s="469"/>
    </row>
    <row r="29997" spans="6:6" x14ac:dyDescent="0.25">
      <c r="F29997" s="469"/>
    </row>
    <row r="29998" spans="6:6" x14ac:dyDescent="0.25">
      <c r="F29998" s="469"/>
    </row>
    <row r="29999" spans="6:6" x14ac:dyDescent="0.25">
      <c r="F29999" s="469"/>
    </row>
    <row r="30000" spans="6:6" x14ac:dyDescent="0.25">
      <c r="F30000" s="469"/>
    </row>
    <row r="30001" spans="6:6" x14ac:dyDescent="0.25">
      <c r="F30001" s="469"/>
    </row>
    <row r="30002" spans="6:6" x14ac:dyDescent="0.25">
      <c r="F30002" s="469"/>
    </row>
    <row r="30003" spans="6:6" x14ac:dyDescent="0.25">
      <c r="F30003" s="469"/>
    </row>
    <row r="30004" spans="6:6" x14ac:dyDescent="0.25">
      <c r="F30004" s="469"/>
    </row>
    <row r="30005" spans="6:6" x14ac:dyDescent="0.25">
      <c r="F30005" s="469"/>
    </row>
    <row r="30006" spans="6:6" x14ac:dyDescent="0.25">
      <c r="F30006" s="469"/>
    </row>
    <row r="30007" spans="6:6" x14ac:dyDescent="0.25">
      <c r="F30007" s="469"/>
    </row>
    <row r="30008" spans="6:6" x14ac:dyDescent="0.25">
      <c r="F30008" s="469"/>
    </row>
    <row r="30009" spans="6:6" x14ac:dyDescent="0.25">
      <c r="F30009" s="469"/>
    </row>
    <row r="30010" spans="6:6" x14ac:dyDescent="0.25">
      <c r="F30010" s="469"/>
    </row>
    <row r="30011" spans="6:6" x14ac:dyDescent="0.25">
      <c r="F30011" s="469"/>
    </row>
    <row r="30012" spans="6:6" x14ac:dyDescent="0.25">
      <c r="F30012" s="469"/>
    </row>
    <row r="30013" spans="6:6" x14ac:dyDescent="0.25">
      <c r="F30013" s="469"/>
    </row>
    <row r="30014" spans="6:6" x14ac:dyDescent="0.25">
      <c r="F30014" s="469"/>
    </row>
    <row r="30015" spans="6:6" x14ac:dyDescent="0.25">
      <c r="F30015" s="469"/>
    </row>
    <row r="30016" spans="6:6" x14ac:dyDescent="0.25">
      <c r="F30016" s="469"/>
    </row>
    <row r="30017" spans="6:6" x14ac:dyDescent="0.25">
      <c r="F30017" s="469"/>
    </row>
    <row r="30018" spans="6:6" x14ac:dyDescent="0.25">
      <c r="F30018" s="469"/>
    </row>
    <row r="30019" spans="6:6" x14ac:dyDescent="0.25">
      <c r="F30019" s="469"/>
    </row>
    <row r="30020" spans="6:6" x14ac:dyDescent="0.25">
      <c r="F30020" s="469"/>
    </row>
    <row r="30021" spans="6:6" x14ac:dyDescent="0.25">
      <c r="F30021" s="469"/>
    </row>
    <row r="30022" spans="6:6" x14ac:dyDescent="0.25">
      <c r="F30022" s="469"/>
    </row>
    <row r="30023" spans="6:6" x14ac:dyDescent="0.25">
      <c r="F30023" s="469"/>
    </row>
    <row r="30024" spans="6:6" x14ac:dyDescent="0.25">
      <c r="F30024" s="469"/>
    </row>
    <row r="30025" spans="6:6" x14ac:dyDescent="0.25">
      <c r="F30025" s="469"/>
    </row>
    <row r="30026" spans="6:6" x14ac:dyDescent="0.25">
      <c r="F30026" s="469"/>
    </row>
    <row r="30027" spans="6:6" x14ac:dyDescent="0.25">
      <c r="F30027" s="469"/>
    </row>
    <row r="30028" spans="6:6" x14ac:dyDescent="0.25">
      <c r="F30028" s="469"/>
    </row>
    <row r="30029" spans="6:6" x14ac:dyDescent="0.25">
      <c r="F30029" s="469"/>
    </row>
    <row r="30030" spans="6:6" x14ac:dyDescent="0.25">
      <c r="F30030" s="469"/>
    </row>
    <row r="30031" spans="6:6" x14ac:dyDescent="0.25">
      <c r="F30031" s="469"/>
    </row>
    <row r="30032" spans="6:6" x14ac:dyDescent="0.25">
      <c r="F30032" s="469"/>
    </row>
    <row r="30033" spans="6:6" x14ac:dyDescent="0.25">
      <c r="F30033" s="469"/>
    </row>
    <row r="30034" spans="6:6" x14ac:dyDescent="0.25">
      <c r="F30034" s="469"/>
    </row>
    <row r="30035" spans="6:6" x14ac:dyDescent="0.25">
      <c r="F30035" s="469"/>
    </row>
    <row r="30036" spans="6:6" x14ac:dyDescent="0.25">
      <c r="F30036" s="469"/>
    </row>
    <row r="30037" spans="6:6" x14ac:dyDescent="0.25">
      <c r="F30037" s="469"/>
    </row>
    <row r="30038" spans="6:6" x14ac:dyDescent="0.25">
      <c r="F30038" s="469"/>
    </row>
    <row r="30039" spans="6:6" x14ac:dyDescent="0.25">
      <c r="F30039" s="469"/>
    </row>
    <row r="30040" spans="6:6" x14ac:dyDescent="0.25">
      <c r="F30040" s="469"/>
    </row>
    <row r="30041" spans="6:6" x14ac:dyDescent="0.25">
      <c r="F30041" s="469"/>
    </row>
    <row r="30042" spans="6:6" x14ac:dyDescent="0.25">
      <c r="F30042" s="469"/>
    </row>
    <row r="30043" spans="6:6" x14ac:dyDescent="0.25">
      <c r="F30043" s="469"/>
    </row>
    <row r="30044" spans="6:6" x14ac:dyDescent="0.25">
      <c r="F30044" s="469"/>
    </row>
    <row r="30045" spans="6:6" x14ac:dyDescent="0.25">
      <c r="F30045" s="469"/>
    </row>
    <row r="30046" spans="6:6" x14ac:dyDescent="0.25">
      <c r="F30046" s="469"/>
    </row>
    <row r="30047" spans="6:6" x14ac:dyDescent="0.25">
      <c r="F30047" s="469"/>
    </row>
    <row r="30048" spans="6:6" x14ac:dyDescent="0.25">
      <c r="F30048" s="469"/>
    </row>
    <row r="30049" spans="6:6" x14ac:dyDescent="0.25">
      <c r="F30049" s="469"/>
    </row>
    <row r="30050" spans="6:6" x14ac:dyDescent="0.25">
      <c r="F30050" s="469"/>
    </row>
    <row r="30051" spans="6:6" x14ac:dyDescent="0.25">
      <c r="F30051" s="469"/>
    </row>
    <row r="30052" spans="6:6" x14ac:dyDescent="0.25">
      <c r="F30052" s="469"/>
    </row>
    <row r="30053" spans="6:6" x14ac:dyDescent="0.25">
      <c r="F30053" s="469"/>
    </row>
    <row r="30054" spans="6:6" x14ac:dyDescent="0.25">
      <c r="F30054" s="469"/>
    </row>
    <row r="30055" spans="6:6" x14ac:dyDescent="0.25">
      <c r="F30055" s="469"/>
    </row>
    <row r="30056" spans="6:6" x14ac:dyDescent="0.25">
      <c r="F30056" s="469"/>
    </row>
    <row r="30057" spans="6:6" x14ac:dyDescent="0.25">
      <c r="F30057" s="469"/>
    </row>
    <row r="30058" spans="6:6" x14ac:dyDescent="0.25">
      <c r="F30058" s="469"/>
    </row>
    <row r="30059" spans="6:6" x14ac:dyDescent="0.25">
      <c r="F30059" s="469"/>
    </row>
    <row r="30060" spans="6:6" x14ac:dyDescent="0.25">
      <c r="F30060" s="469"/>
    </row>
    <row r="30061" spans="6:6" x14ac:dyDescent="0.25">
      <c r="F30061" s="469"/>
    </row>
    <row r="30062" spans="6:6" x14ac:dyDescent="0.25">
      <c r="F30062" s="469"/>
    </row>
    <row r="30063" spans="6:6" x14ac:dyDescent="0.25">
      <c r="F30063" s="469"/>
    </row>
    <row r="30064" spans="6:6" x14ac:dyDescent="0.25">
      <c r="F30064" s="469"/>
    </row>
    <row r="30065" spans="6:6" x14ac:dyDescent="0.25">
      <c r="F30065" s="469"/>
    </row>
    <row r="30066" spans="6:6" x14ac:dyDescent="0.25">
      <c r="F30066" s="469"/>
    </row>
    <row r="30067" spans="6:6" x14ac:dyDescent="0.25">
      <c r="F30067" s="469"/>
    </row>
    <row r="30068" spans="6:6" x14ac:dyDescent="0.25">
      <c r="F30068" s="469"/>
    </row>
    <row r="30069" spans="6:6" x14ac:dyDescent="0.25">
      <c r="F30069" s="469"/>
    </row>
    <row r="30070" spans="6:6" x14ac:dyDescent="0.25">
      <c r="F30070" s="469"/>
    </row>
    <row r="30071" spans="6:6" x14ac:dyDescent="0.25">
      <c r="F30071" s="469"/>
    </row>
    <row r="30072" spans="6:6" x14ac:dyDescent="0.25">
      <c r="F30072" s="469"/>
    </row>
    <row r="30073" spans="6:6" x14ac:dyDescent="0.25">
      <c r="F30073" s="469"/>
    </row>
    <row r="30074" spans="6:6" x14ac:dyDescent="0.25">
      <c r="F30074" s="469"/>
    </row>
    <row r="30075" spans="6:6" x14ac:dyDescent="0.25">
      <c r="F30075" s="469"/>
    </row>
    <row r="30076" spans="6:6" x14ac:dyDescent="0.25">
      <c r="F30076" s="469"/>
    </row>
    <row r="30077" spans="6:6" x14ac:dyDescent="0.25">
      <c r="F30077" s="469"/>
    </row>
    <row r="30078" spans="6:6" x14ac:dyDescent="0.25">
      <c r="F30078" s="469"/>
    </row>
    <row r="30079" spans="6:6" x14ac:dyDescent="0.25">
      <c r="F30079" s="469"/>
    </row>
    <row r="30080" spans="6:6" x14ac:dyDescent="0.25">
      <c r="F30080" s="469"/>
    </row>
    <row r="30081" spans="6:6" x14ac:dyDescent="0.25">
      <c r="F30081" s="469"/>
    </row>
    <row r="30082" spans="6:6" x14ac:dyDescent="0.25">
      <c r="F30082" s="469"/>
    </row>
    <row r="30083" spans="6:6" x14ac:dyDescent="0.25">
      <c r="F30083" s="469"/>
    </row>
    <row r="30084" spans="6:6" x14ac:dyDescent="0.25">
      <c r="F30084" s="469"/>
    </row>
    <row r="30085" spans="6:6" x14ac:dyDescent="0.25">
      <c r="F30085" s="469"/>
    </row>
    <row r="30086" spans="6:6" x14ac:dyDescent="0.25">
      <c r="F30086" s="469"/>
    </row>
    <row r="30087" spans="6:6" x14ac:dyDescent="0.25">
      <c r="F30087" s="469"/>
    </row>
    <row r="30088" spans="6:6" x14ac:dyDescent="0.25">
      <c r="F30088" s="469"/>
    </row>
    <row r="30089" spans="6:6" x14ac:dyDescent="0.25">
      <c r="F30089" s="469"/>
    </row>
    <row r="30090" spans="6:6" x14ac:dyDescent="0.25">
      <c r="F30090" s="469"/>
    </row>
    <row r="30091" spans="6:6" x14ac:dyDescent="0.25">
      <c r="F30091" s="469"/>
    </row>
    <row r="30092" spans="6:6" x14ac:dyDescent="0.25">
      <c r="F30092" s="469"/>
    </row>
    <row r="30093" spans="6:6" x14ac:dyDescent="0.25">
      <c r="F30093" s="469"/>
    </row>
    <row r="30094" spans="6:6" x14ac:dyDescent="0.25">
      <c r="F30094" s="469"/>
    </row>
    <row r="30095" spans="6:6" x14ac:dyDescent="0.25">
      <c r="F30095" s="469"/>
    </row>
    <row r="30096" spans="6:6" x14ac:dyDescent="0.25">
      <c r="F30096" s="469"/>
    </row>
    <row r="30097" spans="6:6" x14ac:dyDescent="0.25">
      <c r="F30097" s="469"/>
    </row>
    <row r="30098" spans="6:6" x14ac:dyDescent="0.25">
      <c r="F30098" s="469"/>
    </row>
    <row r="30099" spans="6:6" x14ac:dyDescent="0.25">
      <c r="F30099" s="469"/>
    </row>
    <row r="30100" spans="6:6" x14ac:dyDescent="0.25">
      <c r="F30100" s="469"/>
    </row>
    <row r="30101" spans="6:6" x14ac:dyDescent="0.25">
      <c r="F30101" s="469"/>
    </row>
    <row r="30102" spans="6:6" x14ac:dyDescent="0.25">
      <c r="F30102" s="469"/>
    </row>
    <row r="30103" spans="6:6" x14ac:dyDescent="0.25">
      <c r="F30103" s="469"/>
    </row>
    <row r="30104" spans="6:6" x14ac:dyDescent="0.25">
      <c r="F30104" s="469"/>
    </row>
    <row r="30105" spans="6:6" x14ac:dyDescent="0.25">
      <c r="F30105" s="469"/>
    </row>
    <row r="30106" spans="6:6" x14ac:dyDescent="0.25">
      <c r="F30106" s="469"/>
    </row>
    <row r="30107" spans="6:6" x14ac:dyDescent="0.25">
      <c r="F30107" s="469"/>
    </row>
    <row r="30108" spans="6:6" x14ac:dyDescent="0.25">
      <c r="F30108" s="469"/>
    </row>
    <row r="30109" spans="6:6" x14ac:dyDescent="0.25">
      <c r="F30109" s="469"/>
    </row>
    <row r="30110" spans="6:6" x14ac:dyDescent="0.25">
      <c r="F30110" s="469"/>
    </row>
    <row r="30111" spans="6:6" x14ac:dyDescent="0.25">
      <c r="F30111" s="469"/>
    </row>
    <row r="30112" spans="6:6" x14ac:dyDescent="0.25">
      <c r="F30112" s="469"/>
    </row>
    <row r="30113" spans="6:6" x14ac:dyDescent="0.25">
      <c r="F30113" s="469"/>
    </row>
    <row r="30114" spans="6:6" x14ac:dyDescent="0.25">
      <c r="F30114" s="469"/>
    </row>
    <row r="30115" spans="6:6" x14ac:dyDescent="0.25">
      <c r="F30115" s="469"/>
    </row>
    <row r="30116" spans="6:6" x14ac:dyDescent="0.25">
      <c r="F30116" s="469"/>
    </row>
    <row r="30117" spans="6:6" x14ac:dyDescent="0.25">
      <c r="F30117" s="469"/>
    </row>
    <row r="30118" spans="6:6" x14ac:dyDescent="0.25">
      <c r="F30118" s="469"/>
    </row>
    <row r="30119" spans="6:6" x14ac:dyDescent="0.25">
      <c r="F30119" s="469"/>
    </row>
    <row r="30120" spans="6:6" x14ac:dyDescent="0.25">
      <c r="F30120" s="469"/>
    </row>
    <row r="30121" spans="6:6" x14ac:dyDescent="0.25">
      <c r="F30121" s="469"/>
    </row>
    <row r="30122" spans="6:6" x14ac:dyDescent="0.25">
      <c r="F30122" s="469"/>
    </row>
    <row r="30123" spans="6:6" x14ac:dyDescent="0.25">
      <c r="F30123" s="469"/>
    </row>
    <row r="30124" spans="6:6" x14ac:dyDescent="0.25">
      <c r="F30124" s="469"/>
    </row>
    <row r="30125" spans="6:6" x14ac:dyDescent="0.25">
      <c r="F30125" s="469"/>
    </row>
    <row r="30126" spans="6:6" x14ac:dyDescent="0.25">
      <c r="F30126" s="469"/>
    </row>
    <row r="30127" spans="6:6" x14ac:dyDescent="0.25">
      <c r="F30127" s="469"/>
    </row>
    <row r="30128" spans="6:6" x14ac:dyDescent="0.25">
      <c r="F30128" s="469"/>
    </row>
    <row r="30129" spans="6:6" x14ac:dyDescent="0.25">
      <c r="F30129" s="469"/>
    </row>
    <row r="30130" spans="6:6" x14ac:dyDescent="0.25">
      <c r="F30130" s="469"/>
    </row>
    <row r="30131" spans="6:6" x14ac:dyDescent="0.25">
      <c r="F30131" s="469"/>
    </row>
    <row r="30132" spans="6:6" x14ac:dyDescent="0.25">
      <c r="F30132" s="469"/>
    </row>
    <row r="30133" spans="6:6" x14ac:dyDescent="0.25">
      <c r="F30133" s="469"/>
    </row>
    <row r="30134" spans="6:6" x14ac:dyDescent="0.25">
      <c r="F30134" s="469"/>
    </row>
    <row r="30135" spans="6:6" x14ac:dyDescent="0.25">
      <c r="F30135" s="469"/>
    </row>
    <row r="30136" spans="6:6" x14ac:dyDescent="0.25">
      <c r="F30136" s="469"/>
    </row>
    <row r="30137" spans="6:6" x14ac:dyDescent="0.25">
      <c r="F30137" s="469"/>
    </row>
    <row r="30138" spans="6:6" x14ac:dyDescent="0.25">
      <c r="F30138" s="469"/>
    </row>
    <row r="30139" spans="6:6" x14ac:dyDescent="0.25">
      <c r="F30139" s="469"/>
    </row>
    <row r="30140" spans="6:6" x14ac:dyDescent="0.25">
      <c r="F30140" s="469"/>
    </row>
    <row r="30141" spans="6:6" x14ac:dyDescent="0.25">
      <c r="F30141" s="469"/>
    </row>
    <row r="30142" spans="6:6" x14ac:dyDescent="0.25">
      <c r="F30142" s="469"/>
    </row>
    <row r="30143" spans="6:6" x14ac:dyDescent="0.25">
      <c r="F30143" s="469"/>
    </row>
    <row r="30144" spans="6:6" x14ac:dyDescent="0.25">
      <c r="F30144" s="469"/>
    </row>
    <row r="30145" spans="6:6" x14ac:dyDescent="0.25">
      <c r="F30145" s="469"/>
    </row>
    <row r="30146" spans="6:6" x14ac:dyDescent="0.25">
      <c r="F30146" s="469"/>
    </row>
    <row r="30147" spans="6:6" x14ac:dyDescent="0.25">
      <c r="F30147" s="469"/>
    </row>
    <row r="30148" spans="6:6" x14ac:dyDescent="0.25">
      <c r="F30148" s="469"/>
    </row>
    <row r="30149" spans="6:6" x14ac:dyDescent="0.25">
      <c r="F30149" s="469"/>
    </row>
    <row r="30150" spans="6:6" x14ac:dyDescent="0.25">
      <c r="F30150" s="469"/>
    </row>
    <row r="30151" spans="6:6" x14ac:dyDescent="0.25">
      <c r="F30151" s="469"/>
    </row>
    <row r="30152" spans="6:6" x14ac:dyDescent="0.25">
      <c r="F30152" s="469"/>
    </row>
    <row r="30153" spans="6:6" x14ac:dyDescent="0.25">
      <c r="F30153" s="469"/>
    </row>
    <row r="30154" spans="6:6" x14ac:dyDescent="0.25">
      <c r="F30154" s="469"/>
    </row>
    <row r="30155" spans="6:6" x14ac:dyDescent="0.25">
      <c r="F30155" s="469"/>
    </row>
    <row r="30156" spans="6:6" x14ac:dyDescent="0.25">
      <c r="F30156" s="469"/>
    </row>
    <row r="30157" spans="6:6" x14ac:dyDescent="0.25">
      <c r="F30157" s="469"/>
    </row>
    <row r="30158" spans="6:6" x14ac:dyDescent="0.25">
      <c r="F30158" s="469"/>
    </row>
    <row r="30159" spans="6:6" x14ac:dyDescent="0.25">
      <c r="F30159" s="469"/>
    </row>
    <row r="30160" spans="6:6" x14ac:dyDescent="0.25">
      <c r="F30160" s="469"/>
    </row>
    <row r="30161" spans="6:6" x14ac:dyDescent="0.25">
      <c r="F30161" s="469"/>
    </row>
    <row r="30162" spans="6:6" x14ac:dyDescent="0.25">
      <c r="F30162" s="469"/>
    </row>
    <row r="30163" spans="6:6" x14ac:dyDescent="0.25">
      <c r="F30163" s="469"/>
    </row>
    <row r="30164" spans="6:6" x14ac:dyDescent="0.25">
      <c r="F30164" s="469"/>
    </row>
    <row r="30165" spans="6:6" x14ac:dyDescent="0.25">
      <c r="F30165" s="469"/>
    </row>
    <row r="30166" spans="6:6" x14ac:dyDescent="0.25">
      <c r="F30166" s="469"/>
    </row>
    <row r="30167" spans="6:6" x14ac:dyDescent="0.25">
      <c r="F30167" s="469"/>
    </row>
    <row r="30168" spans="6:6" x14ac:dyDescent="0.25">
      <c r="F30168" s="469"/>
    </row>
    <row r="30169" spans="6:6" x14ac:dyDescent="0.25">
      <c r="F30169" s="469"/>
    </row>
    <row r="30170" spans="6:6" x14ac:dyDescent="0.25">
      <c r="F30170" s="469"/>
    </row>
    <row r="30171" spans="6:6" x14ac:dyDescent="0.25">
      <c r="F30171" s="469"/>
    </row>
    <row r="30172" spans="6:6" x14ac:dyDescent="0.25">
      <c r="F30172" s="469"/>
    </row>
    <row r="30173" spans="6:6" x14ac:dyDescent="0.25">
      <c r="F30173" s="469"/>
    </row>
    <row r="30174" spans="6:6" x14ac:dyDescent="0.25">
      <c r="F30174" s="469"/>
    </row>
    <row r="30175" spans="6:6" x14ac:dyDescent="0.25">
      <c r="F30175" s="469"/>
    </row>
    <row r="30176" spans="6:6" x14ac:dyDescent="0.25">
      <c r="F30176" s="469"/>
    </row>
    <row r="30177" spans="6:6" x14ac:dyDescent="0.25">
      <c r="F30177" s="469"/>
    </row>
    <row r="30178" spans="6:6" x14ac:dyDescent="0.25">
      <c r="F30178" s="469"/>
    </row>
    <row r="30179" spans="6:6" x14ac:dyDescent="0.25">
      <c r="F30179" s="469"/>
    </row>
    <row r="30180" spans="6:6" x14ac:dyDescent="0.25">
      <c r="F30180" s="469"/>
    </row>
    <row r="30181" spans="6:6" x14ac:dyDescent="0.25">
      <c r="F30181" s="469"/>
    </row>
    <row r="30182" spans="6:6" x14ac:dyDescent="0.25">
      <c r="F30182" s="469"/>
    </row>
    <row r="30183" spans="6:6" x14ac:dyDescent="0.25">
      <c r="F30183" s="469"/>
    </row>
    <row r="30184" spans="6:6" x14ac:dyDescent="0.25">
      <c r="F30184" s="469"/>
    </row>
    <row r="30185" spans="6:6" x14ac:dyDescent="0.25">
      <c r="F30185" s="469"/>
    </row>
    <row r="30186" spans="6:6" x14ac:dyDescent="0.25">
      <c r="F30186" s="469"/>
    </row>
    <row r="30187" spans="6:6" x14ac:dyDescent="0.25">
      <c r="F30187" s="469"/>
    </row>
    <row r="30188" spans="6:6" x14ac:dyDescent="0.25">
      <c r="F30188" s="469"/>
    </row>
    <row r="30189" spans="6:6" x14ac:dyDescent="0.25">
      <c r="F30189" s="469"/>
    </row>
    <row r="30190" spans="6:6" x14ac:dyDescent="0.25">
      <c r="F30190" s="469"/>
    </row>
    <row r="30191" spans="6:6" x14ac:dyDescent="0.25">
      <c r="F30191" s="469"/>
    </row>
    <row r="30192" spans="6:6" x14ac:dyDescent="0.25">
      <c r="F30192" s="469"/>
    </row>
    <row r="30193" spans="6:6" x14ac:dyDescent="0.25">
      <c r="F30193" s="469"/>
    </row>
    <row r="30194" spans="6:6" x14ac:dyDescent="0.25">
      <c r="F30194" s="469"/>
    </row>
    <row r="30195" spans="6:6" x14ac:dyDescent="0.25">
      <c r="F30195" s="469"/>
    </row>
    <row r="30196" spans="6:6" x14ac:dyDescent="0.25">
      <c r="F30196" s="469"/>
    </row>
    <row r="30197" spans="6:6" x14ac:dyDescent="0.25">
      <c r="F30197" s="469"/>
    </row>
    <row r="30198" spans="6:6" x14ac:dyDescent="0.25">
      <c r="F30198" s="469"/>
    </row>
    <row r="30199" spans="6:6" x14ac:dyDescent="0.25">
      <c r="F30199" s="469"/>
    </row>
    <row r="30200" spans="6:6" x14ac:dyDescent="0.25">
      <c r="F30200" s="469"/>
    </row>
    <row r="30201" spans="6:6" x14ac:dyDescent="0.25">
      <c r="F30201" s="469"/>
    </row>
    <row r="30202" spans="6:6" x14ac:dyDescent="0.25">
      <c r="F30202" s="469"/>
    </row>
    <row r="30203" spans="6:6" x14ac:dyDescent="0.25">
      <c r="F30203" s="469"/>
    </row>
    <row r="30204" spans="6:6" x14ac:dyDescent="0.25">
      <c r="F30204" s="469"/>
    </row>
    <row r="30205" spans="6:6" x14ac:dyDescent="0.25">
      <c r="F30205" s="469"/>
    </row>
    <row r="30206" spans="6:6" x14ac:dyDescent="0.25">
      <c r="F30206" s="469"/>
    </row>
    <row r="30207" spans="6:6" x14ac:dyDescent="0.25">
      <c r="F30207" s="469"/>
    </row>
    <row r="30208" spans="6:6" x14ac:dyDescent="0.25">
      <c r="F30208" s="469"/>
    </row>
    <row r="30209" spans="6:6" x14ac:dyDescent="0.25">
      <c r="F30209" s="469"/>
    </row>
    <row r="30210" spans="6:6" x14ac:dyDescent="0.25">
      <c r="F30210" s="469"/>
    </row>
    <row r="30211" spans="6:6" x14ac:dyDescent="0.25">
      <c r="F30211" s="469"/>
    </row>
    <row r="30212" spans="6:6" x14ac:dyDescent="0.25">
      <c r="F30212" s="469"/>
    </row>
    <row r="30213" spans="6:6" x14ac:dyDescent="0.25">
      <c r="F30213" s="469"/>
    </row>
    <row r="30214" spans="6:6" x14ac:dyDescent="0.25">
      <c r="F30214" s="469"/>
    </row>
    <row r="30215" spans="6:6" x14ac:dyDescent="0.25">
      <c r="F30215" s="469"/>
    </row>
    <row r="30216" spans="6:6" x14ac:dyDescent="0.25">
      <c r="F30216" s="469"/>
    </row>
    <row r="30217" spans="6:6" x14ac:dyDescent="0.25">
      <c r="F30217" s="469"/>
    </row>
    <row r="30218" spans="6:6" x14ac:dyDescent="0.25">
      <c r="F30218" s="469"/>
    </row>
    <row r="30219" spans="6:6" x14ac:dyDescent="0.25">
      <c r="F30219" s="469"/>
    </row>
    <row r="30220" spans="6:6" x14ac:dyDescent="0.25">
      <c r="F30220" s="469"/>
    </row>
    <row r="30221" spans="6:6" x14ac:dyDescent="0.25">
      <c r="F30221" s="469"/>
    </row>
    <row r="30222" spans="6:6" x14ac:dyDescent="0.25">
      <c r="F30222" s="469"/>
    </row>
    <row r="30223" spans="6:6" x14ac:dyDescent="0.25">
      <c r="F30223" s="469"/>
    </row>
    <row r="30224" spans="6:6" x14ac:dyDescent="0.25">
      <c r="F30224" s="469"/>
    </row>
    <row r="30225" spans="6:6" x14ac:dyDescent="0.25">
      <c r="F30225" s="469"/>
    </row>
    <row r="30226" spans="6:6" x14ac:dyDescent="0.25">
      <c r="F30226" s="469"/>
    </row>
    <row r="30227" spans="6:6" x14ac:dyDescent="0.25">
      <c r="F30227" s="469"/>
    </row>
    <row r="30228" spans="6:6" x14ac:dyDescent="0.25">
      <c r="F30228" s="469"/>
    </row>
    <row r="30229" spans="6:6" x14ac:dyDescent="0.25">
      <c r="F30229" s="469"/>
    </row>
    <row r="30230" spans="6:6" x14ac:dyDescent="0.25">
      <c r="F30230" s="469"/>
    </row>
    <row r="30231" spans="6:6" x14ac:dyDescent="0.25">
      <c r="F30231" s="469"/>
    </row>
    <row r="30232" spans="6:6" x14ac:dyDescent="0.25">
      <c r="F30232" s="469"/>
    </row>
    <row r="30233" spans="6:6" x14ac:dyDescent="0.25">
      <c r="F30233" s="469"/>
    </row>
    <row r="30234" spans="6:6" x14ac:dyDescent="0.25">
      <c r="F30234" s="469"/>
    </row>
    <row r="30235" spans="6:6" x14ac:dyDescent="0.25">
      <c r="F30235" s="469"/>
    </row>
    <row r="30236" spans="6:6" x14ac:dyDescent="0.25">
      <c r="F30236" s="469"/>
    </row>
    <row r="30237" spans="6:6" x14ac:dyDescent="0.25">
      <c r="F30237" s="469"/>
    </row>
    <row r="30238" spans="6:6" x14ac:dyDescent="0.25">
      <c r="F30238" s="469"/>
    </row>
    <row r="30239" spans="6:6" x14ac:dyDescent="0.25">
      <c r="F30239" s="469"/>
    </row>
    <row r="30240" spans="6:6" x14ac:dyDescent="0.25">
      <c r="F30240" s="469"/>
    </row>
    <row r="30241" spans="6:6" x14ac:dyDescent="0.25">
      <c r="F30241" s="469"/>
    </row>
    <row r="30242" spans="6:6" x14ac:dyDescent="0.25">
      <c r="F30242" s="469"/>
    </row>
    <row r="30243" spans="6:6" x14ac:dyDescent="0.25">
      <c r="F30243" s="469"/>
    </row>
    <row r="30244" spans="6:6" x14ac:dyDescent="0.25">
      <c r="F30244" s="469"/>
    </row>
    <row r="30245" spans="6:6" x14ac:dyDescent="0.25">
      <c r="F30245" s="469"/>
    </row>
    <row r="30246" spans="6:6" x14ac:dyDescent="0.25">
      <c r="F30246" s="469"/>
    </row>
    <row r="30247" spans="6:6" x14ac:dyDescent="0.25">
      <c r="F30247" s="469"/>
    </row>
    <row r="30248" spans="6:6" x14ac:dyDescent="0.25">
      <c r="F30248" s="469"/>
    </row>
    <row r="30249" spans="6:6" x14ac:dyDescent="0.25">
      <c r="F30249" s="469"/>
    </row>
    <row r="30250" spans="6:6" x14ac:dyDescent="0.25">
      <c r="F30250" s="469"/>
    </row>
    <row r="30251" spans="6:6" x14ac:dyDescent="0.25">
      <c r="F30251" s="469"/>
    </row>
    <row r="30252" spans="6:6" x14ac:dyDescent="0.25">
      <c r="F30252" s="469"/>
    </row>
    <row r="30253" spans="6:6" x14ac:dyDescent="0.25">
      <c r="F30253" s="469"/>
    </row>
    <row r="30254" spans="6:6" x14ac:dyDescent="0.25">
      <c r="F30254" s="469"/>
    </row>
    <row r="30255" spans="6:6" x14ac:dyDescent="0.25">
      <c r="F30255" s="469"/>
    </row>
    <row r="30256" spans="6:6" x14ac:dyDescent="0.25">
      <c r="F30256" s="469"/>
    </row>
    <row r="30257" spans="6:6" x14ac:dyDescent="0.25">
      <c r="F30257" s="469"/>
    </row>
    <row r="30258" spans="6:6" x14ac:dyDescent="0.25">
      <c r="F30258" s="469"/>
    </row>
    <row r="30259" spans="6:6" x14ac:dyDescent="0.25">
      <c r="F30259" s="469"/>
    </row>
    <row r="30260" spans="6:6" x14ac:dyDescent="0.25">
      <c r="F30260" s="469"/>
    </row>
    <row r="30261" spans="6:6" x14ac:dyDescent="0.25">
      <c r="F30261" s="469"/>
    </row>
    <row r="30262" spans="6:6" x14ac:dyDescent="0.25">
      <c r="F30262" s="469"/>
    </row>
    <row r="30263" spans="6:6" x14ac:dyDescent="0.25">
      <c r="F30263" s="469"/>
    </row>
    <row r="30264" spans="6:6" x14ac:dyDescent="0.25">
      <c r="F30264" s="469"/>
    </row>
    <row r="30265" spans="6:6" x14ac:dyDescent="0.25">
      <c r="F30265" s="469"/>
    </row>
    <row r="30266" spans="6:6" x14ac:dyDescent="0.25">
      <c r="F30266" s="469"/>
    </row>
    <row r="30267" spans="6:6" x14ac:dyDescent="0.25">
      <c r="F30267" s="469"/>
    </row>
    <row r="30268" spans="6:6" x14ac:dyDescent="0.25">
      <c r="F30268" s="469"/>
    </row>
    <row r="30269" spans="6:6" x14ac:dyDescent="0.25">
      <c r="F30269" s="469"/>
    </row>
    <row r="30270" spans="6:6" x14ac:dyDescent="0.25">
      <c r="F30270" s="469"/>
    </row>
    <row r="30271" spans="6:6" x14ac:dyDescent="0.25">
      <c r="F30271" s="469"/>
    </row>
    <row r="30272" spans="6:6" x14ac:dyDescent="0.25">
      <c r="F30272" s="469"/>
    </row>
    <row r="30273" spans="6:6" x14ac:dyDescent="0.25">
      <c r="F30273" s="469"/>
    </row>
    <row r="30274" spans="6:6" x14ac:dyDescent="0.25">
      <c r="F30274" s="469"/>
    </row>
    <row r="30275" spans="6:6" x14ac:dyDescent="0.25">
      <c r="F30275" s="469"/>
    </row>
    <row r="30276" spans="6:6" x14ac:dyDescent="0.25">
      <c r="F30276" s="469"/>
    </row>
    <row r="30277" spans="6:6" x14ac:dyDescent="0.25">
      <c r="F30277" s="469"/>
    </row>
    <row r="30278" spans="6:6" x14ac:dyDescent="0.25">
      <c r="F30278" s="469"/>
    </row>
    <row r="30279" spans="6:6" x14ac:dyDescent="0.25">
      <c r="F30279" s="469"/>
    </row>
    <row r="30280" spans="6:6" x14ac:dyDescent="0.25">
      <c r="F30280" s="469"/>
    </row>
    <row r="30281" spans="6:6" x14ac:dyDescent="0.25">
      <c r="F30281" s="469"/>
    </row>
    <row r="30282" spans="6:6" x14ac:dyDescent="0.25">
      <c r="F30282" s="469"/>
    </row>
    <row r="30283" spans="6:6" x14ac:dyDescent="0.25">
      <c r="F30283" s="469"/>
    </row>
    <row r="30284" spans="6:6" x14ac:dyDescent="0.25">
      <c r="F30284" s="469"/>
    </row>
    <row r="30285" spans="6:6" x14ac:dyDescent="0.25">
      <c r="F30285" s="469"/>
    </row>
    <row r="30286" spans="6:6" x14ac:dyDescent="0.25">
      <c r="F30286" s="469"/>
    </row>
    <row r="30287" spans="6:6" x14ac:dyDescent="0.25">
      <c r="F30287" s="469"/>
    </row>
    <row r="30288" spans="6:6" x14ac:dyDescent="0.25">
      <c r="F30288" s="469"/>
    </row>
    <row r="30289" spans="6:6" x14ac:dyDescent="0.25">
      <c r="F30289" s="469"/>
    </row>
    <row r="30290" spans="6:6" x14ac:dyDescent="0.25">
      <c r="F30290" s="469"/>
    </row>
    <row r="30291" spans="6:6" x14ac:dyDescent="0.25">
      <c r="F30291" s="469"/>
    </row>
    <row r="30292" spans="6:6" x14ac:dyDescent="0.25">
      <c r="F30292" s="469"/>
    </row>
    <row r="30293" spans="6:6" x14ac:dyDescent="0.25">
      <c r="F30293" s="469"/>
    </row>
    <row r="30294" spans="6:6" x14ac:dyDescent="0.25">
      <c r="F30294" s="469"/>
    </row>
    <row r="30295" spans="6:6" x14ac:dyDescent="0.25">
      <c r="F30295" s="469"/>
    </row>
    <row r="30296" spans="6:6" x14ac:dyDescent="0.25">
      <c r="F30296" s="469"/>
    </row>
    <row r="30297" spans="6:6" x14ac:dyDescent="0.25">
      <c r="F30297" s="469"/>
    </row>
    <row r="30298" spans="6:6" x14ac:dyDescent="0.25">
      <c r="F30298" s="469"/>
    </row>
    <row r="30299" spans="6:6" x14ac:dyDescent="0.25">
      <c r="F30299" s="469"/>
    </row>
    <row r="30300" spans="6:6" x14ac:dyDescent="0.25">
      <c r="F30300" s="469"/>
    </row>
    <row r="30301" spans="6:6" x14ac:dyDescent="0.25">
      <c r="F30301" s="469"/>
    </row>
    <row r="30302" spans="6:6" x14ac:dyDescent="0.25">
      <c r="F30302" s="469"/>
    </row>
    <row r="30303" spans="6:6" x14ac:dyDescent="0.25">
      <c r="F30303" s="469"/>
    </row>
    <row r="30304" spans="6:6" x14ac:dyDescent="0.25">
      <c r="F30304" s="469"/>
    </row>
    <row r="30305" spans="6:6" x14ac:dyDescent="0.25">
      <c r="F30305" s="469"/>
    </row>
    <row r="30306" spans="6:6" x14ac:dyDescent="0.25">
      <c r="F30306" s="469"/>
    </row>
    <row r="30307" spans="6:6" x14ac:dyDescent="0.25">
      <c r="F30307" s="469"/>
    </row>
    <row r="30308" spans="6:6" x14ac:dyDescent="0.25">
      <c r="F30308" s="469"/>
    </row>
    <row r="30309" spans="6:6" x14ac:dyDescent="0.25">
      <c r="F30309" s="469"/>
    </row>
    <row r="30310" spans="6:6" x14ac:dyDescent="0.25">
      <c r="F30310" s="469"/>
    </row>
    <row r="30311" spans="6:6" x14ac:dyDescent="0.25">
      <c r="F30311" s="469"/>
    </row>
    <row r="30312" spans="6:6" x14ac:dyDescent="0.25">
      <c r="F30312" s="469"/>
    </row>
    <row r="30313" spans="6:6" x14ac:dyDescent="0.25">
      <c r="F30313" s="469"/>
    </row>
    <row r="30314" spans="6:6" x14ac:dyDescent="0.25">
      <c r="F30314" s="469"/>
    </row>
    <row r="30315" spans="6:6" x14ac:dyDescent="0.25">
      <c r="F30315" s="469"/>
    </row>
    <row r="30316" spans="6:6" x14ac:dyDescent="0.25">
      <c r="F30316" s="469"/>
    </row>
    <row r="30317" spans="6:6" x14ac:dyDescent="0.25">
      <c r="F30317" s="469"/>
    </row>
    <row r="30318" spans="6:6" x14ac:dyDescent="0.25">
      <c r="F30318" s="469"/>
    </row>
    <row r="30319" spans="6:6" x14ac:dyDescent="0.25">
      <c r="F30319" s="469"/>
    </row>
    <row r="30320" spans="6:6" x14ac:dyDescent="0.25">
      <c r="F30320" s="469"/>
    </row>
    <row r="30321" spans="6:6" x14ac:dyDescent="0.25">
      <c r="F30321" s="469"/>
    </row>
    <row r="30322" spans="6:6" x14ac:dyDescent="0.25">
      <c r="F30322" s="469"/>
    </row>
    <row r="30323" spans="6:6" x14ac:dyDescent="0.25">
      <c r="F30323" s="469"/>
    </row>
    <row r="30324" spans="6:6" x14ac:dyDescent="0.25">
      <c r="F30324" s="469"/>
    </row>
    <row r="30325" spans="6:6" x14ac:dyDescent="0.25">
      <c r="F30325" s="469"/>
    </row>
    <row r="30326" spans="6:6" x14ac:dyDescent="0.25">
      <c r="F30326" s="469"/>
    </row>
    <row r="30327" spans="6:6" x14ac:dyDescent="0.25">
      <c r="F30327" s="469"/>
    </row>
    <row r="30328" spans="6:6" x14ac:dyDescent="0.25">
      <c r="F30328" s="469"/>
    </row>
    <row r="30329" spans="6:6" x14ac:dyDescent="0.25">
      <c r="F30329" s="469"/>
    </row>
    <row r="30330" spans="6:6" x14ac:dyDescent="0.25">
      <c r="F30330" s="469"/>
    </row>
    <row r="30331" spans="6:6" x14ac:dyDescent="0.25">
      <c r="F30331" s="469"/>
    </row>
    <row r="30332" spans="6:6" x14ac:dyDescent="0.25">
      <c r="F30332" s="469"/>
    </row>
    <row r="30333" spans="6:6" x14ac:dyDescent="0.25">
      <c r="F30333" s="469"/>
    </row>
    <row r="30334" spans="6:6" x14ac:dyDescent="0.25">
      <c r="F30334" s="469"/>
    </row>
    <row r="30335" spans="6:6" x14ac:dyDescent="0.25">
      <c r="F30335" s="469"/>
    </row>
    <row r="30336" spans="6:6" x14ac:dyDescent="0.25">
      <c r="F30336" s="469"/>
    </row>
    <row r="30337" spans="6:6" x14ac:dyDescent="0.25">
      <c r="F30337" s="469"/>
    </row>
    <row r="30338" spans="6:6" x14ac:dyDescent="0.25">
      <c r="F30338" s="469"/>
    </row>
    <row r="30339" spans="6:6" x14ac:dyDescent="0.25">
      <c r="F30339" s="469"/>
    </row>
    <row r="30340" spans="6:6" x14ac:dyDescent="0.25">
      <c r="F30340" s="469"/>
    </row>
    <row r="30341" spans="6:6" x14ac:dyDescent="0.25">
      <c r="F30341" s="469"/>
    </row>
    <row r="30342" spans="6:6" x14ac:dyDescent="0.25">
      <c r="F30342" s="469"/>
    </row>
    <row r="30343" spans="6:6" x14ac:dyDescent="0.25">
      <c r="F30343" s="469"/>
    </row>
    <row r="30344" spans="6:6" x14ac:dyDescent="0.25">
      <c r="F30344" s="469"/>
    </row>
    <row r="30345" spans="6:6" x14ac:dyDescent="0.25">
      <c r="F30345" s="469"/>
    </row>
    <row r="30346" spans="6:6" x14ac:dyDescent="0.25">
      <c r="F30346" s="469"/>
    </row>
    <row r="30347" spans="6:6" x14ac:dyDescent="0.25">
      <c r="F30347" s="469"/>
    </row>
    <row r="30348" spans="6:6" x14ac:dyDescent="0.25">
      <c r="F30348" s="469"/>
    </row>
    <row r="30349" spans="6:6" x14ac:dyDescent="0.25">
      <c r="F30349" s="469"/>
    </row>
    <row r="30350" spans="6:6" x14ac:dyDescent="0.25">
      <c r="F30350" s="469"/>
    </row>
    <row r="30351" spans="6:6" x14ac:dyDescent="0.25">
      <c r="F30351" s="469"/>
    </row>
    <row r="30352" spans="6:6" x14ac:dyDescent="0.25">
      <c r="F30352" s="469"/>
    </row>
    <row r="30353" spans="6:6" x14ac:dyDescent="0.25">
      <c r="F30353" s="469"/>
    </row>
    <row r="30354" spans="6:6" x14ac:dyDescent="0.25">
      <c r="F30354" s="469"/>
    </row>
    <row r="30355" spans="6:6" x14ac:dyDescent="0.25">
      <c r="F30355" s="469"/>
    </row>
    <row r="30356" spans="6:6" x14ac:dyDescent="0.25">
      <c r="F30356" s="469"/>
    </row>
    <row r="30357" spans="6:6" x14ac:dyDescent="0.25">
      <c r="F30357" s="469"/>
    </row>
    <row r="30358" spans="6:6" x14ac:dyDescent="0.25">
      <c r="F30358" s="469"/>
    </row>
    <row r="30359" spans="6:6" x14ac:dyDescent="0.25">
      <c r="F30359" s="469"/>
    </row>
    <row r="30360" spans="6:6" x14ac:dyDescent="0.25">
      <c r="F30360" s="469"/>
    </row>
    <row r="30361" spans="6:6" x14ac:dyDescent="0.25">
      <c r="F30361" s="469"/>
    </row>
    <row r="30362" spans="6:6" x14ac:dyDescent="0.25">
      <c r="F30362" s="469"/>
    </row>
    <row r="30363" spans="6:6" x14ac:dyDescent="0.25">
      <c r="F30363" s="469"/>
    </row>
    <row r="30364" spans="6:6" x14ac:dyDescent="0.25">
      <c r="F30364" s="469"/>
    </row>
    <row r="30365" spans="6:6" x14ac:dyDescent="0.25">
      <c r="F30365" s="469"/>
    </row>
    <row r="30366" spans="6:6" x14ac:dyDescent="0.25">
      <c r="F30366" s="469"/>
    </row>
    <row r="30367" spans="6:6" x14ac:dyDescent="0.25">
      <c r="F30367" s="469"/>
    </row>
    <row r="30368" spans="6:6" x14ac:dyDescent="0.25">
      <c r="F30368" s="469"/>
    </row>
    <row r="30369" spans="6:6" x14ac:dyDescent="0.25">
      <c r="F30369" s="469"/>
    </row>
    <row r="30370" spans="6:6" x14ac:dyDescent="0.25">
      <c r="F30370" s="469"/>
    </row>
    <row r="30371" spans="6:6" x14ac:dyDescent="0.25">
      <c r="F30371" s="469"/>
    </row>
    <row r="30372" spans="6:6" x14ac:dyDescent="0.25">
      <c r="F30372" s="469"/>
    </row>
    <row r="30373" spans="6:6" x14ac:dyDescent="0.25">
      <c r="F30373" s="469"/>
    </row>
    <row r="30374" spans="6:6" x14ac:dyDescent="0.25">
      <c r="F30374" s="469"/>
    </row>
    <row r="30375" spans="6:6" x14ac:dyDescent="0.25">
      <c r="F30375" s="469"/>
    </row>
    <row r="30376" spans="6:6" x14ac:dyDescent="0.25">
      <c r="F30376" s="469"/>
    </row>
    <row r="30377" spans="6:6" x14ac:dyDescent="0.25">
      <c r="F30377" s="469"/>
    </row>
    <row r="30378" spans="6:6" x14ac:dyDescent="0.25">
      <c r="F30378" s="469"/>
    </row>
    <row r="30379" spans="6:6" x14ac:dyDescent="0.25">
      <c r="F30379" s="469"/>
    </row>
    <row r="30380" spans="6:6" x14ac:dyDescent="0.25">
      <c r="F30380" s="469"/>
    </row>
    <row r="30381" spans="6:6" x14ac:dyDescent="0.25">
      <c r="F30381" s="469"/>
    </row>
    <row r="30382" spans="6:6" x14ac:dyDescent="0.25">
      <c r="F30382" s="469"/>
    </row>
    <row r="30383" spans="6:6" x14ac:dyDescent="0.25">
      <c r="F30383" s="469"/>
    </row>
    <row r="30384" spans="6:6" x14ac:dyDescent="0.25">
      <c r="F30384" s="469"/>
    </row>
    <row r="30385" spans="6:6" x14ac:dyDescent="0.25">
      <c r="F30385" s="469"/>
    </row>
    <row r="30386" spans="6:6" x14ac:dyDescent="0.25">
      <c r="F30386" s="469"/>
    </row>
    <row r="30387" spans="6:6" x14ac:dyDescent="0.25">
      <c r="F30387" s="469"/>
    </row>
    <row r="30388" spans="6:6" x14ac:dyDescent="0.25">
      <c r="F30388" s="469"/>
    </row>
    <row r="30389" spans="6:6" x14ac:dyDescent="0.25">
      <c r="F30389" s="469"/>
    </row>
    <row r="30390" spans="6:6" x14ac:dyDescent="0.25">
      <c r="F30390" s="469"/>
    </row>
    <row r="30391" spans="6:6" x14ac:dyDescent="0.25">
      <c r="F30391" s="469"/>
    </row>
    <row r="30392" spans="6:6" x14ac:dyDescent="0.25">
      <c r="F30392" s="469"/>
    </row>
    <row r="30393" spans="6:6" x14ac:dyDescent="0.25">
      <c r="F30393" s="469"/>
    </row>
    <row r="30394" spans="6:6" x14ac:dyDescent="0.25">
      <c r="F30394" s="469"/>
    </row>
    <row r="30395" spans="6:6" x14ac:dyDescent="0.25">
      <c r="F30395" s="469"/>
    </row>
    <row r="30396" spans="6:6" x14ac:dyDescent="0.25">
      <c r="F30396" s="469"/>
    </row>
    <row r="30397" spans="6:6" x14ac:dyDescent="0.25">
      <c r="F30397" s="469"/>
    </row>
    <row r="30398" spans="6:6" x14ac:dyDescent="0.25">
      <c r="F30398" s="469"/>
    </row>
    <row r="30399" spans="6:6" x14ac:dyDescent="0.25">
      <c r="F30399" s="469"/>
    </row>
    <row r="30400" spans="6:6" x14ac:dyDescent="0.25">
      <c r="F30400" s="469"/>
    </row>
    <row r="30401" spans="6:6" x14ac:dyDescent="0.25">
      <c r="F30401" s="469"/>
    </row>
    <row r="30402" spans="6:6" x14ac:dyDescent="0.25">
      <c r="F30402" s="469"/>
    </row>
    <row r="30403" spans="6:6" x14ac:dyDescent="0.25">
      <c r="F30403" s="469"/>
    </row>
    <row r="30404" spans="6:6" x14ac:dyDescent="0.25">
      <c r="F30404" s="469"/>
    </row>
    <row r="30405" spans="6:6" x14ac:dyDescent="0.25">
      <c r="F30405" s="469"/>
    </row>
    <row r="30406" spans="6:6" x14ac:dyDescent="0.25">
      <c r="F30406" s="469"/>
    </row>
    <row r="30407" spans="6:6" x14ac:dyDescent="0.25">
      <c r="F30407" s="469"/>
    </row>
    <row r="30408" spans="6:6" x14ac:dyDescent="0.25">
      <c r="F30408" s="469"/>
    </row>
    <row r="30409" spans="6:6" x14ac:dyDescent="0.25">
      <c r="F30409" s="469"/>
    </row>
    <row r="30410" spans="6:6" x14ac:dyDescent="0.25">
      <c r="F30410" s="469"/>
    </row>
    <row r="30411" spans="6:6" x14ac:dyDescent="0.25">
      <c r="F30411" s="469"/>
    </row>
    <row r="30412" spans="6:6" x14ac:dyDescent="0.25">
      <c r="F30412" s="469"/>
    </row>
    <row r="30413" spans="6:6" x14ac:dyDescent="0.25">
      <c r="F30413" s="469"/>
    </row>
    <row r="30414" spans="6:6" x14ac:dyDescent="0.25">
      <c r="F30414" s="469"/>
    </row>
    <row r="30415" spans="6:6" x14ac:dyDescent="0.25">
      <c r="F30415" s="469"/>
    </row>
    <row r="30416" spans="6:6" x14ac:dyDescent="0.25">
      <c r="F30416" s="469"/>
    </row>
    <row r="30417" spans="6:6" x14ac:dyDescent="0.25">
      <c r="F30417" s="469"/>
    </row>
    <row r="30418" spans="6:6" x14ac:dyDescent="0.25">
      <c r="F30418" s="469"/>
    </row>
    <row r="30419" spans="6:6" x14ac:dyDescent="0.25">
      <c r="F30419" s="469"/>
    </row>
    <row r="30420" spans="6:6" x14ac:dyDescent="0.25">
      <c r="F30420" s="469"/>
    </row>
    <row r="30421" spans="6:6" x14ac:dyDescent="0.25">
      <c r="F30421" s="469"/>
    </row>
    <row r="30422" spans="6:6" x14ac:dyDescent="0.25">
      <c r="F30422" s="469"/>
    </row>
    <row r="30423" spans="6:6" x14ac:dyDescent="0.25">
      <c r="F30423" s="469"/>
    </row>
    <row r="30424" spans="6:6" x14ac:dyDescent="0.25">
      <c r="F30424" s="469"/>
    </row>
    <row r="30425" spans="6:6" x14ac:dyDescent="0.25">
      <c r="F30425" s="469"/>
    </row>
    <row r="30426" spans="6:6" x14ac:dyDescent="0.25">
      <c r="F30426" s="469"/>
    </row>
    <row r="30427" spans="6:6" x14ac:dyDescent="0.25">
      <c r="F30427" s="469"/>
    </row>
    <row r="30428" spans="6:6" x14ac:dyDescent="0.25">
      <c r="F30428" s="469"/>
    </row>
    <row r="30429" spans="6:6" x14ac:dyDescent="0.25">
      <c r="F30429" s="469"/>
    </row>
    <row r="30430" spans="6:6" x14ac:dyDescent="0.25">
      <c r="F30430" s="469"/>
    </row>
    <row r="30431" spans="6:6" x14ac:dyDescent="0.25">
      <c r="F30431" s="469"/>
    </row>
    <row r="30432" spans="6:6" x14ac:dyDescent="0.25">
      <c r="F30432" s="469"/>
    </row>
    <row r="30433" spans="6:6" x14ac:dyDescent="0.25">
      <c r="F30433" s="469"/>
    </row>
    <row r="30434" spans="6:6" x14ac:dyDescent="0.25">
      <c r="F30434" s="469"/>
    </row>
    <row r="30435" spans="6:6" x14ac:dyDescent="0.25">
      <c r="F30435" s="469"/>
    </row>
    <row r="30436" spans="6:6" x14ac:dyDescent="0.25">
      <c r="F30436" s="469"/>
    </row>
    <row r="30437" spans="6:6" x14ac:dyDescent="0.25">
      <c r="F30437" s="469"/>
    </row>
    <row r="30438" spans="6:6" x14ac:dyDescent="0.25">
      <c r="F30438" s="469"/>
    </row>
    <row r="30439" spans="6:6" x14ac:dyDescent="0.25">
      <c r="F30439" s="469"/>
    </row>
    <row r="30440" spans="6:6" x14ac:dyDescent="0.25">
      <c r="F30440" s="469"/>
    </row>
    <row r="30441" spans="6:6" x14ac:dyDescent="0.25">
      <c r="F30441" s="469"/>
    </row>
    <row r="30442" spans="6:6" x14ac:dyDescent="0.25">
      <c r="F30442" s="469"/>
    </row>
    <row r="30443" spans="6:6" x14ac:dyDescent="0.25">
      <c r="F30443" s="469"/>
    </row>
    <row r="30444" spans="6:6" x14ac:dyDescent="0.25">
      <c r="F30444" s="469"/>
    </row>
    <row r="30445" spans="6:6" x14ac:dyDescent="0.25">
      <c r="F30445" s="469"/>
    </row>
    <row r="30446" spans="6:6" x14ac:dyDescent="0.25">
      <c r="F30446" s="469"/>
    </row>
    <row r="30447" spans="6:6" x14ac:dyDescent="0.25">
      <c r="F30447" s="469"/>
    </row>
    <row r="30448" spans="6:6" x14ac:dyDescent="0.25">
      <c r="F30448" s="469"/>
    </row>
    <row r="30449" spans="6:6" x14ac:dyDescent="0.25">
      <c r="F30449" s="469"/>
    </row>
    <row r="30450" spans="6:6" x14ac:dyDescent="0.25">
      <c r="F30450" s="469"/>
    </row>
    <row r="30451" spans="6:6" x14ac:dyDescent="0.25">
      <c r="F30451" s="469"/>
    </row>
    <row r="30452" spans="6:6" x14ac:dyDescent="0.25">
      <c r="F30452" s="469"/>
    </row>
    <row r="30453" spans="6:6" x14ac:dyDescent="0.25">
      <c r="F30453" s="469"/>
    </row>
    <row r="30454" spans="6:6" x14ac:dyDescent="0.25">
      <c r="F30454" s="469"/>
    </row>
    <row r="30455" spans="6:6" x14ac:dyDescent="0.25">
      <c r="F30455" s="469"/>
    </row>
    <row r="30456" spans="6:6" x14ac:dyDescent="0.25">
      <c r="F30456" s="469"/>
    </row>
    <row r="30457" spans="6:6" x14ac:dyDescent="0.25">
      <c r="F30457" s="469"/>
    </row>
    <row r="30458" spans="6:6" x14ac:dyDescent="0.25">
      <c r="F30458" s="469"/>
    </row>
    <row r="30459" spans="6:6" x14ac:dyDescent="0.25">
      <c r="F30459" s="469"/>
    </row>
    <row r="30460" spans="6:6" x14ac:dyDescent="0.25">
      <c r="F30460" s="469"/>
    </row>
    <row r="30461" spans="6:6" x14ac:dyDescent="0.25">
      <c r="F30461" s="469"/>
    </row>
    <row r="30462" spans="6:6" x14ac:dyDescent="0.25">
      <c r="F30462" s="469"/>
    </row>
    <row r="30463" spans="6:6" x14ac:dyDescent="0.25">
      <c r="F30463" s="469"/>
    </row>
    <row r="30464" spans="6:6" x14ac:dyDescent="0.25">
      <c r="F30464" s="469"/>
    </row>
    <row r="30465" spans="6:6" x14ac:dyDescent="0.25">
      <c r="F30465" s="469"/>
    </row>
    <row r="30466" spans="6:6" x14ac:dyDescent="0.25">
      <c r="F30466" s="469"/>
    </row>
    <row r="30467" spans="6:6" x14ac:dyDescent="0.25">
      <c r="F30467" s="469"/>
    </row>
    <row r="30468" spans="6:6" x14ac:dyDescent="0.25">
      <c r="F30468" s="469"/>
    </row>
    <row r="30469" spans="6:6" x14ac:dyDescent="0.25">
      <c r="F30469" s="469"/>
    </row>
    <row r="30470" spans="6:6" x14ac:dyDescent="0.25">
      <c r="F30470" s="469"/>
    </row>
    <row r="30471" spans="6:6" x14ac:dyDescent="0.25">
      <c r="F30471" s="469"/>
    </row>
    <row r="30472" spans="6:6" x14ac:dyDescent="0.25">
      <c r="F30472" s="469"/>
    </row>
    <row r="30473" spans="6:6" x14ac:dyDescent="0.25">
      <c r="F30473" s="469"/>
    </row>
    <row r="30474" spans="6:6" x14ac:dyDescent="0.25">
      <c r="F30474" s="469"/>
    </row>
    <row r="30475" spans="6:6" x14ac:dyDescent="0.25">
      <c r="F30475" s="469"/>
    </row>
    <row r="30476" spans="6:6" x14ac:dyDescent="0.25">
      <c r="F30476" s="469"/>
    </row>
    <row r="30477" spans="6:6" x14ac:dyDescent="0.25">
      <c r="F30477" s="469"/>
    </row>
    <row r="30478" spans="6:6" x14ac:dyDescent="0.25">
      <c r="F30478" s="469"/>
    </row>
    <row r="30479" spans="6:6" x14ac:dyDescent="0.25">
      <c r="F30479" s="469"/>
    </row>
    <row r="30480" spans="6:6" x14ac:dyDescent="0.25">
      <c r="F30480" s="469"/>
    </row>
    <row r="30481" spans="6:6" x14ac:dyDescent="0.25">
      <c r="F30481" s="469"/>
    </row>
    <row r="30482" spans="6:6" x14ac:dyDescent="0.25">
      <c r="F30482" s="469"/>
    </row>
    <row r="30483" spans="6:6" x14ac:dyDescent="0.25">
      <c r="F30483" s="469"/>
    </row>
    <row r="30484" spans="6:6" x14ac:dyDescent="0.25">
      <c r="F30484" s="469"/>
    </row>
    <row r="30485" spans="6:6" x14ac:dyDescent="0.25">
      <c r="F30485" s="469"/>
    </row>
    <row r="30486" spans="6:6" x14ac:dyDescent="0.25">
      <c r="F30486" s="469"/>
    </row>
    <row r="30487" spans="6:6" x14ac:dyDescent="0.25">
      <c r="F30487" s="469"/>
    </row>
    <row r="30488" spans="6:6" x14ac:dyDescent="0.25">
      <c r="F30488" s="469"/>
    </row>
    <row r="30489" spans="6:6" x14ac:dyDescent="0.25">
      <c r="F30489" s="469"/>
    </row>
    <row r="30490" spans="6:6" x14ac:dyDescent="0.25">
      <c r="F30490" s="469"/>
    </row>
    <row r="30491" spans="6:6" x14ac:dyDescent="0.25">
      <c r="F30491" s="469"/>
    </row>
    <row r="30492" spans="6:6" x14ac:dyDescent="0.25">
      <c r="F30492" s="469"/>
    </row>
    <row r="30493" spans="6:6" x14ac:dyDescent="0.25">
      <c r="F30493" s="469"/>
    </row>
    <row r="30494" spans="6:6" x14ac:dyDescent="0.25">
      <c r="F30494" s="469"/>
    </row>
    <row r="30495" spans="6:6" x14ac:dyDescent="0.25">
      <c r="F30495" s="469"/>
    </row>
    <row r="30496" spans="6:6" x14ac:dyDescent="0.25">
      <c r="F30496" s="469"/>
    </row>
    <row r="30497" spans="6:6" x14ac:dyDescent="0.25">
      <c r="F30497" s="469"/>
    </row>
    <row r="30498" spans="6:6" x14ac:dyDescent="0.25">
      <c r="F30498" s="469"/>
    </row>
    <row r="30499" spans="6:6" x14ac:dyDescent="0.25">
      <c r="F30499" s="469"/>
    </row>
    <row r="30500" spans="6:6" x14ac:dyDescent="0.25">
      <c r="F30500" s="469"/>
    </row>
    <row r="30501" spans="6:6" x14ac:dyDescent="0.25">
      <c r="F30501" s="469"/>
    </row>
    <row r="30502" spans="6:6" x14ac:dyDescent="0.25">
      <c r="F30502" s="469"/>
    </row>
    <row r="30503" spans="6:6" x14ac:dyDescent="0.25">
      <c r="F30503" s="469"/>
    </row>
    <row r="30504" spans="6:6" x14ac:dyDescent="0.25">
      <c r="F30504" s="469"/>
    </row>
    <row r="30505" spans="6:6" x14ac:dyDescent="0.25">
      <c r="F30505" s="469"/>
    </row>
    <row r="30506" spans="6:6" x14ac:dyDescent="0.25">
      <c r="F30506" s="469"/>
    </row>
    <row r="30507" spans="6:6" x14ac:dyDescent="0.25">
      <c r="F30507" s="469"/>
    </row>
    <row r="30508" spans="6:6" x14ac:dyDescent="0.25">
      <c r="F30508" s="469"/>
    </row>
    <row r="30509" spans="6:6" x14ac:dyDescent="0.25">
      <c r="F30509" s="469"/>
    </row>
    <row r="30510" spans="6:6" x14ac:dyDescent="0.25">
      <c r="F30510" s="469"/>
    </row>
    <row r="30511" spans="6:6" x14ac:dyDescent="0.25">
      <c r="F30511" s="469"/>
    </row>
    <row r="30512" spans="6:6" x14ac:dyDescent="0.25">
      <c r="F30512" s="469"/>
    </row>
    <row r="30513" spans="6:6" x14ac:dyDescent="0.25">
      <c r="F30513" s="469"/>
    </row>
    <row r="30514" spans="6:6" x14ac:dyDescent="0.25">
      <c r="F30514" s="469"/>
    </row>
    <row r="30515" spans="6:6" x14ac:dyDescent="0.25">
      <c r="F30515" s="469"/>
    </row>
    <row r="30516" spans="6:6" x14ac:dyDescent="0.25">
      <c r="F30516" s="469"/>
    </row>
    <row r="30517" spans="6:6" x14ac:dyDescent="0.25">
      <c r="F30517" s="469"/>
    </row>
    <row r="30518" spans="6:6" x14ac:dyDescent="0.25">
      <c r="F30518" s="469"/>
    </row>
    <row r="30519" spans="6:6" x14ac:dyDescent="0.25">
      <c r="F30519" s="469"/>
    </row>
    <row r="30520" spans="6:6" x14ac:dyDescent="0.25">
      <c r="F30520" s="469"/>
    </row>
    <row r="30521" spans="6:6" x14ac:dyDescent="0.25">
      <c r="F30521" s="469"/>
    </row>
    <row r="30522" spans="6:6" x14ac:dyDescent="0.25">
      <c r="F30522" s="469"/>
    </row>
    <row r="30523" spans="6:6" x14ac:dyDescent="0.25">
      <c r="F30523" s="469"/>
    </row>
    <row r="30524" spans="6:6" x14ac:dyDescent="0.25">
      <c r="F30524" s="469"/>
    </row>
    <row r="30525" spans="6:6" x14ac:dyDescent="0.25">
      <c r="F30525" s="469"/>
    </row>
    <row r="30526" spans="6:6" x14ac:dyDescent="0.25">
      <c r="F30526" s="469"/>
    </row>
    <row r="30527" spans="6:6" x14ac:dyDescent="0.25">
      <c r="F30527" s="469"/>
    </row>
    <row r="30528" spans="6:6" x14ac:dyDescent="0.25">
      <c r="F30528" s="469"/>
    </row>
    <row r="30529" spans="6:6" x14ac:dyDescent="0.25">
      <c r="F30529" s="469"/>
    </row>
    <row r="30530" spans="6:6" x14ac:dyDescent="0.25">
      <c r="F30530" s="469"/>
    </row>
    <row r="30531" spans="6:6" x14ac:dyDescent="0.25">
      <c r="F30531" s="469"/>
    </row>
    <row r="30532" spans="6:6" x14ac:dyDescent="0.25">
      <c r="F30532" s="469"/>
    </row>
    <row r="30533" spans="6:6" x14ac:dyDescent="0.25">
      <c r="F30533" s="469"/>
    </row>
    <row r="30534" spans="6:6" x14ac:dyDescent="0.25">
      <c r="F30534" s="469"/>
    </row>
    <row r="30535" spans="6:6" x14ac:dyDescent="0.25">
      <c r="F30535" s="469"/>
    </row>
    <row r="30536" spans="6:6" x14ac:dyDescent="0.25">
      <c r="F30536" s="469"/>
    </row>
    <row r="30537" spans="6:6" x14ac:dyDescent="0.25">
      <c r="F30537" s="469"/>
    </row>
    <row r="30538" spans="6:6" x14ac:dyDescent="0.25">
      <c r="F30538" s="469"/>
    </row>
    <row r="30539" spans="6:6" x14ac:dyDescent="0.25">
      <c r="F30539" s="469"/>
    </row>
    <row r="30540" spans="6:6" x14ac:dyDescent="0.25">
      <c r="F30540" s="469"/>
    </row>
    <row r="30541" spans="6:6" x14ac:dyDescent="0.25">
      <c r="F30541" s="469"/>
    </row>
    <row r="30542" spans="6:6" x14ac:dyDescent="0.25">
      <c r="F30542" s="469"/>
    </row>
    <row r="30543" spans="6:6" x14ac:dyDescent="0.25">
      <c r="F30543" s="469"/>
    </row>
    <row r="30544" spans="6:6" x14ac:dyDescent="0.25">
      <c r="F30544" s="469"/>
    </row>
    <row r="30545" spans="6:6" x14ac:dyDescent="0.25">
      <c r="F30545" s="469"/>
    </row>
    <row r="30546" spans="6:6" x14ac:dyDescent="0.25">
      <c r="F30546" s="469"/>
    </row>
    <row r="30547" spans="6:6" x14ac:dyDescent="0.25">
      <c r="F30547" s="469"/>
    </row>
    <row r="30548" spans="6:6" x14ac:dyDescent="0.25">
      <c r="F30548" s="469"/>
    </row>
    <row r="30549" spans="6:6" x14ac:dyDescent="0.25">
      <c r="F30549" s="469"/>
    </row>
    <row r="30550" spans="6:6" x14ac:dyDescent="0.25">
      <c r="F30550" s="469"/>
    </row>
    <row r="30551" spans="6:6" x14ac:dyDescent="0.25">
      <c r="F30551" s="469"/>
    </row>
    <row r="30552" spans="6:6" x14ac:dyDescent="0.25">
      <c r="F30552" s="469"/>
    </row>
    <row r="30553" spans="6:6" x14ac:dyDescent="0.25">
      <c r="F30553" s="469"/>
    </row>
    <row r="30554" spans="6:6" x14ac:dyDescent="0.25">
      <c r="F30554" s="469"/>
    </row>
    <row r="30555" spans="6:6" x14ac:dyDescent="0.25">
      <c r="F30555" s="469"/>
    </row>
    <row r="30556" spans="6:6" x14ac:dyDescent="0.25">
      <c r="F30556" s="469"/>
    </row>
    <row r="30557" spans="6:6" x14ac:dyDescent="0.25">
      <c r="F30557" s="469"/>
    </row>
    <row r="30558" spans="6:6" x14ac:dyDescent="0.25">
      <c r="F30558" s="469"/>
    </row>
    <row r="30559" spans="6:6" x14ac:dyDescent="0.25">
      <c r="F30559" s="469"/>
    </row>
    <row r="30560" spans="6:6" x14ac:dyDescent="0.25">
      <c r="F30560" s="469"/>
    </row>
    <row r="30561" spans="6:6" x14ac:dyDescent="0.25">
      <c r="F30561" s="469"/>
    </row>
    <row r="30562" spans="6:6" x14ac:dyDescent="0.25">
      <c r="F30562" s="469"/>
    </row>
    <row r="30563" spans="6:6" x14ac:dyDescent="0.25">
      <c r="F30563" s="469"/>
    </row>
    <row r="30564" spans="6:6" x14ac:dyDescent="0.25">
      <c r="F30564" s="469"/>
    </row>
    <row r="30565" spans="6:6" x14ac:dyDescent="0.25">
      <c r="F30565" s="469"/>
    </row>
    <row r="30566" spans="6:6" x14ac:dyDescent="0.25">
      <c r="F30566" s="469"/>
    </row>
    <row r="30567" spans="6:6" x14ac:dyDescent="0.25">
      <c r="F30567" s="469"/>
    </row>
    <row r="30568" spans="6:6" x14ac:dyDescent="0.25">
      <c r="F30568" s="469"/>
    </row>
    <row r="30569" spans="6:6" x14ac:dyDescent="0.25">
      <c r="F30569" s="469"/>
    </row>
    <row r="30570" spans="6:6" x14ac:dyDescent="0.25">
      <c r="F30570" s="469"/>
    </row>
    <row r="30571" spans="6:6" x14ac:dyDescent="0.25">
      <c r="F30571" s="469"/>
    </row>
    <row r="30572" spans="6:6" x14ac:dyDescent="0.25">
      <c r="F30572" s="469"/>
    </row>
    <row r="30573" spans="6:6" x14ac:dyDescent="0.25">
      <c r="F30573" s="469"/>
    </row>
    <row r="30574" spans="6:6" x14ac:dyDescent="0.25">
      <c r="F30574" s="469"/>
    </row>
    <row r="30575" spans="6:6" x14ac:dyDescent="0.25">
      <c r="F30575" s="469"/>
    </row>
    <row r="30576" spans="6:6" x14ac:dyDescent="0.25">
      <c r="F30576" s="469"/>
    </row>
    <row r="30577" spans="6:6" x14ac:dyDescent="0.25">
      <c r="F30577" s="469"/>
    </row>
    <row r="30578" spans="6:6" x14ac:dyDescent="0.25">
      <c r="F30578" s="469"/>
    </row>
    <row r="30579" spans="6:6" x14ac:dyDescent="0.25">
      <c r="F30579" s="469"/>
    </row>
    <row r="30580" spans="6:6" x14ac:dyDescent="0.25">
      <c r="F30580" s="469"/>
    </row>
    <row r="30581" spans="6:6" x14ac:dyDescent="0.25">
      <c r="F30581" s="469"/>
    </row>
    <row r="30582" spans="6:6" x14ac:dyDescent="0.25">
      <c r="F30582" s="469"/>
    </row>
    <row r="30583" spans="6:6" x14ac:dyDescent="0.25">
      <c r="F30583" s="469"/>
    </row>
    <row r="30584" spans="6:6" x14ac:dyDescent="0.25">
      <c r="F30584" s="469"/>
    </row>
    <row r="30585" spans="6:6" x14ac:dyDescent="0.25">
      <c r="F30585" s="469"/>
    </row>
    <row r="30586" spans="6:6" x14ac:dyDescent="0.25">
      <c r="F30586" s="469"/>
    </row>
    <row r="30587" spans="6:6" x14ac:dyDescent="0.25">
      <c r="F30587" s="469"/>
    </row>
    <row r="30588" spans="6:6" x14ac:dyDescent="0.25">
      <c r="F30588" s="469"/>
    </row>
    <row r="30589" spans="6:6" x14ac:dyDescent="0.25">
      <c r="F30589" s="469"/>
    </row>
    <row r="30590" spans="6:6" x14ac:dyDescent="0.25">
      <c r="F30590" s="469"/>
    </row>
    <row r="30591" spans="6:6" x14ac:dyDescent="0.25">
      <c r="F30591" s="469"/>
    </row>
    <row r="30592" spans="6:6" x14ac:dyDescent="0.25">
      <c r="F30592" s="469"/>
    </row>
    <row r="30593" spans="6:6" x14ac:dyDescent="0.25">
      <c r="F30593" s="469"/>
    </row>
    <row r="30594" spans="6:6" x14ac:dyDescent="0.25">
      <c r="F30594" s="469"/>
    </row>
    <row r="30595" spans="6:6" x14ac:dyDescent="0.25">
      <c r="F30595" s="469"/>
    </row>
    <row r="30596" spans="6:6" x14ac:dyDescent="0.25">
      <c r="F30596" s="469"/>
    </row>
    <row r="30597" spans="6:6" x14ac:dyDescent="0.25">
      <c r="F30597" s="469"/>
    </row>
    <row r="30598" spans="6:6" x14ac:dyDescent="0.25">
      <c r="F30598" s="469"/>
    </row>
    <row r="30599" spans="6:6" x14ac:dyDescent="0.25">
      <c r="F30599" s="469"/>
    </row>
    <row r="30600" spans="6:6" x14ac:dyDescent="0.25">
      <c r="F30600" s="469"/>
    </row>
    <row r="30601" spans="6:6" x14ac:dyDescent="0.25">
      <c r="F30601" s="469"/>
    </row>
    <row r="30602" spans="6:6" x14ac:dyDescent="0.25">
      <c r="F30602" s="469"/>
    </row>
    <row r="30603" spans="6:6" x14ac:dyDescent="0.25">
      <c r="F30603" s="469"/>
    </row>
    <row r="30604" spans="6:6" x14ac:dyDescent="0.25">
      <c r="F30604" s="469"/>
    </row>
    <row r="30605" spans="6:6" x14ac:dyDescent="0.25">
      <c r="F30605" s="469"/>
    </row>
    <row r="30606" spans="6:6" x14ac:dyDescent="0.25">
      <c r="F30606" s="469"/>
    </row>
    <row r="30607" spans="6:6" x14ac:dyDescent="0.25">
      <c r="F30607" s="469"/>
    </row>
    <row r="30608" spans="6:6" x14ac:dyDescent="0.25">
      <c r="F30608" s="469"/>
    </row>
    <row r="30609" spans="6:6" x14ac:dyDescent="0.25">
      <c r="F30609" s="469"/>
    </row>
    <row r="30610" spans="6:6" x14ac:dyDescent="0.25">
      <c r="F30610" s="469"/>
    </row>
    <row r="30611" spans="6:6" x14ac:dyDescent="0.25">
      <c r="F30611" s="469"/>
    </row>
    <row r="30612" spans="6:6" x14ac:dyDescent="0.25">
      <c r="F30612" s="469"/>
    </row>
    <row r="30613" spans="6:6" x14ac:dyDescent="0.25">
      <c r="F30613" s="469"/>
    </row>
    <row r="30614" spans="6:6" x14ac:dyDescent="0.25">
      <c r="F30614" s="469"/>
    </row>
    <row r="30615" spans="6:6" x14ac:dyDescent="0.25">
      <c r="F30615" s="469"/>
    </row>
    <row r="30616" spans="6:6" x14ac:dyDescent="0.25">
      <c r="F30616" s="469"/>
    </row>
    <row r="30617" spans="6:6" x14ac:dyDescent="0.25">
      <c r="F30617" s="469"/>
    </row>
    <row r="30618" spans="6:6" x14ac:dyDescent="0.25">
      <c r="F30618" s="469"/>
    </row>
    <row r="30619" spans="6:6" x14ac:dyDescent="0.25">
      <c r="F30619" s="469"/>
    </row>
    <row r="30620" spans="6:6" x14ac:dyDescent="0.25">
      <c r="F30620" s="469"/>
    </row>
    <row r="30621" spans="6:6" x14ac:dyDescent="0.25">
      <c r="F30621" s="469"/>
    </row>
    <row r="30622" spans="6:6" x14ac:dyDescent="0.25">
      <c r="F30622" s="469"/>
    </row>
    <row r="30623" spans="6:6" x14ac:dyDescent="0.25">
      <c r="F30623" s="469"/>
    </row>
    <row r="30624" spans="6:6" x14ac:dyDescent="0.25">
      <c r="F30624" s="469"/>
    </row>
    <row r="30625" spans="6:6" x14ac:dyDescent="0.25">
      <c r="F30625" s="469"/>
    </row>
    <row r="30626" spans="6:6" x14ac:dyDescent="0.25">
      <c r="F30626" s="469"/>
    </row>
    <row r="30627" spans="6:6" x14ac:dyDescent="0.25">
      <c r="F30627" s="469"/>
    </row>
    <row r="30628" spans="6:6" x14ac:dyDescent="0.25">
      <c r="F30628" s="469"/>
    </row>
    <row r="30629" spans="6:6" x14ac:dyDescent="0.25">
      <c r="F30629" s="469"/>
    </row>
    <row r="30630" spans="6:6" x14ac:dyDescent="0.25">
      <c r="F30630" s="469"/>
    </row>
    <row r="30631" spans="6:6" x14ac:dyDescent="0.25">
      <c r="F30631" s="469"/>
    </row>
    <row r="30632" spans="6:6" x14ac:dyDescent="0.25">
      <c r="F30632" s="469"/>
    </row>
    <row r="30633" spans="6:6" x14ac:dyDescent="0.25">
      <c r="F30633" s="469"/>
    </row>
    <row r="30634" spans="6:6" x14ac:dyDescent="0.25">
      <c r="F30634" s="469"/>
    </row>
    <row r="30635" spans="6:6" x14ac:dyDescent="0.25">
      <c r="F30635" s="469"/>
    </row>
    <row r="30636" spans="6:6" x14ac:dyDescent="0.25">
      <c r="F30636" s="469"/>
    </row>
    <row r="30637" spans="6:6" x14ac:dyDescent="0.25">
      <c r="F30637" s="469"/>
    </row>
    <row r="30638" spans="6:6" x14ac:dyDescent="0.25">
      <c r="F30638" s="469"/>
    </row>
    <row r="30639" spans="6:6" x14ac:dyDescent="0.25">
      <c r="F30639" s="469"/>
    </row>
    <row r="30640" spans="6:6" x14ac:dyDescent="0.25">
      <c r="F30640" s="469"/>
    </row>
    <row r="30641" spans="6:6" x14ac:dyDescent="0.25">
      <c r="F30641" s="469"/>
    </row>
    <row r="30642" spans="6:6" x14ac:dyDescent="0.25">
      <c r="F30642" s="469"/>
    </row>
    <row r="30643" spans="6:6" x14ac:dyDescent="0.25">
      <c r="F30643" s="469"/>
    </row>
    <row r="30644" spans="6:6" x14ac:dyDescent="0.25">
      <c r="F30644" s="469"/>
    </row>
    <row r="30645" spans="6:6" x14ac:dyDescent="0.25">
      <c r="F30645" s="469"/>
    </row>
    <row r="30646" spans="6:6" x14ac:dyDescent="0.25">
      <c r="F30646" s="469"/>
    </row>
    <row r="30647" spans="6:6" x14ac:dyDescent="0.25">
      <c r="F30647" s="469"/>
    </row>
    <row r="30648" spans="6:6" x14ac:dyDescent="0.25">
      <c r="F30648" s="469"/>
    </row>
    <row r="30649" spans="6:6" x14ac:dyDescent="0.25">
      <c r="F30649" s="469"/>
    </row>
    <row r="30650" spans="6:6" x14ac:dyDescent="0.25">
      <c r="F30650" s="469"/>
    </row>
    <row r="30651" spans="6:6" x14ac:dyDescent="0.25">
      <c r="F30651" s="469"/>
    </row>
    <row r="30652" spans="6:6" x14ac:dyDescent="0.25">
      <c r="F30652" s="469"/>
    </row>
    <row r="30653" spans="6:6" x14ac:dyDescent="0.25">
      <c r="F30653" s="469"/>
    </row>
    <row r="30654" spans="6:6" x14ac:dyDescent="0.25">
      <c r="F30654" s="469"/>
    </row>
    <row r="30655" spans="6:6" x14ac:dyDescent="0.25">
      <c r="F30655" s="469"/>
    </row>
    <row r="30656" spans="6:6" x14ac:dyDescent="0.25">
      <c r="F30656" s="469"/>
    </row>
    <row r="30657" spans="6:6" x14ac:dyDescent="0.25">
      <c r="F30657" s="469"/>
    </row>
    <row r="30658" spans="6:6" x14ac:dyDescent="0.25">
      <c r="F30658" s="469"/>
    </row>
    <row r="30659" spans="6:6" x14ac:dyDescent="0.25">
      <c r="F30659" s="469"/>
    </row>
    <row r="30660" spans="6:6" x14ac:dyDescent="0.25">
      <c r="F30660" s="469"/>
    </row>
    <row r="30661" spans="6:6" x14ac:dyDescent="0.25">
      <c r="F30661" s="469"/>
    </row>
    <row r="30662" spans="6:6" x14ac:dyDescent="0.25">
      <c r="F30662" s="469"/>
    </row>
    <row r="30663" spans="6:6" x14ac:dyDescent="0.25">
      <c r="F30663" s="469"/>
    </row>
    <row r="30664" spans="6:6" x14ac:dyDescent="0.25">
      <c r="F30664" s="469"/>
    </row>
    <row r="30665" spans="6:6" x14ac:dyDescent="0.25">
      <c r="F30665" s="469"/>
    </row>
    <row r="30666" spans="6:6" x14ac:dyDescent="0.25">
      <c r="F30666" s="469"/>
    </row>
    <row r="30667" spans="6:6" x14ac:dyDescent="0.25">
      <c r="F30667" s="469"/>
    </row>
    <row r="30668" spans="6:6" x14ac:dyDescent="0.25">
      <c r="F30668" s="469"/>
    </row>
    <row r="30669" spans="6:6" x14ac:dyDescent="0.25">
      <c r="F30669" s="469"/>
    </row>
    <row r="30670" spans="6:6" x14ac:dyDescent="0.25">
      <c r="F30670" s="469"/>
    </row>
    <row r="30671" spans="6:6" x14ac:dyDescent="0.25">
      <c r="F30671" s="469"/>
    </row>
    <row r="30672" spans="6:6" x14ac:dyDescent="0.25">
      <c r="F30672" s="469"/>
    </row>
    <row r="30673" spans="6:6" x14ac:dyDescent="0.25">
      <c r="F30673" s="469"/>
    </row>
    <row r="30674" spans="6:6" x14ac:dyDescent="0.25">
      <c r="F30674" s="469"/>
    </row>
    <row r="30675" spans="6:6" x14ac:dyDescent="0.25">
      <c r="F30675" s="469"/>
    </row>
    <row r="30676" spans="6:6" x14ac:dyDescent="0.25">
      <c r="F30676" s="469"/>
    </row>
    <row r="30677" spans="6:6" x14ac:dyDescent="0.25">
      <c r="F30677" s="469"/>
    </row>
    <row r="30678" spans="6:6" x14ac:dyDescent="0.25">
      <c r="F30678" s="469"/>
    </row>
    <row r="30679" spans="6:6" x14ac:dyDescent="0.25">
      <c r="F30679" s="469"/>
    </row>
    <row r="30680" spans="6:6" x14ac:dyDescent="0.25">
      <c r="F30680" s="469"/>
    </row>
    <row r="30681" spans="6:6" x14ac:dyDescent="0.25">
      <c r="F30681" s="469"/>
    </row>
    <row r="30682" spans="6:6" x14ac:dyDescent="0.25">
      <c r="F30682" s="469"/>
    </row>
    <row r="30683" spans="6:6" x14ac:dyDescent="0.25">
      <c r="F30683" s="469"/>
    </row>
    <row r="30684" spans="6:6" x14ac:dyDescent="0.25">
      <c r="F30684" s="469"/>
    </row>
    <row r="30685" spans="6:6" x14ac:dyDescent="0.25">
      <c r="F30685" s="469"/>
    </row>
    <row r="30686" spans="6:6" x14ac:dyDescent="0.25">
      <c r="F30686" s="469"/>
    </row>
    <row r="30687" spans="6:6" x14ac:dyDescent="0.25">
      <c r="F30687" s="469"/>
    </row>
    <row r="30688" spans="6:6" x14ac:dyDescent="0.25">
      <c r="F30688" s="469"/>
    </row>
    <row r="30689" spans="6:6" x14ac:dyDescent="0.25">
      <c r="F30689" s="469"/>
    </row>
    <row r="30690" spans="6:6" x14ac:dyDescent="0.25">
      <c r="F30690" s="469"/>
    </row>
    <row r="30691" spans="6:6" x14ac:dyDescent="0.25">
      <c r="F30691" s="469"/>
    </row>
    <row r="30692" spans="6:6" x14ac:dyDescent="0.25">
      <c r="F30692" s="469"/>
    </row>
    <row r="30693" spans="6:6" x14ac:dyDescent="0.25">
      <c r="F30693" s="469"/>
    </row>
    <row r="30694" spans="6:6" x14ac:dyDescent="0.25">
      <c r="F30694" s="469"/>
    </row>
    <row r="30695" spans="6:6" x14ac:dyDescent="0.25">
      <c r="F30695" s="469"/>
    </row>
    <row r="30696" spans="6:6" x14ac:dyDescent="0.25">
      <c r="F30696" s="469"/>
    </row>
    <row r="30697" spans="6:6" x14ac:dyDescent="0.25">
      <c r="F30697" s="469"/>
    </row>
    <row r="30698" spans="6:6" x14ac:dyDescent="0.25">
      <c r="F30698" s="469"/>
    </row>
    <row r="30699" spans="6:6" x14ac:dyDescent="0.25">
      <c r="F30699" s="469"/>
    </row>
    <row r="30700" spans="6:6" x14ac:dyDescent="0.25">
      <c r="F30700" s="469"/>
    </row>
    <row r="30701" spans="6:6" x14ac:dyDescent="0.25">
      <c r="F30701" s="469"/>
    </row>
    <row r="30702" spans="6:6" x14ac:dyDescent="0.25">
      <c r="F30702" s="469"/>
    </row>
    <row r="30703" spans="6:6" x14ac:dyDescent="0.25">
      <c r="F30703" s="469"/>
    </row>
    <row r="30704" spans="6:6" x14ac:dyDescent="0.25">
      <c r="F30704" s="469"/>
    </row>
    <row r="30705" spans="6:6" x14ac:dyDescent="0.25">
      <c r="F30705" s="469"/>
    </row>
    <row r="30706" spans="6:6" x14ac:dyDescent="0.25">
      <c r="F30706" s="469"/>
    </row>
    <row r="30707" spans="6:6" x14ac:dyDescent="0.25">
      <c r="F30707" s="469"/>
    </row>
    <row r="30708" spans="6:6" x14ac:dyDescent="0.25">
      <c r="F30708" s="469"/>
    </row>
    <row r="30709" spans="6:6" x14ac:dyDescent="0.25">
      <c r="F30709" s="469"/>
    </row>
    <row r="30710" spans="6:6" x14ac:dyDescent="0.25">
      <c r="F30710" s="469"/>
    </row>
    <row r="30711" spans="6:6" x14ac:dyDescent="0.25">
      <c r="F30711" s="469"/>
    </row>
    <row r="30712" spans="6:6" x14ac:dyDescent="0.25">
      <c r="F30712" s="469"/>
    </row>
    <row r="30713" spans="6:6" x14ac:dyDescent="0.25">
      <c r="F30713" s="469"/>
    </row>
    <row r="30714" spans="6:6" x14ac:dyDescent="0.25">
      <c r="F30714" s="469"/>
    </row>
    <row r="30715" spans="6:6" x14ac:dyDescent="0.25">
      <c r="F30715" s="469"/>
    </row>
    <row r="30716" spans="6:6" x14ac:dyDescent="0.25">
      <c r="F30716" s="469"/>
    </row>
    <row r="30717" spans="6:6" x14ac:dyDescent="0.25">
      <c r="F30717" s="469"/>
    </row>
    <row r="30718" spans="6:6" x14ac:dyDescent="0.25">
      <c r="F30718" s="469"/>
    </row>
    <row r="30719" spans="6:6" x14ac:dyDescent="0.25">
      <c r="F30719" s="469"/>
    </row>
    <row r="30720" spans="6:6" x14ac:dyDescent="0.25">
      <c r="F30720" s="469"/>
    </row>
    <row r="30721" spans="6:6" x14ac:dyDescent="0.25">
      <c r="F30721" s="469"/>
    </row>
    <row r="30722" spans="6:6" x14ac:dyDescent="0.25">
      <c r="F30722" s="469"/>
    </row>
    <row r="30723" spans="6:6" x14ac:dyDescent="0.25">
      <c r="F30723" s="469"/>
    </row>
    <row r="30724" spans="6:6" x14ac:dyDescent="0.25">
      <c r="F30724" s="469"/>
    </row>
    <row r="30725" spans="6:6" x14ac:dyDescent="0.25">
      <c r="F30725" s="469"/>
    </row>
    <row r="30726" spans="6:6" x14ac:dyDescent="0.25">
      <c r="F30726" s="469"/>
    </row>
    <row r="30727" spans="6:6" x14ac:dyDescent="0.25">
      <c r="F30727" s="469"/>
    </row>
    <row r="30728" spans="6:6" x14ac:dyDescent="0.25">
      <c r="F30728" s="469"/>
    </row>
    <row r="30729" spans="6:6" x14ac:dyDescent="0.25">
      <c r="F30729" s="469"/>
    </row>
    <row r="30730" spans="6:6" x14ac:dyDescent="0.25">
      <c r="F30730" s="469"/>
    </row>
    <row r="30731" spans="6:6" x14ac:dyDescent="0.25">
      <c r="F30731" s="469"/>
    </row>
    <row r="30732" spans="6:6" x14ac:dyDescent="0.25">
      <c r="F30732" s="469"/>
    </row>
    <row r="30733" spans="6:6" x14ac:dyDescent="0.25">
      <c r="F30733" s="469"/>
    </row>
    <row r="30734" spans="6:6" x14ac:dyDescent="0.25">
      <c r="F30734" s="469"/>
    </row>
    <row r="30735" spans="6:6" x14ac:dyDescent="0.25">
      <c r="F30735" s="469"/>
    </row>
    <row r="30736" spans="6:6" x14ac:dyDescent="0.25">
      <c r="F30736" s="469"/>
    </row>
    <row r="30737" spans="6:6" x14ac:dyDescent="0.25">
      <c r="F30737" s="469"/>
    </row>
    <row r="30738" spans="6:6" x14ac:dyDescent="0.25">
      <c r="F30738" s="469"/>
    </row>
    <row r="30739" spans="6:6" x14ac:dyDescent="0.25">
      <c r="F30739" s="469"/>
    </row>
    <row r="30740" spans="6:6" x14ac:dyDescent="0.25">
      <c r="F30740" s="469"/>
    </row>
    <row r="30741" spans="6:6" x14ac:dyDescent="0.25">
      <c r="F30741" s="469"/>
    </row>
    <row r="30742" spans="6:6" x14ac:dyDescent="0.25">
      <c r="F30742" s="469"/>
    </row>
    <row r="30743" spans="6:6" x14ac:dyDescent="0.25">
      <c r="F30743" s="469"/>
    </row>
    <row r="30744" spans="6:6" x14ac:dyDescent="0.25">
      <c r="F30744" s="469"/>
    </row>
    <row r="30745" spans="6:6" x14ac:dyDescent="0.25">
      <c r="F30745" s="469"/>
    </row>
    <row r="30746" spans="6:6" x14ac:dyDescent="0.25">
      <c r="F30746" s="469"/>
    </row>
    <row r="30747" spans="6:6" x14ac:dyDescent="0.25">
      <c r="F30747" s="469"/>
    </row>
    <row r="30748" spans="6:6" x14ac:dyDescent="0.25">
      <c r="F30748" s="469"/>
    </row>
    <row r="30749" spans="6:6" x14ac:dyDescent="0.25">
      <c r="F30749" s="469"/>
    </row>
    <row r="30750" spans="6:6" x14ac:dyDescent="0.25">
      <c r="F30750" s="469"/>
    </row>
    <row r="30751" spans="6:6" x14ac:dyDescent="0.25">
      <c r="F30751" s="469"/>
    </row>
    <row r="30752" spans="6:6" x14ac:dyDescent="0.25">
      <c r="F30752" s="469"/>
    </row>
    <row r="30753" spans="6:6" x14ac:dyDescent="0.25">
      <c r="F30753" s="469"/>
    </row>
    <row r="30754" spans="6:6" x14ac:dyDescent="0.25">
      <c r="F30754" s="469"/>
    </row>
    <row r="30755" spans="6:6" x14ac:dyDescent="0.25">
      <c r="F30755" s="469"/>
    </row>
    <row r="30756" spans="6:6" x14ac:dyDescent="0.25">
      <c r="F30756" s="469"/>
    </row>
    <row r="30757" spans="6:6" x14ac:dyDescent="0.25">
      <c r="F30757" s="469"/>
    </row>
    <row r="30758" spans="6:6" x14ac:dyDescent="0.25">
      <c r="F30758" s="469"/>
    </row>
    <row r="30759" spans="6:6" x14ac:dyDescent="0.25">
      <c r="F30759" s="469"/>
    </row>
    <row r="30760" spans="6:6" x14ac:dyDescent="0.25">
      <c r="F30760" s="469"/>
    </row>
    <row r="30761" spans="6:6" x14ac:dyDescent="0.25">
      <c r="F30761" s="469"/>
    </row>
    <row r="30762" spans="6:6" x14ac:dyDescent="0.25">
      <c r="F30762" s="469"/>
    </row>
    <row r="30763" spans="6:6" x14ac:dyDescent="0.25">
      <c r="F30763" s="469"/>
    </row>
    <row r="30764" spans="6:6" x14ac:dyDescent="0.25">
      <c r="F30764" s="469"/>
    </row>
    <row r="30765" spans="6:6" x14ac:dyDescent="0.25">
      <c r="F30765" s="469"/>
    </row>
    <row r="30766" spans="6:6" x14ac:dyDescent="0.25">
      <c r="F30766" s="469"/>
    </row>
    <row r="30767" spans="6:6" x14ac:dyDescent="0.25">
      <c r="F30767" s="469"/>
    </row>
    <row r="30768" spans="6:6" x14ac:dyDescent="0.25">
      <c r="F30768" s="469"/>
    </row>
    <row r="30769" spans="6:6" x14ac:dyDescent="0.25">
      <c r="F30769" s="469"/>
    </row>
    <row r="30770" spans="6:6" x14ac:dyDescent="0.25">
      <c r="F30770" s="469"/>
    </row>
    <row r="30771" spans="6:6" x14ac:dyDescent="0.25">
      <c r="F30771" s="469"/>
    </row>
    <row r="30772" spans="6:6" x14ac:dyDescent="0.25">
      <c r="F30772" s="469"/>
    </row>
    <row r="30773" spans="6:6" x14ac:dyDescent="0.25">
      <c r="F30773" s="469"/>
    </row>
    <row r="30774" spans="6:6" x14ac:dyDescent="0.25">
      <c r="F30774" s="469"/>
    </row>
    <row r="30775" spans="6:6" x14ac:dyDescent="0.25">
      <c r="F30775" s="469"/>
    </row>
    <row r="30776" spans="6:6" x14ac:dyDescent="0.25">
      <c r="F30776" s="469"/>
    </row>
    <row r="30777" spans="6:6" x14ac:dyDescent="0.25">
      <c r="F30777" s="469"/>
    </row>
    <row r="30778" spans="6:6" x14ac:dyDescent="0.25">
      <c r="F30778" s="469"/>
    </row>
    <row r="30779" spans="6:6" x14ac:dyDescent="0.25">
      <c r="F30779" s="469"/>
    </row>
    <row r="30780" spans="6:6" x14ac:dyDescent="0.25">
      <c r="F30780" s="469"/>
    </row>
    <row r="30781" spans="6:6" x14ac:dyDescent="0.25">
      <c r="F30781" s="469"/>
    </row>
    <row r="30782" spans="6:6" x14ac:dyDescent="0.25">
      <c r="F30782" s="469"/>
    </row>
    <row r="30783" spans="6:6" x14ac:dyDescent="0.25">
      <c r="F30783" s="469"/>
    </row>
    <row r="30784" spans="6:6" x14ac:dyDescent="0.25">
      <c r="F30784" s="469"/>
    </row>
    <row r="30785" spans="6:6" x14ac:dyDescent="0.25">
      <c r="F30785" s="469"/>
    </row>
    <row r="30786" spans="6:6" x14ac:dyDescent="0.25">
      <c r="F30786" s="469"/>
    </row>
    <row r="30787" spans="6:6" x14ac:dyDescent="0.25">
      <c r="F30787" s="469"/>
    </row>
    <row r="30788" spans="6:6" x14ac:dyDescent="0.25">
      <c r="F30788" s="469"/>
    </row>
    <row r="30789" spans="6:6" x14ac:dyDescent="0.25">
      <c r="F30789" s="469"/>
    </row>
    <row r="30790" spans="6:6" x14ac:dyDescent="0.25">
      <c r="F30790" s="469"/>
    </row>
    <row r="30791" spans="6:6" x14ac:dyDescent="0.25">
      <c r="F30791" s="469"/>
    </row>
    <row r="30792" spans="6:6" x14ac:dyDescent="0.25">
      <c r="F30792" s="469"/>
    </row>
    <row r="30793" spans="6:6" x14ac:dyDescent="0.25">
      <c r="F30793" s="469"/>
    </row>
    <row r="30794" spans="6:6" x14ac:dyDescent="0.25">
      <c r="F30794" s="469"/>
    </row>
    <row r="30795" spans="6:6" x14ac:dyDescent="0.25">
      <c r="F30795" s="469"/>
    </row>
    <row r="30796" spans="6:6" x14ac:dyDescent="0.25">
      <c r="F30796" s="469"/>
    </row>
    <row r="30797" spans="6:6" x14ac:dyDescent="0.25">
      <c r="F30797" s="469"/>
    </row>
    <row r="30798" spans="6:6" x14ac:dyDescent="0.25">
      <c r="F30798" s="469"/>
    </row>
    <row r="30799" spans="6:6" x14ac:dyDescent="0.25">
      <c r="F30799" s="469"/>
    </row>
    <row r="30800" spans="6:6" x14ac:dyDescent="0.25">
      <c r="F30800" s="469"/>
    </row>
    <row r="30801" spans="6:6" x14ac:dyDescent="0.25">
      <c r="F30801" s="469"/>
    </row>
    <row r="30802" spans="6:6" x14ac:dyDescent="0.25">
      <c r="F30802" s="469"/>
    </row>
    <row r="30803" spans="6:6" x14ac:dyDescent="0.25">
      <c r="F30803" s="469"/>
    </row>
    <row r="30804" spans="6:6" x14ac:dyDescent="0.25">
      <c r="F30804" s="469"/>
    </row>
    <row r="30805" spans="6:6" x14ac:dyDescent="0.25">
      <c r="F30805" s="469"/>
    </row>
    <row r="30806" spans="6:6" x14ac:dyDescent="0.25">
      <c r="F30806" s="469"/>
    </row>
    <row r="30807" spans="6:6" x14ac:dyDescent="0.25">
      <c r="F30807" s="469"/>
    </row>
    <row r="30808" spans="6:6" x14ac:dyDescent="0.25">
      <c r="F30808" s="469"/>
    </row>
    <row r="30809" spans="6:6" x14ac:dyDescent="0.25">
      <c r="F30809" s="469"/>
    </row>
    <row r="30810" spans="6:6" x14ac:dyDescent="0.25">
      <c r="F30810" s="469"/>
    </row>
    <row r="30811" spans="6:6" x14ac:dyDescent="0.25">
      <c r="F30811" s="469"/>
    </row>
    <row r="30812" spans="6:6" x14ac:dyDescent="0.25">
      <c r="F30812" s="469"/>
    </row>
    <row r="30813" spans="6:6" x14ac:dyDescent="0.25">
      <c r="F30813" s="469"/>
    </row>
    <row r="30814" spans="6:6" x14ac:dyDescent="0.25">
      <c r="F30814" s="469"/>
    </row>
    <row r="30815" spans="6:6" x14ac:dyDescent="0.25">
      <c r="F30815" s="469"/>
    </row>
    <row r="30816" spans="6:6" x14ac:dyDescent="0.25">
      <c r="F30816" s="469"/>
    </row>
    <row r="30817" spans="6:6" x14ac:dyDescent="0.25">
      <c r="F30817" s="469"/>
    </row>
    <row r="30818" spans="6:6" x14ac:dyDescent="0.25">
      <c r="F30818" s="469"/>
    </row>
    <row r="30819" spans="6:6" x14ac:dyDescent="0.25">
      <c r="F30819" s="469"/>
    </row>
    <row r="30820" spans="6:6" x14ac:dyDescent="0.25">
      <c r="F30820" s="469"/>
    </row>
    <row r="30821" spans="6:6" x14ac:dyDescent="0.25">
      <c r="F30821" s="469"/>
    </row>
    <row r="30822" spans="6:6" x14ac:dyDescent="0.25">
      <c r="F30822" s="469"/>
    </row>
    <row r="30823" spans="6:6" x14ac:dyDescent="0.25">
      <c r="F30823" s="469"/>
    </row>
    <row r="30824" spans="6:6" x14ac:dyDescent="0.25">
      <c r="F30824" s="469"/>
    </row>
    <row r="30825" spans="6:6" x14ac:dyDescent="0.25">
      <c r="F30825" s="469"/>
    </row>
    <row r="30826" spans="6:6" x14ac:dyDescent="0.25">
      <c r="F30826" s="469"/>
    </row>
    <row r="30827" spans="6:6" x14ac:dyDescent="0.25">
      <c r="F30827" s="469"/>
    </row>
    <row r="30828" spans="6:6" x14ac:dyDescent="0.25">
      <c r="F30828" s="469"/>
    </row>
    <row r="30829" spans="6:6" x14ac:dyDescent="0.25">
      <c r="F30829" s="469"/>
    </row>
    <row r="30830" spans="6:6" x14ac:dyDescent="0.25">
      <c r="F30830" s="469"/>
    </row>
    <row r="30831" spans="6:6" x14ac:dyDescent="0.25">
      <c r="F30831" s="469"/>
    </row>
    <row r="30832" spans="6:6" x14ac:dyDescent="0.25">
      <c r="F30832" s="469"/>
    </row>
    <row r="30833" spans="6:6" x14ac:dyDescent="0.25">
      <c r="F30833" s="469"/>
    </row>
    <row r="30834" spans="6:6" x14ac:dyDescent="0.25">
      <c r="F30834" s="469"/>
    </row>
    <row r="30835" spans="6:6" x14ac:dyDescent="0.25">
      <c r="F30835" s="469"/>
    </row>
    <row r="30836" spans="6:6" x14ac:dyDescent="0.25">
      <c r="F30836" s="469"/>
    </row>
    <row r="30837" spans="6:6" x14ac:dyDescent="0.25">
      <c r="F30837" s="469"/>
    </row>
    <row r="30838" spans="6:6" x14ac:dyDescent="0.25">
      <c r="F30838" s="469"/>
    </row>
    <row r="30839" spans="6:6" x14ac:dyDescent="0.25">
      <c r="F30839" s="469"/>
    </row>
    <row r="30840" spans="6:6" x14ac:dyDescent="0.25">
      <c r="F30840" s="469"/>
    </row>
    <row r="30841" spans="6:6" x14ac:dyDescent="0.25">
      <c r="F30841" s="469"/>
    </row>
    <row r="30842" spans="6:6" x14ac:dyDescent="0.25">
      <c r="F30842" s="469"/>
    </row>
    <row r="30843" spans="6:6" x14ac:dyDescent="0.25">
      <c r="F30843" s="469"/>
    </row>
    <row r="30844" spans="6:6" x14ac:dyDescent="0.25">
      <c r="F30844" s="469"/>
    </row>
    <row r="30845" spans="6:6" x14ac:dyDescent="0.25">
      <c r="F30845" s="469"/>
    </row>
    <row r="30846" spans="6:6" x14ac:dyDescent="0.25">
      <c r="F30846" s="469"/>
    </row>
    <row r="30847" spans="6:6" x14ac:dyDescent="0.25">
      <c r="F30847" s="469"/>
    </row>
    <row r="30848" spans="6:6" x14ac:dyDescent="0.25">
      <c r="F30848" s="469"/>
    </row>
    <row r="30849" spans="6:6" x14ac:dyDescent="0.25">
      <c r="F30849" s="469"/>
    </row>
    <row r="30850" spans="6:6" x14ac:dyDescent="0.25">
      <c r="F30850" s="469"/>
    </row>
    <row r="30851" spans="6:6" x14ac:dyDescent="0.25">
      <c r="F30851" s="469"/>
    </row>
    <row r="30852" spans="6:6" x14ac:dyDescent="0.25">
      <c r="F30852" s="469"/>
    </row>
    <row r="30853" spans="6:6" x14ac:dyDescent="0.25">
      <c r="F30853" s="469"/>
    </row>
    <row r="30854" spans="6:6" x14ac:dyDescent="0.25">
      <c r="F30854" s="469"/>
    </row>
    <row r="30855" spans="6:6" x14ac:dyDescent="0.25">
      <c r="F30855" s="469"/>
    </row>
    <row r="30856" spans="6:6" x14ac:dyDescent="0.25">
      <c r="F30856" s="469"/>
    </row>
    <row r="30857" spans="6:6" x14ac:dyDescent="0.25">
      <c r="F30857" s="469"/>
    </row>
    <row r="30858" spans="6:6" x14ac:dyDescent="0.25">
      <c r="F30858" s="469"/>
    </row>
    <row r="30859" spans="6:6" x14ac:dyDescent="0.25">
      <c r="F30859" s="469"/>
    </row>
    <row r="30860" spans="6:6" x14ac:dyDescent="0.25">
      <c r="F30860" s="469"/>
    </row>
    <row r="30861" spans="6:6" x14ac:dyDescent="0.25">
      <c r="F30861" s="469"/>
    </row>
    <row r="30862" spans="6:6" x14ac:dyDescent="0.25">
      <c r="F30862" s="469"/>
    </row>
    <row r="30863" spans="6:6" x14ac:dyDescent="0.25">
      <c r="F30863" s="469"/>
    </row>
    <row r="30864" spans="6:6" x14ac:dyDescent="0.25">
      <c r="F30864" s="469"/>
    </row>
    <row r="30865" spans="6:6" x14ac:dyDescent="0.25">
      <c r="F30865" s="469"/>
    </row>
    <row r="30866" spans="6:6" x14ac:dyDescent="0.25">
      <c r="F30866" s="469"/>
    </row>
    <row r="30867" spans="6:6" x14ac:dyDescent="0.25">
      <c r="F30867" s="469"/>
    </row>
    <row r="30868" spans="6:6" x14ac:dyDescent="0.25">
      <c r="F30868" s="469"/>
    </row>
    <row r="30869" spans="6:6" x14ac:dyDescent="0.25">
      <c r="F30869" s="469"/>
    </row>
    <row r="30870" spans="6:6" x14ac:dyDescent="0.25">
      <c r="F30870" s="469"/>
    </row>
    <row r="30871" spans="6:6" x14ac:dyDescent="0.25">
      <c r="F30871" s="469"/>
    </row>
    <row r="30872" spans="6:6" x14ac:dyDescent="0.25">
      <c r="F30872" s="469"/>
    </row>
    <row r="30873" spans="6:6" x14ac:dyDescent="0.25">
      <c r="F30873" s="469"/>
    </row>
    <row r="30874" spans="6:6" x14ac:dyDescent="0.25">
      <c r="F30874" s="469"/>
    </row>
    <row r="30875" spans="6:6" x14ac:dyDescent="0.25">
      <c r="F30875" s="469"/>
    </row>
    <row r="30876" spans="6:6" x14ac:dyDescent="0.25">
      <c r="F30876" s="469"/>
    </row>
    <row r="30877" spans="6:6" x14ac:dyDescent="0.25">
      <c r="F30877" s="469"/>
    </row>
    <row r="30878" spans="6:6" x14ac:dyDescent="0.25">
      <c r="F30878" s="469"/>
    </row>
    <row r="30879" spans="6:6" x14ac:dyDescent="0.25">
      <c r="F30879" s="469"/>
    </row>
    <row r="30880" spans="6:6" x14ac:dyDescent="0.25">
      <c r="F30880" s="469"/>
    </row>
    <row r="30881" spans="6:6" x14ac:dyDescent="0.25">
      <c r="F30881" s="469"/>
    </row>
    <row r="30882" spans="6:6" x14ac:dyDescent="0.25">
      <c r="F30882" s="469"/>
    </row>
    <row r="30883" spans="6:6" x14ac:dyDescent="0.25">
      <c r="F30883" s="469"/>
    </row>
    <row r="30884" spans="6:6" x14ac:dyDescent="0.25">
      <c r="F30884" s="469"/>
    </row>
    <row r="30885" spans="6:6" x14ac:dyDescent="0.25">
      <c r="F30885" s="469"/>
    </row>
    <row r="30886" spans="6:6" x14ac:dyDescent="0.25">
      <c r="F30886" s="469"/>
    </row>
    <row r="30887" spans="6:6" x14ac:dyDescent="0.25">
      <c r="F30887" s="469"/>
    </row>
    <row r="30888" spans="6:6" x14ac:dyDescent="0.25">
      <c r="F30888" s="469"/>
    </row>
    <row r="30889" spans="6:6" x14ac:dyDescent="0.25">
      <c r="F30889" s="469"/>
    </row>
    <row r="30890" spans="6:6" x14ac:dyDescent="0.25">
      <c r="F30890" s="469"/>
    </row>
    <row r="30891" spans="6:6" x14ac:dyDescent="0.25">
      <c r="F30891" s="469"/>
    </row>
    <row r="30892" spans="6:6" x14ac:dyDescent="0.25">
      <c r="F30892" s="469"/>
    </row>
    <row r="30893" spans="6:6" x14ac:dyDescent="0.25">
      <c r="F30893" s="469"/>
    </row>
    <row r="30894" spans="6:6" x14ac:dyDescent="0.25">
      <c r="F30894" s="469"/>
    </row>
    <row r="30895" spans="6:6" x14ac:dyDescent="0.25">
      <c r="F30895" s="469"/>
    </row>
    <row r="30896" spans="6:6" x14ac:dyDescent="0.25">
      <c r="F30896" s="469"/>
    </row>
    <row r="30897" spans="6:6" x14ac:dyDescent="0.25">
      <c r="F30897" s="469"/>
    </row>
    <row r="30898" spans="6:6" x14ac:dyDescent="0.25">
      <c r="F30898" s="469"/>
    </row>
    <row r="30899" spans="6:6" x14ac:dyDescent="0.25">
      <c r="F30899" s="469"/>
    </row>
    <row r="30900" spans="6:6" x14ac:dyDescent="0.25">
      <c r="F30900" s="469"/>
    </row>
    <row r="30901" spans="6:6" x14ac:dyDescent="0.25">
      <c r="F30901" s="469"/>
    </row>
    <row r="30902" spans="6:6" x14ac:dyDescent="0.25">
      <c r="F30902" s="469"/>
    </row>
    <row r="30903" spans="6:6" x14ac:dyDescent="0.25">
      <c r="F30903" s="469"/>
    </row>
    <row r="30904" spans="6:6" x14ac:dyDescent="0.25">
      <c r="F30904" s="469"/>
    </row>
    <row r="30905" spans="6:6" x14ac:dyDescent="0.25">
      <c r="F30905" s="469"/>
    </row>
    <row r="30906" spans="6:6" x14ac:dyDescent="0.25">
      <c r="F30906" s="469"/>
    </row>
    <row r="30907" spans="6:6" x14ac:dyDescent="0.25">
      <c r="F30907" s="469"/>
    </row>
    <row r="30908" spans="6:6" x14ac:dyDescent="0.25">
      <c r="F30908" s="469"/>
    </row>
    <row r="30909" spans="6:6" x14ac:dyDescent="0.25">
      <c r="F30909" s="469"/>
    </row>
    <row r="30910" spans="6:6" x14ac:dyDescent="0.25">
      <c r="F30910" s="469"/>
    </row>
    <row r="30911" spans="6:6" x14ac:dyDescent="0.25">
      <c r="F30911" s="469"/>
    </row>
    <row r="30912" spans="6:6" x14ac:dyDescent="0.25">
      <c r="F30912" s="469"/>
    </row>
    <row r="30913" spans="6:6" x14ac:dyDescent="0.25">
      <c r="F30913" s="469"/>
    </row>
    <row r="30914" spans="6:6" x14ac:dyDescent="0.25">
      <c r="F30914" s="469"/>
    </row>
    <row r="30915" spans="6:6" x14ac:dyDescent="0.25">
      <c r="F30915" s="469"/>
    </row>
    <row r="30916" spans="6:6" x14ac:dyDescent="0.25">
      <c r="F30916" s="469"/>
    </row>
    <row r="30917" spans="6:6" x14ac:dyDescent="0.25">
      <c r="F30917" s="469"/>
    </row>
    <row r="30918" spans="6:6" x14ac:dyDescent="0.25">
      <c r="F30918" s="469"/>
    </row>
    <row r="30919" spans="6:6" x14ac:dyDescent="0.25">
      <c r="F30919" s="469"/>
    </row>
    <row r="30920" spans="6:6" x14ac:dyDescent="0.25">
      <c r="F30920" s="469"/>
    </row>
    <row r="30921" spans="6:6" x14ac:dyDescent="0.25">
      <c r="F30921" s="469"/>
    </row>
    <row r="30922" spans="6:6" x14ac:dyDescent="0.25">
      <c r="F30922" s="469"/>
    </row>
    <row r="30923" spans="6:6" x14ac:dyDescent="0.25">
      <c r="F30923" s="469"/>
    </row>
    <row r="30924" spans="6:6" x14ac:dyDescent="0.25">
      <c r="F30924" s="469"/>
    </row>
    <row r="30925" spans="6:6" x14ac:dyDescent="0.25">
      <c r="F30925" s="469"/>
    </row>
    <row r="30926" spans="6:6" x14ac:dyDescent="0.25">
      <c r="F30926" s="469"/>
    </row>
    <row r="30927" spans="6:6" x14ac:dyDescent="0.25">
      <c r="F30927" s="469"/>
    </row>
    <row r="30928" spans="6:6" x14ac:dyDescent="0.25">
      <c r="F30928" s="469"/>
    </row>
    <row r="30929" spans="6:6" x14ac:dyDescent="0.25">
      <c r="F30929" s="469"/>
    </row>
    <row r="30930" spans="6:6" x14ac:dyDescent="0.25">
      <c r="F30930" s="469"/>
    </row>
    <row r="30931" spans="6:6" x14ac:dyDescent="0.25">
      <c r="F30931" s="469"/>
    </row>
    <row r="30932" spans="6:6" x14ac:dyDescent="0.25">
      <c r="F30932" s="469"/>
    </row>
    <row r="30933" spans="6:6" x14ac:dyDescent="0.25">
      <c r="F30933" s="469"/>
    </row>
    <row r="30934" spans="6:6" x14ac:dyDescent="0.25">
      <c r="F30934" s="469"/>
    </row>
    <row r="30935" spans="6:6" x14ac:dyDescent="0.25">
      <c r="F30935" s="469"/>
    </row>
    <row r="30936" spans="6:6" x14ac:dyDescent="0.25">
      <c r="F30936" s="469"/>
    </row>
    <row r="30937" spans="6:6" x14ac:dyDescent="0.25">
      <c r="F30937" s="469"/>
    </row>
    <row r="30938" spans="6:6" x14ac:dyDescent="0.25">
      <c r="F30938" s="469"/>
    </row>
    <row r="30939" spans="6:6" x14ac:dyDescent="0.25">
      <c r="F30939" s="469"/>
    </row>
    <row r="30940" spans="6:6" x14ac:dyDescent="0.25">
      <c r="F30940" s="469"/>
    </row>
    <row r="30941" spans="6:6" x14ac:dyDescent="0.25">
      <c r="F30941" s="469"/>
    </row>
    <row r="30942" spans="6:6" x14ac:dyDescent="0.25">
      <c r="F30942" s="469"/>
    </row>
    <row r="30943" spans="6:6" x14ac:dyDescent="0.25">
      <c r="F30943" s="469"/>
    </row>
    <row r="30944" spans="6:6" x14ac:dyDescent="0.25">
      <c r="F30944" s="469"/>
    </row>
    <row r="30945" spans="6:6" x14ac:dyDescent="0.25">
      <c r="F30945" s="469"/>
    </row>
    <row r="30946" spans="6:6" x14ac:dyDescent="0.25">
      <c r="F30946" s="469"/>
    </row>
    <row r="30947" spans="6:6" x14ac:dyDescent="0.25">
      <c r="F30947" s="469"/>
    </row>
    <row r="30948" spans="6:6" x14ac:dyDescent="0.25">
      <c r="F30948" s="469"/>
    </row>
    <row r="30949" spans="6:6" x14ac:dyDescent="0.25">
      <c r="F30949" s="469"/>
    </row>
    <row r="30950" spans="6:6" x14ac:dyDescent="0.25">
      <c r="F30950" s="469"/>
    </row>
    <row r="30951" spans="6:6" x14ac:dyDescent="0.25">
      <c r="F30951" s="469"/>
    </row>
    <row r="30952" spans="6:6" x14ac:dyDescent="0.25">
      <c r="F30952" s="469"/>
    </row>
    <row r="30953" spans="6:6" x14ac:dyDescent="0.25">
      <c r="F30953" s="469"/>
    </row>
    <row r="30954" spans="6:6" x14ac:dyDescent="0.25">
      <c r="F30954" s="469"/>
    </row>
    <row r="30955" spans="6:6" x14ac:dyDescent="0.25">
      <c r="F30955" s="469"/>
    </row>
    <row r="30956" spans="6:6" x14ac:dyDescent="0.25">
      <c r="F30956" s="469"/>
    </row>
    <row r="30957" spans="6:6" x14ac:dyDescent="0.25">
      <c r="F30957" s="469"/>
    </row>
    <row r="30958" spans="6:6" x14ac:dyDescent="0.25">
      <c r="F30958" s="469"/>
    </row>
    <row r="30959" spans="6:6" x14ac:dyDescent="0.25">
      <c r="F30959" s="469"/>
    </row>
    <row r="30960" spans="6:6" x14ac:dyDescent="0.25">
      <c r="F30960" s="469"/>
    </row>
    <row r="30961" spans="6:6" x14ac:dyDescent="0.25">
      <c r="F30961" s="469"/>
    </row>
    <row r="30962" spans="6:6" x14ac:dyDescent="0.25">
      <c r="F30962" s="469"/>
    </row>
    <row r="30963" spans="6:6" x14ac:dyDescent="0.25">
      <c r="F30963" s="469"/>
    </row>
    <row r="30964" spans="6:6" x14ac:dyDescent="0.25">
      <c r="F30964" s="469"/>
    </row>
    <row r="30965" spans="6:6" x14ac:dyDescent="0.25">
      <c r="F30965" s="469"/>
    </row>
    <row r="30966" spans="6:6" x14ac:dyDescent="0.25">
      <c r="F30966" s="469"/>
    </row>
    <row r="30967" spans="6:6" x14ac:dyDescent="0.25">
      <c r="F30967" s="469"/>
    </row>
    <row r="30968" spans="6:6" x14ac:dyDescent="0.25">
      <c r="F30968" s="469"/>
    </row>
    <row r="30969" spans="6:6" x14ac:dyDescent="0.25">
      <c r="F30969" s="469"/>
    </row>
    <row r="30970" spans="6:6" x14ac:dyDescent="0.25">
      <c r="F30970" s="469"/>
    </row>
    <row r="30971" spans="6:6" x14ac:dyDescent="0.25">
      <c r="F30971" s="469"/>
    </row>
    <row r="30972" spans="6:6" x14ac:dyDescent="0.25">
      <c r="F30972" s="469"/>
    </row>
    <row r="30973" spans="6:6" x14ac:dyDescent="0.25">
      <c r="F30973" s="469"/>
    </row>
    <row r="30974" spans="6:6" x14ac:dyDescent="0.25">
      <c r="F30974" s="469"/>
    </row>
    <row r="30975" spans="6:6" x14ac:dyDescent="0.25">
      <c r="F30975" s="469"/>
    </row>
    <row r="30976" spans="6:6" x14ac:dyDescent="0.25">
      <c r="F30976" s="469"/>
    </row>
    <row r="30977" spans="6:6" x14ac:dyDescent="0.25">
      <c r="F30977" s="469"/>
    </row>
    <row r="30978" spans="6:6" x14ac:dyDescent="0.25">
      <c r="F30978" s="469"/>
    </row>
    <row r="30979" spans="6:6" x14ac:dyDescent="0.25">
      <c r="F30979" s="469"/>
    </row>
    <row r="30980" spans="6:6" x14ac:dyDescent="0.25">
      <c r="F30980" s="469"/>
    </row>
    <row r="30981" spans="6:6" x14ac:dyDescent="0.25">
      <c r="F30981" s="469"/>
    </row>
    <row r="30982" spans="6:6" x14ac:dyDescent="0.25">
      <c r="F30982" s="469"/>
    </row>
    <row r="30983" spans="6:6" x14ac:dyDescent="0.25">
      <c r="F30983" s="469"/>
    </row>
    <row r="30984" spans="6:6" x14ac:dyDescent="0.25">
      <c r="F30984" s="469"/>
    </row>
    <row r="30985" spans="6:6" x14ac:dyDescent="0.25">
      <c r="F30985" s="469"/>
    </row>
    <row r="30986" spans="6:6" x14ac:dyDescent="0.25">
      <c r="F30986" s="469"/>
    </row>
    <row r="30987" spans="6:6" x14ac:dyDescent="0.25">
      <c r="F30987" s="469"/>
    </row>
    <row r="30988" spans="6:6" x14ac:dyDescent="0.25">
      <c r="F30988" s="469"/>
    </row>
    <row r="30989" spans="6:6" x14ac:dyDescent="0.25">
      <c r="F30989" s="469"/>
    </row>
    <row r="30990" spans="6:6" x14ac:dyDescent="0.25">
      <c r="F30990" s="469"/>
    </row>
    <row r="30991" spans="6:6" x14ac:dyDescent="0.25">
      <c r="F30991" s="469"/>
    </row>
    <row r="30992" spans="6:6" x14ac:dyDescent="0.25">
      <c r="F30992" s="469"/>
    </row>
    <row r="30993" spans="6:6" x14ac:dyDescent="0.25">
      <c r="F30993" s="469"/>
    </row>
    <row r="30994" spans="6:6" x14ac:dyDescent="0.25">
      <c r="F30994" s="469"/>
    </row>
    <row r="30995" spans="6:6" x14ac:dyDescent="0.25">
      <c r="F30995" s="469"/>
    </row>
    <row r="30996" spans="6:6" x14ac:dyDescent="0.25">
      <c r="F30996" s="469"/>
    </row>
    <row r="30997" spans="6:6" x14ac:dyDescent="0.25">
      <c r="F30997" s="469"/>
    </row>
    <row r="30998" spans="6:6" x14ac:dyDescent="0.25">
      <c r="F30998" s="469"/>
    </row>
    <row r="30999" spans="6:6" x14ac:dyDescent="0.25">
      <c r="F30999" s="469"/>
    </row>
    <row r="31000" spans="6:6" x14ac:dyDescent="0.25">
      <c r="F31000" s="469"/>
    </row>
    <row r="31001" spans="6:6" x14ac:dyDescent="0.25">
      <c r="F31001" s="469"/>
    </row>
    <row r="31002" spans="6:6" x14ac:dyDescent="0.25">
      <c r="F31002" s="469"/>
    </row>
    <row r="31003" spans="6:6" x14ac:dyDescent="0.25">
      <c r="F31003" s="469"/>
    </row>
    <row r="31004" spans="6:6" x14ac:dyDescent="0.25">
      <c r="F31004" s="469"/>
    </row>
    <row r="31005" spans="6:6" x14ac:dyDescent="0.25">
      <c r="F31005" s="469"/>
    </row>
    <row r="31006" spans="6:6" x14ac:dyDescent="0.25">
      <c r="F31006" s="469"/>
    </row>
    <row r="31007" spans="6:6" x14ac:dyDescent="0.25">
      <c r="F31007" s="469"/>
    </row>
    <row r="31008" spans="6:6" x14ac:dyDescent="0.25">
      <c r="F31008" s="469"/>
    </row>
    <row r="31009" spans="6:6" x14ac:dyDescent="0.25">
      <c r="F31009" s="469"/>
    </row>
    <row r="31010" spans="6:6" x14ac:dyDescent="0.25">
      <c r="F31010" s="469"/>
    </row>
    <row r="31011" spans="6:6" x14ac:dyDescent="0.25">
      <c r="F31011" s="469"/>
    </row>
    <row r="31012" spans="6:6" x14ac:dyDescent="0.25">
      <c r="F31012" s="469"/>
    </row>
    <row r="31013" spans="6:6" x14ac:dyDescent="0.25">
      <c r="F31013" s="469"/>
    </row>
    <row r="31014" spans="6:6" x14ac:dyDescent="0.25">
      <c r="F31014" s="469"/>
    </row>
    <row r="31015" spans="6:6" x14ac:dyDescent="0.25">
      <c r="F31015" s="469"/>
    </row>
    <row r="31016" spans="6:6" x14ac:dyDescent="0.25">
      <c r="F31016" s="469"/>
    </row>
    <row r="31017" spans="6:6" x14ac:dyDescent="0.25">
      <c r="F31017" s="469"/>
    </row>
    <row r="31018" spans="6:6" x14ac:dyDescent="0.25">
      <c r="F31018" s="469"/>
    </row>
    <row r="31019" spans="6:6" x14ac:dyDescent="0.25">
      <c r="F31019" s="469"/>
    </row>
    <row r="31020" spans="6:6" x14ac:dyDescent="0.25">
      <c r="F31020" s="469"/>
    </row>
    <row r="31021" spans="6:6" x14ac:dyDescent="0.25">
      <c r="F31021" s="469"/>
    </row>
    <row r="31022" spans="6:6" x14ac:dyDescent="0.25">
      <c r="F31022" s="469"/>
    </row>
    <row r="31023" spans="6:6" x14ac:dyDescent="0.25">
      <c r="F31023" s="469"/>
    </row>
    <row r="31024" spans="6:6" x14ac:dyDescent="0.25">
      <c r="F31024" s="469"/>
    </row>
    <row r="31025" spans="6:6" x14ac:dyDescent="0.25">
      <c r="F31025" s="469"/>
    </row>
    <row r="31026" spans="6:6" x14ac:dyDescent="0.25">
      <c r="F31026" s="469"/>
    </row>
    <row r="31027" spans="6:6" x14ac:dyDescent="0.25">
      <c r="F31027" s="469"/>
    </row>
    <row r="31028" spans="6:6" x14ac:dyDescent="0.25">
      <c r="F31028" s="469"/>
    </row>
    <row r="31029" spans="6:6" x14ac:dyDescent="0.25">
      <c r="F31029" s="469"/>
    </row>
    <row r="31030" spans="6:6" x14ac:dyDescent="0.25">
      <c r="F31030" s="469"/>
    </row>
    <row r="31031" spans="6:6" x14ac:dyDescent="0.25">
      <c r="F31031" s="469"/>
    </row>
    <row r="31032" spans="6:6" x14ac:dyDescent="0.25">
      <c r="F31032" s="469"/>
    </row>
    <row r="31033" spans="6:6" x14ac:dyDescent="0.25">
      <c r="F31033" s="469"/>
    </row>
    <row r="31034" spans="6:6" x14ac:dyDescent="0.25">
      <c r="F31034" s="469"/>
    </row>
    <row r="31035" spans="6:6" x14ac:dyDescent="0.25">
      <c r="F31035" s="469"/>
    </row>
    <row r="31036" spans="6:6" x14ac:dyDescent="0.25">
      <c r="F31036" s="469"/>
    </row>
    <row r="31037" spans="6:6" x14ac:dyDescent="0.25">
      <c r="F31037" s="469"/>
    </row>
    <row r="31038" spans="6:6" x14ac:dyDescent="0.25">
      <c r="F31038" s="469"/>
    </row>
    <row r="31039" spans="6:6" x14ac:dyDescent="0.25">
      <c r="F31039" s="469"/>
    </row>
    <row r="31040" spans="6:6" x14ac:dyDescent="0.25">
      <c r="F31040" s="469"/>
    </row>
    <row r="31041" spans="6:6" x14ac:dyDescent="0.25">
      <c r="F31041" s="469"/>
    </row>
    <row r="31042" spans="6:6" x14ac:dyDescent="0.25">
      <c r="F31042" s="469"/>
    </row>
    <row r="31043" spans="6:6" x14ac:dyDescent="0.25">
      <c r="F31043" s="469"/>
    </row>
    <row r="31044" spans="6:6" x14ac:dyDescent="0.25">
      <c r="F31044" s="469"/>
    </row>
    <row r="31045" spans="6:6" x14ac:dyDescent="0.25">
      <c r="F31045" s="469"/>
    </row>
    <row r="31046" spans="6:6" x14ac:dyDescent="0.25">
      <c r="F31046" s="469"/>
    </row>
    <row r="31047" spans="6:6" x14ac:dyDescent="0.25">
      <c r="F31047" s="469"/>
    </row>
    <row r="31048" spans="6:6" x14ac:dyDescent="0.25">
      <c r="F31048" s="469"/>
    </row>
    <row r="31049" spans="6:6" x14ac:dyDescent="0.25">
      <c r="F31049" s="469"/>
    </row>
    <row r="31050" spans="6:6" x14ac:dyDescent="0.25">
      <c r="F31050" s="469"/>
    </row>
    <row r="31051" spans="6:6" x14ac:dyDescent="0.25">
      <c r="F31051" s="469"/>
    </row>
    <row r="31052" spans="6:6" x14ac:dyDescent="0.25">
      <c r="F31052" s="469"/>
    </row>
    <row r="31053" spans="6:6" x14ac:dyDescent="0.25">
      <c r="F31053" s="469"/>
    </row>
    <row r="31054" spans="6:6" x14ac:dyDescent="0.25">
      <c r="F31054" s="469"/>
    </row>
    <row r="31055" spans="6:6" x14ac:dyDescent="0.25">
      <c r="F31055" s="469"/>
    </row>
    <row r="31056" spans="6:6" x14ac:dyDescent="0.25">
      <c r="F31056" s="469"/>
    </row>
    <row r="31057" spans="6:6" x14ac:dyDescent="0.25">
      <c r="F31057" s="469"/>
    </row>
    <row r="31058" spans="6:6" x14ac:dyDescent="0.25">
      <c r="F31058" s="469"/>
    </row>
    <row r="31059" spans="6:6" x14ac:dyDescent="0.25">
      <c r="F31059" s="469"/>
    </row>
    <row r="31060" spans="6:6" x14ac:dyDescent="0.25">
      <c r="F31060" s="469"/>
    </row>
    <row r="31061" spans="6:6" x14ac:dyDescent="0.25">
      <c r="F31061" s="469"/>
    </row>
    <row r="31062" spans="6:6" x14ac:dyDescent="0.25">
      <c r="F31062" s="469"/>
    </row>
    <row r="31063" spans="6:6" x14ac:dyDescent="0.25">
      <c r="F31063" s="469"/>
    </row>
    <row r="31064" spans="6:6" x14ac:dyDescent="0.25">
      <c r="F31064" s="469"/>
    </row>
    <row r="31065" spans="6:6" x14ac:dyDescent="0.25">
      <c r="F31065" s="469"/>
    </row>
    <row r="31066" spans="6:6" x14ac:dyDescent="0.25">
      <c r="F31066" s="469"/>
    </row>
    <row r="31067" spans="6:6" x14ac:dyDescent="0.25">
      <c r="F31067" s="469"/>
    </row>
    <row r="31068" spans="6:6" x14ac:dyDescent="0.25">
      <c r="F31068" s="469"/>
    </row>
    <row r="31069" spans="6:6" x14ac:dyDescent="0.25">
      <c r="F31069" s="469"/>
    </row>
    <row r="31070" spans="6:6" x14ac:dyDescent="0.25">
      <c r="F31070" s="469"/>
    </row>
    <row r="31071" spans="6:6" x14ac:dyDescent="0.25">
      <c r="F31071" s="469"/>
    </row>
    <row r="31072" spans="6:6" x14ac:dyDescent="0.25">
      <c r="F31072" s="469"/>
    </row>
    <row r="31073" spans="6:6" x14ac:dyDescent="0.25">
      <c r="F31073" s="469"/>
    </row>
    <row r="31074" spans="6:6" x14ac:dyDescent="0.25">
      <c r="F31074" s="469"/>
    </row>
    <row r="31075" spans="6:6" x14ac:dyDescent="0.25">
      <c r="F31075" s="469"/>
    </row>
    <row r="31076" spans="6:6" x14ac:dyDescent="0.25">
      <c r="F31076" s="469"/>
    </row>
    <row r="31077" spans="6:6" x14ac:dyDescent="0.25">
      <c r="F31077" s="469"/>
    </row>
    <row r="31078" spans="6:6" x14ac:dyDescent="0.25">
      <c r="F31078" s="469"/>
    </row>
    <row r="31079" spans="6:6" x14ac:dyDescent="0.25">
      <c r="F31079" s="469"/>
    </row>
    <row r="31080" spans="6:6" x14ac:dyDescent="0.25">
      <c r="F31080" s="469"/>
    </row>
    <row r="31081" spans="6:6" x14ac:dyDescent="0.25">
      <c r="F31081" s="469"/>
    </row>
    <row r="31082" spans="6:6" x14ac:dyDescent="0.25">
      <c r="F31082" s="469"/>
    </row>
    <row r="31083" spans="6:6" x14ac:dyDescent="0.25">
      <c r="F31083" s="469"/>
    </row>
    <row r="31084" spans="6:6" x14ac:dyDescent="0.25">
      <c r="F31084" s="469"/>
    </row>
    <row r="31085" spans="6:6" x14ac:dyDescent="0.25">
      <c r="F31085" s="469"/>
    </row>
    <row r="31086" spans="6:6" x14ac:dyDescent="0.25">
      <c r="F31086" s="469"/>
    </row>
    <row r="31087" spans="6:6" x14ac:dyDescent="0.25">
      <c r="F31087" s="469"/>
    </row>
    <row r="31088" spans="6:6" x14ac:dyDescent="0.25">
      <c r="F31088" s="469"/>
    </row>
    <row r="31089" spans="6:6" x14ac:dyDescent="0.25">
      <c r="F31089" s="469"/>
    </row>
    <row r="31090" spans="6:6" x14ac:dyDescent="0.25">
      <c r="F31090" s="469"/>
    </row>
    <row r="31091" spans="6:6" x14ac:dyDescent="0.25">
      <c r="F31091" s="469"/>
    </row>
    <row r="31092" spans="6:6" x14ac:dyDescent="0.25">
      <c r="F31092" s="469"/>
    </row>
    <row r="31093" spans="6:6" x14ac:dyDescent="0.25">
      <c r="F31093" s="469"/>
    </row>
    <row r="31094" spans="6:6" x14ac:dyDescent="0.25">
      <c r="F31094" s="469"/>
    </row>
    <row r="31095" spans="6:6" x14ac:dyDescent="0.25">
      <c r="F31095" s="469"/>
    </row>
    <row r="31096" spans="6:6" x14ac:dyDescent="0.25">
      <c r="F31096" s="469"/>
    </row>
    <row r="31097" spans="6:6" x14ac:dyDescent="0.25">
      <c r="F31097" s="469"/>
    </row>
    <row r="31098" spans="6:6" x14ac:dyDescent="0.25">
      <c r="F31098" s="469"/>
    </row>
    <row r="31099" spans="6:6" x14ac:dyDescent="0.25">
      <c r="F31099" s="469"/>
    </row>
    <row r="31100" spans="6:6" x14ac:dyDescent="0.25">
      <c r="F31100" s="469"/>
    </row>
    <row r="31101" spans="6:6" x14ac:dyDescent="0.25">
      <c r="F31101" s="469"/>
    </row>
    <row r="31102" spans="6:6" x14ac:dyDescent="0.25">
      <c r="F31102" s="469"/>
    </row>
    <row r="31103" spans="6:6" x14ac:dyDescent="0.25">
      <c r="F31103" s="469"/>
    </row>
    <row r="31104" spans="6:6" x14ac:dyDescent="0.25">
      <c r="F31104" s="469"/>
    </row>
    <row r="31105" spans="6:6" x14ac:dyDescent="0.25">
      <c r="F31105" s="469"/>
    </row>
    <row r="31106" spans="6:6" x14ac:dyDescent="0.25">
      <c r="F31106" s="469"/>
    </row>
    <row r="31107" spans="6:6" x14ac:dyDescent="0.25">
      <c r="F31107" s="469"/>
    </row>
    <row r="31108" spans="6:6" x14ac:dyDescent="0.25">
      <c r="F31108" s="469"/>
    </row>
    <row r="31109" spans="6:6" x14ac:dyDescent="0.25">
      <c r="F31109" s="469"/>
    </row>
    <row r="31110" spans="6:6" x14ac:dyDescent="0.25">
      <c r="F31110" s="469"/>
    </row>
    <row r="31111" spans="6:6" x14ac:dyDescent="0.25">
      <c r="F31111" s="469"/>
    </row>
    <row r="31112" spans="6:6" x14ac:dyDescent="0.25">
      <c r="F31112" s="469"/>
    </row>
    <row r="31113" spans="6:6" x14ac:dyDescent="0.25">
      <c r="F31113" s="469"/>
    </row>
    <row r="31114" spans="6:6" x14ac:dyDescent="0.25">
      <c r="F31114" s="469"/>
    </row>
    <row r="31115" spans="6:6" x14ac:dyDescent="0.25">
      <c r="F31115" s="469"/>
    </row>
    <row r="31116" spans="6:6" x14ac:dyDescent="0.25">
      <c r="F31116" s="469"/>
    </row>
    <row r="31117" spans="6:6" x14ac:dyDescent="0.25">
      <c r="F31117" s="469"/>
    </row>
    <row r="31118" spans="6:6" x14ac:dyDescent="0.25">
      <c r="F31118" s="469"/>
    </row>
    <row r="31119" spans="6:6" x14ac:dyDescent="0.25">
      <c r="F31119" s="469"/>
    </row>
    <row r="31120" spans="6:6" x14ac:dyDescent="0.25">
      <c r="F31120" s="469"/>
    </row>
    <row r="31121" spans="6:6" x14ac:dyDescent="0.25">
      <c r="F31121" s="469"/>
    </row>
    <row r="31122" spans="6:6" x14ac:dyDescent="0.25">
      <c r="F31122" s="469"/>
    </row>
    <row r="31123" spans="6:6" x14ac:dyDescent="0.25">
      <c r="F31123" s="469"/>
    </row>
    <row r="31124" spans="6:6" x14ac:dyDescent="0.25">
      <c r="F31124" s="469"/>
    </row>
    <row r="31125" spans="6:6" x14ac:dyDescent="0.25">
      <c r="F31125" s="469"/>
    </row>
    <row r="31126" spans="6:6" x14ac:dyDescent="0.25">
      <c r="F31126" s="469"/>
    </row>
    <row r="31127" spans="6:6" x14ac:dyDescent="0.25">
      <c r="F31127" s="469"/>
    </row>
    <row r="31128" spans="6:6" x14ac:dyDescent="0.25">
      <c r="F31128" s="469"/>
    </row>
    <row r="31129" spans="6:6" x14ac:dyDescent="0.25">
      <c r="F31129" s="469"/>
    </row>
    <row r="31130" spans="6:6" x14ac:dyDescent="0.25">
      <c r="F31130" s="469"/>
    </row>
    <row r="31131" spans="6:6" x14ac:dyDescent="0.25">
      <c r="F31131" s="469"/>
    </row>
    <row r="31132" spans="6:6" x14ac:dyDescent="0.25">
      <c r="F31132" s="469"/>
    </row>
    <row r="31133" spans="6:6" x14ac:dyDescent="0.25">
      <c r="F31133" s="469"/>
    </row>
    <row r="31134" spans="6:6" x14ac:dyDescent="0.25">
      <c r="F31134" s="469"/>
    </row>
    <row r="31135" spans="6:6" x14ac:dyDescent="0.25">
      <c r="F31135" s="469"/>
    </row>
    <row r="31136" spans="6:6" x14ac:dyDescent="0.25">
      <c r="F31136" s="469"/>
    </row>
    <row r="31137" spans="6:6" x14ac:dyDescent="0.25">
      <c r="F31137" s="469"/>
    </row>
    <row r="31138" spans="6:6" x14ac:dyDescent="0.25">
      <c r="F31138" s="469"/>
    </row>
    <row r="31139" spans="6:6" x14ac:dyDescent="0.25">
      <c r="F31139" s="469"/>
    </row>
    <row r="31140" spans="6:6" x14ac:dyDescent="0.25">
      <c r="F31140" s="469"/>
    </row>
    <row r="31141" spans="6:6" x14ac:dyDescent="0.25">
      <c r="F31141" s="469"/>
    </row>
    <row r="31142" spans="6:6" x14ac:dyDescent="0.25">
      <c r="F31142" s="469"/>
    </row>
    <row r="31143" spans="6:6" x14ac:dyDescent="0.25">
      <c r="F31143" s="469"/>
    </row>
    <row r="31144" spans="6:6" x14ac:dyDescent="0.25">
      <c r="F31144" s="469"/>
    </row>
    <row r="31145" spans="6:6" x14ac:dyDescent="0.25">
      <c r="F31145" s="469"/>
    </row>
    <row r="31146" spans="6:6" x14ac:dyDescent="0.25">
      <c r="F31146" s="469"/>
    </row>
    <row r="31147" spans="6:6" x14ac:dyDescent="0.25">
      <c r="F31147" s="469"/>
    </row>
    <row r="31148" spans="6:6" x14ac:dyDescent="0.25">
      <c r="F31148" s="469"/>
    </row>
    <row r="31149" spans="6:6" x14ac:dyDescent="0.25">
      <c r="F31149" s="469"/>
    </row>
    <row r="31150" spans="6:6" x14ac:dyDescent="0.25">
      <c r="F31150" s="469"/>
    </row>
    <row r="31151" spans="6:6" x14ac:dyDescent="0.25">
      <c r="F31151" s="469"/>
    </row>
    <row r="31152" spans="6:6" x14ac:dyDescent="0.25">
      <c r="F31152" s="469"/>
    </row>
    <row r="31153" spans="6:6" x14ac:dyDescent="0.25">
      <c r="F31153" s="469"/>
    </row>
    <row r="31154" spans="6:6" x14ac:dyDescent="0.25">
      <c r="F31154" s="469"/>
    </row>
    <row r="31155" spans="6:6" x14ac:dyDescent="0.25">
      <c r="F31155" s="469"/>
    </row>
    <row r="31156" spans="6:6" x14ac:dyDescent="0.25">
      <c r="F31156" s="469"/>
    </row>
    <row r="31157" spans="6:6" x14ac:dyDescent="0.25">
      <c r="F31157" s="469"/>
    </row>
    <row r="31158" spans="6:6" x14ac:dyDescent="0.25">
      <c r="F31158" s="469"/>
    </row>
    <row r="31159" spans="6:6" x14ac:dyDescent="0.25">
      <c r="F31159" s="469"/>
    </row>
    <row r="31160" spans="6:6" x14ac:dyDescent="0.25">
      <c r="F31160" s="469"/>
    </row>
    <row r="31161" spans="6:6" x14ac:dyDescent="0.25">
      <c r="F31161" s="469"/>
    </row>
    <row r="31162" spans="6:6" x14ac:dyDescent="0.25">
      <c r="F31162" s="469"/>
    </row>
    <row r="31163" spans="6:6" x14ac:dyDescent="0.25">
      <c r="F31163" s="469"/>
    </row>
    <row r="31164" spans="6:6" x14ac:dyDescent="0.25">
      <c r="F31164" s="469"/>
    </row>
    <row r="31165" spans="6:6" x14ac:dyDescent="0.25">
      <c r="F31165" s="469"/>
    </row>
    <row r="31166" spans="6:6" x14ac:dyDescent="0.25">
      <c r="F31166" s="469"/>
    </row>
    <row r="31167" spans="6:6" x14ac:dyDescent="0.25">
      <c r="F31167" s="469"/>
    </row>
    <row r="31168" spans="6:6" x14ac:dyDescent="0.25">
      <c r="F31168" s="469"/>
    </row>
    <row r="31169" spans="6:6" x14ac:dyDescent="0.25">
      <c r="F31169" s="469"/>
    </row>
    <row r="31170" spans="6:6" x14ac:dyDescent="0.25">
      <c r="F31170" s="469"/>
    </row>
    <row r="31171" spans="6:6" x14ac:dyDescent="0.25">
      <c r="F31171" s="469"/>
    </row>
    <row r="31172" spans="6:6" x14ac:dyDescent="0.25">
      <c r="F31172" s="469"/>
    </row>
    <row r="31173" spans="6:6" x14ac:dyDescent="0.25">
      <c r="F31173" s="469"/>
    </row>
    <row r="31174" spans="6:6" x14ac:dyDescent="0.25">
      <c r="F31174" s="469"/>
    </row>
    <row r="31175" spans="6:6" x14ac:dyDescent="0.25">
      <c r="F31175" s="469"/>
    </row>
    <row r="31176" spans="6:6" x14ac:dyDescent="0.25">
      <c r="F31176" s="469"/>
    </row>
    <row r="31177" spans="6:6" x14ac:dyDescent="0.25">
      <c r="F31177" s="469"/>
    </row>
    <row r="31178" spans="6:6" x14ac:dyDescent="0.25">
      <c r="F31178" s="469"/>
    </row>
    <row r="31179" spans="6:6" x14ac:dyDescent="0.25">
      <c r="F31179" s="469"/>
    </row>
    <row r="31180" spans="6:6" x14ac:dyDescent="0.25">
      <c r="F31180" s="469"/>
    </row>
    <row r="31181" spans="6:6" x14ac:dyDescent="0.25">
      <c r="F31181" s="469"/>
    </row>
    <row r="31182" spans="6:6" x14ac:dyDescent="0.25">
      <c r="F31182" s="469"/>
    </row>
    <row r="31183" spans="6:6" x14ac:dyDescent="0.25">
      <c r="F31183" s="469"/>
    </row>
    <row r="31184" spans="6:6" x14ac:dyDescent="0.25">
      <c r="F31184" s="469"/>
    </row>
    <row r="31185" spans="6:6" x14ac:dyDescent="0.25">
      <c r="F31185" s="469"/>
    </row>
    <row r="31186" spans="6:6" x14ac:dyDescent="0.25">
      <c r="F31186" s="469"/>
    </row>
    <row r="31187" spans="6:6" x14ac:dyDescent="0.25">
      <c r="F31187" s="469"/>
    </row>
    <row r="31188" spans="6:6" x14ac:dyDescent="0.25">
      <c r="F31188" s="469"/>
    </row>
    <row r="31189" spans="6:6" x14ac:dyDescent="0.25">
      <c r="F31189" s="469"/>
    </row>
    <row r="31190" spans="6:6" x14ac:dyDescent="0.25">
      <c r="F31190" s="469"/>
    </row>
    <row r="31191" spans="6:6" x14ac:dyDescent="0.25">
      <c r="F31191" s="469"/>
    </row>
    <row r="31192" spans="6:6" x14ac:dyDescent="0.25">
      <c r="F31192" s="469"/>
    </row>
    <row r="31193" spans="6:6" x14ac:dyDescent="0.25">
      <c r="F31193" s="469"/>
    </row>
    <row r="31194" spans="6:6" x14ac:dyDescent="0.25">
      <c r="F31194" s="469"/>
    </row>
    <row r="31195" spans="6:6" x14ac:dyDescent="0.25">
      <c r="F31195" s="469"/>
    </row>
    <row r="31196" spans="6:6" x14ac:dyDescent="0.25">
      <c r="F31196" s="469"/>
    </row>
    <row r="31197" spans="6:6" x14ac:dyDescent="0.25">
      <c r="F31197" s="469"/>
    </row>
    <row r="31198" spans="6:6" x14ac:dyDescent="0.25">
      <c r="F31198" s="469"/>
    </row>
    <row r="31199" spans="6:6" x14ac:dyDescent="0.25">
      <c r="F31199" s="469"/>
    </row>
    <row r="31200" spans="6:6" x14ac:dyDescent="0.25">
      <c r="F31200" s="469"/>
    </row>
    <row r="31201" spans="6:6" x14ac:dyDescent="0.25">
      <c r="F31201" s="469"/>
    </row>
    <row r="31202" spans="6:6" x14ac:dyDescent="0.25">
      <c r="F31202" s="469"/>
    </row>
    <row r="31203" spans="6:6" x14ac:dyDescent="0.25">
      <c r="F31203" s="469"/>
    </row>
    <row r="31204" spans="6:6" x14ac:dyDescent="0.25">
      <c r="F31204" s="469"/>
    </row>
    <row r="31205" spans="6:6" x14ac:dyDescent="0.25">
      <c r="F31205" s="469"/>
    </row>
    <row r="31206" spans="6:6" x14ac:dyDescent="0.25">
      <c r="F31206" s="469"/>
    </row>
    <row r="31207" spans="6:6" x14ac:dyDescent="0.25">
      <c r="F31207" s="469"/>
    </row>
    <row r="31208" spans="6:6" x14ac:dyDescent="0.25">
      <c r="F31208" s="469"/>
    </row>
    <row r="31209" spans="6:6" x14ac:dyDescent="0.25">
      <c r="F31209" s="469"/>
    </row>
    <row r="31210" spans="6:6" x14ac:dyDescent="0.25">
      <c r="F31210" s="469"/>
    </row>
    <row r="31211" spans="6:6" x14ac:dyDescent="0.25">
      <c r="F31211" s="469"/>
    </row>
    <row r="31212" spans="6:6" x14ac:dyDescent="0.25">
      <c r="F31212" s="469"/>
    </row>
    <row r="31213" spans="6:6" x14ac:dyDescent="0.25">
      <c r="F31213" s="469"/>
    </row>
    <row r="31214" spans="6:6" x14ac:dyDescent="0.25">
      <c r="F31214" s="469"/>
    </row>
    <row r="31215" spans="6:6" x14ac:dyDescent="0.25">
      <c r="F31215" s="469"/>
    </row>
    <row r="31216" spans="6:6" x14ac:dyDescent="0.25">
      <c r="F31216" s="469"/>
    </row>
    <row r="31217" spans="6:6" x14ac:dyDescent="0.25">
      <c r="F31217" s="469"/>
    </row>
    <row r="31218" spans="6:6" x14ac:dyDescent="0.25">
      <c r="F31218" s="469"/>
    </row>
    <row r="31219" spans="6:6" x14ac:dyDescent="0.25">
      <c r="F31219" s="469"/>
    </row>
    <row r="31220" spans="6:6" x14ac:dyDescent="0.25">
      <c r="F31220" s="469"/>
    </row>
    <row r="31221" spans="6:6" x14ac:dyDescent="0.25">
      <c r="F31221" s="469"/>
    </row>
    <row r="31222" spans="6:6" x14ac:dyDescent="0.25">
      <c r="F31222" s="469"/>
    </row>
    <row r="31223" spans="6:6" x14ac:dyDescent="0.25">
      <c r="F31223" s="469"/>
    </row>
    <row r="31224" spans="6:6" x14ac:dyDescent="0.25">
      <c r="F31224" s="469"/>
    </row>
    <row r="31225" spans="6:6" x14ac:dyDescent="0.25">
      <c r="F31225" s="469"/>
    </row>
    <row r="31226" spans="6:6" x14ac:dyDescent="0.25">
      <c r="F31226" s="469"/>
    </row>
    <row r="31227" spans="6:6" x14ac:dyDescent="0.25">
      <c r="F31227" s="469"/>
    </row>
    <row r="31228" spans="6:6" x14ac:dyDescent="0.25">
      <c r="F31228" s="469"/>
    </row>
    <row r="31229" spans="6:6" x14ac:dyDescent="0.25">
      <c r="F31229" s="469"/>
    </row>
    <row r="31230" spans="6:6" x14ac:dyDescent="0.25">
      <c r="F31230" s="469"/>
    </row>
    <row r="31231" spans="6:6" x14ac:dyDescent="0.25">
      <c r="F31231" s="469"/>
    </row>
    <row r="31232" spans="6:6" x14ac:dyDescent="0.25">
      <c r="F31232" s="469"/>
    </row>
    <row r="31233" spans="6:6" x14ac:dyDescent="0.25">
      <c r="F31233" s="469"/>
    </row>
    <row r="31234" spans="6:6" x14ac:dyDescent="0.25">
      <c r="F31234" s="469"/>
    </row>
    <row r="31235" spans="6:6" x14ac:dyDescent="0.25">
      <c r="F31235" s="469"/>
    </row>
    <row r="31236" spans="6:6" x14ac:dyDescent="0.25">
      <c r="F31236" s="469"/>
    </row>
    <row r="31237" spans="6:6" x14ac:dyDescent="0.25">
      <c r="F31237" s="469"/>
    </row>
    <row r="31238" spans="6:6" x14ac:dyDescent="0.25">
      <c r="F31238" s="469"/>
    </row>
    <row r="31239" spans="6:6" x14ac:dyDescent="0.25">
      <c r="F31239" s="469"/>
    </row>
    <row r="31240" spans="6:6" x14ac:dyDescent="0.25">
      <c r="F31240" s="469"/>
    </row>
    <row r="31241" spans="6:6" x14ac:dyDescent="0.25">
      <c r="F31241" s="469"/>
    </row>
    <row r="31242" spans="6:6" x14ac:dyDescent="0.25">
      <c r="F31242" s="469"/>
    </row>
    <row r="31243" spans="6:6" x14ac:dyDescent="0.25">
      <c r="F31243" s="469"/>
    </row>
    <row r="31244" spans="6:6" x14ac:dyDescent="0.25">
      <c r="F31244" s="469"/>
    </row>
    <row r="31245" spans="6:6" x14ac:dyDescent="0.25">
      <c r="F31245" s="469"/>
    </row>
    <row r="31246" spans="6:6" x14ac:dyDescent="0.25">
      <c r="F31246" s="469"/>
    </row>
    <row r="31247" spans="6:6" x14ac:dyDescent="0.25">
      <c r="F31247" s="469"/>
    </row>
    <row r="31248" spans="6:6" x14ac:dyDescent="0.25">
      <c r="F31248" s="469"/>
    </row>
    <row r="31249" spans="6:6" x14ac:dyDescent="0.25">
      <c r="F31249" s="469"/>
    </row>
    <row r="31250" spans="6:6" x14ac:dyDescent="0.25">
      <c r="F31250" s="469"/>
    </row>
    <row r="31251" spans="6:6" x14ac:dyDescent="0.25">
      <c r="F31251" s="469"/>
    </row>
    <row r="31252" spans="6:6" x14ac:dyDescent="0.25">
      <c r="F31252" s="469"/>
    </row>
    <row r="31253" spans="6:6" x14ac:dyDescent="0.25">
      <c r="F31253" s="469"/>
    </row>
    <row r="31254" spans="6:6" x14ac:dyDescent="0.25">
      <c r="F31254" s="469"/>
    </row>
    <row r="31255" spans="6:6" x14ac:dyDescent="0.25">
      <c r="F31255" s="469"/>
    </row>
    <row r="31256" spans="6:6" x14ac:dyDescent="0.25">
      <c r="F31256" s="469"/>
    </row>
    <row r="31257" spans="6:6" x14ac:dyDescent="0.25">
      <c r="F31257" s="469"/>
    </row>
    <row r="31258" spans="6:6" x14ac:dyDescent="0.25">
      <c r="F31258" s="469"/>
    </row>
    <row r="31259" spans="6:6" x14ac:dyDescent="0.25">
      <c r="F31259" s="469"/>
    </row>
    <row r="31260" spans="6:6" x14ac:dyDescent="0.25">
      <c r="F31260" s="469"/>
    </row>
    <row r="31261" spans="6:6" x14ac:dyDescent="0.25">
      <c r="F31261" s="469"/>
    </row>
    <row r="31262" spans="6:6" x14ac:dyDescent="0.25">
      <c r="F31262" s="469"/>
    </row>
    <row r="31263" spans="6:6" x14ac:dyDescent="0.25">
      <c r="F31263" s="469"/>
    </row>
    <row r="31264" spans="6:6" x14ac:dyDescent="0.25">
      <c r="F31264" s="469"/>
    </row>
    <row r="31265" spans="6:6" x14ac:dyDescent="0.25">
      <c r="F31265" s="469"/>
    </row>
    <row r="31266" spans="6:6" x14ac:dyDescent="0.25">
      <c r="F31266" s="469"/>
    </row>
    <row r="31267" spans="6:6" x14ac:dyDescent="0.25">
      <c r="F31267" s="469"/>
    </row>
    <row r="31268" spans="6:6" x14ac:dyDescent="0.25">
      <c r="F31268" s="469"/>
    </row>
    <row r="31269" spans="6:6" x14ac:dyDescent="0.25">
      <c r="F31269" s="469"/>
    </row>
    <row r="31270" spans="6:6" x14ac:dyDescent="0.25">
      <c r="F31270" s="469"/>
    </row>
    <row r="31271" spans="6:6" x14ac:dyDescent="0.25">
      <c r="F31271" s="469"/>
    </row>
    <row r="31272" spans="6:6" x14ac:dyDescent="0.25">
      <c r="F31272" s="469"/>
    </row>
    <row r="31273" spans="6:6" x14ac:dyDescent="0.25">
      <c r="F31273" s="469"/>
    </row>
    <row r="31274" spans="6:6" x14ac:dyDescent="0.25">
      <c r="F31274" s="469"/>
    </row>
    <row r="31275" spans="6:6" x14ac:dyDescent="0.25">
      <c r="F31275" s="469"/>
    </row>
    <row r="31276" spans="6:6" x14ac:dyDescent="0.25">
      <c r="F31276" s="469"/>
    </row>
    <row r="31277" spans="6:6" x14ac:dyDescent="0.25">
      <c r="F31277" s="469"/>
    </row>
    <row r="31278" spans="6:6" x14ac:dyDescent="0.25">
      <c r="F31278" s="469"/>
    </row>
    <row r="31279" spans="6:6" x14ac:dyDescent="0.25">
      <c r="F31279" s="469"/>
    </row>
    <row r="31280" spans="6:6" x14ac:dyDescent="0.25">
      <c r="F31280" s="469"/>
    </row>
    <row r="31281" spans="6:6" x14ac:dyDescent="0.25">
      <c r="F31281" s="469"/>
    </row>
    <row r="31282" spans="6:6" x14ac:dyDescent="0.25">
      <c r="F31282" s="469"/>
    </row>
    <row r="31283" spans="6:6" x14ac:dyDescent="0.25">
      <c r="F31283" s="469"/>
    </row>
    <row r="31284" spans="6:6" x14ac:dyDescent="0.25">
      <c r="F31284" s="469"/>
    </row>
    <row r="31285" spans="6:6" x14ac:dyDescent="0.25">
      <c r="F31285" s="469"/>
    </row>
    <row r="31286" spans="6:6" x14ac:dyDescent="0.25">
      <c r="F31286" s="469"/>
    </row>
    <row r="31287" spans="6:6" x14ac:dyDescent="0.25">
      <c r="F31287" s="469"/>
    </row>
    <row r="31288" spans="6:6" x14ac:dyDescent="0.25">
      <c r="F31288" s="469"/>
    </row>
    <row r="31289" spans="6:6" x14ac:dyDescent="0.25">
      <c r="F31289" s="469"/>
    </row>
    <row r="31290" spans="6:6" x14ac:dyDescent="0.25">
      <c r="F31290" s="469"/>
    </row>
    <row r="31291" spans="6:6" x14ac:dyDescent="0.25">
      <c r="F31291" s="469"/>
    </row>
    <row r="31292" spans="6:6" x14ac:dyDescent="0.25">
      <c r="F31292" s="469"/>
    </row>
    <row r="31293" spans="6:6" x14ac:dyDescent="0.25">
      <c r="F31293" s="469"/>
    </row>
    <row r="31294" spans="6:6" x14ac:dyDescent="0.25">
      <c r="F31294" s="469"/>
    </row>
    <row r="31295" spans="6:6" x14ac:dyDescent="0.25">
      <c r="F31295" s="469"/>
    </row>
    <row r="31296" spans="6:6" x14ac:dyDescent="0.25">
      <c r="F31296" s="469"/>
    </row>
    <row r="31297" spans="6:6" x14ac:dyDescent="0.25">
      <c r="F31297" s="469"/>
    </row>
    <row r="31298" spans="6:6" x14ac:dyDescent="0.25">
      <c r="F31298" s="469"/>
    </row>
    <row r="31299" spans="6:6" x14ac:dyDescent="0.25">
      <c r="F31299" s="469"/>
    </row>
    <row r="31300" spans="6:6" x14ac:dyDescent="0.25">
      <c r="F31300" s="469"/>
    </row>
    <row r="31301" spans="6:6" x14ac:dyDescent="0.25">
      <c r="F31301" s="469"/>
    </row>
    <row r="31302" spans="6:6" x14ac:dyDescent="0.25">
      <c r="F31302" s="469"/>
    </row>
    <row r="31303" spans="6:6" x14ac:dyDescent="0.25">
      <c r="F31303" s="469"/>
    </row>
    <row r="31304" spans="6:6" x14ac:dyDescent="0.25">
      <c r="F31304" s="469"/>
    </row>
    <row r="31305" spans="6:6" x14ac:dyDescent="0.25">
      <c r="F31305" s="469"/>
    </row>
    <row r="31306" spans="6:6" x14ac:dyDescent="0.25">
      <c r="F31306" s="469"/>
    </row>
    <row r="31307" spans="6:6" x14ac:dyDescent="0.25">
      <c r="F31307" s="469"/>
    </row>
    <row r="31308" spans="6:6" x14ac:dyDescent="0.25">
      <c r="F31308" s="469"/>
    </row>
    <row r="31309" spans="6:6" x14ac:dyDescent="0.25">
      <c r="F31309" s="469"/>
    </row>
    <row r="31310" spans="6:6" x14ac:dyDescent="0.25">
      <c r="F31310" s="469"/>
    </row>
    <row r="31311" spans="6:6" x14ac:dyDescent="0.25">
      <c r="F31311" s="469"/>
    </row>
    <row r="31312" spans="6:6" x14ac:dyDescent="0.25">
      <c r="F31312" s="469"/>
    </row>
    <row r="31313" spans="6:6" x14ac:dyDescent="0.25">
      <c r="F31313" s="469"/>
    </row>
    <row r="31314" spans="6:6" x14ac:dyDescent="0.25">
      <c r="F31314" s="469"/>
    </row>
    <row r="31315" spans="6:6" x14ac:dyDescent="0.25">
      <c r="F31315" s="469"/>
    </row>
    <row r="31316" spans="6:6" x14ac:dyDescent="0.25">
      <c r="F31316" s="469"/>
    </row>
    <row r="31317" spans="6:6" x14ac:dyDescent="0.25">
      <c r="F31317" s="469"/>
    </row>
    <row r="31318" spans="6:6" x14ac:dyDescent="0.25">
      <c r="F31318" s="469"/>
    </row>
    <row r="31319" spans="6:6" x14ac:dyDescent="0.25">
      <c r="F31319" s="469"/>
    </row>
    <row r="31320" spans="6:6" x14ac:dyDescent="0.25">
      <c r="F31320" s="469"/>
    </row>
    <row r="31321" spans="6:6" x14ac:dyDescent="0.25">
      <c r="F31321" s="469"/>
    </row>
    <row r="31322" spans="6:6" x14ac:dyDescent="0.25">
      <c r="F31322" s="469"/>
    </row>
    <row r="31323" spans="6:6" x14ac:dyDescent="0.25">
      <c r="F31323" s="469"/>
    </row>
    <row r="31324" spans="6:6" x14ac:dyDescent="0.25">
      <c r="F31324" s="469"/>
    </row>
    <row r="31325" spans="6:6" x14ac:dyDescent="0.25">
      <c r="F31325" s="469"/>
    </row>
    <row r="31326" spans="6:6" x14ac:dyDescent="0.25">
      <c r="F31326" s="469"/>
    </row>
    <row r="31327" spans="6:6" x14ac:dyDescent="0.25">
      <c r="F31327" s="469"/>
    </row>
    <row r="31328" spans="6:6" x14ac:dyDescent="0.25">
      <c r="F31328" s="469"/>
    </row>
    <row r="31329" spans="6:6" x14ac:dyDescent="0.25">
      <c r="F31329" s="469"/>
    </row>
    <row r="31330" spans="6:6" x14ac:dyDescent="0.25">
      <c r="F31330" s="469"/>
    </row>
    <row r="31331" spans="6:6" x14ac:dyDescent="0.25">
      <c r="F31331" s="469"/>
    </row>
    <row r="31332" spans="6:6" x14ac:dyDescent="0.25">
      <c r="F31332" s="469"/>
    </row>
    <row r="31333" spans="6:6" x14ac:dyDescent="0.25">
      <c r="F31333" s="469"/>
    </row>
    <row r="31334" spans="6:6" x14ac:dyDescent="0.25">
      <c r="F31334" s="469"/>
    </row>
    <row r="31335" spans="6:6" x14ac:dyDescent="0.25">
      <c r="F31335" s="469"/>
    </row>
    <row r="31336" spans="6:6" x14ac:dyDescent="0.25">
      <c r="F31336" s="469"/>
    </row>
    <row r="31337" spans="6:6" x14ac:dyDescent="0.25">
      <c r="F31337" s="469"/>
    </row>
    <row r="31338" spans="6:6" x14ac:dyDescent="0.25">
      <c r="F31338" s="469"/>
    </row>
    <row r="31339" spans="6:6" x14ac:dyDescent="0.25">
      <c r="F31339" s="469"/>
    </row>
    <row r="31340" spans="6:6" x14ac:dyDescent="0.25">
      <c r="F31340" s="469"/>
    </row>
    <row r="31341" spans="6:6" x14ac:dyDescent="0.25">
      <c r="F31341" s="469"/>
    </row>
    <row r="31342" spans="6:6" x14ac:dyDescent="0.25">
      <c r="F31342" s="469"/>
    </row>
    <row r="31343" spans="6:6" x14ac:dyDescent="0.25">
      <c r="F31343" s="469"/>
    </row>
    <row r="31344" spans="6:6" x14ac:dyDescent="0.25">
      <c r="F31344" s="469"/>
    </row>
    <row r="31345" spans="6:6" x14ac:dyDescent="0.25">
      <c r="F31345" s="469"/>
    </row>
    <row r="31346" spans="6:6" x14ac:dyDescent="0.25">
      <c r="F31346" s="469"/>
    </row>
    <row r="31347" spans="6:6" x14ac:dyDescent="0.25">
      <c r="F31347" s="469"/>
    </row>
    <row r="31348" spans="6:6" x14ac:dyDescent="0.25">
      <c r="F31348" s="469"/>
    </row>
    <row r="31349" spans="6:6" x14ac:dyDescent="0.25">
      <c r="F31349" s="469"/>
    </row>
    <row r="31350" spans="6:6" x14ac:dyDescent="0.25">
      <c r="F31350" s="469"/>
    </row>
    <row r="31351" spans="6:6" x14ac:dyDescent="0.25">
      <c r="F31351" s="469"/>
    </row>
    <row r="31352" spans="6:6" x14ac:dyDescent="0.25">
      <c r="F31352" s="469"/>
    </row>
    <row r="31353" spans="6:6" x14ac:dyDescent="0.25">
      <c r="F31353" s="469"/>
    </row>
    <row r="31354" spans="6:6" x14ac:dyDescent="0.25">
      <c r="F31354" s="469"/>
    </row>
    <row r="31355" spans="6:6" x14ac:dyDescent="0.25">
      <c r="F31355" s="469"/>
    </row>
    <row r="31356" spans="6:6" x14ac:dyDescent="0.25">
      <c r="F31356" s="469"/>
    </row>
    <row r="31357" spans="6:6" x14ac:dyDescent="0.25">
      <c r="F31357" s="469"/>
    </row>
    <row r="31358" spans="6:6" x14ac:dyDescent="0.25">
      <c r="F31358" s="469"/>
    </row>
    <row r="31359" spans="6:6" x14ac:dyDescent="0.25">
      <c r="F31359" s="469"/>
    </row>
    <row r="31360" spans="6:6" x14ac:dyDescent="0.25">
      <c r="F31360" s="469"/>
    </row>
    <row r="31361" spans="6:6" x14ac:dyDescent="0.25">
      <c r="F31361" s="469"/>
    </row>
    <row r="31362" spans="6:6" x14ac:dyDescent="0.25">
      <c r="F31362" s="469"/>
    </row>
    <row r="31363" spans="6:6" x14ac:dyDescent="0.25">
      <c r="F31363" s="469"/>
    </row>
    <row r="31364" spans="6:6" x14ac:dyDescent="0.25">
      <c r="F31364" s="469"/>
    </row>
    <row r="31365" spans="6:6" x14ac:dyDescent="0.25">
      <c r="F31365" s="469"/>
    </row>
    <row r="31366" spans="6:6" x14ac:dyDescent="0.25">
      <c r="F31366" s="469"/>
    </row>
    <row r="31367" spans="6:6" x14ac:dyDescent="0.25">
      <c r="F31367" s="469"/>
    </row>
    <row r="31368" spans="6:6" x14ac:dyDescent="0.25">
      <c r="F31368" s="469"/>
    </row>
    <row r="31369" spans="6:6" x14ac:dyDescent="0.25">
      <c r="F31369" s="469"/>
    </row>
    <row r="31370" spans="6:6" x14ac:dyDescent="0.25">
      <c r="F31370" s="469"/>
    </row>
    <row r="31371" spans="6:6" x14ac:dyDescent="0.25">
      <c r="F31371" s="469"/>
    </row>
    <row r="31372" spans="6:6" x14ac:dyDescent="0.25">
      <c r="F31372" s="469"/>
    </row>
    <row r="31373" spans="6:6" x14ac:dyDescent="0.25">
      <c r="F31373" s="469"/>
    </row>
    <row r="31374" spans="6:6" x14ac:dyDescent="0.25">
      <c r="F31374" s="469"/>
    </row>
    <row r="31375" spans="6:6" x14ac:dyDescent="0.25">
      <c r="F31375" s="469"/>
    </row>
    <row r="31376" spans="6:6" x14ac:dyDescent="0.25">
      <c r="F31376" s="469"/>
    </row>
    <row r="31377" spans="6:6" x14ac:dyDescent="0.25">
      <c r="F31377" s="469"/>
    </row>
    <row r="31378" spans="6:6" x14ac:dyDescent="0.25">
      <c r="F31378" s="469"/>
    </row>
    <row r="31379" spans="6:6" x14ac:dyDescent="0.25">
      <c r="F31379" s="469"/>
    </row>
    <row r="31380" spans="6:6" x14ac:dyDescent="0.25">
      <c r="F31380" s="469"/>
    </row>
    <row r="31381" spans="6:6" x14ac:dyDescent="0.25">
      <c r="F31381" s="469"/>
    </row>
    <row r="31382" spans="6:6" x14ac:dyDescent="0.25">
      <c r="F31382" s="469"/>
    </row>
    <row r="31383" spans="6:6" x14ac:dyDescent="0.25">
      <c r="F31383" s="469"/>
    </row>
    <row r="31384" spans="6:6" x14ac:dyDescent="0.25">
      <c r="F31384" s="469"/>
    </row>
    <row r="31385" spans="6:6" x14ac:dyDescent="0.25">
      <c r="F31385" s="469"/>
    </row>
    <row r="31386" spans="6:6" x14ac:dyDescent="0.25">
      <c r="F31386" s="469"/>
    </row>
    <row r="31387" spans="6:6" x14ac:dyDescent="0.25">
      <c r="F31387" s="469"/>
    </row>
    <row r="31388" spans="6:6" x14ac:dyDescent="0.25">
      <c r="F31388" s="469"/>
    </row>
    <row r="31389" spans="6:6" x14ac:dyDescent="0.25">
      <c r="F31389" s="469"/>
    </row>
    <row r="31390" spans="6:6" x14ac:dyDescent="0.25">
      <c r="F31390" s="469"/>
    </row>
    <row r="31391" spans="6:6" x14ac:dyDescent="0.25">
      <c r="F31391" s="469"/>
    </row>
    <row r="31392" spans="6:6" x14ac:dyDescent="0.25">
      <c r="F31392" s="469"/>
    </row>
    <row r="31393" spans="6:6" x14ac:dyDescent="0.25">
      <c r="F31393" s="469"/>
    </row>
    <row r="31394" spans="6:6" x14ac:dyDescent="0.25">
      <c r="F31394" s="469"/>
    </row>
    <row r="31395" spans="6:6" x14ac:dyDescent="0.25">
      <c r="F31395" s="469"/>
    </row>
    <row r="31396" spans="6:6" x14ac:dyDescent="0.25">
      <c r="F31396" s="469"/>
    </row>
    <row r="31397" spans="6:6" x14ac:dyDescent="0.25">
      <c r="F31397" s="469"/>
    </row>
    <row r="31398" spans="6:6" x14ac:dyDescent="0.25">
      <c r="F31398" s="469"/>
    </row>
    <row r="31399" spans="6:6" x14ac:dyDescent="0.25">
      <c r="F31399" s="469"/>
    </row>
    <row r="31400" spans="6:6" x14ac:dyDescent="0.25">
      <c r="F31400" s="469"/>
    </row>
    <row r="31401" spans="6:6" x14ac:dyDescent="0.25">
      <c r="F31401" s="469"/>
    </row>
    <row r="31402" spans="6:6" x14ac:dyDescent="0.25">
      <c r="F31402" s="469"/>
    </row>
    <row r="31403" spans="6:6" x14ac:dyDescent="0.25">
      <c r="F31403" s="469"/>
    </row>
    <row r="31404" spans="6:6" x14ac:dyDescent="0.25">
      <c r="F31404" s="469"/>
    </row>
    <row r="31405" spans="6:6" x14ac:dyDescent="0.25">
      <c r="F31405" s="469"/>
    </row>
    <row r="31406" spans="6:6" x14ac:dyDescent="0.25">
      <c r="F31406" s="469"/>
    </row>
    <row r="31407" spans="6:6" x14ac:dyDescent="0.25">
      <c r="F31407" s="469"/>
    </row>
    <row r="31408" spans="6:6" x14ac:dyDescent="0.25">
      <c r="F31408" s="469"/>
    </row>
    <row r="31409" spans="6:6" x14ac:dyDescent="0.25">
      <c r="F31409" s="469"/>
    </row>
    <row r="31410" spans="6:6" x14ac:dyDescent="0.25">
      <c r="F31410" s="469"/>
    </row>
    <row r="31411" spans="6:6" x14ac:dyDescent="0.25">
      <c r="F31411" s="469"/>
    </row>
    <row r="31412" spans="6:6" x14ac:dyDescent="0.25">
      <c r="F31412" s="469"/>
    </row>
    <row r="31413" spans="6:6" x14ac:dyDescent="0.25">
      <c r="F31413" s="469"/>
    </row>
    <row r="31414" spans="6:6" x14ac:dyDescent="0.25">
      <c r="F31414" s="469"/>
    </row>
    <row r="31415" spans="6:6" x14ac:dyDescent="0.25">
      <c r="F31415" s="469"/>
    </row>
    <row r="31416" spans="6:6" x14ac:dyDescent="0.25">
      <c r="F31416" s="469"/>
    </row>
    <row r="31417" spans="6:6" x14ac:dyDescent="0.25">
      <c r="F31417" s="469"/>
    </row>
    <row r="31418" spans="6:6" x14ac:dyDescent="0.25">
      <c r="F31418" s="469"/>
    </row>
    <row r="31419" spans="6:6" x14ac:dyDescent="0.25">
      <c r="F31419" s="469"/>
    </row>
    <row r="31420" spans="6:6" x14ac:dyDescent="0.25">
      <c r="F31420" s="469"/>
    </row>
    <row r="31421" spans="6:6" x14ac:dyDescent="0.25">
      <c r="F31421" s="469"/>
    </row>
    <row r="31422" spans="6:6" x14ac:dyDescent="0.25">
      <c r="F31422" s="469"/>
    </row>
    <row r="31423" spans="6:6" x14ac:dyDescent="0.25">
      <c r="F31423" s="469"/>
    </row>
    <row r="31424" spans="6:6" x14ac:dyDescent="0.25">
      <c r="F31424" s="469"/>
    </row>
    <row r="31425" spans="6:6" x14ac:dyDescent="0.25">
      <c r="F31425" s="469"/>
    </row>
    <row r="31426" spans="6:6" x14ac:dyDescent="0.25">
      <c r="F31426" s="469"/>
    </row>
    <row r="31427" spans="6:6" x14ac:dyDescent="0.25">
      <c r="F31427" s="469"/>
    </row>
    <row r="31428" spans="6:6" x14ac:dyDescent="0.25">
      <c r="F31428" s="469"/>
    </row>
    <row r="31429" spans="6:6" x14ac:dyDescent="0.25">
      <c r="F31429" s="469"/>
    </row>
    <row r="31430" spans="6:6" x14ac:dyDescent="0.25">
      <c r="F31430" s="469"/>
    </row>
    <row r="31431" spans="6:6" x14ac:dyDescent="0.25">
      <c r="F31431" s="469"/>
    </row>
    <row r="31432" spans="6:6" x14ac:dyDescent="0.25">
      <c r="F31432" s="469"/>
    </row>
    <row r="31433" spans="6:6" x14ac:dyDescent="0.25">
      <c r="F31433" s="469"/>
    </row>
    <row r="31434" spans="6:6" x14ac:dyDescent="0.25">
      <c r="F31434" s="469"/>
    </row>
    <row r="31435" spans="6:6" x14ac:dyDescent="0.25">
      <c r="F31435" s="469"/>
    </row>
    <row r="31436" spans="6:6" x14ac:dyDescent="0.25">
      <c r="F31436" s="469"/>
    </row>
    <row r="31437" spans="6:6" x14ac:dyDescent="0.25">
      <c r="F31437" s="469"/>
    </row>
    <row r="31438" spans="6:6" x14ac:dyDescent="0.25">
      <c r="F31438" s="469"/>
    </row>
    <row r="31439" spans="6:6" x14ac:dyDescent="0.25">
      <c r="F31439" s="469"/>
    </row>
    <row r="31440" spans="6:6" x14ac:dyDescent="0.25">
      <c r="F31440" s="469"/>
    </row>
    <row r="31441" spans="6:6" x14ac:dyDescent="0.25">
      <c r="F31441" s="469"/>
    </row>
    <row r="31442" spans="6:6" x14ac:dyDescent="0.25">
      <c r="F31442" s="469"/>
    </row>
    <row r="31443" spans="6:6" x14ac:dyDescent="0.25">
      <c r="F31443" s="469"/>
    </row>
    <row r="31444" spans="6:6" x14ac:dyDescent="0.25">
      <c r="F31444" s="469"/>
    </row>
    <row r="31445" spans="6:6" x14ac:dyDescent="0.25">
      <c r="F31445" s="469"/>
    </row>
    <row r="31446" spans="6:6" x14ac:dyDescent="0.25">
      <c r="F31446" s="469"/>
    </row>
    <row r="31447" spans="6:6" x14ac:dyDescent="0.25">
      <c r="F31447" s="469"/>
    </row>
    <row r="31448" spans="6:6" x14ac:dyDescent="0.25">
      <c r="F31448" s="469"/>
    </row>
    <row r="31449" spans="6:6" x14ac:dyDescent="0.25">
      <c r="F31449" s="469"/>
    </row>
    <row r="31450" spans="6:6" x14ac:dyDescent="0.25">
      <c r="F31450" s="469"/>
    </row>
    <row r="31451" spans="6:6" x14ac:dyDescent="0.25">
      <c r="F31451" s="469"/>
    </row>
    <row r="31452" spans="6:6" x14ac:dyDescent="0.25">
      <c r="F31452" s="469"/>
    </row>
    <row r="31453" spans="6:6" x14ac:dyDescent="0.25">
      <c r="F31453" s="469"/>
    </row>
    <row r="31454" spans="6:6" x14ac:dyDescent="0.25">
      <c r="F31454" s="469"/>
    </row>
    <row r="31455" spans="6:6" x14ac:dyDescent="0.25">
      <c r="F31455" s="469"/>
    </row>
    <row r="31456" spans="6:6" x14ac:dyDescent="0.25">
      <c r="F31456" s="469"/>
    </row>
    <row r="31457" spans="6:6" x14ac:dyDescent="0.25">
      <c r="F31457" s="469"/>
    </row>
    <row r="31458" spans="6:6" x14ac:dyDescent="0.25">
      <c r="F31458" s="469"/>
    </row>
    <row r="31459" spans="6:6" x14ac:dyDescent="0.25">
      <c r="F31459" s="469"/>
    </row>
    <row r="31460" spans="6:6" x14ac:dyDescent="0.25">
      <c r="F31460" s="469"/>
    </row>
    <row r="31461" spans="6:6" x14ac:dyDescent="0.25">
      <c r="F31461" s="469"/>
    </row>
    <row r="31462" spans="6:6" x14ac:dyDescent="0.25">
      <c r="F31462" s="469"/>
    </row>
    <row r="31463" spans="6:6" x14ac:dyDescent="0.25">
      <c r="F31463" s="469"/>
    </row>
    <row r="31464" spans="6:6" x14ac:dyDescent="0.25">
      <c r="F31464" s="469"/>
    </row>
    <row r="31465" spans="6:6" x14ac:dyDescent="0.25">
      <c r="F31465" s="469"/>
    </row>
    <row r="31466" spans="6:6" x14ac:dyDescent="0.25">
      <c r="F31466" s="469"/>
    </row>
    <row r="31467" spans="6:6" x14ac:dyDescent="0.25">
      <c r="F31467" s="469"/>
    </row>
    <row r="31468" spans="6:6" x14ac:dyDescent="0.25">
      <c r="F31468" s="469"/>
    </row>
    <row r="31469" spans="6:6" x14ac:dyDescent="0.25">
      <c r="F31469" s="469"/>
    </row>
    <row r="31470" spans="6:6" x14ac:dyDescent="0.25">
      <c r="F31470" s="469"/>
    </row>
    <row r="31471" spans="6:6" x14ac:dyDescent="0.25">
      <c r="F31471" s="469"/>
    </row>
    <row r="31472" spans="6:6" x14ac:dyDescent="0.25">
      <c r="F31472" s="469"/>
    </row>
    <row r="31473" spans="6:6" x14ac:dyDescent="0.25">
      <c r="F31473" s="469"/>
    </row>
    <row r="31474" spans="6:6" x14ac:dyDescent="0.25">
      <c r="F31474" s="469"/>
    </row>
    <row r="31475" spans="6:6" x14ac:dyDescent="0.25">
      <c r="F31475" s="469"/>
    </row>
    <row r="31476" spans="6:6" x14ac:dyDescent="0.25">
      <c r="F31476" s="469"/>
    </row>
    <row r="31477" spans="6:6" x14ac:dyDescent="0.25">
      <c r="F31477" s="469"/>
    </row>
    <row r="31478" spans="6:6" x14ac:dyDescent="0.25">
      <c r="F31478" s="469"/>
    </row>
    <row r="31479" spans="6:6" x14ac:dyDescent="0.25">
      <c r="F31479" s="469"/>
    </row>
    <row r="31480" spans="6:6" x14ac:dyDescent="0.25">
      <c r="F31480" s="469"/>
    </row>
    <row r="31481" spans="6:6" x14ac:dyDescent="0.25">
      <c r="F31481" s="469"/>
    </row>
    <row r="31482" spans="6:6" x14ac:dyDescent="0.25">
      <c r="F31482" s="469"/>
    </row>
    <row r="31483" spans="6:6" x14ac:dyDescent="0.25">
      <c r="F31483" s="469"/>
    </row>
    <row r="31484" spans="6:6" x14ac:dyDescent="0.25">
      <c r="F31484" s="469"/>
    </row>
    <row r="31485" spans="6:6" x14ac:dyDescent="0.25">
      <c r="F31485" s="469"/>
    </row>
    <row r="31486" spans="6:6" x14ac:dyDescent="0.25">
      <c r="F31486" s="469"/>
    </row>
    <row r="31487" spans="6:6" x14ac:dyDescent="0.25">
      <c r="F31487" s="469"/>
    </row>
    <row r="31488" spans="6:6" x14ac:dyDescent="0.25">
      <c r="F31488" s="469"/>
    </row>
    <row r="31489" spans="6:6" x14ac:dyDescent="0.25">
      <c r="F31489" s="469"/>
    </row>
    <row r="31490" spans="6:6" x14ac:dyDescent="0.25">
      <c r="F31490" s="469"/>
    </row>
    <row r="31491" spans="6:6" x14ac:dyDescent="0.25">
      <c r="F31491" s="469"/>
    </row>
    <row r="31492" spans="6:6" x14ac:dyDescent="0.25">
      <c r="F31492" s="469"/>
    </row>
    <row r="31493" spans="6:6" x14ac:dyDescent="0.25">
      <c r="F31493" s="469"/>
    </row>
    <row r="31494" spans="6:6" x14ac:dyDescent="0.25">
      <c r="F31494" s="469"/>
    </row>
    <row r="31495" spans="6:6" x14ac:dyDescent="0.25">
      <c r="F31495" s="469"/>
    </row>
    <row r="31496" spans="6:6" x14ac:dyDescent="0.25">
      <c r="F31496" s="469"/>
    </row>
    <row r="31497" spans="6:6" x14ac:dyDescent="0.25">
      <c r="F31497" s="469"/>
    </row>
    <row r="31498" spans="6:6" x14ac:dyDescent="0.25">
      <c r="F31498" s="469"/>
    </row>
    <row r="31499" spans="6:6" x14ac:dyDescent="0.25">
      <c r="F31499" s="469"/>
    </row>
    <row r="31500" spans="6:6" x14ac:dyDescent="0.25">
      <c r="F31500" s="469"/>
    </row>
    <row r="31501" spans="6:6" x14ac:dyDescent="0.25">
      <c r="F31501" s="469"/>
    </row>
    <row r="31502" spans="6:6" x14ac:dyDescent="0.25">
      <c r="F31502" s="469"/>
    </row>
    <row r="31503" spans="6:6" x14ac:dyDescent="0.25">
      <c r="F31503" s="469"/>
    </row>
    <row r="31504" spans="6:6" x14ac:dyDescent="0.25">
      <c r="F31504" s="469"/>
    </row>
    <row r="31505" spans="6:6" x14ac:dyDescent="0.25">
      <c r="F31505" s="469"/>
    </row>
    <row r="31506" spans="6:6" x14ac:dyDescent="0.25">
      <c r="F31506" s="469"/>
    </row>
    <row r="31507" spans="6:6" x14ac:dyDescent="0.25">
      <c r="F31507" s="469"/>
    </row>
    <row r="31508" spans="6:6" x14ac:dyDescent="0.25">
      <c r="F31508" s="469"/>
    </row>
    <row r="31509" spans="6:6" x14ac:dyDescent="0.25">
      <c r="F31509" s="469"/>
    </row>
    <row r="31510" spans="6:6" x14ac:dyDescent="0.25">
      <c r="F31510" s="469"/>
    </row>
    <row r="31511" spans="6:6" x14ac:dyDescent="0.25">
      <c r="F31511" s="469"/>
    </row>
    <row r="31512" spans="6:6" x14ac:dyDescent="0.25">
      <c r="F31512" s="469"/>
    </row>
    <row r="31513" spans="6:6" x14ac:dyDescent="0.25">
      <c r="F31513" s="469"/>
    </row>
    <row r="31514" spans="6:6" x14ac:dyDescent="0.25">
      <c r="F31514" s="469"/>
    </row>
    <row r="31515" spans="6:6" x14ac:dyDescent="0.25">
      <c r="F31515" s="469"/>
    </row>
    <row r="31516" spans="6:6" x14ac:dyDescent="0.25">
      <c r="F31516" s="469"/>
    </row>
    <row r="31517" spans="6:6" x14ac:dyDescent="0.25">
      <c r="F31517" s="469"/>
    </row>
    <row r="31518" spans="6:6" x14ac:dyDescent="0.25">
      <c r="F31518" s="469"/>
    </row>
    <row r="31519" spans="6:6" x14ac:dyDescent="0.25">
      <c r="F31519" s="469"/>
    </row>
    <row r="31520" spans="6:6" x14ac:dyDescent="0.25">
      <c r="F31520" s="469"/>
    </row>
    <row r="31521" spans="6:6" x14ac:dyDescent="0.25">
      <c r="F31521" s="469"/>
    </row>
    <row r="31522" spans="6:6" x14ac:dyDescent="0.25">
      <c r="F31522" s="469"/>
    </row>
    <row r="31523" spans="6:6" x14ac:dyDescent="0.25">
      <c r="F31523" s="469"/>
    </row>
    <row r="31524" spans="6:6" x14ac:dyDescent="0.25">
      <c r="F31524" s="469"/>
    </row>
    <row r="31525" spans="6:6" x14ac:dyDescent="0.25">
      <c r="F31525" s="469"/>
    </row>
    <row r="31526" spans="6:6" x14ac:dyDescent="0.25">
      <c r="F31526" s="469"/>
    </row>
    <row r="31527" spans="6:6" x14ac:dyDescent="0.25">
      <c r="F31527" s="469"/>
    </row>
    <row r="31528" spans="6:6" x14ac:dyDescent="0.25">
      <c r="F31528" s="469"/>
    </row>
    <row r="31529" spans="6:6" x14ac:dyDescent="0.25">
      <c r="F31529" s="469"/>
    </row>
    <row r="31530" spans="6:6" x14ac:dyDescent="0.25">
      <c r="F31530" s="469"/>
    </row>
    <row r="31531" spans="6:6" x14ac:dyDescent="0.25">
      <c r="F31531" s="469"/>
    </row>
    <row r="31532" spans="6:6" x14ac:dyDescent="0.25">
      <c r="F31532" s="469"/>
    </row>
    <row r="31533" spans="6:6" x14ac:dyDescent="0.25">
      <c r="F31533" s="469"/>
    </row>
    <row r="31534" spans="6:6" x14ac:dyDescent="0.25">
      <c r="F31534" s="469"/>
    </row>
    <row r="31535" spans="6:6" x14ac:dyDescent="0.25">
      <c r="F31535" s="469"/>
    </row>
    <row r="31536" spans="6:6" x14ac:dyDescent="0.25">
      <c r="F31536" s="469"/>
    </row>
    <row r="31537" spans="6:6" x14ac:dyDescent="0.25">
      <c r="F31537" s="469"/>
    </row>
    <row r="31538" spans="6:6" x14ac:dyDescent="0.25">
      <c r="F31538" s="469"/>
    </row>
    <row r="31539" spans="6:6" x14ac:dyDescent="0.25">
      <c r="F31539" s="469"/>
    </row>
    <row r="31540" spans="6:6" x14ac:dyDescent="0.25">
      <c r="F31540" s="469"/>
    </row>
    <row r="31541" spans="6:6" x14ac:dyDescent="0.25">
      <c r="F31541" s="469"/>
    </row>
    <row r="31542" spans="6:6" x14ac:dyDescent="0.25">
      <c r="F31542" s="469"/>
    </row>
    <row r="31543" spans="6:6" x14ac:dyDescent="0.25">
      <c r="F31543" s="469"/>
    </row>
    <row r="31544" spans="6:6" x14ac:dyDescent="0.25">
      <c r="F31544" s="469"/>
    </row>
    <row r="31545" spans="6:6" x14ac:dyDescent="0.25">
      <c r="F31545" s="469"/>
    </row>
    <row r="31546" spans="6:6" x14ac:dyDescent="0.25">
      <c r="F31546" s="469"/>
    </row>
    <row r="31547" spans="6:6" x14ac:dyDescent="0.25">
      <c r="F31547" s="469"/>
    </row>
    <row r="31548" spans="6:6" x14ac:dyDescent="0.25">
      <c r="F31548" s="469"/>
    </row>
    <row r="31549" spans="6:6" x14ac:dyDescent="0.25">
      <c r="F31549" s="469"/>
    </row>
    <row r="31550" spans="6:6" x14ac:dyDescent="0.25">
      <c r="F31550" s="469"/>
    </row>
    <row r="31551" spans="6:6" x14ac:dyDescent="0.25">
      <c r="F31551" s="469"/>
    </row>
    <row r="31552" spans="6:6" x14ac:dyDescent="0.25">
      <c r="F31552" s="469"/>
    </row>
    <row r="31553" spans="6:6" x14ac:dyDescent="0.25">
      <c r="F31553" s="469"/>
    </row>
    <row r="31554" spans="6:6" x14ac:dyDescent="0.25">
      <c r="F31554" s="469"/>
    </row>
    <row r="31555" spans="6:6" x14ac:dyDescent="0.25">
      <c r="F31555" s="469"/>
    </row>
    <row r="31556" spans="6:6" x14ac:dyDescent="0.25">
      <c r="F31556" s="469"/>
    </row>
    <row r="31557" spans="6:6" x14ac:dyDescent="0.25">
      <c r="F31557" s="469"/>
    </row>
    <row r="31558" spans="6:6" x14ac:dyDescent="0.25">
      <c r="F31558" s="469"/>
    </row>
    <row r="31559" spans="6:6" x14ac:dyDescent="0.25">
      <c r="F31559" s="469"/>
    </row>
    <row r="31560" spans="6:6" x14ac:dyDescent="0.25">
      <c r="F31560" s="469"/>
    </row>
    <row r="31561" spans="6:6" x14ac:dyDescent="0.25">
      <c r="F31561" s="469"/>
    </row>
    <row r="31562" spans="6:6" x14ac:dyDescent="0.25">
      <c r="F31562" s="469"/>
    </row>
    <row r="31563" spans="6:6" x14ac:dyDescent="0.25">
      <c r="F31563" s="469"/>
    </row>
    <row r="31564" spans="6:6" x14ac:dyDescent="0.25">
      <c r="F31564" s="469"/>
    </row>
    <row r="31565" spans="6:6" x14ac:dyDescent="0.25">
      <c r="F31565" s="469"/>
    </row>
    <row r="31566" spans="6:6" x14ac:dyDescent="0.25">
      <c r="F31566" s="469"/>
    </row>
    <row r="31567" spans="6:6" x14ac:dyDescent="0.25">
      <c r="F31567" s="469"/>
    </row>
    <row r="31568" spans="6:6" x14ac:dyDescent="0.25">
      <c r="F31568" s="469"/>
    </row>
    <row r="31569" spans="6:6" x14ac:dyDescent="0.25">
      <c r="F31569" s="469"/>
    </row>
    <row r="31570" spans="6:6" x14ac:dyDescent="0.25">
      <c r="F31570" s="469"/>
    </row>
    <row r="31571" spans="6:6" x14ac:dyDescent="0.25">
      <c r="F31571" s="469"/>
    </row>
    <row r="31572" spans="6:6" x14ac:dyDescent="0.25">
      <c r="F31572" s="469"/>
    </row>
    <row r="31573" spans="6:6" x14ac:dyDescent="0.25">
      <c r="F31573" s="469"/>
    </row>
    <row r="31574" spans="6:6" x14ac:dyDescent="0.25">
      <c r="F31574" s="469"/>
    </row>
    <row r="31575" spans="6:6" x14ac:dyDescent="0.25">
      <c r="F31575" s="469"/>
    </row>
    <row r="31576" spans="6:6" x14ac:dyDescent="0.25">
      <c r="F31576" s="469"/>
    </row>
    <row r="31577" spans="6:6" x14ac:dyDescent="0.25">
      <c r="F31577" s="469"/>
    </row>
    <row r="31578" spans="6:6" x14ac:dyDescent="0.25">
      <c r="F31578" s="469"/>
    </row>
    <row r="31579" spans="6:6" x14ac:dyDescent="0.25">
      <c r="F31579" s="469"/>
    </row>
    <row r="31580" spans="6:6" x14ac:dyDescent="0.25">
      <c r="F31580" s="469"/>
    </row>
    <row r="31581" spans="6:6" x14ac:dyDescent="0.25">
      <c r="F31581" s="469"/>
    </row>
    <row r="31582" spans="6:6" x14ac:dyDescent="0.25">
      <c r="F31582" s="469"/>
    </row>
    <row r="31583" spans="6:6" x14ac:dyDescent="0.25">
      <c r="F31583" s="469"/>
    </row>
    <row r="31584" spans="6:6" x14ac:dyDescent="0.25">
      <c r="F31584" s="469"/>
    </row>
    <row r="31585" spans="6:6" x14ac:dyDescent="0.25">
      <c r="F31585" s="469"/>
    </row>
    <row r="31586" spans="6:6" x14ac:dyDescent="0.25">
      <c r="F31586" s="469"/>
    </row>
    <row r="31587" spans="6:6" x14ac:dyDescent="0.25">
      <c r="F31587" s="469"/>
    </row>
    <row r="31588" spans="6:6" x14ac:dyDescent="0.25">
      <c r="F31588" s="469"/>
    </row>
    <row r="31589" spans="6:6" x14ac:dyDescent="0.25">
      <c r="F31589" s="469"/>
    </row>
    <row r="31590" spans="6:6" x14ac:dyDescent="0.25">
      <c r="F31590" s="469"/>
    </row>
    <row r="31591" spans="6:6" x14ac:dyDescent="0.25">
      <c r="F31591" s="469"/>
    </row>
    <row r="31592" spans="6:6" x14ac:dyDescent="0.25">
      <c r="F31592" s="469"/>
    </row>
    <row r="31593" spans="6:6" x14ac:dyDescent="0.25">
      <c r="F31593" s="469"/>
    </row>
    <row r="31594" spans="6:6" x14ac:dyDescent="0.25">
      <c r="F31594" s="469"/>
    </row>
    <row r="31595" spans="6:6" x14ac:dyDescent="0.25">
      <c r="F31595" s="469"/>
    </row>
    <row r="31596" spans="6:6" x14ac:dyDescent="0.25">
      <c r="F31596" s="469"/>
    </row>
    <row r="31597" spans="6:6" x14ac:dyDescent="0.25">
      <c r="F31597" s="469"/>
    </row>
    <row r="31598" spans="6:6" x14ac:dyDescent="0.25">
      <c r="F31598" s="469"/>
    </row>
    <row r="31599" spans="6:6" x14ac:dyDescent="0.25">
      <c r="F31599" s="469"/>
    </row>
    <row r="31600" spans="6:6" x14ac:dyDescent="0.25">
      <c r="F31600" s="469"/>
    </row>
    <row r="31601" spans="6:6" x14ac:dyDescent="0.25">
      <c r="F31601" s="469"/>
    </row>
    <row r="31602" spans="6:6" x14ac:dyDescent="0.25">
      <c r="F31602" s="469"/>
    </row>
    <row r="31603" spans="6:6" x14ac:dyDescent="0.25">
      <c r="F31603" s="469"/>
    </row>
    <row r="31604" spans="6:6" x14ac:dyDescent="0.25">
      <c r="F31604" s="469"/>
    </row>
    <row r="31605" spans="6:6" x14ac:dyDescent="0.25">
      <c r="F31605" s="469"/>
    </row>
    <row r="31606" spans="6:6" x14ac:dyDescent="0.25">
      <c r="F31606" s="469"/>
    </row>
    <row r="31607" spans="6:6" x14ac:dyDescent="0.25">
      <c r="F31607" s="469"/>
    </row>
    <row r="31608" spans="6:6" x14ac:dyDescent="0.25">
      <c r="F31608" s="469"/>
    </row>
    <row r="31609" spans="6:6" x14ac:dyDescent="0.25">
      <c r="F31609" s="469"/>
    </row>
    <row r="31610" spans="6:6" x14ac:dyDescent="0.25">
      <c r="F31610" s="469"/>
    </row>
    <row r="31611" spans="6:6" x14ac:dyDescent="0.25">
      <c r="F31611" s="469"/>
    </row>
    <row r="31612" spans="6:6" x14ac:dyDescent="0.25">
      <c r="F31612" s="469"/>
    </row>
    <row r="31613" spans="6:6" x14ac:dyDescent="0.25">
      <c r="F31613" s="469"/>
    </row>
    <row r="31614" spans="6:6" x14ac:dyDescent="0.25">
      <c r="F31614" s="469"/>
    </row>
    <row r="31615" spans="6:6" x14ac:dyDescent="0.25">
      <c r="F31615" s="469"/>
    </row>
    <row r="31616" spans="6:6" x14ac:dyDescent="0.25">
      <c r="F31616" s="469"/>
    </row>
    <row r="31617" spans="6:6" x14ac:dyDescent="0.25">
      <c r="F31617" s="469"/>
    </row>
    <row r="31618" spans="6:6" x14ac:dyDescent="0.25">
      <c r="F31618" s="469"/>
    </row>
    <row r="31619" spans="6:6" x14ac:dyDescent="0.25">
      <c r="F31619" s="469"/>
    </row>
    <row r="31620" spans="6:6" x14ac:dyDescent="0.25">
      <c r="F31620" s="469"/>
    </row>
    <row r="31621" spans="6:6" x14ac:dyDescent="0.25">
      <c r="F31621" s="469"/>
    </row>
    <row r="31622" spans="6:6" x14ac:dyDescent="0.25">
      <c r="F31622" s="469"/>
    </row>
    <row r="31623" spans="6:6" x14ac:dyDescent="0.25">
      <c r="F31623" s="469"/>
    </row>
    <row r="31624" spans="6:6" x14ac:dyDescent="0.25">
      <c r="F31624" s="469"/>
    </row>
    <row r="31625" spans="6:6" x14ac:dyDescent="0.25">
      <c r="F31625" s="469"/>
    </row>
    <row r="31626" spans="6:6" x14ac:dyDescent="0.25">
      <c r="F31626" s="469"/>
    </row>
    <row r="31627" spans="6:6" x14ac:dyDescent="0.25">
      <c r="F31627" s="469"/>
    </row>
    <row r="31628" spans="6:6" x14ac:dyDescent="0.25">
      <c r="F31628" s="469"/>
    </row>
    <row r="31629" spans="6:6" x14ac:dyDescent="0.25">
      <c r="F31629" s="469"/>
    </row>
    <row r="31630" spans="6:6" x14ac:dyDescent="0.25">
      <c r="F31630" s="469"/>
    </row>
    <row r="31631" spans="6:6" x14ac:dyDescent="0.25">
      <c r="F31631" s="469"/>
    </row>
    <row r="31632" spans="6:6" x14ac:dyDescent="0.25">
      <c r="F31632" s="469"/>
    </row>
    <row r="31633" spans="6:6" x14ac:dyDescent="0.25">
      <c r="F31633" s="469"/>
    </row>
    <row r="31634" spans="6:6" x14ac:dyDescent="0.25">
      <c r="F31634" s="469"/>
    </row>
    <row r="31635" spans="6:6" x14ac:dyDescent="0.25">
      <c r="F31635" s="469"/>
    </row>
    <row r="31636" spans="6:6" x14ac:dyDescent="0.25">
      <c r="F31636" s="469"/>
    </row>
    <row r="31637" spans="6:6" x14ac:dyDescent="0.25">
      <c r="F31637" s="469"/>
    </row>
    <row r="31638" spans="6:6" x14ac:dyDescent="0.25">
      <c r="F31638" s="469"/>
    </row>
    <row r="31639" spans="6:6" x14ac:dyDescent="0.25">
      <c r="F31639" s="469"/>
    </row>
    <row r="31640" spans="6:6" x14ac:dyDescent="0.25">
      <c r="F31640" s="469"/>
    </row>
    <row r="31641" spans="6:6" x14ac:dyDescent="0.25">
      <c r="F31641" s="469"/>
    </row>
    <row r="31642" spans="6:6" x14ac:dyDescent="0.25">
      <c r="F31642" s="469"/>
    </row>
    <row r="31643" spans="6:6" x14ac:dyDescent="0.25">
      <c r="F31643" s="469"/>
    </row>
    <row r="31644" spans="6:6" x14ac:dyDescent="0.25">
      <c r="F31644" s="469"/>
    </row>
    <row r="31645" spans="6:6" x14ac:dyDescent="0.25">
      <c r="F31645" s="469"/>
    </row>
    <row r="31646" spans="6:6" x14ac:dyDescent="0.25">
      <c r="F31646" s="469"/>
    </row>
    <row r="31647" spans="6:6" x14ac:dyDescent="0.25">
      <c r="F31647" s="469"/>
    </row>
    <row r="31648" spans="6:6" x14ac:dyDescent="0.25">
      <c r="F31648" s="469"/>
    </row>
    <row r="31649" spans="6:6" x14ac:dyDescent="0.25">
      <c r="F31649" s="469"/>
    </row>
    <row r="31650" spans="6:6" x14ac:dyDescent="0.25">
      <c r="F31650" s="469"/>
    </row>
    <row r="31651" spans="6:6" x14ac:dyDescent="0.25">
      <c r="F31651" s="469"/>
    </row>
    <row r="31652" spans="6:6" x14ac:dyDescent="0.25">
      <c r="F31652" s="469"/>
    </row>
    <row r="31653" spans="6:6" x14ac:dyDescent="0.25">
      <c r="F31653" s="469"/>
    </row>
    <row r="31654" spans="6:6" x14ac:dyDescent="0.25">
      <c r="F31654" s="469"/>
    </row>
    <row r="31655" spans="6:6" x14ac:dyDescent="0.25">
      <c r="F31655" s="469"/>
    </row>
    <row r="31656" spans="6:6" x14ac:dyDescent="0.25">
      <c r="F31656" s="469"/>
    </row>
    <row r="31657" spans="6:6" x14ac:dyDescent="0.25">
      <c r="F31657" s="469"/>
    </row>
    <row r="31658" spans="6:6" x14ac:dyDescent="0.25">
      <c r="F31658" s="469"/>
    </row>
    <row r="31659" spans="6:6" x14ac:dyDescent="0.25">
      <c r="F31659" s="469"/>
    </row>
    <row r="31660" spans="6:6" x14ac:dyDescent="0.25">
      <c r="F31660" s="469"/>
    </row>
    <row r="31661" spans="6:6" x14ac:dyDescent="0.25">
      <c r="F31661" s="469"/>
    </row>
    <row r="31662" spans="6:6" x14ac:dyDescent="0.25">
      <c r="F31662" s="469"/>
    </row>
    <row r="31663" spans="6:6" x14ac:dyDescent="0.25">
      <c r="F31663" s="469"/>
    </row>
    <row r="31664" spans="6:6" x14ac:dyDescent="0.25">
      <c r="F31664" s="469"/>
    </row>
    <row r="31665" spans="6:6" x14ac:dyDescent="0.25">
      <c r="F31665" s="469"/>
    </row>
    <row r="31666" spans="6:6" x14ac:dyDescent="0.25">
      <c r="F31666" s="469"/>
    </row>
    <row r="31667" spans="6:6" x14ac:dyDescent="0.25">
      <c r="F31667" s="469"/>
    </row>
    <row r="31668" spans="6:6" x14ac:dyDescent="0.25">
      <c r="F31668" s="469"/>
    </row>
    <row r="31669" spans="6:6" x14ac:dyDescent="0.25">
      <c r="F31669" s="469"/>
    </row>
    <row r="31670" spans="6:6" x14ac:dyDescent="0.25">
      <c r="F31670" s="469"/>
    </row>
    <row r="31671" spans="6:6" x14ac:dyDescent="0.25">
      <c r="F31671" s="469"/>
    </row>
    <row r="31672" spans="6:6" x14ac:dyDescent="0.25">
      <c r="F31672" s="469"/>
    </row>
    <row r="31673" spans="6:6" x14ac:dyDescent="0.25">
      <c r="F31673" s="469"/>
    </row>
    <row r="31674" spans="6:6" x14ac:dyDescent="0.25">
      <c r="F31674" s="469"/>
    </row>
    <row r="31675" spans="6:6" x14ac:dyDescent="0.25">
      <c r="F31675" s="469"/>
    </row>
    <row r="31676" spans="6:6" x14ac:dyDescent="0.25">
      <c r="F31676" s="469"/>
    </row>
    <row r="31677" spans="6:6" x14ac:dyDescent="0.25">
      <c r="F31677" s="469"/>
    </row>
    <row r="31678" spans="6:6" x14ac:dyDescent="0.25">
      <c r="F31678" s="469"/>
    </row>
    <row r="31679" spans="6:6" x14ac:dyDescent="0.25">
      <c r="F31679" s="469"/>
    </row>
    <row r="31680" spans="6:6" x14ac:dyDescent="0.25">
      <c r="F31680" s="469"/>
    </row>
    <row r="31681" spans="6:6" x14ac:dyDescent="0.25">
      <c r="F31681" s="469"/>
    </row>
    <row r="31682" spans="6:6" x14ac:dyDescent="0.25">
      <c r="F31682" s="469"/>
    </row>
    <row r="31683" spans="6:6" x14ac:dyDescent="0.25">
      <c r="F31683" s="469"/>
    </row>
    <row r="31684" spans="6:6" x14ac:dyDescent="0.25">
      <c r="F31684" s="469"/>
    </row>
    <row r="31685" spans="6:6" x14ac:dyDescent="0.25">
      <c r="F31685" s="469"/>
    </row>
    <row r="31686" spans="6:6" x14ac:dyDescent="0.25">
      <c r="F31686" s="469"/>
    </row>
    <row r="31687" spans="6:6" x14ac:dyDescent="0.25">
      <c r="F31687" s="469"/>
    </row>
    <row r="31688" spans="6:6" x14ac:dyDescent="0.25">
      <c r="F31688" s="469"/>
    </row>
    <row r="31689" spans="6:6" x14ac:dyDescent="0.25">
      <c r="F31689" s="469"/>
    </row>
    <row r="31690" spans="6:6" x14ac:dyDescent="0.25">
      <c r="F31690" s="469"/>
    </row>
    <row r="31691" spans="6:6" x14ac:dyDescent="0.25">
      <c r="F31691" s="469"/>
    </row>
    <row r="31692" spans="6:6" x14ac:dyDescent="0.25">
      <c r="F31692" s="469"/>
    </row>
    <row r="31693" spans="6:6" x14ac:dyDescent="0.25">
      <c r="F31693" s="469"/>
    </row>
    <row r="31694" spans="6:6" x14ac:dyDescent="0.25">
      <c r="F31694" s="469"/>
    </row>
    <row r="31695" spans="6:6" x14ac:dyDescent="0.25">
      <c r="F31695" s="469"/>
    </row>
    <row r="31696" spans="6:6" x14ac:dyDescent="0.25">
      <c r="F31696" s="469"/>
    </row>
    <row r="31697" spans="6:6" x14ac:dyDescent="0.25">
      <c r="F31697" s="469"/>
    </row>
    <row r="31698" spans="6:6" x14ac:dyDescent="0.25">
      <c r="F31698" s="469"/>
    </row>
    <row r="31699" spans="6:6" x14ac:dyDescent="0.25">
      <c r="F31699" s="469"/>
    </row>
    <row r="31700" spans="6:6" x14ac:dyDescent="0.25">
      <c r="F31700" s="469"/>
    </row>
    <row r="31701" spans="6:6" x14ac:dyDescent="0.25">
      <c r="F31701" s="469"/>
    </row>
    <row r="31702" spans="6:6" x14ac:dyDescent="0.25">
      <c r="F31702" s="469"/>
    </row>
    <row r="31703" spans="6:6" x14ac:dyDescent="0.25">
      <c r="F31703" s="469"/>
    </row>
    <row r="31704" spans="6:6" x14ac:dyDescent="0.25">
      <c r="F31704" s="469"/>
    </row>
    <row r="31705" spans="6:6" x14ac:dyDescent="0.25">
      <c r="F31705" s="469"/>
    </row>
    <row r="31706" spans="6:6" x14ac:dyDescent="0.25">
      <c r="F31706" s="469"/>
    </row>
    <row r="31707" spans="6:6" x14ac:dyDescent="0.25">
      <c r="F31707" s="469"/>
    </row>
    <row r="31708" spans="6:6" x14ac:dyDescent="0.25">
      <c r="F31708" s="469"/>
    </row>
    <row r="31709" spans="6:6" x14ac:dyDescent="0.25">
      <c r="F31709" s="469"/>
    </row>
    <row r="31710" spans="6:6" x14ac:dyDescent="0.25">
      <c r="F31710" s="469"/>
    </row>
    <row r="31711" spans="6:6" x14ac:dyDescent="0.25">
      <c r="F31711" s="469"/>
    </row>
    <row r="31712" spans="6:6" x14ac:dyDescent="0.25">
      <c r="F31712" s="469"/>
    </row>
    <row r="31713" spans="6:6" x14ac:dyDescent="0.25">
      <c r="F31713" s="469"/>
    </row>
    <row r="31714" spans="6:6" x14ac:dyDescent="0.25">
      <c r="F31714" s="469"/>
    </row>
    <row r="31715" spans="6:6" x14ac:dyDescent="0.25">
      <c r="F31715" s="469"/>
    </row>
    <row r="31716" spans="6:6" x14ac:dyDescent="0.25">
      <c r="F31716" s="469"/>
    </row>
    <row r="31717" spans="6:6" x14ac:dyDescent="0.25">
      <c r="F31717" s="469"/>
    </row>
    <row r="31718" spans="6:6" x14ac:dyDescent="0.25">
      <c r="F31718" s="469"/>
    </row>
    <row r="31719" spans="6:6" x14ac:dyDescent="0.25">
      <c r="F31719" s="469"/>
    </row>
    <row r="31720" spans="6:6" x14ac:dyDescent="0.25">
      <c r="F31720" s="469"/>
    </row>
    <row r="31721" spans="6:6" x14ac:dyDescent="0.25">
      <c r="F31721" s="469"/>
    </row>
    <row r="31722" spans="6:6" x14ac:dyDescent="0.25">
      <c r="F31722" s="469"/>
    </row>
    <row r="31723" spans="6:6" x14ac:dyDescent="0.25">
      <c r="F31723" s="469"/>
    </row>
    <row r="31724" spans="6:6" x14ac:dyDescent="0.25">
      <c r="F31724" s="469"/>
    </row>
    <row r="31725" spans="6:6" x14ac:dyDescent="0.25">
      <c r="F31725" s="469"/>
    </row>
    <row r="31726" spans="6:6" x14ac:dyDescent="0.25">
      <c r="F31726" s="469"/>
    </row>
    <row r="31727" spans="6:6" x14ac:dyDescent="0.25">
      <c r="F31727" s="469"/>
    </row>
    <row r="31728" spans="6:6" x14ac:dyDescent="0.25">
      <c r="F31728" s="469"/>
    </row>
    <row r="31729" spans="6:6" x14ac:dyDescent="0.25">
      <c r="F31729" s="469"/>
    </row>
    <row r="31730" spans="6:6" x14ac:dyDescent="0.25">
      <c r="F31730" s="469"/>
    </row>
    <row r="31731" spans="6:6" x14ac:dyDescent="0.25">
      <c r="F31731" s="469"/>
    </row>
    <row r="31732" spans="6:6" x14ac:dyDescent="0.25">
      <c r="F31732" s="469"/>
    </row>
    <row r="31733" spans="6:6" x14ac:dyDescent="0.25">
      <c r="F31733" s="469"/>
    </row>
    <row r="31734" spans="6:6" x14ac:dyDescent="0.25">
      <c r="F31734" s="469"/>
    </row>
    <row r="31735" spans="6:6" x14ac:dyDescent="0.25">
      <c r="F31735" s="469"/>
    </row>
    <row r="31736" spans="6:6" x14ac:dyDescent="0.25">
      <c r="F31736" s="469"/>
    </row>
    <row r="31737" spans="6:6" x14ac:dyDescent="0.25">
      <c r="F31737" s="469"/>
    </row>
    <row r="31738" spans="6:6" x14ac:dyDescent="0.25">
      <c r="F31738" s="469"/>
    </row>
    <row r="31739" spans="6:6" x14ac:dyDescent="0.25">
      <c r="F31739" s="469"/>
    </row>
    <row r="31740" spans="6:6" x14ac:dyDescent="0.25">
      <c r="F31740" s="469"/>
    </row>
    <row r="31741" spans="6:6" x14ac:dyDescent="0.25">
      <c r="F31741" s="469"/>
    </row>
    <row r="31742" spans="6:6" x14ac:dyDescent="0.25">
      <c r="F31742" s="469"/>
    </row>
    <row r="31743" spans="6:6" x14ac:dyDescent="0.25">
      <c r="F31743" s="469"/>
    </row>
    <row r="31744" spans="6:6" x14ac:dyDescent="0.25">
      <c r="F31744" s="469"/>
    </row>
    <row r="31745" spans="6:6" x14ac:dyDescent="0.25">
      <c r="F31745" s="469"/>
    </row>
    <row r="31746" spans="6:6" x14ac:dyDescent="0.25">
      <c r="F31746" s="469"/>
    </row>
    <row r="31747" spans="6:6" x14ac:dyDescent="0.25">
      <c r="F31747" s="469"/>
    </row>
    <row r="31748" spans="6:6" x14ac:dyDescent="0.25">
      <c r="F31748" s="469"/>
    </row>
    <row r="31749" spans="6:6" x14ac:dyDescent="0.25">
      <c r="F31749" s="469"/>
    </row>
    <row r="31750" spans="6:6" x14ac:dyDescent="0.25">
      <c r="F31750" s="469"/>
    </row>
    <row r="31751" spans="6:6" x14ac:dyDescent="0.25">
      <c r="F31751" s="469"/>
    </row>
    <row r="31752" spans="6:6" x14ac:dyDescent="0.25">
      <c r="F31752" s="469"/>
    </row>
    <row r="31753" spans="6:6" x14ac:dyDescent="0.25">
      <c r="F31753" s="469"/>
    </row>
    <row r="31754" spans="6:6" x14ac:dyDescent="0.25">
      <c r="F31754" s="469"/>
    </row>
    <row r="31755" spans="6:6" x14ac:dyDescent="0.25">
      <c r="F31755" s="469"/>
    </row>
    <row r="31756" spans="6:6" x14ac:dyDescent="0.25">
      <c r="F31756" s="469"/>
    </row>
    <row r="31757" spans="6:6" x14ac:dyDescent="0.25">
      <c r="F31757" s="469"/>
    </row>
    <row r="31758" spans="6:6" x14ac:dyDescent="0.25">
      <c r="F31758" s="469"/>
    </row>
    <row r="31759" spans="6:6" x14ac:dyDescent="0.25">
      <c r="F31759" s="469"/>
    </row>
    <row r="31760" spans="6:6" x14ac:dyDescent="0.25">
      <c r="F31760" s="469"/>
    </row>
    <row r="31761" spans="6:6" x14ac:dyDescent="0.25">
      <c r="F31761" s="469"/>
    </row>
    <row r="31762" spans="6:6" x14ac:dyDescent="0.25">
      <c r="F31762" s="469"/>
    </row>
    <row r="31763" spans="6:6" x14ac:dyDescent="0.25">
      <c r="F31763" s="469"/>
    </row>
    <row r="31764" spans="6:6" x14ac:dyDescent="0.25">
      <c r="F31764" s="469"/>
    </row>
    <row r="31765" spans="6:6" x14ac:dyDescent="0.25">
      <c r="F31765" s="469"/>
    </row>
    <row r="31766" spans="6:6" x14ac:dyDescent="0.25">
      <c r="F31766" s="469"/>
    </row>
    <row r="31767" spans="6:6" x14ac:dyDescent="0.25">
      <c r="F31767" s="469"/>
    </row>
    <row r="31768" spans="6:6" x14ac:dyDescent="0.25">
      <c r="F31768" s="469"/>
    </row>
    <row r="31769" spans="6:6" x14ac:dyDescent="0.25">
      <c r="F31769" s="469"/>
    </row>
    <row r="31770" spans="6:6" x14ac:dyDescent="0.25">
      <c r="F31770" s="469"/>
    </row>
    <row r="31771" spans="6:6" x14ac:dyDescent="0.25">
      <c r="F31771" s="469"/>
    </row>
    <row r="31772" spans="6:6" x14ac:dyDescent="0.25">
      <c r="F31772" s="469"/>
    </row>
    <row r="31773" spans="6:6" x14ac:dyDescent="0.25">
      <c r="F31773" s="469"/>
    </row>
    <row r="31774" spans="6:6" x14ac:dyDescent="0.25">
      <c r="F31774" s="469"/>
    </row>
    <row r="31775" spans="6:6" x14ac:dyDescent="0.25">
      <c r="F31775" s="469"/>
    </row>
    <row r="31776" spans="6:6" x14ac:dyDescent="0.25">
      <c r="F31776" s="469"/>
    </row>
    <row r="31777" spans="6:6" x14ac:dyDescent="0.25">
      <c r="F31777" s="469"/>
    </row>
    <row r="31778" spans="6:6" x14ac:dyDescent="0.25">
      <c r="F31778" s="469"/>
    </row>
    <row r="31779" spans="6:6" x14ac:dyDescent="0.25">
      <c r="F31779" s="469"/>
    </row>
    <row r="31780" spans="6:6" x14ac:dyDescent="0.25">
      <c r="F31780" s="469"/>
    </row>
    <row r="31781" spans="6:6" x14ac:dyDescent="0.25">
      <c r="F31781" s="469"/>
    </row>
    <row r="31782" spans="6:6" x14ac:dyDescent="0.25">
      <c r="F31782" s="469"/>
    </row>
    <row r="31783" spans="6:6" x14ac:dyDescent="0.25">
      <c r="F31783" s="469"/>
    </row>
    <row r="31784" spans="6:6" x14ac:dyDescent="0.25">
      <c r="F31784" s="469"/>
    </row>
    <row r="31785" spans="6:6" x14ac:dyDescent="0.25">
      <c r="F31785" s="469"/>
    </row>
    <row r="31786" spans="6:6" x14ac:dyDescent="0.25">
      <c r="F31786" s="469"/>
    </row>
    <row r="31787" spans="6:6" x14ac:dyDescent="0.25">
      <c r="F31787" s="469"/>
    </row>
    <row r="31788" spans="6:6" x14ac:dyDescent="0.25">
      <c r="F31788" s="469"/>
    </row>
    <row r="31789" spans="6:6" x14ac:dyDescent="0.25">
      <c r="F31789" s="469"/>
    </row>
    <row r="31790" spans="6:6" x14ac:dyDescent="0.25">
      <c r="F31790" s="469"/>
    </row>
    <row r="31791" spans="6:6" x14ac:dyDescent="0.25">
      <c r="F31791" s="469"/>
    </row>
    <row r="31792" spans="6:6" x14ac:dyDescent="0.25">
      <c r="F31792" s="469"/>
    </row>
    <row r="31793" spans="6:6" x14ac:dyDescent="0.25">
      <c r="F31793" s="469"/>
    </row>
    <row r="31794" spans="6:6" x14ac:dyDescent="0.25">
      <c r="F31794" s="469"/>
    </row>
    <row r="31795" spans="6:6" x14ac:dyDescent="0.25">
      <c r="F31795" s="469"/>
    </row>
    <row r="31796" spans="6:6" x14ac:dyDescent="0.25">
      <c r="F31796" s="469"/>
    </row>
    <row r="31797" spans="6:6" x14ac:dyDescent="0.25">
      <c r="F31797" s="469"/>
    </row>
    <row r="31798" spans="6:6" x14ac:dyDescent="0.25">
      <c r="F31798" s="469"/>
    </row>
    <row r="31799" spans="6:6" x14ac:dyDescent="0.25">
      <c r="F31799" s="469"/>
    </row>
    <row r="31800" spans="6:6" x14ac:dyDescent="0.25">
      <c r="F31800" s="469"/>
    </row>
    <row r="31801" spans="6:6" x14ac:dyDescent="0.25">
      <c r="F31801" s="469"/>
    </row>
    <row r="31802" spans="6:6" x14ac:dyDescent="0.25">
      <c r="F31802" s="469"/>
    </row>
    <row r="31803" spans="6:6" x14ac:dyDescent="0.25">
      <c r="F31803" s="469"/>
    </row>
    <row r="31804" spans="6:6" x14ac:dyDescent="0.25">
      <c r="F31804" s="469"/>
    </row>
    <row r="31805" spans="6:6" x14ac:dyDescent="0.25">
      <c r="F31805" s="469"/>
    </row>
    <row r="31806" spans="6:6" x14ac:dyDescent="0.25">
      <c r="F31806" s="469"/>
    </row>
    <row r="31807" spans="6:6" x14ac:dyDescent="0.25">
      <c r="F31807" s="469"/>
    </row>
    <row r="31808" spans="6:6" x14ac:dyDescent="0.25">
      <c r="F31808" s="469"/>
    </row>
    <row r="31809" spans="6:6" x14ac:dyDescent="0.25">
      <c r="F31809" s="469"/>
    </row>
    <row r="31810" spans="6:6" x14ac:dyDescent="0.25">
      <c r="F31810" s="469"/>
    </row>
    <row r="31811" spans="6:6" x14ac:dyDescent="0.25">
      <c r="F31811" s="469"/>
    </row>
    <row r="31812" spans="6:6" x14ac:dyDescent="0.25">
      <c r="F31812" s="469"/>
    </row>
    <row r="31813" spans="6:6" x14ac:dyDescent="0.25">
      <c r="F31813" s="469"/>
    </row>
    <row r="31814" spans="6:6" x14ac:dyDescent="0.25">
      <c r="F31814" s="469"/>
    </row>
    <row r="31815" spans="6:6" x14ac:dyDescent="0.25">
      <c r="F31815" s="469"/>
    </row>
    <row r="31816" spans="6:6" x14ac:dyDescent="0.25">
      <c r="F31816" s="469"/>
    </row>
    <row r="31817" spans="6:6" x14ac:dyDescent="0.25">
      <c r="F31817" s="469"/>
    </row>
    <row r="31818" spans="6:6" x14ac:dyDescent="0.25">
      <c r="F31818" s="469"/>
    </row>
    <row r="31819" spans="6:6" x14ac:dyDescent="0.25">
      <c r="F31819" s="469"/>
    </row>
    <row r="31820" spans="6:6" x14ac:dyDescent="0.25">
      <c r="F31820" s="469"/>
    </row>
    <row r="31821" spans="6:6" x14ac:dyDescent="0.25">
      <c r="F31821" s="469"/>
    </row>
    <row r="31822" spans="6:6" x14ac:dyDescent="0.25">
      <c r="F31822" s="469"/>
    </row>
    <row r="31823" spans="6:6" x14ac:dyDescent="0.25">
      <c r="F31823" s="469"/>
    </row>
    <row r="31824" spans="6:6" x14ac:dyDescent="0.25">
      <c r="F31824" s="469"/>
    </row>
    <row r="31825" spans="6:6" x14ac:dyDescent="0.25">
      <c r="F31825" s="469"/>
    </row>
    <row r="31826" spans="6:6" x14ac:dyDescent="0.25">
      <c r="F31826" s="469"/>
    </row>
    <row r="31827" spans="6:6" x14ac:dyDescent="0.25">
      <c r="F31827" s="469"/>
    </row>
    <row r="31828" spans="6:6" x14ac:dyDescent="0.25">
      <c r="F31828" s="469"/>
    </row>
    <row r="31829" spans="6:6" x14ac:dyDescent="0.25">
      <c r="F31829" s="469"/>
    </row>
    <row r="31830" spans="6:6" x14ac:dyDescent="0.25">
      <c r="F31830" s="469"/>
    </row>
    <row r="31831" spans="6:6" x14ac:dyDescent="0.25">
      <c r="F31831" s="469"/>
    </row>
    <row r="31832" spans="6:6" x14ac:dyDescent="0.25">
      <c r="F31832" s="469"/>
    </row>
    <row r="31833" spans="6:6" x14ac:dyDescent="0.25">
      <c r="F31833" s="469"/>
    </row>
    <row r="31834" spans="6:6" x14ac:dyDescent="0.25">
      <c r="F31834" s="469"/>
    </row>
    <row r="31835" spans="6:6" x14ac:dyDescent="0.25">
      <c r="F31835" s="469"/>
    </row>
    <row r="31836" spans="6:6" x14ac:dyDescent="0.25">
      <c r="F31836" s="469"/>
    </row>
    <row r="31837" spans="6:6" x14ac:dyDescent="0.25">
      <c r="F31837" s="469"/>
    </row>
    <row r="31838" spans="6:6" x14ac:dyDescent="0.25">
      <c r="F31838" s="469"/>
    </row>
    <row r="31839" spans="6:6" x14ac:dyDescent="0.25">
      <c r="F31839" s="469"/>
    </row>
    <row r="31840" spans="6:6" x14ac:dyDescent="0.25">
      <c r="F31840" s="469"/>
    </row>
    <row r="31841" spans="6:6" x14ac:dyDescent="0.25">
      <c r="F31841" s="469"/>
    </row>
    <row r="31842" spans="6:6" x14ac:dyDescent="0.25">
      <c r="F31842" s="469"/>
    </row>
    <row r="31843" spans="6:6" x14ac:dyDescent="0.25">
      <c r="F31843" s="469"/>
    </row>
    <row r="31844" spans="6:6" x14ac:dyDescent="0.25">
      <c r="F31844" s="469"/>
    </row>
    <row r="31845" spans="6:6" x14ac:dyDescent="0.25">
      <c r="F31845" s="469"/>
    </row>
    <row r="31846" spans="6:6" x14ac:dyDescent="0.25">
      <c r="F31846" s="469"/>
    </row>
    <row r="31847" spans="6:6" x14ac:dyDescent="0.25">
      <c r="F31847" s="469"/>
    </row>
    <row r="31848" spans="6:6" x14ac:dyDescent="0.25">
      <c r="F31848" s="469"/>
    </row>
    <row r="31849" spans="6:6" x14ac:dyDescent="0.25">
      <c r="F31849" s="469"/>
    </row>
    <row r="31850" spans="6:6" x14ac:dyDescent="0.25">
      <c r="F31850" s="469"/>
    </row>
    <row r="31851" spans="6:6" x14ac:dyDescent="0.25">
      <c r="F31851" s="469"/>
    </row>
    <row r="31852" spans="6:6" x14ac:dyDescent="0.25">
      <c r="F31852" s="469"/>
    </row>
    <row r="31853" spans="6:6" x14ac:dyDescent="0.25">
      <c r="F31853" s="469"/>
    </row>
    <row r="31854" spans="6:6" x14ac:dyDescent="0.25">
      <c r="F31854" s="469"/>
    </row>
    <row r="31855" spans="6:6" x14ac:dyDescent="0.25">
      <c r="F31855" s="469"/>
    </row>
    <row r="31856" spans="6:6" x14ac:dyDescent="0.25">
      <c r="F31856" s="469"/>
    </row>
    <row r="31857" spans="6:6" x14ac:dyDescent="0.25">
      <c r="F31857" s="469"/>
    </row>
    <row r="31858" spans="6:6" x14ac:dyDescent="0.25">
      <c r="F31858" s="469"/>
    </row>
    <row r="31859" spans="6:6" x14ac:dyDescent="0.25">
      <c r="F31859" s="469"/>
    </row>
    <row r="31860" spans="6:6" x14ac:dyDescent="0.25">
      <c r="F31860" s="469"/>
    </row>
    <row r="31861" spans="6:6" x14ac:dyDescent="0.25">
      <c r="F31861" s="469"/>
    </row>
    <row r="31862" spans="6:6" x14ac:dyDescent="0.25">
      <c r="F31862" s="469"/>
    </row>
    <row r="31863" spans="6:6" x14ac:dyDescent="0.25">
      <c r="F31863" s="469"/>
    </row>
    <row r="31864" spans="6:6" x14ac:dyDescent="0.25">
      <c r="F31864" s="469"/>
    </row>
    <row r="31865" spans="6:6" x14ac:dyDescent="0.25">
      <c r="F31865" s="469"/>
    </row>
    <row r="31866" spans="6:6" x14ac:dyDescent="0.25">
      <c r="F31866" s="469"/>
    </row>
    <row r="31867" spans="6:6" x14ac:dyDescent="0.25">
      <c r="F31867" s="469"/>
    </row>
    <row r="31868" spans="6:6" x14ac:dyDescent="0.25">
      <c r="F31868" s="469"/>
    </row>
    <row r="31869" spans="6:6" x14ac:dyDescent="0.25">
      <c r="F31869" s="469"/>
    </row>
    <row r="31870" spans="6:6" x14ac:dyDescent="0.25">
      <c r="F31870" s="469"/>
    </row>
    <row r="31871" spans="6:6" x14ac:dyDescent="0.25">
      <c r="F31871" s="469"/>
    </row>
    <row r="31872" spans="6:6" x14ac:dyDescent="0.25">
      <c r="F31872" s="469"/>
    </row>
    <row r="31873" spans="6:6" x14ac:dyDescent="0.25">
      <c r="F31873" s="469"/>
    </row>
    <row r="31874" spans="6:6" x14ac:dyDescent="0.25">
      <c r="F31874" s="469"/>
    </row>
    <row r="31875" spans="6:6" x14ac:dyDescent="0.25">
      <c r="F31875" s="469"/>
    </row>
    <row r="31876" spans="6:6" x14ac:dyDescent="0.25">
      <c r="F31876" s="469"/>
    </row>
    <row r="31877" spans="6:6" x14ac:dyDescent="0.25">
      <c r="F31877" s="469"/>
    </row>
    <row r="31878" spans="6:6" x14ac:dyDescent="0.25">
      <c r="F31878" s="469"/>
    </row>
    <row r="31879" spans="6:6" x14ac:dyDescent="0.25">
      <c r="F31879" s="469"/>
    </row>
    <row r="31880" spans="6:6" x14ac:dyDescent="0.25">
      <c r="F31880" s="469"/>
    </row>
    <row r="31881" spans="6:6" x14ac:dyDescent="0.25">
      <c r="F31881" s="469"/>
    </row>
    <row r="31882" spans="6:6" x14ac:dyDescent="0.25">
      <c r="F31882" s="469"/>
    </row>
    <row r="31883" spans="6:6" x14ac:dyDescent="0.25">
      <c r="F31883" s="469"/>
    </row>
    <row r="31884" spans="6:6" x14ac:dyDescent="0.25">
      <c r="F31884" s="469"/>
    </row>
    <row r="31885" spans="6:6" x14ac:dyDescent="0.25">
      <c r="F31885" s="469"/>
    </row>
    <row r="31886" spans="6:6" x14ac:dyDescent="0.25">
      <c r="F31886" s="469"/>
    </row>
    <row r="31887" spans="6:6" x14ac:dyDescent="0.25">
      <c r="F31887" s="469"/>
    </row>
    <row r="31888" spans="6:6" x14ac:dyDescent="0.25">
      <c r="F31888" s="469"/>
    </row>
    <row r="31889" spans="6:6" x14ac:dyDescent="0.25">
      <c r="F31889" s="469"/>
    </row>
    <row r="31890" spans="6:6" x14ac:dyDescent="0.25">
      <c r="F31890" s="469"/>
    </row>
    <row r="31891" spans="6:6" x14ac:dyDescent="0.25">
      <c r="F31891" s="469"/>
    </row>
    <row r="31892" spans="6:6" x14ac:dyDescent="0.25">
      <c r="F31892" s="469"/>
    </row>
    <row r="31893" spans="6:6" x14ac:dyDescent="0.25">
      <c r="F31893" s="469"/>
    </row>
    <row r="31894" spans="6:6" x14ac:dyDescent="0.25">
      <c r="F31894" s="469"/>
    </row>
    <row r="31895" spans="6:6" x14ac:dyDescent="0.25">
      <c r="F31895" s="469"/>
    </row>
    <row r="31896" spans="6:6" x14ac:dyDescent="0.25">
      <c r="F31896" s="469"/>
    </row>
    <row r="31897" spans="6:6" x14ac:dyDescent="0.25">
      <c r="F31897" s="469"/>
    </row>
    <row r="31898" spans="6:6" x14ac:dyDescent="0.25">
      <c r="F31898" s="469"/>
    </row>
    <row r="31899" spans="6:6" x14ac:dyDescent="0.25">
      <c r="F31899" s="469"/>
    </row>
    <row r="31900" spans="6:6" x14ac:dyDescent="0.25">
      <c r="F31900" s="469"/>
    </row>
    <row r="31901" spans="6:6" x14ac:dyDescent="0.25">
      <c r="F31901" s="469"/>
    </row>
    <row r="31902" spans="6:6" x14ac:dyDescent="0.25">
      <c r="F31902" s="469"/>
    </row>
    <row r="31903" spans="6:6" x14ac:dyDescent="0.25">
      <c r="F31903" s="469"/>
    </row>
    <row r="31904" spans="6:6" x14ac:dyDescent="0.25">
      <c r="F31904" s="469"/>
    </row>
    <row r="31905" spans="6:6" x14ac:dyDescent="0.25">
      <c r="F31905" s="469"/>
    </row>
    <row r="31906" spans="6:6" x14ac:dyDescent="0.25">
      <c r="F31906" s="469"/>
    </row>
    <row r="31907" spans="6:6" x14ac:dyDescent="0.25">
      <c r="F31907" s="469"/>
    </row>
    <row r="31908" spans="6:6" x14ac:dyDescent="0.25">
      <c r="F31908" s="469"/>
    </row>
    <row r="31909" spans="6:6" x14ac:dyDescent="0.25">
      <c r="F31909" s="469"/>
    </row>
    <row r="31910" spans="6:6" x14ac:dyDescent="0.25">
      <c r="F31910" s="469"/>
    </row>
    <row r="31911" spans="6:6" x14ac:dyDescent="0.25">
      <c r="F31911" s="469"/>
    </row>
    <row r="31912" spans="6:6" x14ac:dyDescent="0.25">
      <c r="F31912" s="469"/>
    </row>
    <row r="31913" spans="6:6" x14ac:dyDescent="0.25">
      <c r="F31913" s="469"/>
    </row>
    <row r="31914" spans="6:6" x14ac:dyDescent="0.25">
      <c r="F31914" s="469"/>
    </row>
    <row r="31915" spans="6:6" x14ac:dyDescent="0.25">
      <c r="F31915" s="469"/>
    </row>
    <row r="31916" spans="6:6" x14ac:dyDescent="0.25">
      <c r="F31916" s="469"/>
    </row>
    <row r="31917" spans="6:6" x14ac:dyDescent="0.25">
      <c r="F31917" s="469"/>
    </row>
    <row r="31918" spans="6:6" x14ac:dyDescent="0.25">
      <c r="F31918" s="469"/>
    </row>
    <row r="31919" spans="6:6" x14ac:dyDescent="0.25">
      <c r="F31919" s="469"/>
    </row>
    <row r="31920" spans="6:6" x14ac:dyDescent="0.25">
      <c r="F31920" s="469"/>
    </row>
    <row r="31921" spans="6:6" x14ac:dyDescent="0.25">
      <c r="F31921" s="469"/>
    </row>
    <row r="31922" spans="6:6" x14ac:dyDescent="0.25">
      <c r="F31922" s="469"/>
    </row>
    <row r="31923" spans="6:6" x14ac:dyDescent="0.25">
      <c r="F31923" s="469"/>
    </row>
    <row r="31924" spans="6:6" x14ac:dyDescent="0.25">
      <c r="F31924" s="469"/>
    </row>
    <row r="31925" spans="6:6" x14ac:dyDescent="0.25">
      <c r="F31925" s="469"/>
    </row>
    <row r="31926" spans="6:6" x14ac:dyDescent="0.25">
      <c r="F31926" s="469"/>
    </row>
    <row r="31927" spans="6:6" x14ac:dyDescent="0.25">
      <c r="F31927" s="469"/>
    </row>
    <row r="31928" spans="6:6" x14ac:dyDescent="0.25">
      <c r="F31928" s="469"/>
    </row>
    <row r="31929" spans="6:6" x14ac:dyDescent="0.25">
      <c r="F31929" s="469"/>
    </row>
    <row r="31930" spans="6:6" x14ac:dyDescent="0.25">
      <c r="F31930" s="469"/>
    </row>
    <row r="31931" spans="6:6" x14ac:dyDescent="0.25">
      <c r="F31931" s="469"/>
    </row>
    <row r="31932" spans="6:6" x14ac:dyDescent="0.25">
      <c r="F31932" s="469"/>
    </row>
    <row r="31933" spans="6:6" x14ac:dyDescent="0.25">
      <c r="F31933" s="469"/>
    </row>
    <row r="31934" spans="6:6" x14ac:dyDescent="0.25">
      <c r="F31934" s="469"/>
    </row>
    <row r="31935" spans="6:6" x14ac:dyDescent="0.25">
      <c r="F31935" s="469"/>
    </row>
    <row r="31936" spans="6:6" x14ac:dyDescent="0.25">
      <c r="F31936" s="469"/>
    </row>
    <row r="31937" spans="6:6" x14ac:dyDescent="0.25">
      <c r="F31937" s="469"/>
    </row>
    <row r="31938" spans="6:6" x14ac:dyDescent="0.25">
      <c r="F31938" s="469"/>
    </row>
    <row r="31939" spans="6:6" x14ac:dyDescent="0.25">
      <c r="F31939" s="469"/>
    </row>
    <row r="31940" spans="6:6" x14ac:dyDescent="0.25">
      <c r="F31940" s="469"/>
    </row>
    <row r="31941" spans="6:6" x14ac:dyDescent="0.25">
      <c r="F31941" s="469"/>
    </row>
    <row r="31942" spans="6:6" x14ac:dyDescent="0.25">
      <c r="F31942" s="469"/>
    </row>
    <row r="31943" spans="6:6" x14ac:dyDescent="0.25">
      <c r="F31943" s="469"/>
    </row>
    <row r="31944" spans="6:6" x14ac:dyDescent="0.25">
      <c r="F31944" s="469"/>
    </row>
    <row r="31945" spans="6:6" x14ac:dyDescent="0.25">
      <c r="F31945" s="469"/>
    </row>
    <row r="31946" spans="6:6" x14ac:dyDescent="0.25">
      <c r="F31946" s="469"/>
    </row>
    <row r="31947" spans="6:6" x14ac:dyDescent="0.25">
      <c r="F31947" s="469"/>
    </row>
    <row r="31948" spans="6:6" x14ac:dyDescent="0.25">
      <c r="F31948" s="469"/>
    </row>
    <row r="31949" spans="6:6" x14ac:dyDescent="0.25">
      <c r="F31949" s="469"/>
    </row>
    <row r="31950" spans="6:6" x14ac:dyDescent="0.25">
      <c r="F31950" s="469"/>
    </row>
    <row r="31951" spans="6:6" x14ac:dyDescent="0.25">
      <c r="F31951" s="469"/>
    </row>
    <row r="31952" spans="6:6" x14ac:dyDescent="0.25">
      <c r="F31952" s="469"/>
    </row>
    <row r="31953" spans="6:6" x14ac:dyDescent="0.25">
      <c r="F31953" s="469"/>
    </row>
    <row r="31954" spans="6:6" x14ac:dyDescent="0.25">
      <c r="F31954" s="469"/>
    </row>
    <row r="31955" spans="6:6" x14ac:dyDescent="0.25">
      <c r="F31955" s="469"/>
    </row>
    <row r="31956" spans="6:6" x14ac:dyDescent="0.25">
      <c r="F31956" s="469"/>
    </row>
    <row r="31957" spans="6:6" x14ac:dyDescent="0.25">
      <c r="F31957" s="469"/>
    </row>
    <row r="31958" spans="6:6" x14ac:dyDescent="0.25">
      <c r="F31958" s="469"/>
    </row>
    <row r="31959" spans="6:6" x14ac:dyDescent="0.25">
      <c r="F31959" s="469"/>
    </row>
    <row r="31960" spans="6:6" x14ac:dyDescent="0.25">
      <c r="F31960" s="469"/>
    </row>
    <row r="31961" spans="6:6" x14ac:dyDescent="0.25">
      <c r="F31961" s="469"/>
    </row>
    <row r="31962" spans="6:6" x14ac:dyDescent="0.25">
      <c r="F31962" s="469"/>
    </row>
    <row r="31963" spans="6:6" x14ac:dyDescent="0.25">
      <c r="F31963" s="469"/>
    </row>
    <row r="31964" spans="6:6" x14ac:dyDescent="0.25">
      <c r="F31964" s="469"/>
    </row>
    <row r="31965" spans="6:6" x14ac:dyDescent="0.25">
      <c r="F31965" s="469"/>
    </row>
    <row r="31966" spans="6:6" x14ac:dyDescent="0.25">
      <c r="F31966" s="469"/>
    </row>
    <row r="31967" spans="6:6" x14ac:dyDescent="0.25">
      <c r="F31967" s="469"/>
    </row>
    <row r="31968" spans="6:6" x14ac:dyDescent="0.25">
      <c r="F31968" s="469"/>
    </row>
    <row r="31969" spans="6:6" x14ac:dyDescent="0.25">
      <c r="F31969" s="469"/>
    </row>
    <row r="31970" spans="6:6" x14ac:dyDescent="0.25">
      <c r="F31970" s="469"/>
    </row>
    <row r="31971" spans="6:6" x14ac:dyDescent="0.25">
      <c r="F31971" s="469"/>
    </row>
    <row r="31972" spans="6:6" x14ac:dyDescent="0.25">
      <c r="F31972" s="469"/>
    </row>
    <row r="31973" spans="6:6" x14ac:dyDescent="0.25">
      <c r="F31973" s="469"/>
    </row>
    <row r="31974" spans="6:6" x14ac:dyDescent="0.25">
      <c r="F31974" s="469"/>
    </row>
    <row r="31975" spans="6:6" x14ac:dyDescent="0.25">
      <c r="F31975" s="469"/>
    </row>
    <row r="31976" spans="6:6" x14ac:dyDescent="0.25">
      <c r="F31976" s="469"/>
    </row>
    <row r="31977" spans="6:6" x14ac:dyDescent="0.25">
      <c r="F31977" s="469"/>
    </row>
    <row r="31978" spans="6:6" x14ac:dyDescent="0.25">
      <c r="F31978" s="469"/>
    </row>
    <row r="31979" spans="6:6" x14ac:dyDescent="0.25">
      <c r="F31979" s="469"/>
    </row>
    <row r="31980" spans="6:6" x14ac:dyDescent="0.25">
      <c r="F31980" s="469"/>
    </row>
    <row r="31981" spans="6:6" x14ac:dyDescent="0.25">
      <c r="F31981" s="469"/>
    </row>
    <row r="31982" spans="6:6" x14ac:dyDescent="0.25">
      <c r="F31982" s="469"/>
    </row>
    <row r="31983" spans="6:6" x14ac:dyDescent="0.25">
      <c r="F31983" s="469"/>
    </row>
    <row r="31984" spans="6:6" x14ac:dyDescent="0.25">
      <c r="F31984" s="469"/>
    </row>
    <row r="31985" spans="6:6" x14ac:dyDescent="0.25">
      <c r="F31985" s="469"/>
    </row>
    <row r="31986" spans="6:6" x14ac:dyDescent="0.25">
      <c r="F31986" s="469"/>
    </row>
    <row r="31987" spans="6:6" x14ac:dyDescent="0.25">
      <c r="F31987" s="469"/>
    </row>
    <row r="31988" spans="6:6" x14ac:dyDescent="0.25">
      <c r="F31988" s="469"/>
    </row>
    <row r="31989" spans="6:6" x14ac:dyDescent="0.25">
      <c r="F31989" s="469"/>
    </row>
    <row r="31990" spans="6:6" x14ac:dyDescent="0.25">
      <c r="F31990" s="469"/>
    </row>
    <row r="31991" spans="6:6" x14ac:dyDescent="0.25">
      <c r="F31991" s="469"/>
    </row>
    <row r="31992" spans="6:6" x14ac:dyDescent="0.25">
      <c r="F31992" s="469"/>
    </row>
    <row r="31993" spans="6:6" x14ac:dyDescent="0.25">
      <c r="F31993" s="469"/>
    </row>
    <row r="31994" spans="6:6" x14ac:dyDescent="0.25">
      <c r="F31994" s="469"/>
    </row>
    <row r="31995" spans="6:6" x14ac:dyDescent="0.25">
      <c r="F31995" s="469"/>
    </row>
    <row r="31996" spans="6:6" x14ac:dyDescent="0.25">
      <c r="F31996" s="469"/>
    </row>
    <row r="31997" spans="6:6" x14ac:dyDescent="0.25">
      <c r="F31997" s="469"/>
    </row>
    <row r="31998" spans="6:6" x14ac:dyDescent="0.25">
      <c r="F31998" s="469"/>
    </row>
    <row r="31999" spans="6:6" x14ac:dyDescent="0.25">
      <c r="F31999" s="469"/>
    </row>
    <row r="32000" spans="6:6" x14ac:dyDescent="0.25">
      <c r="F32000" s="469"/>
    </row>
    <row r="32001" spans="6:6" x14ac:dyDescent="0.25">
      <c r="F32001" s="469"/>
    </row>
    <row r="32002" spans="6:6" x14ac:dyDescent="0.25">
      <c r="F32002" s="469"/>
    </row>
    <row r="32003" spans="6:6" x14ac:dyDescent="0.25">
      <c r="F32003" s="469"/>
    </row>
    <row r="32004" spans="6:6" x14ac:dyDescent="0.25">
      <c r="F32004" s="469"/>
    </row>
    <row r="32005" spans="6:6" x14ac:dyDescent="0.25">
      <c r="F32005" s="469"/>
    </row>
    <row r="32006" spans="6:6" x14ac:dyDescent="0.25">
      <c r="F32006" s="469"/>
    </row>
    <row r="32007" spans="6:6" x14ac:dyDescent="0.25">
      <c r="F32007" s="469"/>
    </row>
    <row r="32008" spans="6:6" x14ac:dyDescent="0.25">
      <c r="F32008" s="469"/>
    </row>
    <row r="32009" spans="6:6" x14ac:dyDescent="0.25">
      <c r="F32009" s="469"/>
    </row>
    <row r="32010" spans="6:6" x14ac:dyDescent="0.25">
      <c r="F32010" s="469"/>
    </row>
    <row r="32011" spans="6:6" x14ac:dyDescent="0.25">
      <c r="F32011" s="469"/>
    </row>
    <row r="32012" spans="6:6" x14ac:dyDescent="0.25">
      <c r="F32012" s="469"/>
    </row>
    <row r="32013" spans="6:6" x14ac:dyDescent="0.25">
      <c r="F32013" s="469"/>
    </row>
    <row r="32014" spans="6:6" x14ac:dyDescent="0.25">
      <c r="F32014" s="469"/>
    </row>
    <row r="32015" spans="6:6" x14ac:dyDescent="0.25">
      <c r="F32015" s="469"/>
    </row>
    <row r="32016" spans="6:6" x14ac:dyDescent="0.25">
      <c r="F32016" s="469"/>
    </row>
    <row r="32017" spans="6:6" x14ac:dyDescent="0.25">
      <c r="F32017" s="469"/>
    </row>
    <row r="32018" spans="6:6" x14ac:dyDescent="0.25">
      <c r="F32018" s="469"/>
    </row>
    <row r="32019" spans="6:6" x14ac:dyDescent="0.25">
      <c r="F32019" s="469"/>
    </row>
    <row r="32020" spans="6:6" x14ac:dyDescent="0.25">
      <c r="F32020" s="469"/>
    </row>
    <row r="32021" spans="6:6" x14ac:dyDescent="0.25">
      <c r="F32021" s="469"/>
    </row>
    <row r="32022" spans="6:6" x14ac:dyDescent="0.25">
      <c r="F32022" s="469"/>
    </row>
    <row r="32023" spans="6:6" x14ac:dyDescent="0.25">
      <c r="F32023" s="469"/>
    </row>
    <row r="32024" spans="6:6" x14ac:dyDescent="0.25">
      <c r="F32024" s="469"/>
    </row>
    <row r="32025" spans="6:6" x14ac:dyDescent="0.25">
      <c r="F32025" s="469"/>
    </row>
    <row r="32026" spans="6:6" x14ac:dyDescent="0.25">
      <c r="F32026" s="469"/>
    </row>
    <row r="32027" spans="6:6" x14ac:dyDescent="0.25">
      <c r="F32027" s="469"/>
    </row>
    <row r="32028" spans="6:6" x14ac:dyDescent="0.25">
      <c r="F32028" s="469"/>
    </row>
    <row r="32029" spans="6:6" x14ac:dyDescent="0.25">
      <c r="F32029" s="469"/>
    </row>
    <row r="32030" spans="6:6" x14ac:dyDescent="0.25">
      <c r="F32030" s="469"/>
    </row>
    <row r="32031" spans="6:6" x14ac:dyDescent="0.25">
      <c r="F32031" s="469"/>
    </row>
    <row r="32032" spans="6:6" x14ac:dyDescent="0.25">
      <c r="F32032" s="469"/>
    </row>
    <row r="32033" spans="6:6" x14ac:dyDescent="0.25">
      <c r="F32033" s="469"/>
    </row>
    <row r="32034" spans="6:6" x14ac:dyDescent="0.25">
      <c r="F32034" s="469"/>
    </row>
    <row r="32035" spans="6:6" x14ac:dyDescent="0.25">
      <c r="F32035" s="469"/>
    </row>
    <row r="32036" spans="6:6" x14ac:dyDescent="0.25">
      <c r="F32036" s="469"/>
    </row>
    <row r="32037" spans="6:6" x14ac:dyDescent="0.25">
      <c r="F32037" s="469"/>
    </row>
    <row r="32038" spans="6:6" x14ac:dyDescent="0.25">
      <c r="F32038" s="469"/>
    </row>
    <row r="32039" spans="6:6" x14ac:dyDescent="0.25">
      <c r="F32039" s="469"/>
    </row>
    <row r="32040" spans="6:6" x14ac:dyDescent="0.25">
      <c r="F32040" s="469"/>
    </row>
    <row r="32041" spans="6:6" x14ac:dyDescent="0.25">
      <c r="F32041" s="469"/>
    </row>
    <row r="32042" spans="6:6" x14ac:dyDescent="0.25">
      <c r="F32042" s="469"/>
    </row>
    <row r="32043" spans="6:6" x14ac:dyDescent="0.25">
      <c r="F32043" s="469"/>
    </row>
    <row r="32044" spans="6:6" x14ac:dyDescent="0.25">
      <c r="F32044" s="469"/>
    </row>
    <row r="32045" spans="6:6" x14ac:dyDescent="0.25">
      <c r="F32045" s="469"/>
    </row>
    <row r="32046" spans="6:6" x14ac:dyDescent="0.25">
      <c r="F32046" s="469"/>
    </row>
    <row r="32047" spans="6:6" x14ac:dyDescent="0.25">
      <c r="F32047" s="469"/>
    </row>
    <row r="32048" spans="6:6" x14ac:dyDescent="0.25">
      <c r="F32048" s="469"/>
    </row>
    <row r="32049" spans="6:6" x14ac:dyDescent="0.25">
      <c r="F32049" s="469"/>
    </row>
    <row r="32050" spans="6:6" x14ac:dyDescent="0.25">
      <c r="F32050" s="469"/>
    </row>
    <row r="32051" spans="6:6" x14ac:dyDescent="0.25">
      <c r="F32051" s="469"/>
    </row>
    <row r="32052" spans="6:6" x14ac:dyDescent="0.25">
      <c r="F32052" s="469"/>
    </row>
    <row r="32053" spans="6:6" x14ac:dyDescent="0.25">
      <c r="F32053" s="469"/>
    </row>
    <row r="32054" spans="6:6" x14ac:dyDescent="0.25">
      <c r="F32054" s="469"/>
    </row>
    <row r="32055" spans="6:6" x14ac:dyDescent="0.25">
      <c r="F32055" s="469"/>
    </row>
    <row r="32056" spans="6:6" x14ac:dyDescent="0.25">
      <c r="F32056" s="469"/>
    </row>
    <row r="32057" spans="6:6" x14ac:dyDescent="0.25">
      <c r="F32057" s="469"/>
    </row>
    <row r="32058" spans="6:6" x14ac:dyDescent="0.25">
      <c r="F32058" s="469"/>
    </row>
    <row r="32059" spans="6:6" x14ac:dyDescent="0.25">
      <c r="F32059" s="469"/>
    </row>
    <row r="32060" spans="6:6" x14ac:dyDescent="0.25">
      <c r="F32060" s="469"/>
    </row>
    <row r="32061" spans="6:6" x14ac:dyDescent="0.25">
      <c r="F32061" s="469"/>
    </row>
    <row r="32062" spans="6:6" x14ac:dyDescent="0.25">
      <c r="F32062" s="469"/>
    </row>
    <row r="32063" spans="6:6" x14ac:dyDescent="0.25">
      <c r="F32063" s="469"/>
    </row>
    <row r="32064" spans="6:6" x14ac:dyDescent="0.25">
      <c r="F32064" s="469"/>
    </row>
    <row r="32065" spans="6:6" x14ac:dyDescent="0.25">
      <c r="F32065" s="469"/>
    </row>
    <row r="32066" spans="6:6" x14ac:dyDescent="0.25">
      <c r="F32066" s="469"/>
    </row>
    <row r="32067" spans="6:6" x14ac:dyDescent="0.25">
      <c r="F32067" s="469"/>
    </row>
    <row r="32068" spans="6:6" x14ac:dyDescent="0.25">
      <c r="F32068" s="469"/>
    </row>
    <row r="32069" spans="6:6" x14ac:dyDescent="0.25">
      <c r="F32069" s="469"/>
    </row>
    <row r="32070" spans="6:6" x14ac:dyDescent="0.25">
      <c r="F32070" s="469"/>
    </row>
    <row r="32071" spans="6:6" x14ac:dyDescent="0.25">
      <c r="F32071" s="469"/>
    </row>
    <row r="32072" spans="6:6" x14ac:dyDescent="0.25">
      <c r="F32072" s="469"/>
    </row>
    <row r="32073" spans="6:6" x14ac:dyDescent="0.25">
      <c r="F32073" s="469"/>
    </row>
    <row r="32074" spans="6:6" x14ac:dyDescent="0.25">
      <c r="F32074" s="469"/>
    </row>
    <row r="32075" spans="6:6" x14ac:dyDescent="0.25">
      <c r="F32075" s="469"/>
    </row>
    <row r="32076" spans="6:6" x14ac:dyDescent="0.25">
      <c r="F32076" s="469"/>
    </row>
    <row r="32077" spans="6:6" x14ac:dyDescent="0.25">
      <c r="F32077" s="469"/>
    </row>
    <row r="32078" spans="6:6" x14ac:dyDescent="0.25">
      <c r="F32078" s="469"/>
    </row>
    <row r="32079" spans="6:6" x14ac:dyDescent="0.25">
      <c r="F32079" s="469"/>
    </row>
    <row r="32080" spans="6:6" x14ac:dyDescent="0.25">
      <c r="F32080" s="469"/>
    </row>
    <row r="32081" spans="6:6" x14ac:dyDescent="0.25">
      <c r="F32081" s="469"/>
    </row>
    <row r="32082" spans="6:6" x14ac:dyDescent="0.25">
      <c r="F32082" s="469"/>
    </row>
    <row r="32083" spans="6:6" x14ac:dyDescent="0.25">
      <c r="F32083" s="469"/>
    </row>
    <row r="32084" spans="6:6" x14ac:dyDescent="0.25">
      <c r="F32084" s="469"/>
    </row>
    <row r="32085" spans="6:6" x14ac:dyDescent="0.25">
      <c r="F32085" s="469"/>
    </row>
    <row r="32086" spans="6:6" x14ac:dyDescent="0.25">
      <c r="F32086" s="469"/>
    </row>
    <row r="32087" spans="6:6" x14ac:dyDescent="0.25">
      <c r="F32087" s="469"/>
    </row>
    <row r="32088" spans="6:6" x14ac:dyDescent="0.25">
      <c r="F32088" s="469"/>
    </row>
    <row r="32089" spans="6:6" x14ac:dyDescent="0.25">
      <c r="F32089" s="469"/>
    </row>
    <row r="32090" spans="6:6" x14ac:dyDescent="0.25">
      <c r="F32090" s="469"/>
    </row>
    <row r="32091" spans="6:6" x14ac:dyDescent="0.25">
      <c r="F32091" s="469"/>
    </row>
    <row r="32092" spans="6:6" x14ac:dyDescent="0.25">
      <c r="F32092" s="469"/>
    </row>
    <row r="32093" spans="6:6" x14ac:dyDescent="0.25">
      <c r="F32093" s="469"/>
    </row>
    <row r="32094" spans="6:6" x14ac:dyDescent="0.25">
      <c r="F32094" s="469"/>
    </row>
    <row r="32095" spans="6:6" x14ac:dyDescent="0.25">
      <c r="F32095" s="469"/>
    </row>
    <row r="32096" spans="6:6" x14ac:dyDescent="0.25">
      <c r="F32096" s="469"/>
    </row>
    <row r="32097" spans="6:6" x14ac:dyDescent="0.25">
      <c r="F32097" s="469"/>
    </row>
    <row r="32098" spans="6:6" x14ac:dyDescent="0.25">
      <c r="F32098" s="469"/>
    </row>
    <row r="32099" spans="6:6" x14ac:dyDescent="0.25">
      <c r="F32099" s="469"/>
    </row>
    <row r="32100" spans="6:6" x14ac:dyDescent="0.25">
      <c r="F32100" s="469"/>
    </row>
    <row r="32101" spans="6:6" x14ac:dyDescent="0.25">
      <c r="F32101" s="469"/>
    </row>
    <row r="32102" spans="6:6" x14ac:dyDescent="0.25">
      <c r="F32102" s="469"/>
    </row>
    <row r="32103" spans="6:6" x14ac:dyDescent="0.25">
      <c r="F32103" s="469"/>
    </row>
    <row r="32104" spans="6:6" x14ac:dyDescent="0.25">
      <c r="F32104" s="469"/>
    </row>
    <row r="32105" spans="6:6" x14ac:dyDescent="0.25">
      <c r="F32105" s="469"/>
    </row>
    <row r="32106" spans="6:6" x14ac:dyDescent="0.25">
      <c r="F32106" s="469"/>
    </row>
    <row r="32107" spans="6:6" x14ac:dyDescent="0.25">
      <c r="F32107" s="469"/>
    </row>
    <row r="32108" spans="6:6" x14ac:dyDescent="0.25">
      <c r="F32108" s="469"/>
    </row>
    <row r="32109" spans="6:6" x14ac:dyDescent="0.25">
      <c r="F32109" s="469"/>
    </row>
    <row r="32110" spans="6:6" x14ac:dyDescent="0.25">
      <c r="F32110" s="469"/>
    </row>
    <row r="32111" spans="6:6" x14ac:dyDescent="0.25">
      <c r="F32111" s="469"/>
    </row>
    <row r="32112" spans="6:6" x14ac:dyDescent="0.25">
      <c r="F32112" s="469"/>
    </row>
    <row r="32113" spans="6:6" x14ac:dyDescent="0.25">
      <c r="F32113" s="469"/>
    </row>
    <row r="32114" spans="6:6" x14ac:dyDescent="0.25">
      <c r="F32114" s="469"/>
    </row>
    <row r="32115" spans="6:6" x14ac:dyDescent="0.25">
      <c r="F32115" s="469"/>
    </row>
    <row r="32116" spans="6:6" x14ac:dyDescent="0.25">
      <c r="F32116" s="469"/>
    </row>
    <row r="32117" spans="6:6" x14ac:dyDescent="0.25">
      <c r="F32117" s="469"/>
    </row>
    <row r="32118" spans="6:6" x14ac:dyDescent="0.25">
      <c r="F32118" s="469"/>
    </row>
    <row r="32119" spans="6:6" x14ac:dyDescent="0.25">
      <c r="F32119" s="469"/>
    </row>
    <row r="32120" spans="6:6" x14ac:dyDescent="0.25">
      <c r="F32120" s="469"/>
    </row>
    <row r="32121" spans="6:6" x14ac:dyDescent="0.25">
      <c r="F32121" s="469"/>
    </row>
    <row r="32122" spans="6:6" x14ac:dyDescent="0.25">
      <c r="F32122" s="469"/>
    </row>
    <row r="32123" spans="6:6" x14ac:dyDescent="0.25">
      <c r="F32123" s="469"/>
    </row>
    <row r="32124" spans="6:6" x14ac:dyDescent="0.25">
      <c r="F32124" s="469"/>
    </row>
    <row r="32125" spans="6:6" x14ac:dyDescent="0.25">
      <c r="F32125" s="469"/>
    </row>
    <row r="32126" spans="6:6" x14ac:dyDescent="0.25">
      <c r="F32126" s="469"/>
    </row>
    <row r="32127" spans="6:6" x14ac:dyDescent="0.25">
      <c r="F32127" s="469"/>
    </row>
    <row r="32128" spans="6:6" x14ac:dyDescent="0.25">
      <c r="F32128" s="469"/>
    </row>
    <row r="32129" spans="6:6" x14ac:dyDescent="0.25">
      <c r="F32129" s="469"/>
    </row>
    <row r="32130" spans="6:6" x14ac:dyDescent="0.25">
      <c r="F32130" s="469"/>
    </row>
    <row r="32131" spans="6:6" x14ac:dyDescent="0.25">
      <c r="F32131" s="469"/>
    </row>
    <row r="32132" spans="6:6" x14ac:dyDescent="0.25">
      <c r="F32132" s="469"/>
    </row>
    <row r="32133" spans="6:6" x14ac:dyDescent="0.25">
      <c r="F32133" s="469"/>
    </row>
    <row r="32134" spans="6:6" x14ac:dyDescent="0.25">
      <c r="F32134" s="469"/>
    </row>
    <row r="32135" spans="6:6" x14ac:dyDescent="0.25">
      <c r="F32135" s="469"/>
    </row>
    <row r="32136" spans="6:6" x14ac:dyDescent="0.25">
      <c r="F32136" s="469"/>
    </row>
    <row r="32137" spans="6:6" x14ac:dyDescent="0.25">
      <c r="F32137" s="469"/>
    </row>
    <row r="32138" spans="6:6" x14ac:dyDescent="0.25">
      <c r="F32138" s="469"/>
    </row>
    <row r="32139" spans="6:6" x14ac:dyDescent="0.25">
      <c r="F32139" s="469"/>
    </row>
    <row r="32140" spans="6:6" x14ac:dyDescent="0.25">
      <c r="F32140" s="469"/>
    </row>
    <row r="32141" spans="6:6" x14ac:dyDescent="0.25">
      <c r="F32141" s="469"/>
    </row>
    <row r="32142" spans="6:6" x14ac:dyDescent="0.25">
      <c r="F32142" s="469"/>
    </row>
    <row r="32143" spans="6:6" x14ac:dyDescent="0.25">
      <c r="F32143" s="469"/>
    </row>
    <row r="32144" spans="6:6" x14ac:dyDescent="0.25">
      <c r="F32144" s="469"/>
    </row>
    <row r="32145" spans="6:6" x14ac:dyDescent="0.25">
      <c r="F32145" s="469"/>
    </row>
    <row r="32146" spans="6:6" x14ac:dyDescent="0.25">
      <c r="F32146" s="469"/>
    </row>
    <row r="32147" spans="6:6" x14ac:dyDescent="0.25">
      <c r="F32147" s="469"/>
    </row>
    <row r="32148" spans="6:6" x14ac:dyDescent="0.25">
      <c r="F32148" s="469"/>
    </row>
    <row r="32149" spans="6:6" x14ac:dyDescent="0.25">
      <c r="F32149" s="469"/>
    </row>
    <row r="32150" spans="6:6" x14ac:dyDescent="0.25">
      <c r="F32150" s="469"/>
    </row>
    <row r="32151" spans="6:6" x14ac:dyDescent="0.25">
      <c r="F32151" s="469"/>
    </row>
    <row r="32152" spans="6:6" x14ac:dyDescent="0.25">
      <c r="F32152" s="469"/>
    </row>
    <row r="32153" spans="6:6" x14ac:dyDescent="0.25">
      <c r="F32153" s="469"/>
    </row>
    <row r="32154" spans="6:6" x14ac:dyDescent="0.25">
      <c r="F32154" s="469"/>
    </row>
    <row r="32155" spans="6:6" x14ac:dyDescent="0.25">
      <c r="F32155" s="469"/>
    </row>
    <row r="32156" spans="6:6" x14ac:dyDescent="0.25">
      <c r="F32156" s="469"/>
    </row>
    <row r="32157" spans="6:6" x14ac:dyDescent="0.25">
      <c r="F32157" s="469"/>
    </row>
    <row r="32158" spans="6:6" x14ac:dyDescent="0.25">
      <c r="F32158" s="469"/>
    </row>
    <row r="32159" spans="6:6" x14ac:dyDescent="0.25">
      <c r="F32159" s="469"/>
    </row>
    <row r="32160" spans="6:6" x14ac:dyDescent="0.25">
      <c r="F32160" s="469"/>
    </row>
    <row r="32161" spans="6:6" x14ac:dyDescent="0.25">
      <c r="F32161" s="469"/>
    </row>
    <row r="32162" spans="6:6" x14ac:dyDescent="0.25">
      <c r="F32162" s="469"/>
    </row>
    <row r="32163" spans="6:6" x14ac:dyDescent="0.25">
      <c r="F32163" s="469"/>
    </row>
    <row r="32164" spans="6:6" x14ac:dyDescent="0.25">
      <c r="F32164" s="469"/>
    </row>
    <row r="32165" spans="6:6" x14ac:dyDescent="0.25">
      <c r="F32165" s="469"/>
    </row>
    <row r="32166" spans="6:6" x14ac:dyDescent="0.25">
      <c r="F32166" s="469"/>
    </row>
    <row r="32167" spans="6:6" x14ac:dyDescent="0.25">
      <c r="F32167" s="469"/>
    </row>
    <row r="32168" spans="6:6" x14ac:dyDescent="0.25">
      <c r="F32168" s="469"/>
    </row>
    <row r="32169" spans="6:6" x14ac:dyDescent="0.25">
      <c r="F32169" s="469"/>
    </row>
    <row r="32170" spans="6:6" x14ac:dyDescent="0.25">
      <c r="F32170" s="469"/>
    </row>
    <row r="32171" spans="6:6" x14ac:dyDescent="0.25">
      <c r="F32171" s="469"/>
    </row>
    <row r="32172" spans="6:6" x14ac:dyDescent="0.25">
      <c r="F32172" s="469"/>
    </row>
    <row r="32173" spans="6:6" x14ac:dyDescent="0.25">
      <c r="F32173" s="469"/>
    </row>
    <row r="32174" spans="6:6" x14ac:dyDescent="0.25">
      <c r="F32174" s="469"/>
    </row>
    <row r="32175" spans="6:6" x14ac:dyDescent="0.25">
      <c r="F32175" s="469"/>
    </row>
    <row r="32176" spans="6:6" x14ac:dyDescent="0.25">
      <c r="F32176" s="469"/>
    </row>
    <row r="32177" spans="6:6" x14ac:dyDescent="0.25">
      <c r="F32177" s="469"/>
    </row>
    <row r="32178" spans="6:6" x14ac:dyDescent="0.25">
      <c r="F32178" s="469"/>
    </row>
    <row r="32179" spans="6:6" x14ac:dyDescent="0.25">
      <c r="F32179" s="469"/>
    </row>
    <row r="32180" spans="6:6" x14ac:dyDescent="0.25">
      <c r="F32180" s="469"/>
    </row>
    <row r="32181" spans="6:6" x14ac:dyDescent="0.25">
      <c r="F32181" s="469"/>
    </row>
    <row r="32182" spans="6:6" x14ac:dyDescent="0.25">
      <c r="F32182" s="469"/>
    </row>
    <row r="32183" spans="6:6" x14ac:dyDescent="0.25">
      <c r="F32183" s="469"/>
    </row>
    <row r="32184" spans="6:6" x14ac:dyDescent="0.25">
      <c r="F32184" s="469"/>
    </row>
    <row r="32185" spans="6:6" x14ac:dyDescent="0.25">
      <c r="F32185" s="469"/>
    </row>
    <row r="32186" spans="6:6" x14ac:dyDescent="0.25">
      <c r="F32186" s="469"/>
    </row>
    <row r="32187" spans="6:6" x14ac:dyDescent="0.25">
      <c r="F32187" s="469"/>
    </row>
    <row r="32188" spans="6:6" x14ac:dyDescent="0.25">
      <c r="F32188" s="469"/>
    </row>
    <row r="32189" spans="6:6" x14ac:dyDescent="0.25">
      <c r="F32189" s="469"/>
    </row>
    <row r="32190" spans="6:6" x14ac:dyDescent="0.25">
      <c r="F32190" s="469"/>
    </row>
    <row r="32191" spans="6:6" x14ac:dyDescent="0.25">
      <c r="F32191" s="469"/>
    </row>
    <row r="32192" spans="6:6" x14ac:dyDescent="0.25">
      <c r="F32192" s="469"/>
    </row>
    <row r="32193" spans="6:6" x14ac:dyDescent="0.25">
      <c r="F32193" s="469"/>
    </row>
    <row r="32194" spans="6:6" x14ac:dyDescent="0.25">
      <c r="F32194" s="469"/>
    </row>
    <row r="32195" spans="6:6" x14ac:dyDescent="0.25">
      <c r="F32195" s="469"/>
    </row>
    <row r="32196" spans="6:6" x14ac:dyDescent="0.25">
      <c r="F32196" s="469"/>
    </row>
    <row r="32197" spans="6:6" x14ac:dyDescent="0.25">
      <c r="F32197" s="469"/>
    </row>
    <row r="32198" spans="6:6" x14ac:dyDescent="0.25">
      <c r="F32198" s="469"/>
    </row>
    <row r="32199" spans="6:6" x14ac:dyDescent="0.25">
      <c r="F32199" s="469"/>
    </row>
    <row r="32200" spans="6:6" x14ac:dyDescent="0.25">
      <c r="F32200" s="469"/>
    </row>
    <row r="32201" spans="6:6" x14ac:dyDescent="0.25">
      <c r="F32201" s="469"/>
    </row>
    <row r="32202" spans="6:6" x14ac:dyDescent="0.25">
      <c r="F32202" s="469"/>
    </row>
    <row r="32203" spans="6:6" x14ac:dyDescent="0.25">
      <c r="F32203" s="469"/>
    </row>
    <row r="32204" spans="6:6" x14ac:dyDescent="0.25">
      <c r="F32204" s="469"/>
    </row>
    <row r="32205" spans="6:6" x14ac:dyDescent="0.25">
      <c r="F32205" s="469"/>
    </row>
    <row r="32206" spans="6:6" x14ac:dyDescent="0.25">
      <c r="F32206" s="469"/>
    </row>
    <row r="32207" spans="6:6" x14ac:dyDescent="0.25">
      <c r="F32207" s="469"/>
    </row>
    <row r="32208" spans="6:6" x14ac:dyDescent="0.25">
      <c r="F32208" s="469"/>
    </row>
    <row r="32209" spans="6:6" x14ac:dyDescent="0.25">
      <c r="F32209" s="469"/>
    </row>
    <row r="32210" spans="6:6" x14ac:dyDescent="0.25">
      <c r="F32210" s="469"/>
    </row>
    <row r="32211" spans="6:6" x14ac:dyDescent="0.25">
      <c r="F32211" s="469"/>
    </row>
    <row r="32212" spans="6:6" x14ac:dyDescent="0.25">
      <c r="F32212" s="469"/>
    </row>
    <row r="32213" spans="6:6" x14ac:dyDescent="0.25">
      <c r="F32213" s="469"/>
    </row>
    <row r="32214" spans="6:6" x14ac:dyDescent="0.25">
      <c r="F32214" s="469"/>
    </row>
    <row r="32215" spans="6:6" x14ac:dyDescent="0.25">
      <c r="F32215" s="469"/>
    </row>
    <row r="32216" spans="6:6" x14ac:dyDescent="0.25">
      <c r="F32216" s="469"/>
    </row>
    <row r="32217" spans="6:6" x14ac:dyDescent="0.25">
      <c r="F32217" s="469"/>
    </row>
    <row r="32218" spans="6:6" x14ac:dyDescent="0.25">
      <c r="F32218" s="469"/>
    </row>
    <row r="32219" spans="6:6" x14ac:dyDescent="0.25">
      <c r="F32219" s="469"/>
    </row>
    <row r="32220" spans="6:6" x14ac:dyDescent="0.25">
      <c r="F32220" s="469"/>
    </row>
    <row r="32221" spans="6:6" x14ac:dyDescent="0.25">
      <c r="F32221" s="469"/>
    </row>
    <row r="32222" spans="6:6" x14ac:dyDescent="0.25">
      <c r="F32222" s="469"/>
    </row>
    <row r="32223" spans="6:6" x14ac:dyDescent="0.25">
      <c r="F32223" s="469"/>
    </row>
    <row r="32224" spans="6:6" x14ac:dyDescent="0.25">
      <c r="F32224" s="469"/>
    </row>
    <row r="32225" spans="6:6" x14ac:dyDescent="0.25">
      <c r="F32225" s="469"/>
    </row>
    <row r="32226" spans="6:6" x14ac:dyDescent="0.25">
      <c r="F32226" s="469"/>
    </row>
    <row r="32227" spans="6:6" x14ac:dyDescent="0.25">
      <c r="F32227" s="469"/>
    </row>
    <row r="32228" spans="6:6" x14ac:dyDescent="0.25">
      <c r="F32228" s="469"/>
    </row>
    <row r="32229" spans="6:6" x14ac:dyDescent="0.25">
      <c r="F32229" s="469"/>
    </row>
    <row r="32230" spans="6:6" x14ac:dyDescent="0.25">
      <c r="F32230" s="469"/>
    </row>
    <row r="32231" spans="6:6" x14ac:dyDescent="0.25">
      <c r="F32231" s="469"/>
    </row>
    <row r="32232" spans="6:6" x14ac:dyDescent="0.25">
      <c r="F32232" s="469"/>
    </row>
    <row r="32233" spans="6:6" x14ac:dyDescent="0.25">
      <c r="F32233" s="469"/>
    </row>
    <row r="32234" spans="6:6" x14ac:dyDescent="0.25">
      <c r="F32234" s="469"/>
    </row>
    <row r="32235" spans="6:6" x14ac:dyDescent="0.25">
      <c r="F32235" s="469"/>
    </row>
    <row r="32236" spans="6:6" x14ac:dyDescent="0.25">
      <c r="F32236" s="469"/>
    </row>
    <row r="32237" spans="6:6" x14ac:dyDescent="0.25">
      <c r="F32237" s="469"/>
    </row>
    <row r="32238" spans="6:6" x14ac:dyDescent="0.25">
      <c r="F32238" s="469"/>
    </row>
    <row r="32239" spans="6:6" x14ac:dyDescent="0.25">
      <c r="F32239" s="469"/>
    </row>
    <row r="32240" spans="6:6" x14ac:dyDescent="0.25">
      <c r="F32240" s="469"/>
    </row>
    <row r="32241" spans="6:6" x14ac:dyDescent="0.25">
      <c r="F32241" s="469"/>
    </row>
    <row r="32242" spans="6:6" x14ac:dyDescent="0.25">
      <c r="F32242" s="469"/>
    </row>
    <row r="32243" spans="6:6" x14ac:dyDescent="0.25">
      <c r="F32243" s="469"/>
    </row>
    <row r="32244" spans="6:6" x14ac:dyDescent="0.25">
      <c r="F32244" s="469"/>
    </row>
    <row r="32245" spans="6:6" x14ac:dyDescent="0.25">
      <c r="F32245" s="469"/>
    </row>
    <row r="32246" spans="6:6" x14ac:dyDescent="0.25">
      <c r="F32246" s="469"/>
    </row>
    <row r="32247" spans="6:6" x14ac:dyDescent="0.25">
      <c r="F32247" s="469"/>
    </row>
    <row r="32248" spans="6:6" x14ac:dyDescent="0.25">
      <c r="F32248" s="469"/>
    </row>
    <row r="32249" spans="6:6" x14ac:dyDescent="0.25">
      <c r="F32249" s="469"/>
    </row>
    <row r="32250" spans="6:6" x14ac:dyDescent="0.25">
      <c r="F32250" s="469"/>
    </row>
    <row r="32251" spans="6:6" x14ac:dyDescent="0.25">
      <c r="F32251" s="469"/>
    </row>
    <row r="32252" spans="6:6" x14ac:dyDescent="0.25">
      <c r="F32252" s="469"/>
    </row>
    <row r="32253" spans="6:6" x14ac:dyDescent="0.25">
      <c r="F32253" s="469"/>
    </row>
    <row r="32254" spans="6:6" x14ac:dyDescent="0.25">
      <c r="F32254" s="469"/>
    </row>
    <row r="32255" spans="6:6" x14ac:dyDescent="0.25">
      <c r="F32255" s="469"/>
    </row>
    <row r="32256" spans="6:6" x14ac:dyDescent="0.25">
      <c r="F32256" s="469"/>
    </row>
    <row r="32257" spans="6:6" x14ac:dyDescent="0.25">
      <c r="F32257" s="469"/>
    </row>
    <row r="32258" spans="6:6" x14ac:dyDescent="0.25">
      <c r="F32258" s="469"/>
    </row>
    <row r="32259" spans="6:6" x14ac:dyDescent="0.25">
      <c r="F32259" s="469"/>
    </row>
    <row r="32260" spans="6:6" x14ac:dyDescent="0.25">
      <c r="F32260" s="469"/>
    </row>
    <row r="32261" spans="6:6" x14ac:dyDescent="0.25">
      <c r="F32261" s="469"/>
    </row>
    <row r="32262" spans="6:6" x14ac:dyDescent="0.25">
      <c r="F32262" s="469"/>
    </row>
    <row r="32263" spans="6:6" x14ac:dyDescent="0.25">
      <c r="F32263" s="469"/>
    </row>
    <row r="32264" spans="6:6" x14ac:dyDescent="0.25">
      <c r="F32264" s="469"/>
    </row>
    <row r="32265" spans="6:6" x14ac:dyDescent="0.25">
      <c r="F32265" s="469"/>
    </row>
    <row r="32266" spans="6:6" x14ac:dyDescent="0.25">
      <c r="F32266" s="469"/>
    </row>
    <row r="32267" spans="6:6" x14ac:dyDescent="0.25">
      <c r="F32267" s="469"/>
    </row>
    <row r="32268" spans="6:6" x14ac:dyDescent="0.25">
      <c r="F32268" s="469"/>
    </row>
    <row r="32269" spans="6:6" x14ac:dyDescent="0.25">
      <c r="F32269" s="469"/>
    </row>
    <row r="32270" spans="6:6" x14ac:dyDescent="0.25">
      <c r="F32270" s="469"/>
    </row>
    <row r="32271" spans="6:6" x14ac:dyDescent="0.25">
      <c r="F32271" s="469"/>
    </row>
    <row r="32272" spans="6:6" x14ac:dyDescent="0.25">
      <c r="F32272" s="469"/>
    </row>
    <row r="32273" spans="6:6" x14ac:dyDescent="0.25">
      <c r="F32273" s="469"/>
    </row>
    <row r="32274" spans="6:6" x14ac:dyDescent="0.25">
      <c r="F32274" s="469"/>
    </row>
    <row r="32275" spans="6:6" x14ac:dyDescent="0.25">
      <c r="F32275" s="469"/>
    </row>
    <row r="32276" spans="6:6" x14ac:dyDescent="0.25">
      <c r="F32276" s="469"/>
    </row>
    <row r="32277" spans="6:6" x14ac:dyDescent="0.25">
      <c r="F32277" s="469"/>
    </row>
    <row r="32278" spans="6:6" x14ac:dyDescent="0.25">
      <c r="F32278" s="469"/>
    </row>
    <row r="32279" spans="6:6" x14ac:dyDescent="0.25">
      <c r="F32279" s="469"/>
    </row>
    <row r="32280" spans="6:6" x14ac:dyDescent="0.25">
      <c r="F32280" s="469"/>
    </row>
    <row r="32281" spans="6:6" x14ac:dyDescent="0.25">
      <c r="F32281" s="469"/>
    </row>
    <row r="32282" spans="6:6" x14ac:dyDescent="0.25">
      <c r="F32282" s="469"/>
    </row>
    <row r="32283" spans="6:6" x14ac:dyDescent="0.25">
      <c r="F32283" s="469"/>
    </row>
    <row r="32284" spans="6:6" x14ac:dyDescent="0.25">
      <c r="F32284" s="469"/>
    </row>
    <row r="32285" spans="6:6" x14ac:dyDescent="0.25">
      <c r="F32285" s="469"/>
    </row>
    <row r="32286" spans="6:6" x14ac:dyDescent="0.25">
      <c r="F32286" s="469"/>
    </row>
    <row r="32287" spans="6:6" x14ac:dyDescent="0.25">
      <c r="F32287" s="469"/>
    </row>
    <row r="32288" spans="6:6" x14ac:dyDescent="0.25">
      <c r="F32288" s="469"/>
    </row>
    <row r="32289" spans="6:6" x14ac:dyDescent="0.25">
      <c r="F32289" s="469"/>
    </row>
    <row r="32290" spans="6:6" x14ac:dyDescent="0.25">
      <c r="F32290" s="469"/>
    </row>
    <row r="32291" spans="6:6" x14ac:dyDescent="0.25">
      <c r="F32291" s="469"/>
    </row>
    <row r="32292" spans="6:6" x14ac:dyDescent="0.25">
      <c r="F32292" s="469"/>
    </row>
    <row r="32293" spans="6:6" x14ac:dyDescent="0.25">
      <c r="F32293" s="469"/>
    </row>
    <row r="32294" spans="6:6" x14ac:dyDescent="0.25">
      <c r="F32294" s="469"/>
    </row>
    <row r="32295" spans="6:6" x14ac:dyDescent="0.25">
      <c r="F32295" s="469"/>
    </row>
    <row r="32296" spans="6:6" x14ac:dyDescent="0.25">
      <c r="F32296" s="469"/>
    </row>
    <row r="32297" spans="6:6" x14ac:dyDescent="0.25">
      <c r="F32297" s="469"/>
    </row>
    <row r="32298" spans="6:6" x14ac:dyDescent="0.25">
      <c r="F32298" s="469"/>
    </row>
    <row r="32299" spans="6:6" x14ac:dyDescent="0.25">
      <c r="F32299" s="469"/>
    </row>
    <row r="32300" spans="6:6" x14ac:dyDescent="0.25">
      <c r="F32300" s="469"/>
    </row>
    <row r="32301" spans="6:6" x14ac:dyDescent="0.25">
      <c r="F32301" s="469"/>
    </row>
    <row r="32302" spans="6:6" x14ac:dyDescent="0.25">
      <c r="F32302" s="469"/>
    </row>
    <row r="32303" spans="6:6" x14ac:dyDescent="0.25">
      <c r="F32303" s="469"/>
    </row>
    <row r="32304" spans="6:6" x14ac:dyDescent="0.25">
      <c r="F32304" s="469"/>
    </row>
    <row r="32305" spans="6:6" x14ac:dyDescent="0.25">
      <c r="F32305" s="469"/>
    </row>
    <row r="32306" spans="6:6" x14ac:dyDescent="0.25">
      <c r="F32306" s="469"/>
    </row>
    <row r="32307" spans="6:6" x14ac:dyDescent="0.25">
      <c r="F32307" s="469"/>
    </row>
    <row r="32308" spans="6:6" x14ac:dyDescent="0.25">
      <c r="F32308" s="469"/>
    </row>
    <row r="32309" spans="6:6" x14ac:dyDescent="0.25">
      <c r="F32309" s="469"/>
    </row>
    <row r="32310" spans="6:6" x14ac:dyDescent="0.25">
      <c r="F32310" s="469"/>
    </row>
    <row r="32311" spans="6:6" x14ac:dyDescent="0.25">
      <c r="F32311" s="469"/>
    </row>
    <row r="32312" spans="6:6" x14ac:dyDescent="0.25">
      <c r="F32312" s="469"/>
    </row>
    <row r="32313" spans="6:6" x14ac:dyDescent="0.25">
      <c r="F32313" s="469"/>
    </row>
    <row r="32314" spans="6:6" x14ac:dyDescent="0.25">
      <c r="F32314" s="469"/>
    </row>
    <row r="32315" spans="6:6" x14ac:dyDescent="0.25">
      <c r="F32315" s="469"/>
    </row>
    <row r="32316" spans="6:6" x14ac:dyDescent="0.25">
      <c r="F32316" s="469"/>
    </row>
    <row r="32317" spans="6:6" x14ac:dyDescent="0.25">
      <c r="F32317" s="469"/>
    </row>
    <row r="32318" spans="6:6" x14ac:dyDescent="0.25">
      <c r="F32318" s="469"/>
    </row>
    <row r="32319" spans="6:6" x14ac:dyDescent="0.25">
      <c r="F32319" s="469"/>
    </row>
    <row r="32320" spans="6:6" x14ac:dyDescent="0.25">
      <c r="F32320" s="469"/>
    </row>
    <row r="32321" spans="6:6" x14ac:dyDescent="0.25">
      <c r="F32321" s="469"/>
    </row>
    <row r="32322" spans="6:6" x14ac:dyDescent="0.25">
      <c r="F32322" s="469"/>
    </row>
    <row r="32323" spans="6:6" x14ac:dyDescent="0.25">
      <c r="F32323" s="469"/>
    </row>
    <row r="32324" spans="6:6" x14ac:dyDescent="0.25">
      <c r="F32324" s="469"/>
    </row>
    <row r="32325" spans="6:6" x14ac:dyDescent="0.25">
      <c r="F32325" s="469"/>
    </row>
    <row r="32326" spans="6:6" x14ac:dyDescent="0.25">
      <c r="F32326" s="469"/>
    </row>
    <row r="32327" spans="6:6" x14ac:dyDescent="0.25">
      <c r="F32327" s="469"/>
    </row>
    <row r="32328" spans="6:6" x14ac:dyDescent="0.25">
      <c r="F32328" s="469"/>
    </row>
    <row r="32329" spans="6:6" x14ac:dyDescent="0.25">
      <c r="F32329" s="469"/>
    </row>
    <row r="32330" spans="6:6" x14ac:dyDescent="0.25">
      <c r="F32330" s="469"/>
    </row>
    <row r="32331" spans="6:6" x14ac:dyDescent="0.25">
      <c r="F32331" s="469"/>
    </row>
    <row r="32332" spans="6:6" x14ac:dyDescent="0.25">
      <c r="F32332" s="469"/>
    </row>
    <row r="32333" spans="6:6" x14ac:dyDescent="0.25">
      <c r="F32333" s="469"/>
    </row>
    <row r="32334" spans="6:6" x14ac:dyDescent="0.25">
      <c r="F32334" s="469"/>
    </row>
    <row r="32335" spans="6:6" x14ac:dyDescent="0.25">
      <c r="F32335" s="469"/>
    </row>
    <row r="32336" spans="6:6" x14ac:dyDescent="0.25">
      <c r="F32336" s="469"/>
    </row>
    <row r="32337" spans="6:6" x14ac:dyDescent="0.25">
      <c r="F32337" s="469"/>
    </row>
    <row r="32338" spans="6:6" x14ac:dyDescent="0.25">
      <c r="F32338" s="469"/>
    </row>
    <row r="32339" spans="6:6" x14ac:dyDescent="0.25">
      <c r="F32339" s="469"/>
    </row>
    <row r="32340" spans="6:6" x14ac:dyDescent="0.25">
      <c r="F32340" s="469"/>
    </row>
    <row r="32341" spans="6:6" x14ac:dyDescent="0.25">
      <c r="F32341" s="469"/>
    </row>
    <row r="32342" spans="6:6" x14ac:dyDescent="0.25">
      <c r="F32342" s="469"/>
    </row>
    <row r="32343" spans="6:6" x14ac:dyDescent="0.25">
      <c r="F32343" s="469"/>
    </row>
    <row r="32344" spans="6:6" x14ac:dyDescent="0.25">
      <c r="F32344" s="469"/>
    </row>
    <row r="32345" spans="6:6" x14ac:dyDescent="0.25">
      <c r="F32345" s="469"/>
    </row>
    <row r="32346" spans="6:6" x14ac:dyDescent="0.25">
      <c r="F32346" s="469"/>
    </row>
    <row r="32347" spans="6:6" x14ac:dyDescent="0.25">
      <c r="F32347" s="469"/>
    </row>
    <row r="32348" spans="6:6" x14ac:dyDescent="0.25">
      <c r="F32348" s="469"/>
    </row>
    <row r="32349" spans="6:6" x14ac:dyDescent="0.25">
      <c r="F32349" s="469"/>
    </row>
    <row r="32350" spans="6:6" x14ac:dyDescent="0.25">
      <c r="F32350" s="469"/>
    </row>
    <row r="32351" spans="6:6" x14ac:dyDescent="0.25">
      <c r="F32351" s="469"/>
    </row>
    <row r="32352" spans="6:6" x14ac:dyDescent="0.25">
      <c r="F32352" s="469"/>
    </row>
    <row r="32353" spans="6:6" x14ac:dyDescent="0.25">
      <c r="F32353" s="469"/>
    </row>
    <row r="32354" spans="6:6" x14ac:dyDescent="0.25">
      <c r="F32354" s="469"/>
    </row>
    <row r="32355" spans="6:6" x14ac:dyDescent="0.25">
      <c r="F32355" s="469"/>
    </row>
    <row r="32356" spans="6:6" x14ac:dyDescent="0.25">
      <c r="F32356" s="469"/>
    </row>
    <row r="32357" spans="6:6" x14ac:dyDescent="0.25">
      <c r="F32357" s="469"/>
    </row>
    <row r="32358" spans="6:6" x14ac:dyDescent="0.25">
      <c r="F32358" s="469"/>
    </row>
    <row r="32359" spans="6:6" x14ac:dyDescent="0.25">
      <c r="F32359" s="469"/>
    </row>
    <row r="32360" spans="6:6" x14ac:dyDescent="0.25">
      <c r="F32360" s="469"/>
    </row>
    <row r="32361" spans="6:6" x14ac:dyDescent="0.25">
      <c r="F32361" s="469"/>
    </row>
    <row r="32362" spans="6:6" x14ac:dyDescent="0.25">
      <c r="F32362" s="469"/>
    </row>
    <row r="32363" spans="6:6" x14ac:dyDescent="0.25">
      <c r="F32363" s="469"/>
    </row>
    <row r="32364" spans="6:6" x14ac:dyDescent="0.25">
      <c r="F32364" s="469"/>
    </row>
    <row r="32365" spans="6:6" x14ac:dyDescent="0.25">
      <c r="F32365" s="469"/>
    </row>
    <row r="32366" spans="6:6" x14ac:dyDescent="0.25">
      <c r="F32366" s="469"/>
    </row>
    <row r="32367" spans="6:6" x14ac:dyDescent="0.25">
      <c r="F32367" s="469"/>
    </row>
    <row r="32368" spans="6:6" x14ac:dyDescent="0.25">
      <c r="F32368" s="469"/>
    </row>
    <row r="32369" spans="6:6" x14ac:dyDescent="0.25">
      <c r="F32369" s="469"/>
    </row>
    <row r="32370" spans="6:6" x14ac:dyDescent="0.25">
      <c r="F32370" s="469"/>
    </row>
    <row r="32371" spans="6:6" x14ac:dyDescent="0.25">
      <c r="F32371" s="469"/>
    </row>
    <row r="32372" spans="6:6" x14ac:dyDescent="0.25">
      <c r="F32372" s="469"/>
    </row>
    <row r="32373" spans="6:6" x14ac:dyDescent="0.25">
      <c r="F32373" s="469"/>
    </row>
    <row r="32374" spans="6:6" x14ac:dyDescent="0.25">
      <c r="F32374" s="469"/>
    </row>
    <row r="32375" spans="6:6" x14ac:dyDescent="0.25">
      <c r="F32375" s="469"/>
    </row>
    <row r="32376" spans="6:6" x14ac:dyDescent="0.25">
      <c r="F32376" s="469"/>
    </row>
    <row r="32377" spans="6:6" x14ac:dyDescent="0.25">
      <c r="F32377" s="469"/>
    </row>
    <row r="32378" spans="6:6" x14ac:dyDescent="0.25">
      <c r="F32378" s="469"/>
    </row>
    <row r="32379" spans="6:6" x14ac:dyDescent="0.25">
      <c r="F32379" s="469"/>
    </row>
    <row r="32380" spans="6:6" x14ac:dyDescent="0.25">
      <c r="F32380" s="469"/>
    </row>
    <row r="32381" spans="6:6" x14ac:dyDescent="0.25">
      <c r="F32381" s="469"/>
    </row>
    <row r="32382" spans="6:6" x14ac:dyDescent="0.25">
      <c r="F32382" s="469"/>
    </row>
    <row r="32383" spans="6:6" x14ac:dyDescent="0.25">
      <c r="F32383" s="469"/>
    </row>
    <row r="32384" spans="6:6" x14ac:dyDescent="0.25">
      <c r="F32384" s="469"/>
    </row>
    <row r="32385" spans="6:6" x14ac:dyDescent="0.25">
      <c r="F32385" s="469"/>
    </row>
    <row r="32386" spans="6:6" x14ac:dyDescent="0.25">
      <c r="F32386" s="469"/>
    </row>
    <row r="32387" spans="6:6" x14ac:dyDescent="0.25">
      <c r="F32387" s="469"/>
    </row>
    <row r="32388" spans="6:6" x14ac:dyDescent="0.25">
      <c r="F32388" s="469"/>
    </row>
    <row r="32389" spans="6:6" x14ac:dyDescent="0.25">
      <c r="F32389" s="469"/>
    </row>
    <row r="32390" spans="6:6" x14ac:dyDescent="0.25">
      <c r="F32390" s="469"/>
    </row>
    <row r="32391" spans="6:6" x14ac:dyDescent="0.25">
      <c r="F32391" s="469"/>
    </row>
    <row r="32392" spans="6:6" x14ac:dyDescent="0.25">
      <c r="F32392" s="469"/>
    </row>
    <row r="32393" spans="6:6" x14ac:dyDescent="0.25">
      <c r="F32393" s="469"/>
    </row>
    <row r="32394" spans="6:6" x14ac:dyDescent="0.25">
      <c r="F32394" s="469"/>
    </row>
    <row r="32395" spans="6:6" x14ac:dyDescent="0.25">
      <c r="F32395" s="469"/>
    </row>
    <row r="32396" spans="6:6" x14ac:dyDescent="0.25">
      <c r="F32396" s="469"/>
    </row>
    <row r="32397" spans="6:6" x14ac:dyDescent="0.25">
      <c r="F32397" s="469"/>
    </row>
    <row r="32398" spans="6:6" x14ac:dyDescent="0.25">
      <c r="F32398" s="469"/>
    </row>
    <row r="32399" spans="6:6" x14ac:dyDescent="0.25">
      <c r="F32399" s="469"/>
    </row>
    <row r="32400" spans="6:6" x14ac:dyDescent="0.25">
      <c r="F32400" s="469"/>
    </row>
    <row r="32401" spans="6:6" x14ac:dyDescent="0.25">
      <c r="F32401" s="469"/>
    </row>
    <row r="32402" spans="6:6" x14ac:dyDescent="0.25">
      <c r="F32402" s="469"/>
    </row>
    <row r="32403" spans="6:6" x14ac:dyDescent="0.25">
      <c r="F32403" s="469"/>
    </row>
    <row r="32404" spans="6:6" x14ac:dyDescent="0.25">
      <c r="F32404" s="469"/>
    </row>
    <row r="32405" spans="6:6" x14ac:dyDescent="0.25">
      <c r="F32405" s="469"/>
    </row>
    <row r="32406" spans="6:6" x14ac:dyDescent="0.25">
      <c r="F32406" s="469"/>
    </row>
    <row r="32407" spans="6:6" x14ac:dyDescent="0.25">
      <c r="F32407" s="469"/>
    </row>
    <row r="32408" spans="6:6" x14ac:dyDescent="0.25">
      <c r="F32408" s="469"/>
    </row>
    <row r="32409" spans="6:6" x14ac:dyDescent="0.25">
      <c r="F32409" s="469"/>
    </row>
    <row r="32410" spans="6:6" x14ac:dyDescent="0.25">
      <c r="F32410" s="469"/>
    </row>
    <row r="32411" spans="6:6" x14ac:dyDescent="0.25">
      <c r="F32411" s="469"/>
    </row>
    <row r="32412" spans="6:6" x14ac:dyDescent="0.25">
      <c r="F32412" s="469"/>
    </row>
    <row r="32413" spans="6:6" x14ac:dyDescent="0.25">
      <c r="F32413" s="469"/>
    </row>
    <row r="32414" spans="6:6" x14ac:dyDescent="0.25">
      <c r="F32414" s="469"/>
    </row>
    <row r="32415" spans="6:6" x14ac:dyDescent="0.25">
      <c r="F32415" s="469"/>
    </row>
    <row r="32416" spans="6:6" x14ac:dyDescent="0.25">
      <c r="F32416" s="469"/>
    </row>
    <row r="32417" spans="6:6" x14ac:dyDescent="0.25">
      <c r="F32417" s="469"/>
    </row>
    <row r="32418" spans="6:6" x14ac:dyDescent="0.25">
      <c r="F32418" s="469"/>
    </row>
    <row r="32419" spans="6:6" x14ac:dyDescent="0.25">
      <c r="F32419" s="469"/>
    </row>
    <row r="32420" spans="6:6" x14ac:dyDescent="0.25">
      <c r="F32420" s="469"/>
    </row>
    <row r="32421" spans="6:6" x14ac:dyDescent="0.25">
      <c r="F32421" s="469"/>
    </row>
    <row r="32422" spans="6:6" x14ac:dyDescent="0.25">
      <c r="F32422" s="469"/>
    </row>
    <row r="32423" spans="6:6" x14ac:dyDescent="0.25">
      <c r="F32423" s="469"/>
    </row>
    <row r="32424" spans="6:6" x14ac:dyDescent="0.25">
      <c r="F32424" s="469"/>
    </row>
    <row r="32425" spans="6:6" x14ac:dyDescent="0.25">
      <c r="F32425" s="469"/>
    </row>
    <row r="32426" spans="6:6" x14ac:dyDescent="0.25">
      <c r="F32426" s="469"/>
    </row>
    <row r="32427" spans="6:6" x14ac:dyDescent="0.25">
      <c r="F32427" s="469"/>
    </row>
    <row r="32428" spans="6:6" x14ac:dyDescent="0.25">
      <c r="F32428" s="469"/>
    </row>
    <row r="32429" spans="6:6" x14ac:dyDescent="0.25">
      <c r="F32429" s="469"/>
    </row>
    <row r="32430" spans="6:6" x14ac:dyDescent="0.25">
      <c r="F32430" s="469"/>
    </row>
    <row r="32431" spans="6:6" x14ac:dyDescent="0.25">
      <c r="F32431" s="469"/>
    </row>
    <row r="32432" spans="6:6" x14ac:dyDescent="0.25">
      <c r="F32432" s="469"/>
    </row>
    <row r="32433" spans="6:6" x14ac:dyDescent="0.25">
      <c r="F32433" s="469"/>
    </row>
    <row r="32434" spans="6:6" x14ac:dyDescent="0.25">
      <c r="F32434" s="469"/>
    </row>
    <row r="32435" spans="6:6" x14ac:dyDescent="0.25">
      <c r="F32435" s="469"/>
    </row>
    <row r="32436" spans="6:6" x14ac:dyDescent="0.25">
      <c r="F32436" s="469"/>
    </row>
    <row r="32437" spans="6:6" x14ac:dyDescent="0.25">
      <c r="F32437" s="469"/>
    </row>
    <row r="32438" spans="6:6" x14ac:dyDescent="0.25">
      <c r="F32438" s="469"/>
    </row>
    <row r="32439" spans="6:6" x14ac:dyDescent="0.25">
      <c r="F32439" s="469"/>
    </row>
    <row r="32440" spans="6:6" x14ac:dyDescent="0.25">
      <c r="F32440" s="469"/>
    </row>
    <row r="32441" spans="6:6" x14ac:dyDescent="0.25">
      <c r="F32441" s="469"/>
    </row>
    <row r="32442" spans="6:6" x14ac:dyDescent="0.25">
      <c r="F32442" s="469"/>
    </row>
    <row r="32443" spans="6:6" x14ac:dyDescent="0.25">
      <c r="F32443" s="469"/>
    </row>
    <row r="32444" spans="6:6" x14ac:dyDescent="0.25">
      <c r="F32444" s="469"/>
    </row>
    <row r="32445" spans="6:6" x14ac:dyDescent="0.25">
      <c r="F32445" s="469"/>
    </row>
    <row r="32446" spans="6:6" x14ac:dyDescent="0.25">
      <c r="F32446" s="469"/>
    </row>
    <row r="32447" spans="6:6" x14ac:dyDescent="0.25">
      <c r="F32447" s="469"/>
    </row>
    <row r="32448" spans="6:6" x14ac:dyDescent="0.25">
      <c r="F32448" s="469"/>
    </row>
    <row r="32449" spans="6:6" x14ac:dyDescent="0.25">
      <c r="F32449" s="469"/>
    </row>
    <row r="32450" spans="6:6" x14ac:dyDescent="0.25">
      <c r="F32450" s="469"/>
    </row>
    <row r="32451" spans="6:6" x14ac:dyDescent="0.25">
      <c r="F32451" s="469"/>
    </row>
    <row r="32452" spans="6:6" x14ac:dyDescent="0.25">
      <c r="F32452" s="469"/>
    </row>
    <row r="32453" spans="6:6" x14ac:dyDescent="0.25">
      <c r="F32453" s="469"/>
    </row>
    <row r="32454" spans="6:6" x14ac:dyDescent="0.25">
      <c r="F32454" s="469"/>
    </row>
    <row r="32455" spans="6:6" x14ac:dyDescent="0.25">
      <c r="F32455" s="469"/>
    </row>
    <row r="32456" spans="6:6" x14ac:dyDescent="0.25">
      <c r="F32456" s="469"/>
    </row>
    <row r="32457" spans="6:6" x14ac:dyDescent="0.25">
      <c r="F32457" s="469"/>
    </row>
    <row r="32458" spans="6:6" x14ac:dyDescent="0.25">
      <c r="F32458" s="469"/>
    </row>
    <row r="32459" spans="6:6" x14ac:dyDescent="0.25">
      <c r="F32459" s="469"/>
    </row>
    <row r="32460" spans="6:6" x14ac:dyDescent="0.25">
      <c r="F32460" s="469"/>
    </row>
    <row r="32461" spans="6:6" x14ac:dyDescent="0.25">
      <c r="F32461" s="469"/>
    </row>
    <row r="32462" spans="6:6" x14ac:dyDescent="0.25">
      <c r="F32462" s="469"/>
    </row>
    <row r="32463" spans="6:6" x14ac:dyDescent="0.25">
      <c r="F32463" s="469"/>
    </row>
    <row r="32464" spans="6:6" x14ac:dyDescent="0.25">
      <c r="F32464" s="469"/>
    </row>
    <row r="32465" spans="6:6" x14ac:dyDescent="0.25">
      <c r="F32465" s="469"/>
    </row>
    <row r="32466" spans="6:6" x14ac:dyDescent="0.25">
      <c r="F32466" s="469"/>
    </row>
    <row r="32467" spans="6:6" x14ac:dyDescent="0.25">
      <c r="F32467" s="469"/>
    </row>
    <row r="32468" spans="6:6" x14ac:dyDescent="0.25">
      <c r="F32468" s="469"/>
    </row>
    <row r="32469" spans="6:6" x14ac:dyDescent="0.25">
      <c r="F32469" s="469"/>
    </row>
    <row r="32470" spans="6:6" x14ac:dyDescent="0.25">
      <c r="F32470" s="469"/>
    </row>
    <row r="32471" spans="6:6" x14ac:dyDescent="0.25">
      <c r="F32471" s="469"/>
    </row>
    <row r="32472" spans="6:6" x14ac:dyDescent="0.25">
      <c r="F32472" s="469"/>
    </row>
    <row r="32473" spans="6:6" x14ac:dyDescent="0.25">
      <c r="F32473" s="469"/>
    </row>
    <row r="32474" spans="6:6" x14ac:dyDescent="0.25">
      <c r="F32474" s="469"/>
    </row>
    <row r="32475" spans="6:6" x14ac:dyDescent="0.25">
      <c r="F32475" s="469"/>
    </row>
    <row r="32476" spans="6:6" x14ac:dyDescent="0.25">
      <c r="F32476" s="469"/>
    </row>
    <row r="32477" spans="6:6" x14ac:dyDescent="0.25">
      <c r="F32477" s="469"/>
    </row>
    <row r="32478" spans="6:6" x14ac:dyDescent="0.25">
      <c r="F32478" s="469"/>
    </row>
    <row r="32479" spans="6:6" x14ac:dyDescent="0.25">
      <c r="F32479" s="469"/>
    </row>
    <row r="32480" spans="6:6" x14ac:dyDescent="0.25">
      <c r="F32480" s="469"/>
    </row>
    <row r="32481" spans="6:6" x14ac:dyDescent="0.25">
      <c r="F32481" s="469"/>
    </row>
    <row r="32482" spans="6:6" x14ac:dyDescent="0.25">
      <c r="F32482" s="469"/>
    </row>
    <row r="32483" spans="6:6" x14ac:dyDescent="0.25">
      <c r="F32483" s="469"/>
    </row>
    <row r="32484" spans="6:6" x14ac:dyDescent="0.25">
      <c r="F32484" s="469"/>
    </row>
    <row r="32485" spans="6:6" x14ac:dyDescent="0.25">
      <c r="F32485" s="469"/>
    </row>
    <row r="32486" spans="6:6" x14ac:dyDescent="0.25">
      <c r="F32486" s="469"/>
    </row>
    <row r="32487" spans="6:6" x14ac:dyDescent="0.25">
      <c r="F32487" s="469"/>
    </row>
    <row r="32488" spans="6:6" x14ac:dyDescent="0.25">
      <c r="F32488" s="469"/>
    </row>
    <row r="32489" spans="6:6" x14ac:dyDescent="0.25">
      <c r="F32489" s="469"/>
    </row>
    <row r="32490" spans="6:6" x14ac:dyDescent="0.25">
      <c r="F32490" s="469"/>
    </row>
    <row r="32491" spans="6:6" x14ac:dyDescent="0.25">
      <c r="F32491" s="469"/>
    </row>
    <row r="32492" spans="6:6" x14ac:dyDescent="0.25">
      <c r="F32492" s="469"/>
    </row>
    <row r="32493" spans="6:6" x14ac:dyDescent="0.25">
      <c r="F32493" s="469"/>
    </row>
    <row r="32494" spans="6:6" x14ac:dyDescent="0.25">
      <c r="F32494" s="469"/>
    </row>
    <row r="32495" spans="6:6" x14ac:dyDescent="0.25">
      <c r="F32495" s="469"/>
    </row>
    <row r="32496" spans="6:6" x14ac:dyDescent="0.25">
      <c r="F32496" s="469"/>
    </row>
    <row r="32497" spans="6:6" x14ac:dyDescent="0.25">
      <c r="F32497" s="469"/>
    </row>
    <row r="32498" spans="6:6" x14ac:dyDescent="0.25">
      <c r="F32498" s="469"/>
    </row>
    <row r="32499" spans="6:6" x14ac:dyDescent="0.25">
      <c r="F32499" s="469"/>
    </row>
    <row r="32500" spans="6:6" x14ac:dyDescent="0.25">
      <c r="F32500" s="469"/>
    </row>
    <row r="32501" spans="6:6" x14ac:dyDescent="0.25">
      <c r="F32501" s="469"/>
    </row>
    <row r="32502" spans="6:6" x14ac:dyDescent="0.25">
      <c r="F32502" s="469"/>
    </row>
    <row r="32503" spans="6:6" x14ac:dyDescent="0.25">
      <c r="F32503" s="469"/>
    </row>
    <row r="32504" spans="6:6" x14ac:dyDescent="0.25">
      <c r="F32504" s="469"/>
    </row>
    <row r="32505" spans="6:6" x14ac:dyDescent="0.25">
      <c r="F32505" s="469"/>
    </row>
    <row r="32506" spans="6:6" x14ac:dyDescent="0.25">
      <c r="F32506" s="469"/>
    </row>
    <row r="32507" spans="6:6" x14ac:dyDescent="0.25">
      <c r="F32507" s="469"/>
    </row>
    <row r="32508" spans="6:6" x14ac:dyDescent="0.25">
      <c r="F32508" s="469"/>
    </row>
    <row r="32509" spans="6:6" x14ac:dyDescent="0.25">
      <c r="F32509" s="469"/>
    </row>
    <row r="32510" spans="6:6" x14ac:dyDescent="0.25">
      <c r="F32510" s="469"/>
    </row>
    <row r="32511" spans="6:6" x14ac:dyDescent="0.25">
      <c r="F32511" s="469"/>
    </row>
    <row r="32512" spans="6:6" x14ac:dyDescent="0.25">
      <c r="F32512" s="469"/>
    </row>
    <row r="32513" spans="6:6" x14ac:dyDescent="0.25">
      <c r="F32513" s="469"/>
    </row>
    <row r="32514" spans="6:6" x14ac:dyDescent="0.25">
      <c r="F32514" s="469"/>
    </row>
    <row r="32515" spans="6:6" x14ac:dyDescent="0.25">
      <c r="F32515" s="469"/>
    </row>
    <row r="32516" spans="6:6" x14ac:dyDescent="0.25">
      <c r="F32516" s="469"/>
    </row>
    <row r="32517" spans="6:6" x14ac:dyDescent="0.25">
      <c r="F32517" s="469"/>
    </row>
    <row r="32518" spans="6:6" x14ac:dyDescent="0.25">
      <c r="F32518" s="469"/>
    </row>
    <row r="32519" spans="6:6" x14ac:dyDescent="0.25">
      <c r="F32519" s="469"/>
    </row>
    <row r="32520" spans="6:6" x14ac:dyDescent="0.25">
      <c r="F32520" s="469"/>
    </row>
    <row r="32521" spans="6:6" x14ac:dyDescent="0.25">
      <c r="F32521" s="469"/>
    </row>
    <row r="32522" spans="6:6" x14ac:dyDescent="0.25">
      <c r="F32522" s="469"/>
    </row>
    <row r="32523" spans="6:6" x14ac:dyDescent="0.25">
      <c r="F32523" s="469"/>
    </row>
    <row r="32524" spans="6:6" x14ac:dyDescent="0.25">
      <c r="F32524" s="469"/>
    </row>
    <row r="32525" spans="6:6" x14ac:dyDescent="0.25">
      <c r="F32525" s="469"/>
    </row>
    <row r="32526" spans="6:6" x14ac:dyDescent="0.25">
      <c r="F32526" s="469"/>
    </row>
    <row r="32527" spans="6:6" x14ac:dyDescent="0.25">
      <c r="F32527" s="469"/>
    </row>
    <row r="32528" spans="6:6" x14ac:dyDescent="0.25">
      <c r="F32528" s="469"/>
    </row>
    <row r="32529" spans="6:6" x14ac:dyDescent="0.25">
      <c r="F32529" s="469"/>
    </row>
    <row r="32530" spans="6:6" x14ac:dyDescent="0.25">
      <c r="F32530" s="469"/>
    </row>
    <row r="32531" spans="6:6" x14ac:dyDescent="0.25">
      <c r="F32531" s="469"/>
    </row>
    <row r="32532" spans="6:6" x14ac:dyDescent="0.25">
      <c r="F32532" s="469"/>
    </row>
    <row r="32533" spans="6:6" x14ac:dyDescent="0.25">
      <c r="F32533" s="469"/>
    </row>
    <row r="32534" spans="6:6" x14ac:dyDescent="0.25">
      <c r="F32534" s="469"/>
    </row>
    <row r="32535" spans="6:6" x14ac:dyDescent="0.25">
      <c r="F32535" s="469"/>
    </row>
    <row r="32536" spans="6:6" x14ac:dyDescent="0.25">
      <c r="F32536" s="469"/>
    </row>
    <row r="32537" spans="6:6" x14ac:dyDescent="0.25">
      <c r="F32537" s="469"/>
    </row>
    <row r="32538" spans="6:6" x14ac:dyDescent="0.25">
      <c r="F32538" s="469"/>
    </row>
    <row r="32539" spans="6:6" x14ac:dyDescent="0.25">
      <c r="F32539" s="469"/>
    </row>
    <row r="32540" spans="6:6" x14ac:dyDescent="0.25">
      <c r="F32540" s="469"/>
    </row>
    <row r="32541" spans="6:6" x14ac:dyDescent="0.25">
      <c r="F32541" s="469"/>
    </row>
    <row r="32542" spans="6:6" x14ac:dyDescent="0.25">
      <c r="F32542" s="469"/>
    </row>
    <row r="32543" spans="6:6" x14ac:dyDescent="0.25">
      <c r="F32543" s="469"/>
    </row>
    <row r="32544" spans="6:6" x14ac:dyDescent="0.25">
      <c r="F32544" s="469"/>
    </row>
    <row r="32545" spans="6:6" x14ac:dyDescent="0.25">
      <c r="F32545" s="469"/>
    </row>
    <row r="32546" spans="6:6" x14ac:dyDescent="0.25">
      <c r="F32546" s="469"/>
    </row>
    <row r="32547" spans="6:6" x14ac:dyDescent="0.25">
      <c r="F32547" s="469"/>
    </row>
    <row r="32548" spans="6:6" x14ac:dyDescent="0.25">
      <c r="F32548" s="469"/>
    </row>
    <row r="32549" spans="6:6" x14ac:dyDescent="0.25">
      <c r="F32549" s="469"/>
    </row>
    <row r="32550" spans="6:6" x14ac:dyDescent="0.25">
      <c r="F32550" s="469"/>
    </row>
    <row r="32551" spans="6:6" x14ac:dyDescent="0.25">
      <c r="F32551" s="469"/>
    </row>
    <row r="32552" spans="6:6" x14ac:dyDescent="0.25">
      <c r="F32552" s="469"/>
    </row>
    <row r="32553" spans="6:6" x14ac:dyDescent="0.25">
      <c r="F32553" s="469"/>
    </row>
    <row r="32554" spans="6:6" x14ac:dyDescent="0.25">
      <c r="F32554" s="469"/>
    </row>
    <row r="32555" spans="6:6" x14ac:dyDescent="0.25">
      <c r="F32555" s="469"/>
    </row>
    <row r="32556" spans="6:6" x14ac:dyDescent="0.25">
      <c r="F32556" s="469"/>
    </row>
    <row r="32557" spans="6:6" x14ac:dyDescent="0.25">
      <c r="F32557" s="469"/>
    </row>
    <row r="32558" spans="6:6" x14ac:dyDescent="0.25">
      <c r="F32558" s="469"/>
    </row>
    <row r="32559" spans="6:6" x14ac:dyDescent="0.25">
      <c r="F32559" s="469"/>
    </row>
    <row r="32560" spans="6:6" x14ac:dyDescent="0.25">
      <c r="F32560" s="469"/>
    </row>
    <row r="32561" spans="6:6" x14ac:dyDescent="0.25">
      <c r="F32561" s="469"/>
    </row>
    <row r="32562" spans="6:6" x14ac:dyDescent="0.25">
      <c r="F32562" s="469"/>
    </row>
    <row r="32563" spans="6:6" x14ac:dyDescent="0.25">
      <c r="F32563" s="469"/>
    </row>
    <row r="32564" spans="6:6" x14ac:dyDescent="0.25">
      <c r="F32564" s="469"/>
    </row>
    <row r="32565" spans="6:6" x14ac:dyDescent="0.25">
      <c r="F32565" s="469"/>
    </row>
    <row r="32566" spans="6:6" x14ac:dyDescent="0.25">
      <c r="F32566" s="469"/>
    </row>
    <row r="32567" spans="6:6" x14ac:dyDescent="0.25">
      <c r="F32567" s="469"/>
    </row>
    <row r="32568" spans="6:6" x14ac:dyDescent="0.25">
      <c r="F32568" s="469"/>
    </row>
    <row r="32569" spans="6:6" x14ac:dyDescent="0.25">
      <c r="F32569" s="469"/>
    </row>
    <row r="32570" spans="6:6" x14ac:dyDescent="0.25">
      <c r="F32570" s="469"/>
    </row>
    <row r="32571" spans="6:6" x14ac:dyDescent="0.25">
      <c r="F32571" s="469"/>
    </row>
    <row r="32572" spans="6:6" x14ac:dyDescent="0.25">
      <c r="F32572" s="469"/>
    </row>
    <row r="32573" spans="6:6" x14ac:dyDescent="0.25">
      <c r="F32573" s="469"/>
    </row>
    <row r="32574" spans="6:6" x14ac:dyDescent="0.25">
      <c r="F32574" s="469"/>
    </row>
    <row r="32575" spans="6:6" x14ac:dyDescent="0.25">
      <c r="F32575" s="469"/>
    </row>
    <row r="32576" spans="6:6" x14ac:dyDescent="0.25">
      <c r="F32576" s="469"/>
    </row>
    <row r="32577" spans="6:6" x14ac:dyDescent="0.25">
      <c r="F32577" s="469"/>
    </row>
    <row r="32578" spans="6:6" x14ac:dyDescent="0.25">
      <c r="F32578" s="469"/>
    </row>
    <row r="32579" spans="6:6" x14ac:dyDescent="0.25">
      <c r="F32579" s="469"/>
    </row>
    <row r="32580" spans="6:6" x14ac:dyDescent="0.25">
      <c r="F32580" s="469"/>
    </row>
    <row r="32581" spans="6:6" x14ac:dyDescent="0.25">
      <c r="F32581" s="469"/>
    </row>
    <row r="32582" spans="6:6" x14ac:dyDescent="0.25">
      <c r="F32582" s="469"/>
    </row>
    <row r="32583" spans="6:6" x14ac:dyDescent="0.25">
      <c r="F32583" s="469"/>
    </row>
    <row r="32584" spans="6:6" x14ac:dyDescent="0.25">
      <c r="F32584" s="469"/>
    </row>
    <row r="32585" spans="6:6" x14ac:dyDescent="0.25">
      <c r="F32585" s="469"/>
    </row>
    <row r="32586" spans="6:6" x14ac:dyDescent="0.25">
      <c r="F32586" s="469"/>
    </row>
    <row r="32587" spans="6:6" x14ac:dyDescent="0.25">
      <c r="F32587" s="469"/>
    </row>
    <row r="32588" spans="6:6" x14ac:dyDescent="0.25">
      <c r="F32588" s="469"/>
    </row>
    <row r="32589" spans="6:6" x14ac:dyDescent="0.25">
      <c r="F32589" s="469"/>
    </row>
    <row r="32590" spans="6:6" x14ac:dyDescent="0.25">
      <c r="F32590" s="469"/>
    </row>
    <row r="32591" spans="6:6" x14ac:dyDescent="0.25">
      <c r="F32591" s="469"/>
    </row>
    <row r="32592" spans="6:6" x14ac:dyDescent="0.25">
      <c r="F32592" s="469"/>
    </row>
    <row r="32593" spans="6:6" x14ac:dyDescent="0.25">
      <c r="F32593" s="469"/>
    </row>
    <row r="32594" spans="6:6" x14ac:dyDescent="0.25">
      <c r="F32594" s="469"/>
    </row>
    <row r="32595" spans="6:6" x14ac:dyDescent="0.25">
      <c r="F32595" s="469"/>
    </row>
    <row r="32596" spans="6:6" x14ac:dyDescent="0.25">
      <c r="F32596" s="469"/>
    </row>
    <row r="32597" spans="6:6" x14ac:dyDescent="0.25">
      <c r="F32597" s="469"/>
    </row>
    <row r="32598" spans="6:6" x14ac:dyDescent="0.25">
      <c r="F32598" s="469"/>
    </row>
    <row r="32599" spans="6:6" x14ac:dyDescent="0.25">
      <c r="F32599" s="469"/>
    </row>
    <row r="32600" spans="6:6" x14ac:dyDescent="0.25">
      <c r="F32600" s="469"/>
    </row>
    <row r="32601" spans="6:6" x14ac:dyDescent="0.25">
      <c r="F32601" s="469"/>
    </row>
    <row r="32602" spans="6:6" x14ac:dyDescent="0.25">
      <c r="F32602" s="469"/>
    </row>
    <row r="32603" spans="6:6" x14ac:dyDescent="0.25">
      <c r="F32603" s="469"/>
    </row>
    <row r="32604" spans="6:6" x14ac:dyDescent="0.25">
      <c r="F32604" s="469"/>
    </row>
    <row r="32605" spans="6:6" x14ac:dyDescent="0.25">
      <c r="F32605" s="469"/>
    </row>
    <row r="32606" spans="6:6" x14ac:dyDescent="0.25">
      <c r="F32606" s="469"/>
    </row>
    <row r="32607" spans="6:6" x14ac:dyDescent="0.25">
      <c r="F32607" s="469"/>
    </row>
    <row r="32608" spans="6:6" x14ac:dyDescent="0.25">
      <c r="F32608" s="469"/>
    </row>
    <row r="32609" spans="6:6" x14ac:dyDescent="0.25">
      <c r="F32609" s="469"/>
    </row>
    <row r="32610" spans="6:6" x14ac:dyDescent="0.25">
      <c r="F32610" s="469"/>
    </row>
    <row r="32611" spans="6:6" x14ac:dyDescent="0.25">
      <c r="F32611" s="469"/>
    </row>
    <row r="32612" spans="6:6" x14ac:dyDescent="0.25">
      <c r="F32612" s="469"/>
    </row>
    <row r="32613" spans="6:6" x14ac:dyDescent="0.25">
      <c r="F32613" s="469"/>
    </row>
    <row r="32614" spans="6:6" x14ac:dyDescent="0.25">
      <c r="F32614" s="469"/>
    </row>
    <row r="32615" spans="6:6" x14ac:dyDescent="0.25">
      <c r="F32615" s="469"/>
    </row>
    <row r="32616" spans="6:6" x14ac:dyDescent="0.25">
      <c r="F32616" s="469"/>
    </row>
    <row r="32617" spans="6:6" x14ac:dyDescent="0.25">
      <c r="F32617" s="469"/>
    </row>
    <row r="32618" spans="6:6" x14ac:dyDescent="0.25">
      <c r="F32618" s="469"/>
    </row>
    <row r="32619" spans="6:6" x14ac:dyDescent="0.25">
      <c r="F32619" s="469"/>
    </row>
    <row r="32620" spans="6:6" x14ac:dyDescent="0.25">
      <c r="F32620" s="469"/>
    </row>
    <row r="32621" spans="6:6" x14ac:dyDescent="0.25">
      <c r="F32621" s="469"/>
    </row>
    <row r="32622" spans="6:6" x14ac:dyDescent="0.25">
      <c r="F32622" s="469"/>
    </row>
    <row r="32623" spans="6:6" x14ac:dyDescent="0.25">
      <c r="F32623" s="469"/>
    </row>
    <row r="32624" spans="6:6" x14ac:dyDescent="0.25">
      <c r="F32624" s="469"/>
    </row>
    <row r="32625" spans="6:6" x14ac:dyDescent="0.25">
      <c r="F32625" s="469"/>
    </row>
    <row r="32626" spans="6:6" x14ac:dyDescent="0.25">
      <c r="F32626" s="469"/>
    </row>
    <row r="32627" spans="6:6" x14ac:dyDescent="0.25">
      <c r="F32627" s="469"/>
    </row>
    <row r="32628" spans="6:6" x14ac:dyDescent="0.25">
      <c r="F32628" s="469"/>
    </row>
    <row r="32629" spans="6:6" x14ac:dyDescent="0.25">
      <c r="F32629" s="469"/>
    </row>
    <row r="32630" spans="6:6" x14ac:dyDescent="0.25">
      <c r="F32630" s="469"/>
    </row>
    <row r="32631" spans="6:6" x14ac:dyDescent="0.25">
      <c r="F32631" s="469"/>
    </row>
    <row r="32632" spans="6:6" x14ac:dyDescent="0.25">
      <c r="F32632" s="469"/>
    </row>
    <row r="32633" spans="6:6" x14ac:dyDescent="0.25">
      <c r="F32633" s="469"/>
    </row>
    <row r="32634" spans="6:6" x14ac:dyDescent="0.25">
      <c r="F32634" s="469"/>
    </row>
    <row r="32635" spans="6:6" x14ac:dyDescent="0.25">
      <c r="F32635" s="469"/>
    </row>
    <row r="32636" spans="6:6" x14ac:dyDescent="0.25">
      <c r="F32636" s="469"/>
    </row>
    <row r="32637" spans="6:6" x14ac:dyDescent="0.25">
      <c r="F32637" s="469"/>
    </row>
    <row r="32638" spans="6:6" x14ac:dyDescent="0.25">
      <c r="F32638" s="469"/>
    </row>
    <row r="32639" spans="6:6" x14ac:dyDescent="0.25">
      <c r="F32639" s="469"/>
    </row>
    <row r="32640" spans="6:6" x14ac:dyDescent="0.25">
      <c r="F32640" s="469"/>
    </row>
    <row r="32641" spans="6:6" x14ac:dyDescent="0.25">
      <c r="F32641" s="469"/>
    </row>
    <row r="32642" spans="6:6" x14ac:dyDescent="0.25">
      <c r="F32642" s="469"/>
    </row>
    <row r="32643" spans="6:6" x14ac:dyDescent="0.25">
      <c r="F32643" s="469"/>
    </row>
    <row r="32644" spans="6:6" x14ac:dyDescent="0.25">
      <c r="F32644" s="469"/>
    </row>
    <row r="32645" spans="6:6" x14ac:dyDescent="0.25">
      <c r="F32645" s="469"/>
    </row>
    <row r="32646" spans="6:6" x14ac:dyDescent="0.25">
      <c r="F32646" s="469"/>
    </row>
    <row r="32647" spans="6:6" x14ac:dyDescent="0.25">
      <c r="F32647" s="469"/>
    </row>
    <row r="32648" spans="6:6" x14ac:dyDescent="0.25">
      <c r="F32648" s="469"/>
    </row>
    <row r="32649" spans="6:6" x14ac:dyDescent="0.25">
      <c r="F32649" s="469"/>
    </row>
    <row r="32650" spans="6:6" x14ac:dyDescent="0.25">
      <c r="F32650" s="469"/>
    </row>
    <row r="32651" spans="6:6" x14ac:dyDescent="0.25">
      <c r="F32651" s="469"/>
    </row>
    <row r="32652" spans="6:6" x14ac:dyDescent="0.25">
      <c r="F32652" s="469"/>
    </row>
    <row r="32653" spans="6:6" x14ac:dyDescent="0.25">
      <c r="F32653" s="469"/>
    </row>
    <row r="32654" spans="6:6" x14ac:dyDescent="0.25">
      <c r="F32654" s="469"/>
    </row>
    <row r="32655" spans="6:6" x14ac:dyDescent="0.25">
      <c r="F32655" s="469"/>
    </row>
    <row r="32656" spans="6:6" x14ac:dyDescent="0.25">
      <c r="F32656" s="469"/>
    </row>
    <row r="32657" spans="6:6" x14ac:dyDescent="0.25">
      <c r="F32657" s="469"/>
    </row>
    <row r="32658" spans="6:6" x14ac:dyDescent="0.25">
      <c r="F32658" s="469"/>
    </row>
    <row r="32659" spans="6:6" x14ac:dyDescent="0.25">
      <c r="F32659" s="469"/>
    </row>
    <row r="32660" spans="6:6" x14ac:dyDescent="0.25">
      <c r="F32660" s="469"/>
    </row>
    <row r="32661" spans="6:6" x14ac:dyDescent="0.25">
      <c r="F32661" s="469"/>
    </row>
    <row r="32662" spans="6:6" x14ac:dyDescent="0.25">
      <c r="F32662" s="469"/>
    </row>
    <row r="32663" spans="6:6" x14ac:dyDescent="0.25">
      <c r="F32663" s="469"/>
    </row>
    <row r="32664" spans="6:6" x14ac:dyDescent="0.25">
      <c r="F32664" s="469"/>
    </row>
    <row r="32665" spans="6:6" x14ac:dyDescent="0.25">
      <c r="F32665" s="469"/>
    </row>
    <row r="32666" spans="6:6" x14ac:dyDescent="0.25">
      <c r="F32666" s="469"/>
    </row>
    <row r="32667" spans="6:6" x14ac:dyDescent="0.25">
      <c r="F32667" s="469"/>
    </row>
    <row r="32668" spans="6:6" x14ac:dyDescent="0.25">
      <c r="F32668" s="469"/>
    </row>
    <row r="32669" spans="6:6" x14ac:dyDescent="0.25">
      <c r="F32669" s="469"/>
    </row>
    <row r="32670" spans="6:6" x14ac:dyDescent="0.25">
      <c r="F32670" s="469"/>
    </row>
    <row r="32671" spans="6:6" x14ac:dyDescent="0.25">
      <c r="F32671" s="469"/>
    </row>
    <row r="32672" spans="6:6" x14ac:dyDescent="0.25">
      <c r="F32672" s="469"/>
    </row>
    <row r="32673" spans="6:6" x14ac:dyDescent="0.25">
      <c r="F32673" s="469"/>
    </row>
    <row r="32674" spans="6:6" x14ac:dyDescent="0.25">
      <c r="F32674" s="469"/>
    </row>
    <row r="32675" spans="6:6" x14ac:dyDescent="0.25">
      <c r="F32675" s="469"/>
    </row>
    <row r="32676" spans="6:6" x14ac:dyDescent="0.25">
      <c r="F32676" s="469"/>
    </row>
    <row r="32677" spans="6:6" x14ac:dyDescent="0.25">
      <c r="F32677" s="469"/>
    </row>
    <row r="32678" spans="6:6" x14ac:dyDescent="0.25">
      <c r="F32678" s="469"/>
    </row>
    <row r="32679" spans="6:6" x14ac:dyDescent="0.25">
      <c r="F32679" s="469"/>
    </row>
    <row r="32680" spans="6:6" x14ac:dyDescent="0.25">
      <c r="F32680" s="469"/>
    </row>
    <row r="32681" spans="6:6" x14ac:dyDescent="0.25">
      <c r="F32681" s="469"/>
    </row>
    <row r="32682" spans="6:6" x14ac:dyDescent="0.25">
      <c r="F32682" s="469"/>
    </row>
    <row r="32683" spans="6:6" x14ac:dyDescent="0.25">
      <c r="F32683" s="469"/>
    </row>
    <row r="32684" spans="6:6" x14ac:dyDescent="0.25">
      <c r="F32684" s="469"/>
    </row>
    <row r="32685" spans="6:6" x14ac:dyDescent="0.25">
      <c r="F32685" s="469"/>
    </row>
    <row r="32686" spans="6:6" x14ac:dyDescent="0.25">
      <c r="F32686" s="469"/>
    </row>
    <row r="32687" spans="6:6" x14ac:dyDescent="0.25">
      <c r="F32687" s="469"/>
    </row>
    <row r="32688" spans="6:6" x14ac:dyDescent="0.25">
      <c r="F32688" s="469"/>
    </row>
    <row r="32689" spans="6:6" x14ac:dyDescent="0.25">
      <c r="F32689" s="469"/>
    </row>
    <row r="32690" spans="6:6" x14ac:dyDescent="0.25">
      <c r="F32690" s="469"/>
    </row>
    <row r="32691" spans="6:6" x14ac:dyDescent="0.25">
      <c r="F32691" s="469"/>
    </row>
    <row r="32692" spans="6:6" x14ac:dyDescent="0.25">
      <c r="F32692" s="469"/>
    </row>
    <row r="32693" spans="6:6" x14ac:dyDescent="0.25">
      <c r="F32693" s="469"/>
    </row>
    <row r="32694" spans="6:6" x14ac:dyDescent="0.25">
      <c r="F32694" s="469"/>
    </row>
    <row r="32695" spans="6:6" x14ac:dyDescent="0.25">
      <c r="F32695" s="469"/>
    </row>
    <row r="32696" spans="6:6" x14ac:dyDescent="0.25">
      <c r="F32696" s="469"/>
    </row>
    <row r="32697" spans="6:6" x14ac:dyDescent="0.25">
      <c r="F32697" s="469"/>
    </row>
    <row r="32698" spans="6:6" x14ac:dyDescent="0.25">
      <c r="F32698" s="469"/>
    </row>
    <row r="32699" spans="6:6" x14ac:dyDescent="0.25">
      <c r="F32699" s="469"/>
    </row>
    <row r="32700" spans="6:6" x14ac:dyDescent="0.25">
      <c r="F32700" s="469"/>
    </row>
    <row r="32701" spans="6:6" x14ac:dyDescent="0.25">
      <c r="F32701" s="469"/>
    </row>
    <row r="32702" spans="6:6" x14ac:dyDescent="0.25">
      <c r="F32702" s="469"/>
    </row>
    <row r="32703" spans="6:6" x14ac:dyDescent="0.25">
      <c r="F32703" s="469"/>
    </row>
    <row r="32704" spans="6:6" x14ac:dyDescent="0.25">
      <c r="F32704" s="469"/>
    </row>
    <row r="32705" spans="6:6" x14ac:dyDescent="0.25">
      <c r="F32705" s="469"/>
    </row>
    <row r="32706" spans="6:6" x14ac:dyDescent="0.25">
      <c r="F32706" s="469"/>
    </row>
    <row r="32707" spans="6:6" x14ac:dyDescent="0.25">
      <c r="F32707" s="469"/>
    </row>
    <row r="32708" spans="6:6" x14ac:dyDescent="0.25">
      <c r="F32708" s="469"/>
    </row>
    <row r="32709" spans="6:6" x14ac:dyDescent="0.25">
      <c r="F32709" s="469"/>
    </row>
    <row r="32710" spans="6:6" x14ac:dyDescent="0.25">
      <c r="F32710" s="469"/>
    </row>
    <row r="32711" spans="6:6" x14ac:dyDescent="0.25">
      <c r="F32711" s="469"/>
    </row>
    <row r="32712" spans="6:6" x14ac:dyDescent="0.25">
      <c r="F32712" s="469"/>
    </row>
    <row r="32713" spans="6:6" x14ac:dyDescent="0.25">
      <c r="F32713" s="469"/>
    </row>
    <row r="32714" spans="6:6" x14ac:dyDescent="0.25">
      <c r="F32714" s="469"/>
    </row>
    <row r="32715" spans="6:6" x14ac:dyDescent="0.25">
      <c r="F32715" s="469"/>
    </row>
    <row r="32716" spans="6:6" x14ac:dyDescent="0.25">
      <c r="F32716" s="469"/>
    </row>
    <row r="32717" spans="6:6" x14ac:dyDescent="0.25">
      <c r="F32717" s="469"/>
    </row>
    <row r="32718" spans="6:6" x14ac:dyDescent="0.25">
      <c r="F32718" s="469"/>
    </row>
    <row r="32719" spans="6:6" x14ac:dyDescent="0.25">
      <c r="F32719" s="469"/>
    </row>
    <row r="32720" spans="6:6" x14ac:dyDescent="0.25">
      <c r="F32720" s="469"/>
    </row>
    <row r="32721" spans="6:6" x14ac:dyDescent="0.25">
      <c r="F32721" s="469"/>
    </row>
    <row r="32722" spans="6:6" x14ac:dyDescent="0.25">
      <c r="F32722" s="469"/>
    </row>
    <row r="32723" spans="6:6" x14ac:dyDescent="0.25">
      <c r="F32723" s="469"/>
    </row>
    <row r="32724" spans="6:6" x14ac:dyDescent="0.25">
      <c r="F32724" s="469"/>
    </row>
    <row r="32725" spans="6:6" x14ac:dyDescent="0.25">
      <c r="F32725" s="469"/>
    </row>
    <row r="32726" spans="6:6" x14ac:dyDescent="0.25">
      <c r="F32726" s="469"/>
    </row>
    <row r="32727" spans="6:6" x14ac:dyDescent="0.25">
      <c r="F32727" s="469"/>
    </row>
    <row r="32728" spans="6:6" x14ac:dyDescent="0.25">
      <c r="F32728" s="469"/>
    </row>
    <row r="32729" spans="6:6" x14ac:dyDescent="0.25">
      <c r="F32729" s="469"/>
    </row>
    <row r="32730" spans="6:6" x14ac:dyDescent="0.25">
      <c r="F32730" s="469"/>
    </row>
    <row r="32731" spans="6:6" x14ac:dyDescent="0.25">
      <c r="F32731" s="469"/>
    </row>
    <row r="32732" spans="6:6" x14ac:dyDescent="0.25">
      <c r="F32732" s="469"/>
    </row>
    <row r="32733" spans="6:6" x14ac:dyDescent="0.25">
      <c r="F32733" s="469"/>
    </row>
    <row r="32734" spans="6:6" x14ac:dyDescent="0.25">
      <c r="F32734" s="469"/>
    </row>
    <row r="32735" spans="6:6" x14ac:dyDescent="0.25">
      <c r="F32735" s="469"/>
    </row>
    <row r="32736" spans="6:6" x14ac:dyDescent="0.25">
      <c r="F32736" s="469"/>
    </row>
    <row r="32737" spans="6:6" x14ac:dyDescent="0.25">
      <c r="F32737" s="469"/>
    </row>
    <row r="32738" spans="6:6" x14ac:dyDescent="0.25">
      <c r="F32738" s="469"/>
    </row>
    <row r="32739" spans="6:6" x14ac:dyDescent="0.25">
      <c r="F32739" s="469"/>
    </row>
    <row r="32740" spans="6:6" x14ac:dyDescent="0.25">
      <c r="F32740" s="469"/>
    </row>
    <row r="32741" spans="6:6" x14ac:dyDescent="0.25">
      <c r="F32741" s="469"/>
    </row>
    <row r="32742" spans="6:6" x14ac:dyDescent="0.25">
      <c r="F32742" s="469"/>
    </row>
    <row r="32743" spans="6:6" x14ac:dyDescent="0.25">
      <c r="F32743" s="469"/>
    </row>
    <row r="32744" spans="6:6" x14ac:dyDescent="0.25">
      <c r="F32744" s="469"/>
    </row>
    <row r="32745" spans="6:6" x14ac:dyDescent="0.25">
      <c r="F32745" s="469"/>
    </row>
    <row r="32746" spans="6:6" x14ac:dyDescent="0.25">
      <c r="F32746" s="469"/>
    </row>
    <row r="32747" spans="6:6" x14ac:dyDescent="0.25">
      <c r="F32747" s="469"/>
    </row>
    <row r="32748" spans="6:6" x14ac:dyDescent="0.25">
      <c r="F32748" s="469"/>
    </row>
    <row r="32749" spans="6:6" x14ac:dyDescent="0.25">
      <c r="F32749" s="469"/>
    </row>
    <row r="32750" spans="6:6" x14ac:dyDescent="0.25">
      <c r="F32750" s="469"/>
    </row>
    <row r="32751" spans="6:6" x14ac:dyDescent="0.25">
      <c r="F32751" s="469"/>
    </row>
    <row r="32752" spans="6:6" x14ac:dyDescent="0.25">
      <c r="F32752" s="469"/>
    </row>
    <row r="32753" spans="6:6" x14ac:dyDescent="0.25">
      <c r="F32753" s="469"/>
    </row>
    <row r="32754" spans="6:6" x14ac:dyDescent="0.25">
      <c r="F32754" s="469"/>
    </row>
    <row r="32755" spans="6:6" x14ac:dyDescent="0.25">
      <c r="F32755" s="469"/>
    </row>
    <row r="32756" spans="6:6" x14ac:dyDescent="0.25">
      <c r="F32756" s="469"/>
    </row>
    <row r="32757" spans="6:6" x14ac:dyDescent="0.25">
      <c r="F32757" s="469"/>
    </row>
    <row r="32758" spans="6:6" x14ac:dyDescent="0.25">
      <c r="F32758" s="469"/>
    </row>
    <row r="32759" spans="6:6" x14ac:dyDescent="0.25">
      <c r="F32759" s="469"/>
    </row>
    <row r="32760" spans="6:6" x14ac:dyDescent="0.25">
      <c r="F32760" s="469"/>
    </row>
    <row r="32761" spans="6:6" x14ac:dyDescent="0.25">
      <c r="F32761" s="469"/>
    </row>
    <row r="32762" spans="6:6" x14ac:dyDescent="0.25">
      <c r="F32762" s="469"/>
    </row>
    <row r="32763" spans="6:6" x14ac:dyDescent="0.25">
      <c r="F32763" s="469"/>
    </row>
    <row r="32764" spans="6:6" x14ac:dyDescent="0.25">
      <c r="F32764" s="469"/>
    </row>
    <row r="32765" spans="6:6" x14ac:dyDescent="0.25">
      <c r="F32765" s="469"/>
    </row>
    <row r="32766" spans="6:6" x14ac:dyDescent="0.25">
      <c r="F32766" s="469"/>
    </row>
    <row r="32767" spans="6:6" x14ac:dyDescent="0.25">
      <c r="F32767" s="469"/>
    </row>
    <row r="32768" spans="6:6" x14ac:dyDescent="0.25">
      <c r="F32768" s="469"/>
    </row>
    <row r="32769" spans="6:6" x14ac:dyDescent="0.25">
      <c r="F32769" s="469"/>
    </row>
    <row r="32770" spans="6:6" x14ac:dyDescent="0.25">
      <c r="F32770" s="469"/>
    </row>
    <row r="32771" spans="6:6" x14ac:dyDescent="0.25">
      <c r="F32771" s="469"/>
    </row>
    <row r="32772" spans="6:6" x14ac:dyDescent="0.25">
      <c r="F32772" s="469"/>
    </row>
    <row r="32773" spans="6:6" x14ac:dyDescent="0.25">
      <c r="F32773" s="469"/>
    </row>
    <row r="32774" spans="6:6" x14ac:dyDescent="0.25">
      <c r="F32774" s="469"/>
    </row>
    <row r="32775" spans="6:6" x14ac:dyDescent="0.25">
      <c r="F32775" s="469"/>
    </row>
    <row r="32776" spans="6:6" x14ac:dyDescent="0.25">
      <c r="F32776" s="469"/>
    </row>
    <row r="32777" spans="6:6" x14ac:dyDescent="0.25">
      <c r="F32777" s="469"/>
    </row>
    <row r="32778" spans="6:6" x14ac:dyDescent="0.25">
      <c r="F32778" s="469"/>
    </row>
    <row r="32779" spans="6:6" x14ac:dyDescent="0.25">
      <c r="F32779" s="469"/>
    </row>
    <row r="32780" spans="6:6" x14ac:dyDescent="0.25">
      <c r="F32780" s="469"/>
    </row>
    <row r="32781" spans="6:6" x14ac:dyDescent="0.25">
      <c r="F32781" s="469"/>
    </row>
    <row r="32782" spans="6:6" x14ac:dyDescent="0.25">
      <c r="F32782" s="469"/>
    </row>
    <row r="32783" spans="6:6" x14ac:dyDescent="0.25">
      <c r="F32783" s="469"/>
    </row>
    <row r="32784" spans="6:6" x14ac:dyDescent="0.25">
      <c r="F32784" s="469"/>
    </row>
    <row r="32785" spans="6:6" x14ac:dyDescent="0.25">
      <c r="F32785" s="469"/>
    </row>
    <row r="32786" spans="6:6" x14ac:dyDescent="0.25">
      <c r="F32786" s="469"/>
    </row>
    <row r="32787" spans="6:6" x14ac:dyDescent="0.25">
      <c r="F32787" s="469"/>
    </row>
    <row r="32788" spans="6:6" x14ac:dyDescent="0.25">
      <c r="F32788" s="469"/>
    </row>
    <row r="32789" spans="6:6" x14ac:dyDescent="0.25">
      <c r="F32789" s="469"/>
    </row>
    <row r="32790" spans="6:6" x14ac:dyDescent="0.25">
      <c r="F32790" s="469"/>
    </row>
    <row r="32791" spans="6:6" x14ac:dyDescent="0.25">
      <c r="F32791" s="469"/>
    </row>
    <row r="32792" spans="6:6" x14ac:dyDescent="0.25">
      <c r="F32792" s="469"/>
    </row>
    <row r="32793" spans="6:6" x14ac:dyDescent="0.25">
      <c r="F32793" s="469"/>
    </row>
    <row r="32794" spans="6:6" x14ac:dyDescent="0.25">
      <c r="F32794" s="469"/>
    </row>
    <row r="32795" spans="6:6" x14ac:dyDescent="0.25">
      <c r="F32795" s="469"/>
    </row>
    <row r="32796" spans="6:6" x14ac:dyDescent="0.25">
      <c r="F32796" s="469"/>
    </row>
    <row r="32797" spans="6:6" x14ac:dyDescent="0.25">
      <c r="F32797" s="469"/>
    </row>
    <row r="32798" spans="6:6" x14ac:dyDescent="0.25">
      <c r="F32798" s="469"/>
    </row>
    <row r="32799" spans="6:6" x14ac:dyDescent="0.25">
      <c r="F32799" s="469"/>
    </row>
    <row r="32800" spans="6:6" x14ac:dyDescent="0.25">
      <c r="F32800" s="469"/>
    </row>
    <row r="32801" spans="6:6" x14ac:dyDescent="0.25">
      <c r="F32801" s="469"/>
    </row>
    <row r="32802" spans="6:6" x14ac:dyDescent="0.25">
      <c r="F32802" s="469"/>
    </row>
    <row r="32803" spans="6:6" x14ac:dyDescent="0.25">
      <c r="F32803" s="469"/>
    </row>
    <row r="32804" spans="6:6" x14ac:dyDescent="0.25">
      <c r="F32804" s="469"/>
    </row>
    <row r="32805" spans="6:6" x14ac:dyDescent="0.25">
      <c r="F32805" s="469"/>
    </row>
    <row r="32806" spans="6:6" x14ac:dyDescent="0.25">
      <c r="F32806" s="469"/>
    </row>
    <row r="32807" spans="6:6" x14ac:dyDescent="0.25">
      <c r="F32807" s="469"/>
    </row>
    <row r="32808" spans="6:6" x14ac:dyDescent="0.25">
      <c r="F32808" s="469"/>
    </row>
    <row r="32809" spans="6:6" x14ac:dyDescent="0.25">
      <c r="F32809" s="469"/>
    </row>
    <row r="32810" spans="6:6" x14ac:dyDescent="0.25">
      <c r="F32810" s="469"/>
    </row>
    <row r="32811" spans="6:6" x14ac:dyDescent="0.25">
      <c r="F32811" s="469"/>
    </row>
    <row r="32812" spans="6:6" x14ac:dyDescent="0.25">
      <c r="F32812" s="469"/>
    </row>
    <row r="32813" spans="6:6" x14ac:dyDescent="0.25">
      <c r="F32813" s="469"/>
    </row>
    <row r="32814" spans="6:6" x14ac:dyDescent="0.25">
      <c r="F32814" s="469"/>
    </row>
    <row r="32815" spans="6:6" x14ac:dyDescent="0.25">
      <c r="F32815" s="469"/>
    </row>
    <row r="32816" spans="6:6" x14ac:dyDescent="0.25">
      <c r="F32816" s="469"/>
    </row>
    <row r="32817" spans="6:6" x14ac:dyDescent="0.25">
      <c r="F32817" s="469"/>
    </row>
    <row r="32818" spans="6:6" x14ac:dyDescent="0.25">
      <c r="F32818" s="469"/>
    </row>
    <row r="32819" spans="6:6" x14ac:dyDescent="0.25">
      <c r="F32819" s="469"/>
    </row>
    <row r="32820" spans="6:6" x14ac:dyDescent="0.25">
      <c r="F32820" s="469"/>
    </row>
    <row r="32821" spans="6:6" x14ac:dyDescent="0.25">
      <c r="F32821" s="469"/>
    </row>
    <row r="32822" spans="6:6" x14ac:dyDescent="0.25">
      <c r="F32822" s="469"/>
    </row>
    <row r="32823" spans="6:6" x14ac:dyDescent="0.25">
      <c r="F32823" s="469"/>
    </row>
    <row r="32824" spans="6:6" x14ac:dyDescent="0.25">
      <c r="F32824" s="469"/>
    </row>
    <row r="32825" spans="6:6" x14ac:dyDescent="0.25">
      <c r="F32825" s="469"/>
    </row>
    <row r="32826" spans="6:6" x14ac:dyDescent="0.25">
      <c r="F32826" s="469"/>
    </row>
    <row r="32827" spans="6:6" x14ac:dyDescent="0.25">
      <c r="F32827" s="469"/>
    </row>
    <row r="32828" spans="6:6" x14ac:dyDescent="0.25">
      <c r="F32828" s="469"/>
    </row>
    <row r="32829" spans="6:6" x14ac:dyDescent="0.25">
      <c r="F32829" s="469"/>
    </row>
    <row r="32830" spans="6:6" x14ac:dyDescent="0.25">
      <c r="F32830" s="469"/>
    </row>
    <row r="32831" spans="6:6" x14ac:dyDescent="0.25">
      <c r="F32831" s="469"/>
    </row>
    <row r="32832" spans="6:6" x14ac:dyDescent="0.25">
      <c r="F32832" s="469"/>
    </row>
    <row r="32833" spans="6:6" x14ac:dyDescent="0.25">
      <c r="F32833" s="469"/>
    </row>
    <row r="32834" spans="6:6" x14ac:dyDescent="0.25">
      <c r="F32834" s="469"/>
    </row>
    <row r="32835" spans="6:6" x14ac:dyDescent="0.25">
      <c r="F32835" s="469"/>
    </row>
    <row r="32836" spans="6:6" x14ac:dyDescent="0.25">
      <c r="F32836" s="469"/>
    </row>
    <row r="32837" spans="6:6" x14ac:dyDescent="0.25">
      <c r="F32837" s="469"/>
    </row>
    <row r="32838" spans="6:6" x14ac:dyDescent="0.25">
      <c r="F32838" s="469"/>
    </row>
    <row r="32839" spans="6:6" x14ac:dyDescent="0.25">
      <c r="F32839" s="469"/>
    </row>
    <row r="32840" spans="6:6" x14ac:dyDescent="0.25">
      <c r="F32840" s="469"/>
    </row>
    <row r="32841" spans="6:6" x14ac:dyDescent="0.25">
      <c r="F32841" s="469"/>
    </row>
    <row r="32842" spans="6:6" x14ac:dyDescent="0.25">
      <c r="F32842" s="469"/>
    </row>
    <row r="32843" spans="6:6" x14ac:dyDescent="0.25">
      <c r="F32843" s="469"/>
    </row>
    <row r="32844" spans="6:6" x14ac:dyDescent="0.25">
      <c r="F32844" s="469"/>
    </row>
    <row r="32845" spans="6:6" x14ac:dyDescent="0.25">
      <c r="F32845" s="469"/>
    </row>
    <row r="32846" spans="6:6" x14ac:dyDescent="0.25">
      <c r="F32846" s="469"/>
    </row>
    <row r="32847" spans="6:6" x14ac:dyDescent="0.25">
      <c r="F32847" s="469"/>
    </row>
    <row r="32848" spans="6:6" x14ac:dyDescent="0.25">
      <c r="F32848" s="469"/>
    </row>
    <row r="32849" spans="6:6" x14ac:dyDescent="0.25">
      <c r="F32849" s="469"/>
    </row>
    <row r="32850" spans="6:6" x14ac:dyDescent="0.25">
      <c r="F32850" s="469"/>
    </row>
    <row r="32851" spans="6:6" x14ac:dyDescent="0.25">
      <c r="F32851" s="469"/>
    </row>
    <row r="32852" spans="6:6" x14ac:dyDescent="0.25">
      <c r="F32852" s="469"/>
    </row>
    <row r="32853" spans="6:6" x14ac:dyDescent="0.25">
      <c r="F32853" s="469"/>
    </row>
    <row r="32854" spans="6:6" x14ac:dyDescent="0.25">
      <c r="F32854" s="469"/>
    </row>
    <row r="32855" spans="6:6" x14ac:dyDescent="0.25">
      <c r="F32855" s="469"/>
    </row>
    <row r="32856" spans="6:6" x14ac:dyDescent="0.25">
      <c r="F32856" s="469"/>
    </row>
    <row r="32857" spans="6:6" x14ac:dyDescent="0.25">
      <c r="F32857" s="469"/>
    </row>
    <row r="32858" spans="6:6" x14ac:dyDescent="0.25">
      <c r="F32858" s="469"/>
    </row>
    <row r="32859" spans="6:6" x14ac:dyDescent="0.25">
      <c r="F32859" s="469"/>
    </row>
    <row r="32860" spans="6:6" x14ac:dyDescent="0.25">
      <c r="F32860" s="469"/>
    </row>
    <row r="32861" spans="6:6" x14ac:dyDescent="0.25">
      <c r="F32861" s="469"/>
    </row>
    <row r="32862" spans="6:6" x14ac:dyDescent="0.25">
      <c r="F32862" s="469"/>
    </row>
    <row r="32863" spans="6:6" x14ac:dyDescent="0.25">
      <c r="F32863" s="469"/>
    </row>
    <row r="32864" spans="6:6" x14ac:dyDescent="0.25">
      <c r="F32864" s="469"/>
    </row>
    <row r="32865" spans="6:6" x14ac:dyDescent="0.25">
      <c r="F32865" s="469"/>
    </row>
    <row r="32866" spans="6:6" x14ac:dyDescent="0.25">
      <c r="F32866" s="469"/>
    </row>
    <row r="32867" spans="6:6" x14ac:dyDescent="0.25">
      <c r="F32867" s="469"/>
    </row>
    <row r="32868" spans="6:6" x14ac:dyDescent="0.25">
      <c r="F32868" s="469"/>
    </row>
    <row r="32869" spans="6:6" x14ac:dyDescent="0.25">
      <c r="F32869" s="469"/>
    </row>
    <row r="32870" spans="6:6" x14ac:dyDescent="0.25">
      <c r="F32870" s="469"/>
    </row>
    <row r="32871" spans="6:6" x14ac:dyDescent="0.25">
      <c r="F32871" s="469"/>
    </row>
    <row r="32872" spans="6:6" x14ac:dyDescent="0.25">
      <c r="F32872" s="469"/>
    </row>
    <row r="32873" spans="6:6" x14ac:dyDescent="0.25">
      <c r="F32873" s="469"/>
    </row>
    <row r="32874" spans="6:6" x14ac:dyDescent="0.25">
      <c r="F32874" s="469"/>
    </row>
    <row r="32875" spans="6:6" x14ac:dyDescent="0.25">
      <c r="F32875" s="469"/>
    </row>
    <row r="32876" spans="6:6" x14ac:dyDescent="0.25">
      <c r="F32876" s="469"/>
    </row>
    <row r="32877" spans="6:6" x14ac:dyDescent="0.25">
      <c r="F32877" s="469"/>
    </row>
    <row r="32878" spans="6:6" x14ac:dyDescent="0.25">
      <c r="F32878" s="469"/>
    </row>
    <row r="32879" spans="6:6" x14ac:dyDescent="0.25">
      <c r="F32879" s="469"/>
    </row>
    <row r="32880" spans="6:6" x14ac:dyDescent="0.25">
      <c r="F32880" s="469"/>
    </row>
    <row r="32881" spans="6:6" x14ac:dyDescent="0.25">
      <c r="F32881" s="469"/>
    </row>
    <row r="32882" spans="6:6" x14ac:dyDescent="0.25">
      <c r="F32882" s="469"/>
    </row>
    <row r="32883" spans="6:6" x14ac:dyDescent="0.25">
      <c r="F32883" s="469"/>
    </row>
    <row r="32884" spans="6:6" x14ac:dyDescent="0.25">
      <c r="F32884" s="469"/>
    </row>
    <row r="32885" spans="6:6" x14ac:dyDescent="0.25">
      <c r="F32885" s="469"/>
    </row>
    <row r="32886" spans="6:6" x14ac:dyDescent="0.25">
      <c r="F32886" s="469"/>
    </row>
    <row r="32887" spans="6:6" x14ac:dyDescent="0.25">
      <c r="F32887" s="469"/>
    </row>
    <row r="32888" spans="6:6" x14ac:dyDescent="0.25">
      <c r="F32888" s="469"/>
    </row>
    <row r="32889" spans="6:6" x14ac:dyDescent="0.25">
      <c r="F32889" s="469"/>
    </row>
    <row r="32890" spans="6:6" x14ac:dyDescent="0.25">
      <c r="F32890" s="469"/>
    </row>
    <row r="32891" spans="6:6" x14ac:dyDescent="0.25">
      <c r="F32891" s="469"/>
    </row>
    <row r="32892" spans="6:6" x14ac:dyDescent="0.25">
      <c r="F32892" s="469"/>
    </row>
    <row r="32893" spans="6:6" x14ac:dyDescent="0.25">
      <c r="F32893" s="469"/>
    </row>
    <row r="32894" spans="6:6" x14ac:dyDescent="0.25">
      <c r="F32894" s="469"/>
    </row>
    <row r="32895" spans="6:6" x14ac:dyDescent="0.25">
      <c r="F32895" s="469"/>
    </row>
    <row r="32896" spans="6:6" x14ac:dyDescent="0.25">
      <c r="F32896" s="469"/>
    </row>
    <row r="32897" spans="6:6" x14ac:dyDescent="0.25">
      <c r="F32897" s="469"/>
    </row>
    <row r="32898" spans="6:6" x14ac:dyDescent="0.25">
      <c r="F32898" s="469"/>
    </row>
    <row r="32899" spans="6:6" x14ac:dyDescent="0.25">
      <c r="F32899" s="469"/>
    </row>
    <row r="32900" spans="6:6" x14ac:dyDescent="0.25">
      <c r="F32900" s="469"/>
    </row>
    <row r="32901" spans="6:6" x14ac:dyDescent="0.25">
      <c r="F32901" s="469"/>
    </row>
    <row r="32902" spans="6:6" x14ac:dyDescent="0.25">
      <c r="F32902" s="469"/>
    </row>
    <row r="32903" spans="6:6" x14ac:dyDescent="0.25">
      <c r="F32903" s="469"/>
    </row>
    <row r="32904" spans="6:6" x14ac:dyDescent="0.25">
      <c r="F32904" s="469"/>
    </row>
    <row r="32905" spans="6:6" x14ac:dyDescent="0.25">
      <c r="F32905" s="469"/>
    </row>
    <row r="32906" spans="6:6" x14ac:dyDescent="0.25">
      <c r="F32906" s="469"/>
    </row>
    <row r="32907" spans="6:6" x14ac:dyDescent="0.25">
      <c r="F32907" s="469"/>
    </row>
    <row r="32908" spans="6:6" x14ac:dyDescent="0.25">
      <c r="F32908" s="469"/>
    </row>
    <row r="32909" spans="6:6" x14ac:dyDescent="0.25">
      <c r="F32909" s="469"/>
    </row>
    <row r="32910" spans="6:6" x14ac:dyDescent="0.25">
      <c r="F32910" s="469"/>
    </row>
    <row r="32911" spans="6:6" x14ac:dyDescent="0.25">
      <c r="F32911" s="469"/>
    </row>
    <row r="32912" spans="6:6" x14ac:dyDescent="0.25">
      <c r="F32912" s="469"/>
    </row>
    <row r="32913" spans="6:6" x14ac:dyDescent="0.25">
      <c r="F32913" s="469"/>
    </row>
    <row r="32914" spans="6:6" x14ac:dyDescent="0.25">
      <c r="F32914" s="469"/>
    </row>
    <row r="32915" spans="6:6" x14ac:dyDescent="0.25">
      <c r="F32915" s="469"/>
    </row>
    <row r="32916" spans="6:6" x14ac:dyDescent="0.25">
      <c r="F32916" s="469"/>
    </row>
    <row r="32917" spans="6:6" x14ac:dyDescent="0.25">
      <c r="F32917" s="469"/>
    </row>
    <row r="32918" spans="6:6" x14ac:dyDescent="0.25">
      <c r="F32918" s="469"/>
    </row>
    <row r="32919" spans="6:6" x14ac:dyDescent="0.25">
      <c r="F32919" s="469"/>
    </row>
    <row r="32920" spans="6:6" x14ac:dyDescent="0.25">
      <c r="F32920" s="469"/>
    </row>
    <row r="32921" spans="6:6" x14ac:dyDescent="0.25">
      <c r="F32921" s="469"/>
    </row>
    <row r="32922" spans="6:6" x14ac:dyDescent="0.25">
      <c r="F32922" s="469"/>
    </row>
    <row r="32923" spans="6:6" x14ac:dyDescent="0.25">
      <c r="F32923" s="469"/>
    </row>
    <row r="32924" spans="6:6" x14ac:dyDescent="0.25">
      <c r="F32924" s="469"/>
    </row>
    <row r="32925" spans="6:6" x14ac:dyDescent="0.25">
      <c r="F32925" s="469"/>
    </row>
    <row r="32926" spans="6:6" x14ac:dyDescent="0.25">
      <c r="F32926" s="469"/>
    </row>
    <row r="32927" spans="6:6" x14ac:dyDescent="0.25">
      <c r="F32927" s="469"/>
    </row>
    <row r="32928" spans="6:6" x14ac:dyDescent="0.25">
      <c r="F32928" s="469"/>
    </row>
    <row r="32929" spans="6:6" x14ac:dyDescent="0.25">
      <c r="F32929" s="469"/>
    </row>
    <row r="32930" spans="6:6" x14ac:dyDescent="0.25">
      <c r="F32930" s="469"/>
    </row>
    <row r="32931" spans="6:6" x14ac:dyDescent="0.25">
      <c r="F32931" s="469"/>
    </row>
    <row r="32932" spans="6:6" x14ac:dyDescent="0.25">
      <c r="F32932" s="469"/>
    </row>
    <row r="32933" spans="6:6" x14ac:dyDescent="0.25">
      <c r="F32933" s="469"/>
    </row>
    <row r="32934" spans="6:6" x14ac:dyDescent="0.25">
      <c r="F32934" s="469"/>
    </row>
    <row r="32935" spans="6:6" x14ac:dyDescent="0.25">
      <c r="F32935" s="469"/>
    </row>
    <row r="32936" spans="6:6" x14ac:dyDescent="0.25">
      <c r="F32936" s="469"/>
    </row>
    <row r="32937" spans="6:6" x14ac:dyDescent="0.25">
      <c r="F32937" s="469"/>
    </row>
    <row r="32938" spans="6:6" x14ac:dyDescent="0.25">
      <c r="F32938" s="469"/>
    </row>
    <row r="32939" spans="6:6" x14ac:dyDescent="0.25">
      <c r="F32939" s="469"/>
    </row>
    <row r="32940" spans="6:6" x14ac:dyDescent="0.25">
      <c r="F32940" s="469"/>
    </row>
    <row r="32941" spans="6:6" x14ac:dyDescent="0.25">
      <c r="F32941" s="469"/>
    </row>
    <row r="32942" spans="6:6" x14ac:dyDescent="0.25">
      <c r="F32942" s="469"/>
    </row>
    <row r="32943" spans="6:6" x14ac:dyDescent="0.25">
      <c r="F32943" s="469"/>
    </row>
    <row r="32944" spans="6:6" x14ac:dyDescent="0.25">
      <c r="F32944" s="469"/>
    </row>
    <row r="32945" spans="6:6" x14ac:dyDescent="0.25">
      <c r="F32945" s="469"/>
    </row>
    <row r="32946" spans="6:6" x14ac:dyDescent="0.25">
      <c r="F32946" s="469"/>
    </row>
    <row r="32947" spans="6:6" x14ac:dyDescent="0.25">
      <c r="F32947" s="469"/>
    </row>
    <row r="32948" spans="6:6" x14ac:dyDescent="0.25">
      <c r="F32948" s="469"/>
    </row>
    <row r="32949" spans="6:6" x14ac:dyDescent="0.25">
      <c r="F32949" s="469"/>
    </row>
    <row r="32950" spans="6:6" x14ac:dyDescent="0.25">
      <c r="F32950" s="469"/>
    </row>
    <row r="32951" spans="6:6" x14ac:dyDescent="0.25">
      <c r="F32951" s="469"/>
    </row>
    <row r="32952" spans="6:6" x14ac:dyDescent="0.25">
      <c r="F32952" s="469"/>
    </row>
    <row r="32953" spans="6:6" x14ac:dyDescent="0.25">
      <c r="F32953" s="469"/>
    </row>
    <row r="32954" spans="6:6" x14ac:dyDescent="0.25">
      <c r="F32954" s="469"/>
    </row>
    <row r="32955" spans="6:6" x14ac:dyDescent="0.25">
      <c r="F32955" s="469"/>
    </row>
    <row r="32956" spans="6:6" x14ac:dyDescent="0.25">
      <c r="F32956" s="469"/>
    </row>
    <row r="32957" spans="6:6" x14ac:dyDescent="0.25">
      <c r="F32957" s="469"/>
    </row>
    <row r="32958" spans="6:6" x14ac:dyDescent="0.25">
      <c r="F32958" s="469"/>
    </row>
    <row r="32959" spans="6:6" x14ac:dyDescent="0.25">
      <c r="F32959" s="469"/>
    </row>
    <row r="32960" spans="6:6" x14ac:dyDescent="0.25">
      <c r="F32960" s="469"/>
    </row>
    <row r="32961" spans="6:6" x14ac:dyDescent="0.25">
      <c r="F32961" s="469"/>
    </row>
    <row r="32962" spans="6:6" x14ac:dyDescent="0.25">
      <c r="F32962" s="469"/>
    </row>
    <row r="32963" spans="6:6" x14ac:dyDescent="0.25">
      <c r="F32963" s="469"/>
    </row>
    <row r="32964" spans="6:6" x14ac:dyDescent="0.25">
      <c r="F32964" s="469"/>
    </row>
    <row r="32965" spans="6:6" x14ac:dyDescent="0.25">
      <c r="F32965" s="469"/>
    </row>
    <row r="32966" spans="6:6" x14ac:dyDescent="0.25">
      <c r="F32966" s="469"/>
    </row>
    <row r="32967" spans="6:6" x14ac:dyDescent="0.25">
      <c r="F32967" s="469"/>
    </row>
    <row r="32968" spans="6:6" x14ac:dyDescent="0.25">
      <c r="F32968" s="469"/>
    </row>
    <row r="32969" spans="6:6" x14ac:dyDescent="0.25">
      <c r="F32969" s="469"/>
    </row>
    <row r="32970" spans="6:6" x14ac:dyDescent="0.25">
      <c r="F32970" s="469"/>
    </row>
    <row r="32971" spans="6:6" x14ac:dyDescent="0.25">
      <c r="F32971" s="469"/>
    </row>
    <row r="32972" spans="6:6" x14ac:dyDescent="0.25">
      <c r="F32972" s="469"/>
    </row>
    <row r="32973" spans="6:6" x14ac:dyDescent="0.25">
      <c r="F32973" s="469"/>
    </row>
    <row r="32974" spans="6:6" x14ac:dyDescent="0.25">
      <c r="F32974" s="469"/>
    </row>
    <row r="32975" spans="6:6" x14ac:dyDescent="0.25">
      <c r="F32975" s="469"/>
    </row>
    <row r="32976" spans="6:6" x14ac:dyDescent="0.25">
      <c r="F32976" s="469"/>
    </row>
    <row r="32977" spans="6:6" x14ac:dyDescent="0.25">
      <c r="F32977" s="469"/>
    </row>
    <row r="32978" spans="6:6" x14ac:dyDescent="0.25">
      <c r="F32978" s="469"/>
    </row>
    <row r="32979" spans="6:6" x14ac:dyDescent="0.25">
      <c r="F32979" s="469"/>
    </row>
    <row r="32980" spans="6:6" x14ac:dyDescent="0.25">
      <c r="F32980" s="469"/>
    </row>
    <row r="32981" spans="6:6" x14ac:dyDescent="0.25">
      <c r="F32981" s="469"/>
    </row>
    <row r="32982" spans="6:6" x14ac:dyDescent="0.25">
      <c r="F32982" s="469"/>
    </row>
    <row r="32983" spans="6:6" x14ac:dyDescent="0.25">
      <c r="F32983" s="469"/>
    </row>
    <row r="32984" spans="6:6" x14ac:dyDescent="0.25">
      <c r="F32984" s="469"/>
    </row>
    <row r="32985" spans="6:6" x14ac:dyDescent="0.25">
      <c r="F32985" s="469"/>
    </row>
    <row r="32986" spans="6:6" x14ac:dyDescent="0.25">
      <c r="F32986" s="469"/>
    </row>
    <row r="32987" spans="6:6" x14ac:dyDescent="0.25">
      <c r="F32987" s="469"/>
    </row>
    <row r="32988" spans="6:6" x14ac:dyDescent="0.25">
      <c r="F32988" s="469"/>
    </row>
    <row r="32989" spans="6:6" x14ac:dyDescent="0.25">
      <c r="F32989" s="469"/>
    </row>
    <row r="32990" spans="6:6" x14ac:dyDescent="0.25">
      <c r="F32990" s="469"/>
    </row>
    <row r="32991" spans="6:6" x14ac:dyDescent="0.25">
      <c r="F32991" s="469"/>
    </row>
    <row r="32992" spans="6:6" x14ac:dyDescent="0.25">
      <c r="F32992" s="469"/>
    </row>
    <row r="32993" spans="6:6" x14ac:dyDescent="0.25">
      <c r="F32993" s="469"/>
    </row>
    <row r="32994" spans="6:6" x14ac:dyDescent="0.25">
      <c r="F32994" s="469"/>
    </row>
    <row r="32995" spans="6:6" x14ac:dyDescent="0.25">
      <c r="F32995" s="469"/>
    </row>
    <row r="32996" spans="6:6" x14ac:dyDescent="0.25">
      <c r="F32996" s="469"/>
    </row>
    <row r="32997" spans="6:6" x14ac:dyDescent="0.25">
      <c r="F32997" s="469"/>
    </row>
    <row r="32998" spans="6:6" x14ac:dyDescent="0.25">
      <c r="F32998" s="469"/>
    </row>
    <row r="32999" spans="6:6" x14ac:dyDescent="0.25">
      <c r="F32999" s="469"/>
    </row>
    <row r="33000" spans="6:6" x14ac:dyDescent="0.25">
      <c r="F33000" s="469"/>
    </row>
    <row r="33001" spans="6:6" x14ac:dyDescent="0.25">
      <c r="F33001" s="469"/>
    </row>
    <row r="33002" spans="6:6" x14ac:dyDescent="0.25">
      <c r="F33002" s="469"/>
    </row>
    <row r="33003" spans="6:6" x14ac:dyDescent="0.25">
      <c r="F33003" s="469"/>
    </row>
    <row r="33004" spans="6:6" x14ac:dyDescent="0.25">
      <c r="F33004" s="469"/>
    </row>
    <row r="33005" spans="6:6" x14ac:dyDescent="0.25">
      <c r="F33005" s="469"/>
    </row>
    <row r="33006" spans="6:6" x14ac:dyDescent="0.25">
      <c r="F33006" s="469"/>
    </row>
    <row r="33007" spans="6:6" x14ac:dyDescent="0.25">
      <c r="F33007" s="469"/>
    </row>
    <row r="33008" spans="6:6" x14ac:dyDescent="0.25">
      <c r="F33008" s="469"/>
    </row>
    <row r="33009" spans="6:6" x14ac:dyDescent="0.25">
      <c r="F33009" s="469"/>
    </row>
    <row r="33010" spans="6:6" x14ac:dyDescent="0.25">
      <c r="F33010" s="469"/>
    </row>
    <row r="33011" spans="6:6" x14ac:dyDescent="0.25">
      <c r="F33011" s="469"/>
    </row>
    <row r="33012" spans="6:6" x14ac:dyDescent="0.25">
      <c r="F33012" s="469"/>
    </row>
    <row r="33013" spans="6:6" x14ac:dyDescent="0.25">
      <c r="F33013" s="469"/>
    </row>
    <row r="33014" spans="6:6" x14ac:dyDescent="0.25">
      <c r="F33014" s="469"/>
    </row>
    <row r="33015" spans="6:6" x14ac:dyDescent="0.25">
      <c r="F33015" s="469"/>
    </row>
    <row r="33016" spans="6:6" x14ac:dyDescent="0.25">
      <c r="F33016" s="469"/>
    </row>
    <row r="33017" spans="6:6" x14ac:dyDescent="0.25">
      <c r="F33017" s="469"/>
    </row>
    <row r="33018" spans="6:6" x14ac:dyDescent="0.25">
      <c r="F33018" s="469"/>
    </row>
    <row r="33019" spans="6:6" x14ac:dyDescent="0.25">
      <c r="F33019" s="469"/>
    </row>
    <row r="33020" spans="6:6" x14ac:dyDescent="0.25">
      <c r="F33020" s="469"/>
    </row>
    <row r="33021" spans="6:6" x14ac:dyDescent="0.25">
      <c r="F33021" s="469"/>
    </row>
    <row r="33022" spans="6:6" x14ac:dyDescent="0.25">
      <c r="F33022" s="469"/>
    </row>
    <row r="33023" spans="6:6" x14ac:dyDescent="0.25">
      <c r="F33023" s="469"/>
    </row>
    <row r="33024" spans="6:6" x14ac:dyDescent="0.25">
      <c r="F33024" s="469"/>
    </row>
    <row r="33025" spans="6:6" x14ac:dyDescent="0.25">
      <c r="F33025" s="469"/>
    </row>
    <row r="33026" spans="6:6" x14ac:dyDescent="0.25">
      <c r="F33026" s="469"/>
    </row>
    <row r="33027" spans="6:6" x14ac:dyDescent="0.25">
      <c r="F33027" s="469"/>
    </row>
    <row r="33028" spans="6:6" x14ac:dyDescent="0.25">
      <c r="F33028" s="469"/>
    </row>
    <row r="33029" spans="6:6" x14ac:dyDescent="0.25">
      <c r="F33029" s="469"/>
    </row>
    <row r="33030" spans="6:6" x14ac:dyDescent="0.25">
      <c r="F33030" s="469"/>
    </row>
    <row r="33031" spans="6:6" x14ac:dyDescent="0.25">
      <c r="F33031" s="469"/>
    </row>
    <row r="33032" spans="6:6" x14ac:dyDescent="0.25">
      <c r="F33032" s="469"/>
    </row>
    <row r="33033" spans="6:6" x14ac:dyDescent="0.25">
      <c r="F33033" s="469"/>
    </row>
    <row r="33034" spans="6:6" x14ac:dyDescent="0.25">
      <c r="F33034" s="469"/>
    </row>
    <row r="33035" spans="6:6" x14ac:dyDescent="0.25">
      <c r="F33035" s="469"/>
    </row>
    <row r="33036" spans="6:6" x14ac:dyDescent="0.25">
      <c r="F33036" s="469"/>
    </row>
    <row r="33037" spans="6:6" x14ac:dyDescent="0.25">
      <c r="F33037" s="469"/>
    </row>
    <row r="33038" spans="6:6" x14ac:dyDescent="0.25">
      <c r="F33038" s="469"/>
    </row>
    <row r="33039" spans="6:6" x14ac:dyDescent="0.25">
      <c r="F33039" s="469"/>
    </row>
    <row r="33040" spans="6:6" x14ac:dyDescent="0.25">
      <c r="F33040" s="469"/>
    </row>
    <row r="33041" spans="6:6" x14ac:dyDescent="0.25">
      <c r="F33041" s="469"/>
    </row>
    <row r="33042" spans="6:6" x14ac:dyDescent="0.25">
      <c r="F33042" s="469"/>
    </row>
    <row r="33043" spans="6:6" x14ac:dyDescent="0.25">
      <c r="F33043" s="469"/>
    </row>
    <row r="33044" spans="6:6" x14ac:dyDescent="0.25">
      <c r="F33044" s="469"/>
    </row>
    <row r="33045" spans="6:6" x14ac:dyDescent="0.25">
      <c r="F33045" s="469"/>
    </row>
    <row r="33046" spans="6:6" x14ac:dyDescent="0.25">
      <c r="F33046" s="469"/>
    </row>
    <row r="33047" spans="6:6" x14ac:dyDescent="0.25">
      <c r="F33047" s="469"/>
    </row>
    <row r="33048" spans="6:6" x14ac:dyDescent="0.25">
      <c r="F33048" s="469"/>
    </row>
    <row r="33049" spans="6:6" x14ac:dyDescent="0.25">
      <c r="F33049" s="469"/>
    </row>
    <row r="33050" spans="6:6" x14ac:dyDescent="0.25">
      <c r="F33050" s="469"/>
    </row>
    <row r="33051" spans="6:6" x14ac:dyDescent="0.25">
      <c r="F33051" s="469"/>
    </row>
    <row r="33052" spans="6:6" x14ac:dyDescent="0.25">
      <c r="F33052" s="469"/>
    </row>
    <row r="33053" spans="6:6" x14ac:dyDescent="0.25">
      <c r="F33053" s="469"/>
    </row>
    <row r="33054" spans="6:6" x14ac:dyDescent="0.25">
      <c r="F33054" s="469"/>
    </row>
    <row r="33055" spans="6:6" x14ac:dyDescent="0.25">
      <c r="F33055" s="469"/>
    </row>
    <row r="33056" spans="6:6" x14ac:dyDescent="0.25">
      <c r="F33056" s="469"/>
    </row>
    <row r="33057" spans="6:6" x14ac:dyDescent="0.25">
      <c r="F33057" s="469"/>
    </row>
    <row r="33058" spans="6:6" x14ac:dyDescent="0.25">
      <c r="F33058" s="469"/>
    </row>
    <row r="33059" spans="6:6" x14ac:dyDescent="0.25">
      <c r="F33059" s="469"/>
    </row>
    <row r="33060" spans="6:6" x14ac:dyDescent="0.25">
      <c r="F33060" s="469"/>
    </row>
    <row r="33061" spans="6:6" x14ac:dyDescent="0.25">
      <c r="F33061" s="469"/>
    </row>
    <row r="33062" spans="6:6" x14ac:dyDescent="0.25">
      <c r="F33062" s="469"/>
    </row>
    <row r="33063" spans="6:6" x14ac:dyDescent="0.25">
      <c r="F33063" s="469"/>
    </row>
    <row r="33064" spans="6:6" x14ac:dyDescent="0.25">
      <c r="F33064" s="469"/>
    </row>
    <row r="33065" spans="6:6" x14ac:dyDescent="0.25">
      <c r="F33065" s="469"/>
    </row>
    <row r="33066" spans="6:6" x14ac:dyDescent="0.25">
      <c r="F33066" s="469"/>
    </row>
    <row r="33067" spans="6:6" x14ac:dyDescent="0.25">
      <c r="F33067" s="469"/>
    </row>
    <row r="33068" spans="6:6" x14ac:dyDescent="0.25">
      <c r="F33068" s="469"/>
    </row>
    <row r="33069" spans="6:6" x14ac:dyDescent="0.25">
      <c r="F33069" s="469"/>
    </row>
    <row r="33070" spans="6:6" x14ac:dyDescent="0.25">
      <c r="F33070" s="469"/>
    </row>
    <row r="33071" spans="6:6" x14ac:dyDescent="0.25">
      <c r="F33071" s="469"/>
    </row>
    <row r="33072" spans="6:6" x14ac:dyDescent="0.25">
      <c r="F33072" s="469"/>
    </row>
    <row r="33073" spans="6:6" x14ac:dyDescent="0.25">
      <c r="F33073" s="469"/>
    </row>
    <row r="33074" spans="6:6" x14ac:dyDescent="0.25">
      <c r="F33074" s="469"/>
    </row>
    <row r="33075" spans="6:6" x14ac:dyDescent="0.25">
      <c r="F33075" s="469"/>
    </row>
    <row r="33076" spans="6:6" x14ac:dyDescent="0.25">
      <c r="F33076" s="469"/>
    </row>
    <row r="33077" spans="6:6" x14ac:dyDescent="0.25">
      <c r="F33077" s="469"/>
    </row>
    <row r="33078" spans="6:6" x14ac:dyDescent="0.25">
      <c r="F33078" s="469"/>
    </row>
    <row r="33079" spans="6:6" x14ac:dyDescent="0.25">
      <c r="F33079" s="469"/>
    </row>
    <row r="33080" spans="6:6" x14ac:dyDescent="0.25">
      <c r="F33080" s="469"/>
    </row>
    <row r="33081" spans="6:6" x14ac:dyDescent="0.25">
      <c r="F33081" s="469"/>
    </row>
    <row r="33082" spans="6:6" x14ac:dyDescent="0.25">
      <c r="F33082" s="469"/>
    </row>
    <row r="33083" spans="6:6" x14ac:dyDescent="0.25">
      <c r="F33083" s="469"/>
    </row>
    <row r="33084" spans="6:6" x14ac:dyDescent="0.25">
      <c r="F33084" s="469"/>
    </row>
    <row r="33085" spans="6:6" x14ac:dyDescent="0.25">
      <c r="F33085" s="469"/>
    </row>
    <row r="33086" spans="6:6" x14ac:dyDescent="0.25">
      <c r="F33086" s="469"/>
    </row>
    <row r="33087" spans="6:6" x14ac:dyDescent="0.25">
      <c r="F33087" s="469"/>
    </row>
    <row r="33088" spans="6:6" x14ac:dyDescent="0.25">
      <c r="F33088" s="469"/>
    </row>
    <row r="33089" spans="6:6" x14ac:dyDescent="0.25">
      <c r="F33089" s="469"/>
    </row>
    <row r="33090" spans="6:6" x14ac:dyDescent="0.25">
      <c r="F33090" s="469"/>
    </row>
    <row r="33091" spans="6:6" x14ac:dyDescent="0.25">
      <c r="F33091" s="469"/>
    </row>
    <row r="33092" spans="6:6" x14ac:dyDescent="0.25">
      <c r="F33092" s="469"/>
    </row>
    <row r="33093" spans="6:6" x14ac:dyDescent="0.25">
      <c r="F33093" s="469"/>
    </row>
    <row r="33094" spans="6:6" x14ac:dyDescent="0.25">
      <c r="F33094" s="469"/>
    </row>
    <row r="33095" spans="6:6" x14ac:dyDescent="0.25">
      <c r="F33095" s="469"/>
    </row>
    <row r="33096" spans="6:6" x14ac:dyDescent="0.25">
      <c r="F33096" s="469"/>
    </row>
    <row r="33097" spans="6:6" x14ac:dyDescent="0.25">
      <c r="F33097" s="469"/>
    </row>
    <row r="33098" spans="6:6" x14ac:dyDescent="0.25">
      <c r="F33098" s="469"/>
    </row>
    <row r="33099" spans="6:6" x14ac:dyDescent="0.25">
      <c r="F33099" s="469"/>
    </row>
    <row r="33100" spans="6:6" x14ac:dyDescent="0.25">
      <c r="F33100" s="469"/>
    </row>
    <row r="33101" spans="6:6" x14ac:dyDescent="0.25">
      <c r="F33101" s="469"/>
    </row>
    <row r="33102" spans="6:6" x14ac:dyDescent="0.25">
      <c r="F33102" s="469"/>
    </row>
    <row r="33103" spans="6:6" x14ac:dyDescent="0.25">
      <c r="F33103" s="469"/>
    </row>
    <row r="33104" spans="6:6" x14ac:dyDescent="0.25">
      <c r="F33104" s="469"/>
    </row>
    <row r="33105" spans="6:6" x14ac:dyDescent="0.25">
      <c r="F33105" s="469"/>
    </row>
    <row r="33106" spans="6:6" x14ac:dyDescent="0.25">
      <c r="F33106" s="469"/>
    </row>
    <row r="33107" spans="6:6" x14ac:dyDescent="0.25">
      <c r="F33107" s="469"/>
    </row>
    <row r="33108" spans="6:6" x14ac:dyDescent="0.25">
      <c r="F33108" s="469"/>
    </row>
    <row r="33109" spans="6:6" x14ac:dyDescent="0.25">
      <c r="F33109" s="469"/>
    </row>
    <row r="33110" spans="6:6" x14ac:dyDescent="0.25">
      <c r="F33110" s="469"/>
    </row>
    <row r="33111" spans="6:6" x14ac:dyDescent="0.25">
      <c r="F33111" s="469"/>
    </row>
    <row r="33112" spans="6:6" x14ac:dyDescent="0.25">
      <c r="F33112" s="469"/>
    </row>
    <row r="33113" spans="6:6" x14ac:dyDescent="0.25">
      <c r="F33113" s="469"/>
    </row>
    <row r="33114" spans="6:6" x14ac:dyDescent="0.25">
      <c r="F33114" s="469"/>
    </row>
    <row r="33115" spans="6:6" x14ac:dyDescent="0.25">
      <c r="F33115" s="469"/>
    </row>
    <row r="33116" spans="6:6" x14ac:dyDescent="0.25">
      <c r="F33116" s="469"/>
    </row>
    <row r="33117" spans="6:6" x14ac:dyDescent="0.25">
      <c r="F33117" s="469"/>
    </row>
    <row r="33118" spans="6:6" x14ac:dyDescent="0.25">
      <c r="F33118" s="469"/>
    </row>
    <row r="33119" spans="6:6" x14ac:dyDescent="0.25">
      <c r="F33119" s="469"/>
    </row>
    <row r="33120" spans="6:6" x14ac:dyDescent="0.25">
      <c r="F33120" s="469"/>
    </row>
    <row r="33121" spans="6:6" x14ac:dyDescent="0.25">
      <c r="F33121" s="469"/>
    </row>
    <row r="33122" spans="6:6" x14ac:dyDescent="0.25">
      <c r="F33122" s="469"/>
    </row>
    <row r="33123" spans="6:6" x14ac:dyDescent="0.25">
      <c r="F33123" s="469"/>
    </row>
    <row r="33124" spans="6:6" x14ac:dyDescent="0.25">
      <c r="F33124" s="469"/>
    </row>
    <row r="33125" spans="6:6" x14ac:dyDescent="0.25">
      <c r="F33125" s="469"/>
    </row>
    <row r="33126" spans="6:6" x14ac:dyDescent="0.25">
      <c r="F33126" s="469"/>
    </row>
    <row r="33127" spans="6:6" x14ac:dyDescent="0.25">
      <c r="F33127" s="469"/>
    </row>
    <row r="33128" spans="6:6" x14ac:dyDescent="0.25">
      <c r="F33128" s="469"/>
    </row>
    <row r="33129" spans="6:6" x14ac:dyDescent="0.25">
      <c r="F33129" s="469"/>
    </row>
    <row r="33130" spans="6:6" x14ac:dyDescent="0.25">
      <c r="F33130" s="469"/>
    </row>
    <row r="33131" spans="6:6" x14ac:dyDescent="0.25">
      <c r="F33131" s="469"/>
    </row>
    <row r="33132" spans="6:6" x14ac:dyDescent="0.25">
      <c r="F33132" s="469"/>
    </row>
    <row r="33133" spans="6:6" x14ac:dyDescent="0.25">
      <c r="F33133" s="469"/>
    </row>
    <row r="33134" spans="6:6" x14ac:dyDescent="0.25">
      <c r="F33134" s="469"/>
    </row>
    <row r="33135" spans="6:6" x14ac:dyDescent="0.25">
      <c r="F33135" s="469"/>
    </row>
    <row r="33136" spans="6:6" x14ac:dyDescent="0.25">
      <c r="F33136" s="469"/>
    </row>
    <row r="33137" spans="6:6" x14ac:dyDescent="0.25">
      <c r="F33137" s="469"/>
    </row>
    <row r="33138" spans="6:6" x14ac:dyDescent="0.25">
      <c r="F33138" s="469"/>
    </row>
    <row r="33139" spans="6:6" x14ac:dyDescent="0.25">
      <c r="F33139" s="469"/>
    </row>
    <row r="33140" spans="6:6" x14ac:dyDescent="0.25">
      <c r="F33140" s="469"/>
    </row>
    <row r="33141" spans="6:6" x14ac:dyDescent="0.25">
      <c r="F33141" s="469"/>
    </row>
    <row r="33142" spans="6:6" x14ac:dyDescent="0.25">
      <c r="F33142" s="469"/>
    </row>
    <row r="33143" spans="6:6" x14ac:dyDescent="0.25">
      <c r="F33143" s="469"/>
    </row>
    <row r="33144" spans="6:6" x14ac:dyDescent="0.25">
      <c r="F33144" s="469"/>
    </row>
    <row r="33145" spans="6:6" x14ac:dyDescent="0.25">
      <c r="F33145" s="469"/>
    </row>
    <row r="33146" spans="6:6" x14ac:dyDescent="0.25">
      <c r="F33146" s="469"/>
    </row>
    <row r="33147" spans="6:6" x14ac:dyDescent="0.25">
      <c r="F33147" s="469"/>
    </row>
    <row r="33148" spans="6:6" x14ac:dyDescent="0.25">
      <c r="F33148" s="469"/>
    </row>
    <row r="33149" spans="6:6" x14ac:dyDescent="0.25">
      <c r="F33149" s="469"/>
    </row>
    <row r="33150" spans="6:6" x14ac:dyDescent="0.25">
      <c r="F33150" s="469"/>
    </row>
    <row r="33151" spans="6:6" x14ac:dyDescent="0.25">
      <c r="F33151" s="469"/>
    </row>
    <row r="33152" spans="6:6" x14ac:dyDescent="0.25">
      <c r="F33152" s="469"/>
    </row>
    <row r="33153" spans="6:6" x14ac:dyDescent="0.25">
      <c r="F33153" s="469"/>
    </row>
    <row r="33154" spans="6:6" x14ac:dyDescent="0.25">
      <c r="F33154" s="469"/>
    </row>
    <row r="33155" spans="6:6" x14ac:dyDescent="0.25">
      <c r="F33155" s="469"/>
    </row>
    <row r="33156" spans="6:6" x14ac:dyDescent="0.25">
      <c r="F33156" s="469"/>
    </row>
    <row r="33157" spans="6:6" x14ac:dyDescent="0.25">
      <c r="F33157" s="469"/>
    </row>
    <row r="33158" spans="6:6" x14ac:dyDescent="0.25">
      <c r="F33158" s="469"/>
    </row>
    <row r="33159" spans="6:6" x14ac:dyDescent="0.25">
      <c r="F33159" s="469"/>
    </row>
    <row r="33160" spans="6:6" x14ac:dyDescent="0.25">
      <c r="F33160" s="469"/>
    </row>
    <row r="33161" spans="6:6" x14ac:dyDescent="0.25">
      <c r="F33161" s="469"/>
    </row>
    <row r="33162" spans="6:6" x14ac:dyDescent="0.25">
      <c r="F33162" s="469"/>
    </row>
    <row r="33163" spans="6:6" x14ac:dyDescent="0.25">
      <c r="F33163" s="469"/>
    </row>
    <row r="33164" spans="6:6" x14ac:dyDescent="0.25">
      <c r="F33164" s="469"/>
    </row>
    <row r="33165" spans="6:6" x14ac:dyDescent="0.25">
      <c r="F33165" s="469"/>
    </row>
    <row r="33166" spans="6:6" x14ac:dyDescent="0.25">
      <c r="F33166" s="469"/>
    </row>
    <row r="33167" spans="6:6" x14ac:dyDescent="0.25">
      <c r="F33167" s="469"/>
    </row>
    <row r="33168" spans="6:6" x14ac:dyDescent="0.25">
      <c r="F33168" s="469"/>
    </row>
    <row r="33169" spans="6:6" x14ac:dyDescent="0.25">
      <c r="F33169" s="469"/>
    </row>
    <row r="33170" spans="6:6" x14ac:dyDescent="0.25">
      <c r="F33170" s="469"/>
    </row>
    <row r="33171" spans="6:6" x14ac:dyDescent="0.25">
      <c r="F33171" s="469"/>
    </row>
    <row r="33172" spans="6:6" x14ac:dyDescent="0.25">
      <c r="F33172" s="469"/>
    </row>
    <row r="33173" spans="6:6" x14ac:dyDescent="0.25">
      <c r="F33173" s="469"/>
    </row>
    <row r="33174" spans="6:6" x14ac:dyDescent="0.25">
      <c r="F33174" s="469"/>
    </row>
    <row r="33175" spans="6:6" x14ac:dyDescent="0.25">
      <c r="F33175" s="469"/>
    </row>
    <row r="33176" spans="6:6" x14ac:dyDescent="0.25">
      <c r="F33176" s="469"/>
    </row>
    <row r="33177" spans="6:6" x14ac:dyDescent="0.25">
      <c r="F33177" s="469"/>
    </row>
    <row r="33178" spans="6:6" x14ac:dyDescent="0.25">
      <c r="F33178" s="469"/>
    </row>
    <row r="33179" spans="6:6" x14ac:dyDescent="0.25">
      <c r="F33179" s="469"/>
    </row>
    <row r="33180" spans="6:6" x14ac:dyDescent="0.25">
      <c r="F33180" s="469"/>
    </row>
    <row r="33181" spans="6:6" x14ac:dyDescent="0.25">
      <c r="F33181" s="469"/>
    </row>
    <row r="33182" spans="6:6" x14ac:dyDescent="0.25">
      <c r="F33182" s="469"/>
    </row>
    <row r="33183" spans="6:6" x14ac:dyDescent="0.25">
      <c r="F33183" s="469"/>
    </row>
    <row r="33184" spans="6:6" x14ac:dyDescent="0.25">
      <c r="F33184" s="469"/>
    </row>
    <row r="33185" spans="6:6" x14ac:dyDescent="0.25">
      <c r="F33185" s="469"/>
    </row>
    <row r="33186" spans="6:6" x14ac:dyDescent="0.25">
      <c r="F33186" s="469"/>
    </row>
    <row r="33187" spans="6:6" x14ac:dyDescent="0.25">
      <c r="F33187" s="469"/>
    </row>
    <row r="33188" spans="6:6" x14ac:dyDescent="0.25">
      <c r="F33188" s="469"/>
    </row>
    <row r="33189" spans="6:6" x14ac:dyDescent="0.25">
      <c r="F33189" s="469"/>
    </row>
    <row r="33190" spans="6:6" x14ac:dyDescent="0.25">
      <c r="F33190" s="469"/>
    </row>
    <row r="33191" spans="6:6" x14ac:dyDescent="0.25">
      <c r="F33191" s="469"/>
    </row>
    <row r="33192" spans="6:6" x14ac:dyDescent="0.25">
      <c r="F33192" s="469"/>
    </row>
    <row r="33193" spans="6:6" x14ac:dyDescent="0.25">
      <c r="F33193" s="469"/>
    </row>
    <row r="33194" spans="6:6" x14ac:dyDescent="0.25">
      <c r="F33194" s="469"/>
    </row>
    <row r="33195" spans="6:6" x14ac:dyDescent="0.25">
      <c r="F33195" s="469"/>
    </row>
    <row r="33196" spans="6:6" x14ac:dyDescent="0.25">
      <c r="F33196" s="469"/>
    </row>
    <row r="33197" spans="6:6" x14ac:dyDescent="0.25">
      <c r="F33197" s="469"/>
    </row>
    <row r="33198" spans="6:6" x14ac:dyDescent="0.25">
      <c r="F33198" s="469"/>
    </row>
    <row r="33199" spans="6:6" x14ac:dyDescent="0.25">
      <c r="F33199" s="469"/>
    </row>
    <row r="33200" spans="6:6" x14ac:dyDescent="0.25">
      <c r="F33200" s="469"/>
    </row>
    <row r="33201" spans="6:6" x14ac:dyDescent="0.25">
      <c r="F33201" s="469"/>
    </row>
    <row r="33202" spans="6:6" x14ac:dyDescent="0.25">
      <c r="F33202" s="469"/>
    </row>
    <row r="33203" spans="6:6" x14ac:dyDescent="0.25">
      <c r="F33203" s="469"/>
    </row>
    <row r="33204" spans="6:6" x14ac:dyDescent="0.25">
      <c r="F33204" s="469"/>
    </row>
    <row r="33205" spans="6:6" x14ac:dyDescent="0.25">
      <c r="F33205" s="469"/>
    </row>
    <row r="33206" spans="6:6" x14ac:dyDescent="0.25">
      <c r="F33206" s="469"/>
    </row>
    <row r="33207" spans="6:6" x14ac:dyDescent="0.25">
      <c r="F33207" s="469"/>
    </row>
    <row r="33208" spans="6:6" x14ac:dyDescent="0.25">
      <c r="F33208" s="469"/>
    </row>
    <row r="33209" spans="6:6" x14ac:dyDescent="0.25">
      <c r="F33209" s="469"/>
    </row>
    <row r="33210" spans="6:6" x14ac:dyDescent="0.25">
      <c r="F33210" s="469"/>
    </row>
    <row r="33211" spans="6:6" x14ac:dyDescent="0.25">
      <c r="F33211" s="469"/>
    </row>
    <row r="33212" spans="6:6" x14ac:dyDescent="0.25">
      <c r="F33212" s="469"/>
    </row>
    <row r="33213" spans="6:6" x14ac:dyDescent="0.25">
      <c r="F33213" s="469"/>
    </row>
    <row r="33214" spans="6:6" x14ac:dyDescent="0.25">
      <c r="F33214" s="469"/>
    </row>
    <row r="33215" spans="6:6" x14ac:dyDescent="0.25">
      <c r="F33215" s="469"/>
    </row>
    <row r="33216" spans="6:6" x14ac:dyDescent="0.25">
      <c r="F33216" s="469"/>
    </row>
    <row r="33217" spans="6:6" x14ac:dyDescent="0.25">
      <c r="F33217" s="469"/>
    </row>
    <row r="33218" spans="6:6" x14ac:dyDescent="0.25">
      <c r="F33218" s="469"/>
    </row>
    <row r="33219" spans="6:6" x14ac:dyDescent="0.25">
      <c r="F33219" s="469"/>
    </row>
    <row r="33220" spans="6:6" x14ac:dyDescent="0.25">
      <c r="F33220" s="469"/>
    </row>
    <row r="33221" spans="6:6" x14ac:dyDescent="0.25">
      <c r="F33221" s="469"/>
    </row>
    <row r="33222" spans="6:6" x14ac:dyDescent="0.25">
      <c r="F33222" s="469"/>
    </row>
    <row r="33223" spans="6:6" x14ac:dyDescent="0.25">
      <c r="F33223" s="469"/>
    </row>
    <row r="33224" spans="6:6" x14ac:dyDescent="0.25">
      <c r="F33224" s="469"/>
    </row>
    <row r="33225" spans="6:6" x14ac:dyDescent="0.25">
      <c r="F33225" s="469"/>
    </row>
    <row r="33226" spans="6:6" x14ac:dyDescent="0.25">
      <c r="F33226" s="469"/>
    </row>
    <row r="33227" spans="6:6" x14ac:dyDescent="0.25">
      <c r="F33227" s="469"/>
    </row>
    <row r="33228" spans="6:6" x14ac:dyDescent="0.25">
      <c r="F33228" s="469"/>
    </row>
    <row r="33229" spans="6:6" x14ac:dyDescent="0.25">
      <c r="F33229" s="469"/>
    </row>
    <row r="33230" spans="6:6" x14ac:dyDescent="0.25">
      <c r="F33230" s="469"/>
    </row>
    <row r="33231" spans="6:6" x14ac:dyDescent="0.25">
      <c r="F33231" s="469"/>
    </row>
    <row r="33232" spans="6:6" x14ac:dyDescent="0.25">
      <c r="F33232" s="469"/>
    </row>
    <row r="33233" spans="6:6" x14ac:dyDescent="0.25">
      <c r="F33233" s="469"/>
    </row>
    <row r="33234" spans="6:6" x14ac:dyDescent="0.25">
      <c r="F33234" s="469"/>
    </row>
    <row r="33235" spans="6:6" x14ac:dyDescent="0.25">
      <c r="F33235" s="469"/>
    </row>
    <row r="33236" spans="6:6" x14ac:dyDescent="0.25">
      <c r="F33236" s="469"/>
    </row>
    <row r="33237" spans="6:6" x14ac:dyDescent="0.25">
      <c r="F33237" s="469"/>
    </row>
    <row r="33238" spans="6:6" x14ac:dyDescent="0.25">
      <c r="F33238" s="469"/>
    </row>
    <row r="33239" spans="6:6" x14ac:dyDescent="0.25">
      <c r="F33239" s="469"/>
    </row>
    <row r="33240" spans="6:6" x14ac:dyDescent="0.25">
      <c r="F33240" s="469"/>
    </row>
    <row r="33241" spans="6:6" x14ac:dyDescent="0.25">
      <c r="F33241" s="469"/>
    </row>
    <row r="33242" spans="6:6" x14ac:dyDescent="0.25">
      <c r="F33242" s="469"/>
    </row>
    <row r="33243" spans="6:6" x14ac:dyDescent="0.25">
      <c r="F33243" s="469"/>
    </row>
    <row r="33244" spans="6:6" x14ac:dyDescent="0.25">
      <c r="F33244" s="469"/>
    </row>
    <row r="33245" spans="6:6" x14ac:dyDescent="0.25">
      <c r="F33245" s="469"/>
    </row>
    <row r="33246" spans="6:6" x14ac:dyDescent="0.25">
      <c r="F33246" s="469"/>
    </row>
    <row r="33247" spans="6:6" x14ac:dyDescent="0.25">
      <c r="F33247" s="469"/>
    </row>
    <row r="33248" spans="6:6" x14ac:dyDescent="0.25">
      <c r="F33248" s="469"/>
    </row>
    <row r="33249" spans="6:6" x14ac:dyDescent="0.25">
      <c r="F33249" s="469"/>
    </row>
    <row r="33250" spans="6:6" x14ac:dyDescent="0.25">
      <c r="F33250" s="469"/>
    </row>
    <row r="33251" spans="6:6" x14ac:dyDescent="0.25">
      <c r="F33251" s="469"/>
    </row>
    <row r="33252" spans="6:6" x14ac:dyDescent="0.25">
      <c r="F33252" s="469"/>
    </row>
    <row r="33253" spans="6:6" x14ac:dyDescent="0.25">
      <c r="F33253" s="469"/>
    </row>
    <row r="33254" spans="6:6" x14ac:dyDescent="0.25">
      <c r="F33254" s="469"/>
    </row>
    <row r="33255" spans="6:6" x14ac:dyDescent="0.25">
      <c r="F33255" s="469"/>
    </row>
    <row r="33256" spans="6:6" x14ac:dyDescent="0.25">
      <c r="F33256" s="469"/>
    </row>
    <row r="33257" spans="6:6" x14ac:dyDescent="0.25">
      <c r="F33257" s="469"/>
    </row>
    <row r="33258" spans="6:6" x14ac:dyDescent="0.25">
      <c r="F33258" s="469"/>
    </row>
    <row r="33259" spans="6:6" x14ac:dyDescent="0.25">
      <c r="F33259" s="469"/>
    </row>
    <row r="33260" spans="6:6" x14ac:dyDescent="0.25">
      <c r="F33260" s="469"/>
    </row>
    <row r="33261" spans="6:6" x14ac:dyDescent="0.25">
      <c r="F33261" s="469"/>
    </row>
    <row r="33262" spans="6:6" x14ac:dyDescent="0.25">
      <c r="F33262" s="469"/>
    </row>
    <row r="33263" spans="6:6" x14ac:dyDescent="0.25">
      <c r="F33263" s="469"/>
    </row>
    <row r="33264" spans="6:6" x14ac:dyDescent="0.25">
      <c r="F33264" s="469"/>
    </row>
    <row r="33265" spans="6:6" x14ac:dyDescent="0.25">
      <c r="F33265" s="469"/>
    </row>
    <row r="33266" spans="6:6" x14ac:dyDescent="0.25">
      <c r="F33266" s="469"/>
    </row>
    <row r="33267" spans="6:6" x14ac:dyDescent="0.25">
      <c r="F33267" s="469"/>
    </row>
    <row r="33268" spans="6:6" x14ac:dyDescent="0.25">
      <c r="F33268" s="469"/>
    </row>
    <row r="33269" spans="6:6" x14ac:dyDescent="0.25">
      <c r="F33269" s="469"/>
    </row>
    <row r="33270" spans="6:6" x14ac:dyDescent="0.25">
      <c r="F33270" s="469"/>
    </row>
    <row r="33271" spans="6:6" x14ac:dyDescent="0.25">
      <c r="F33271" s="469"/>
    </row>
    <row r="33272" spans="6:6" x14ac:dyDescent="0.25">
      <c r="F33272" s="469"/>
    </row>
    <row r="33273" spans="6:6" x14ac:dyDescent="0.25">
      <c r="F33273" s="469"/>
    </row>
    <row r="33274" spans="6:6" x14ac:dyDescent="0.25">
      <c r="F33274" s="469"/>
    </row>
    <row r="33275" spans="6:6" x14ac:dyDescent="0.25">
      <c r="F33275" s="469"/>
    </row>
    <row r="33276" spans="6:6" x14ac:dyDescent="0.25">
      <c r="F33276" s="469"/>
    </row>
    <row r="33277" spans="6:6" x14ac:dyDescent="0.25">
      <c r="F33277" s="469"/>
    </row>
    <row r="33278" spans="6:6" x14ac:dyDescent="0.25">
      <c r="F33278" s="469"/>
    </row>
    <row r="33279" spans="6:6" x14ac:dyDescent="0.25">
      <c r="F33279" s="469"/>
    </row>
    <row r="33280" spans="6:6" x14ac:dyDescent="0.25">
      <c r="F33280" s="469"/>
    </row>
    <row r="33281" spans="6:6" x14ac:dyDescent="0.25">
      <c r="F33281" s="469"/>
    </row>
    <row r="33282" spans="6:6" x14ac:dyDescent="0.25">
      <c r="F33282" s="469"/>
    </row>
    <row r="33283" spans="6:6" x14ac:dyDescent="0.25">
      <c r="F33283" s="469"/>
    </row>
    <row r="33284" spans="6:6" x14ac:dyDescent="0.25">
      <c r="F33284" s="469"/>
    </row>
    <row r="33285" spans="6:6" x14ac:dyDescent="0.25">
      <c r="F33285" s="469"/>
    </row>
    <row r="33286" spans="6:6" x14ac:dyDescent="0.25">
      <c r="F33286" s="469"/>
    </row>
    <row r="33287" spans="6:6" x14ac:dyDescent="0.25">
      <c r="F33287" s="469"/>
    </row>
    <row r="33288" spans="6:6" x14ac:dyDescent="0.25">
      <c r="F33288" s="469"/>
    </row>
    <row r="33289" spans="6:6" x14ac:dyDescent="0.25">
      <c r="F33289" s="469"/>
    </row>
    <row r="33290" spans="6:6" x14ac:dyDescent="0.25">
      <c r="F33290" s="469"/>
    </row>
    <row r="33291" spans="6:6" x14ac:dyDescent="0.25">
      <c r="F33291" s="469"/>
    </row>
    <row r="33292" spans="6:6" x14ac:dyDescent="0.25">
      <c r="F33292" s="469"/>
    </row>
    <row r="33293" spans="6:6" x14ac:dyDescent="0.25">
      <c r="F33293" s="469"/>
    </row>
    <row r="33294" spans="6:6" x14ac:dyDescent="0.25">
      <c r="F33294" s="469"/>
    </row>
    <row r="33295" spans="6:6" x14ac:dyDescent="0.25">
      <c r="F33295" s="469"/>
    </row>
    <row r="33296" spans="6:6" x14ac:dyDescent="0.25">
      <c r="F33296" s="469"/>
    </row>
    <row r="33297" spans="6:6" x14ac:dyDescent="0.25">
      <c r="F33297" s="469"/>
    </row>
    <row r="33298" spans="6:6" x14ac:dyDescent="0.25">
      <c r="F33298" s="469"/>
    </row>
    <row r="33299" spans="6:6" x14ac:dyDescent="0.25">
      <c r="F33299" s="469"/>
    </row>
    <row r="33300" spans="6:6" x14ac:dyDescent="0.25">
      <c r="F33300" s="469"/>
    </row>
    <row r="33301" spans="6:6" x14ac:dyDescent="0.25">
      <c r="F33301" s="469"/>
    </row>
    <row r="33302" spans="6:6" x14ac:dyDescent="0.25">
      <c r="F33302" s="469"/>
    </row>
    <row r="33303" spans="6:6" x14ac:dyDescent="0.25">
      <c r="F33303" s="469"/>
    </row>
    <row r="33304" spans="6:6" x14ac:dyDescent="0.25">
      <c r="F33304" s="469"/>
    </row>
    <row r="33305" spans="6:6" x14ac:dyDescent="0.25">
      <c r="F33305" s="469"/>
    </row>
    <row r="33306" spans="6:6" x14ac:dyDescent="0.25">
      <c r="F33306" s="469"/>
    </row>
    <row r="33307" spans="6:6" x14ac:dyDescent="0.25">
      <c r="F33307" s="469"/>
    </row>
    <row r="33308" spans="6:6" x14ac:dyDescent="0.25">
      <c r="F33308" s="469"/>
    </row>
    <row r="33309" spans="6:6" x14ac:dyDescent="0.25">
      <c r="F33309" s="469"/>
    </row>
    <row r="33310" spans="6:6" x14ac:dyDescent="0.25">
      <c r="F33310" s="469"/>
    </row>
    <row r="33311" spans="6:6" x14ac:dyDescent="0.25">
      <c r="F33311" s="469"/>
    </row>
    <row r="33312" spans="6:6" x14ac:dyDescent="0.25">
      <c r="F33312" s="469"/>
    </row>
    <row r="33313" spans="6:6" x14ac:dyDescent="0.25">
      <c r="F33313" s="469"/>
    </row>
    <row r="33314" spans="6:6" x14ac:dyDescent="0.25">
      <c r="F33314" s="469"/>
    </row>
    <row r="33315" spans="6:6" x14ac:dyDescent="0.25">
      <c r="F33315" s="469"/>
    </row>
    <row r="33316" spans="6:6" x14ac:dyDescent="0.25">
      <c r="F33316" s="469"/>
    </row>
    <row r="33317" spans="6:6" x14ac:dyDescent="0.25">
      <c r="F33317" s="469"/>
    </row>
    <row r="33318" spans="6:6" x14ac:dyDescent="0.25">
      <c r="F33318" s="469"/>
    </row>
    <row r="33319" spans="6:6" x14ac:dyDescent="0.25">
      <c r="F33319" s="469"/>
    </row>
    <row r="33320" spans="6:6" x14ac:dyDescent="0.25">
      <c r="F33320" s="469"/>
    </row>
    <row r="33321" spans="6:6" x14ac:dyDescent="0.25">
      <c r="F33321" s="469"/>
    </row>
    <row r="33322" spans="6:6" x14ac:dyDescent="0.25">
      <c r="F33322" s="469"/>
    </row>
    <row r="33323" spans="6:6" x14ac:dyDescent="0.25">
      <c r="F33323" s="469"/>
    </row>
    <row r="33324" spans="6:6" x14ac:dyDescent="0.25">
      <c r="F33324" s="469"/>
    </row>
    <row r="33325" spans="6:6" x14ac:dyDescent="0.25">
      <c r="F33325" s="469"/>
    </row>
    <row r="33326" spans="6:6" x14ac:dyDescent="0.25">
      <c r="F33326" s="469"/>
    </row>
    <row r="33327" spans="6:6" x14ac:dyDescent="0.25">
      <c r="F33327" s="469"/>
    </row>
    <row r="33328" spans="6:6" x14ac:dyDescent="0.25">
      <c r="F33328" s="469"/>
    </row>
    <row r="33329" spans="6:6" x14ac:dyDescent="0.25">
      <c r="F33329" s="469"/>
    </row>
    <row r="33330" spans="6:6" x14ac:dyDescent="0.25">
      <c r="F33330" s="469"/>
    </row>
    <row r="33331" spans="6:6" x14ac:dyDescent="0.25">
      <c r="F33331" s="469"/>
    </row>
    <row r="33332" spans="6:6" x14ac:dyDescent="0.25">
      <c r="F33332" s="469"/>
    </row>
    <row r="33333" spans="6:6" x14ac:dyDescent="0.25">
      <c r="F33333" s="469"/>
    </row>
    <row r="33334" spans="6:6" x14ac:dyDescent="0.25">
      <c r="F33334" s="469"/>
    </row>
    <row r="33335" spans="6:6" x14ac:dyDescent="0.25">
      <c r="F33335" s="469"/>
    </row>
    <row r="33336" spans="6:6" x14ac:dyDescent="0.25">
      <c r="F33336" s="469"/>
    </row>
    <row r="33337" spans="6:6" x14ac:dyDescent="0.25">
      <c r="F33337" s="469"/>
    </row>
    <row r="33338" spans="6:6" x14ac:dyDescent="0.25">
      <c r="F33338" s="469"/>
    </row>
    <row r="33339" spans="6:6" x14ac:dyDescent="0.25">
      <c r="F33339" s="469"/>
    </row>
    <row r="33340" spans="6:6" x14ac:dyDescent="0.25">
      <c r="F33340" s="469"/>
    </row>
    <row r="33341" spans="6:6" x14ac:dyDescent="0.25">
      <c r="F33341" s="469"/>
    </row>
    <row r="33342" spans="6:6" x14ac:dyDescent="0.25">
      <c r="F33342" s="469"/>
    </row>
    <row r="33343" spans="6:6" x14ac:dyDescent="0.25">
      <c r="F33343" s="469"/>
    </row>
    <row r="33344" spans="6:6" x14ac:dyDescent="0.25">
      <c r="F33344" s="469"/>
    </row>
    <row r="33345" spans="6:6" x14ac:dyDescent="0.25">
      <c r="F33345" s="469"/>
    </row>
    <row r="33346" spans="6:6" x14ac:dyDescent="0.25">
      <c r="F33346" s="469"/>
    </row>
    <row r="33347" spans="6:6" x14ac:dyDescent="0.25">
      <c r="F33347" s="469"/>
    </row>
    <row r="33348" spans="6:6" x14ac:dyDescent="0.25">
      <c r="F33348" s="469"/>
    </row>
    <row r="33349" spans="6:6" x14ac:dyDescent="0.25">
      <c r="F33349" s="469"/>
    </row>
    <row r="33350" spans="6:6" x14ac:dyDescent="0.25">
      <c r="F33350" s="469"/>
    </row>
    <row r="33351" spans="6:6" x14ac:dyDescent="0.25">
      <c r="F33351" s="469"/>
    </row>
    <row r="33352" spans="6:6" x14ac:dyDescent="0.25">
      <c r="F33352" s="469"/>
    </row>
    <row r="33353" spans="6:6" x14ac:dyDescent="0.25">
      <c r="F33353" s="469"/>
    </row>
    <row r="33354" spans="6:6" x14ac:dyDescent="0.25">
      <c r="F33354" s="469"/>
    </row>
    <row r="33355" spans="6:6" x14ac:dyDescent="0.25">
      <c r="F33355" s="469"/>
    </row>
    <row r="33356" spans="6:6" x14ac:dyDescent="0.25">
      <c r="F33356" s="469"/>
    </row>
    <row r="33357" spans="6:6" x14ac:dyDescent="0.25">
      <c r="F33357" s="469"/>
    </row>
    <row r="33358" spans="6:6" x14ac:dyDescent="0.25">
      <c r="F33358" s="469"/>
    </row>
    <row r="33359" spans="6:6" x14ac:dyDescent="0.25">
      <c r="F33359" s="469"/>
    </row>
    <row r="33360" spans="6:6" x14ac:dyDescent="0.25">
      <c r="F33360" s="469"/>
    </row>
    <row r="33361" spans="6:6" x14ac:dyDescent="0.25">
      <c r="F33361" s="469"/>
    </row>
    <row r="33362" spans="6:6" x14ac:dyDescent="0.25">
      <c r="F33362" s="469"/>
    </row>
    <row r="33363" spans="6:6" x14ac:dyDescent="0.25">
      <c r="F33363" s="469"/>
    </row>
    <row r="33364" spans="6:6" x14ac:dyDescent="0.25">
      <c r="F33364" s="469"/>
    </row>
    <row r="33365" spans="6:6" x14ac:dyDescent="0.25">
      <c r="F33365" s="469"/>
    </row>
    <row r="33366" spans="6:6" x14ac:dyDescent="0.25">
      <c r="F33366" s="469"/>
    </row>
    <row r="33367" spans="6:6" x14ac:dyDescent="0.25">
      <c r="F33367" s="469"/>
    </row>
    <row r="33368" spans="6:6" x14ac:dyDescent="0.25">
      <c r="F33368" s="469"/>
    </row>
    <row r="33369" spans="6:6" x14ac:dyDescent="0.25">
      <c r="F33369" s="469"/>
    </row>
    <row r="33370" spans="6:6" x14ac:dyDescent="0.25">
      <c r="F33370" s="469"/>
    </row>
    <row r="33371" spans="6:6" x14ac:dyDescent="0.25">
      <c r="F33371" s="469"/>
    </row>
    <row r="33372" spans="6:6" x14ac:dyDescent="0.25">
      <c r="F33372" s="469"/>
    </row>
    <row r="33373" spans="6:6" x14ac:dyDescent="0.25">
      <c r="F33373" s="469"/>
    </row>
    <row r="33374" spans="6:6" x14ac:dyDescent="0.25">
      <c r="F33374" s="469"/>
    </row>
    <row r="33375" spans="6:6" x14ac:dyDescent="0.25">
      <c r="F33375" s="469"/>
    </row>
    <row r="33376" spans="6:6" x14ac:dyDescent="0.25">
      <c r="F33376" s="469"/>
    </row>
    <row r="33377" spans="6:6" x14ac:dyDescent="0.25">
      <c r="F33377" s="469"/>
    </row>
    <row r="33378" spans="6:6" x14ac:dyDescent="0.25">
      <c r="F33378" s="469"/>
    </row>
    <row r="33379" spans="6:6" x14ac:dyDescent="0.25">
      <c r="F33379" s="469"/>
    </row>
    <row r="33380" spans="6:6" x14ac:dyDescent="0.25">
      <c r="F33380" s="469"/>
    </row>
    <row r="33381" spans="6:6" x14ac:dyDescent="0.25">
      <c r="F33381" s="469"/>
    </row>
    <row r="33382" spans="6:6" x14ac:dyDescent="0.25">
      <c r="F33382" s="469"/>
    </row>
    <row r="33383" spans="6:6" x14ac:dyDescent="0.25">
      <c r="F33383" s="469"/>
    </row>
    <row r="33384" spans="6:6" x14ac:dyDescent="0.25">
      <c r="F33384" s="469"/>
    </row>
    <row r="33385" spans="6:6" x14ac:dyDescent="0.25">
      <c r="F33385" s="469"/>
    </row>
    <row r="33386" spans="6:6" x14ac:dyDescent="0.25">
      <c r="F33386" s="469"/>
    </row>
    <row r="33387" spans="6:6" x14ac:dyDescent="0.25">
      <c r="F33387" s="469"/>
    </row>
    <row r="33388" spans="6:6" x14ac:dyDescent="0.25">
      <c r="F33388" s="469"/>
    </row>
    <row r="33389" spans="6:6" x14ac:dyDescent="0.25">
      <c r="F33389" s="469"/>
    </row>
    <row r="33390" spans="6:6" x14ac:dyDescent="0.25">
      <c r="F33390" s="469"/>
    </row>
    <row r="33391" spans="6:6" x14ac:dyDescent="0.25">
      <c r="F33391" s="469"/>
    </row>
    <row r="33392" spans="6:6" x14ac:dyDescent="0.25">
      <c r="F33392" s="469"/>
    </row>
    <row r="33393" spans="6:6" x14ac:dyDescent="0.25">
      <c r="F33393" s="469"/>
    </row>
    <row r="33394" spans="6:6" x14ac:dyDescent="0.25">
      <c r="F33394" s="469"/>
    </row>
    <row r="33395" spans="6:6" x14ac:dyDescent="0.25">
      <c r="F33395" s="469"/>
    </row>
    <row r="33396" spans="6:6" x14ac:dyDescent="0.25">
      <c r="F33396" s="469"/>
    </row>
    <row r="33397" spans="6:6" x14ac:dyDescent="0.25">
      <c r="F33397" s="469"/>
    </row>
    <row r="33398" spans="6:6" x14ac:dyDescent="0.25">
      <c r="F33398" s="469"/>
    </row>
    <row r="33399" spans="6:6" x14ac:dyDescent="0.25">
      <c r="F33399" s="469"/>
    </row>
    <row r="33400" spans="6:6" x14ac:dyDescent="0.25">
      <c r="F33400" s="469"/>
    </row>
    <row r="33401" spans="6:6" x14ac:dyDescent="0.25">
      <c r="F33401" s="469"/>
    </row>
    <row r="33402" spans="6:6" x14ac:dyDescent="0.25">
      <c r="F33402" s="469"/>
    </row>
    <row r="33403" spans="6:6" x14ac:dyDescent="0.25">
      <c r="F33403" s="469"/>
    </row>
    <row r="33404" spans="6:6" x14ac:dyDescent="0.25">
      <c r="F33404" s="469"/>
    </row>
    <row r="33405" spans="6:6" x14ac:dyDescent="0.25">
      <c r="F33405" s="469"/>
    </row>
    <row r="33406" spans="6:6" x14ac:dyDescent="0.25">
      <c r="F33406" s="469"/>
    </row>
    <row r="33407" spans="6:6" x14ac:dyDescent="0.25">
      <c r="F33407" s="469"/>
    </row>
    <row r="33408" spans="6:6" x14ac:dyDescent="0.25">
      <c r="F33408" s="469"/>
    </row>
    <row r="33409" spans="6:6" x14ac:dyDescent="0.25">
      <c r="F33409" s="469"/>
    </row>
    <row r="33410" spans="6:6" x14ac:dyDescent="0.25">
      <c r="F33410" s="469"/>
    </row>
    <row r="33411" spans="6:6" x14ac:dyDescent="0.25">
      <c r="F33411" s="469"/>
    </row>
    <row r="33412" spans="6:6" x14ac:dyDescent="0.25">
      <c r="F33412" s="469"/>
    </row>
    <row r="33413" spans="6:6" x14ac:dyDescent="0.25">
      <c r="F33413" s="469"/>
    </row>
    <row r="33414" spans="6:6" x14ac:dyDescent="0.25">
      <c r="F33414" s="469"/>
    </row>
    <row r="33415" spans="6:6" x14ac:dyDescent="0.25">
      <c r="F33415" s="469"/>
    </row>
    <row r="33416" spans="6:6" x14ac:dyDescent="0.25">
      <c r="F33416" s="469"/>
    </row>
    <row r="33417" spans="6:6" x14ac:dyDescent="0.25">
      <c r="F33417" s="469"/>
    </row>
    <row r="33418" spans="6:6" x14ac:dyDescent="0.25">
      <c r="F33418" s="469"/>
    </row>
    <row r="33419" spans="6:6" x14ac:dyDescent="0.25">
      <c r="F33419" s="469"/>
    </row>
    <row r="33420" spans="6:6" x14ac:dyDescent="0.25">
      <c r="F33420" s="469"/>
    </row>
    <row r="33421" spans="6:6" x14ac:dyDescent="0.25">
      <c r="F33421" s="469"/>
    </row>
    <row r="33422" spans="6:6" x14ac:dyDescent="0.25">
      <c r="F33422" s="469"/>
    </row>
    <row r="33423" spans="6:6" x14ac:dyDescent="0.25">
      <c r="F33423" s="469"/>
    </row>
    <row r="33424" spans="6:6" x14ac:dyDescent="0.25">
      <c r="F33424" s="469"/>
    </row>
    <row r="33425" spans="6:6" x14ac:dyDescent="0.25">
      <c r="F33425" s="469"/>
    </row>
    <row r="33426" spans="6:6" x14ac:dyDescent="0.25">
      <c r="F33426" s="469"/>
    </row>
    <row r="33427" spans="6:6" x14ac:dyDescent="0.25">
      <c r="F33427" s="469"/>
    </row>
    <row r="33428" spans="6:6" x14ac:dyDescent="0.25">
      <c r="F33428" s="469"/>
    </row>
    <row r="33429" spans="6:6" x14ac:dyDescent="0.25">
      <c r="F33429" s="469"/>
    </row>
    <row r="33430" spans="6:6" x14ac:dyDescent="0.25">
      <c r="F33430" s="469"/>
    </row>
    <row r="33431" spans="6:6" x14ac:dyDescent="0.25">
      <c r="F33431" s="469"/>
    </row>
    <row r="33432" spans="6:6" x14ac:dyDescent="0.25">
      <c r="F33432" s="469"/>
    </row>
    <row r="33433" spans="6:6" x14ac:dyDescent="0.25">
      <c r="F33433" s="469"/>
    </row>
    <row r="33434" spans="6:6" x14ac:dyDescent="0.25">
      <c r="F33434" s="469"/>
    </row>
    <row r="33435" spans="6:6" x14ac:dyDescent="0.25">
      <c r="F33435" s="469"/>
    </row>
    <row r="33436" spans="6:6" x14ac:dyDescent="0.25">
      <c r="F33436" s="469"/>
    </row>
    <row r="33437" spans="6:6" x14ac:dyDescent="0.25">
      <c r="F33437" s="469"/>
    </row>
    <row r="33438" spans="6:6" x14ac:dyDescent="0.25">
      <c r="F33438" s="469"/>
    </row>
    <row r="33439" spans="6:6" x14ac:dyDescent="0.25">
      <c r="F33439" s="469"/>
    </row>
    <row r="33440" spans="6:6" x14ac:dyDescent="0.25">
      <c r="F33440" s="469"/>
    </row>
    <row r="33441" spans="6:6" x14ac:dyDescent="0.25">
      <c r="F33441" s="469"/>
    </row>
    <row r="33442" spans="6:6" x14ac:dyDescent="0.25">
      <c r="F33442" s="469"/>
    </row>
    <row r="33443" spans="6:6" x14ac:dyDescent="0.25">
      <c r="F33443" s="469"/>
    </row>
    <row r="33444" spans="6:6" x14ac:dyDescent="0.25">
      <c r="F33444" s="469"/>
    </row>
    <row r="33445" spans="6:6" x14ac:dyDescent="0.25">
      <c r="F33445" s="469"/>
    </row>
    <row r="33446" spans="6:6" x14ac:dyDescent="0.25">
      <c r="F33446" s="469"/>
    </row>
    <row r="33447" spans="6:6" x14ac:dyDescent="0.25">
      <c r="F33447" s="469"/>
    </row>
    <row r="33448" spans="6:6" x14ac:dyDescent="0.25">
      <c r="F33448" s="469"/>
    </row>
    <row r="33449" spans="6:6" x14ac:dyDescent="0.25">
      <c r="F33449" s="469"/>
    </row>
    <row r="33450" spans="6:6" x14ac:dyDescent="0.25">
      <c r="F33450" s="469"/>
    </row>
    <row r="33451" spans="6:6" x14ac:dyDescent="0.25">
      <c r="F33451" s="469"/>
    </row>
    <row r="33452" spans="6:6" x14ac:dyDescent="0.25">
      <c r="F33452" s="469"/>
    </row>
    <row r="33453" spans="6:6" x14ac:dyDescent="0.25">
      <c r="F33453" s="469"/>
    </row>
    <row r="33454" spans="6:6" x14ac:dyDescent="0.25">
      <c r="F33454" s="469"/>
    </row>
    <row r="33455" spans="6:6" x14ac:dyDescent="0.25">
      <c r="F33455" s="469"/>
    </row>
    <row r="33456" spans="6:6" x14ac:dyDescent="0.25">
      <c r="F33456" s="469"/>
    </row>
    <row r="33457" spans="6:6" x14ac:dyDescent="0.25">
      <c r="F33457" s="469"/>
    </row>
    <row r="33458" spans="6:6" x14ac:dyDescent="0.25">
      <c r="F33458" s="469"/>
    </row>
    <row r="33459" spans="6:6" x14ac:dyDescent="0.25">
      <c r="F33459" s="469"/>
    </row>
    <row r="33460" spans="6:6" x14ac:dyDescent="0.25">
      <c r="F33460" s="469"/>
    </row>
    <row r="33461" spans="6:6" x14ac:dyDescent="0.25">
      <c r="F33461" s="469"/>
    </row>
    <row r="33462" spans="6:6" x14ac:dyDescent="0.25">
      <c r="F33462" s="469"/>
    </row>
    <row r="33463" spans="6:6" x14ac:dyDescent="0.25">
      <c r="F33463" s="469"/>
    </row>
    <row r="33464" spans="6:6" x14ac:dyDescent="0.25">
      <c r="F33464" s="469"/>
    </row>
    <row r="33465" spans="6:6" x14ac:dyDescent="0.25">
      <c r="F33465" s="469"/>
    </row>
    <row r="33466" spans="6:6" x14ac:dyDescent="0.25">
      <c r="F33466" s="469"/>
    </row>
    <row r="33467" spans="6:6" x14ac:dyDescent="0.25">
      <c r="F33467" s="469"/>
    </row>
    <row r="33468" spans="6:6" x14ac:dyDescent="0.25">
      <c r="F33468" s="469"/>
    </row>
    <row r="33469" spans="6:6" x14ac:dyDescent="0.25">
      <c r="F33469" s="469"/>
    </row>
    <row r="33470" spans="6:6" x14ac:dyDescent="0.25">
      <c r="F33470" s="469"/>
    </row>
    <row r="33471" spans="6:6" x14ac:dyDescent="0.25">
      <c r="F33471" s="469"/>
    </row>
    <row r="33472" spans="6:6" x14ac:dyDescent="0.25">
      <c r="F33472" s="469"/>
    </row>
    <row r="33473" spans="6:6" x14ac:dyDescent="0.25">
      <c r="F33473" s="469"/>
    </row>
    <row r="33474" spans="6:6" x14ac:dyDescent="0.25">
      <c r="F33474" s="469"/>
    </row>
    <row r="33475" spans="6:6" x14ac:dyDescent="0.25">
      <c r="F33475" s="469"/>
    </row>
    <row r="33476" spans="6:6" x14ac:dyDescent="0.25">
      <c r="F33476" s="469"/>
    </row>
    <row r="33477" spans="6:6" x14ac:dyDescent="0.25">
      <c r="F33477" s="469"/>
    </row>
    <row r="33478" spans="6:6" x14ac:dyDescent="0.25">
      <c r="F33478" s="469"/>
    </row>
    <row r="33479" spans="6:6" x14ac:dyDescent="0.25">
      <c r="F33479" s="469"/>
    </row>
    <row r="33480" spans="6:6" x14ac:dyDescent="0.25">
      <c r="F33480" s="469"/>
    </row>
    <row r="33481" spans="6:6" x14ac:dyDescent="0.25">
      <c r="F33481" s="469"/>
    </row>
    <row r="33482" spans="6:6" x14ac:dyDescent="0.25">
      <c r="F33482" s="469"/>
    </row>
    <row r="33483" spans="6:6" x14ac:dyDescent="0.25">
      <c r="F33483" s="469"/>
    </row>
    <row r="33484" spans="6:6" x14ac:dyDescent="0.25">
      <c r="F33484" s="469"/>
    </row>
    <row r="33485" spans="6:6" x14ac:dyDescent="0.25">
      <c r="F33485" s="469"/>
    </row>
    <row r="33486" spans="6:6" x14ac:dyDescent="0.25">
      <c r="F33486" s="469"/>
    </row>
    <row r="33487" spans="6:6" x14ac:dyDescent="0.25">
      <c r="F33487" s="469"/>
    </row>
    <row r="33488" spans="6:6" x14ac:dyDescent="0.25">
      <c r="F33488" s="469"/>
    </row>
    <row r="33489" spans="6:6" x14ac:dyDescent="0.25">
      <c r="F33489" s="469"/>
    </row>
    <row r="33490" spans="6:6" x14ac:dyDescent="0.25">
      <c r="F33490" s="469"/>
    </row>
    <row r="33491" spans="6:6" x14ac:dyDescent="0.25">
      <c r="F33491" s="469"/>
    </row>
    <row r="33492" spans="6:6" x14ac:dyDescent="0.25">
      <c r="F33492" s="469"/>
    </row>
    <row r="33493" spans="6:6" x14ac:dyDescent="0.25">
      <c r="F33493" s="469"/>
    </row>
    <row r="33494" spans="6:6" x14ac:dyDescent="0.25">
      <c r="F33494" s="469"/>
    </row>
    <row r="33495" spans="6:6" x14ac:dyDescent="0.25">
      <c r="F33495" s="469"/>
    </row>
    <row r="33496" spans="6:6" x14ac:dyDescent="0.25">
      <c r="F33496" s="469"/>
    </row>
    <row r="33497" spans="6:6" x14ac:dyDescent="0.25">
      <c r="F33497" s="469"/>
    </row>
    <row r="33498" spans="6:6" x14ac:dyDescent="0.25">
      <c r="F33498" s="469"/>
    </row>
    <row r="33499" spans="6:6" x14ac:dyDescent="0.25">
      <c r="F33499" s="469"/>
    </row>
    <row r="33500" spans="6:6" x14ac:dyDescent="0.25">
      <c r="F33500" s="469"/>
    </row>
    <row r="33501" spans="6:6" x14ac:dyDescent="0.25">
      <c r="F33501" s="469"/>
    </row>
    <row r="33502" spans="6:6" x14ac:dyDescent="0.25">
      <c r="F33502" s="469"/>
    </row>
    <row r="33503" spans="6:6" x14ac:dyDescent="0.25">
      <c r="F33503" s="469"/>
    </row>
    <row r="33504" spans="6:6" x14ac:dyDescent="0.25">
      <c r="F33504" s="469"/>
    </row>
    <row r="33505" spans="6:6" x14ac:dyDescent="0.25">
      <c r="F33505" s="469"/>
    </row>
    <row r="33506" spans="6:6" x14ac:dyDescent="0.25">
      <c r="F33506" s="469"/>
    </row>
    <row r="33507" spans="6:6" x14ac:dyDescent="0.25">
      <c r="F33507" s="469"/>
    </row>
    <row r="33508" spans="6:6" x14ac:dyDescent="0.25">
      <c r="F33508" s="469"/>
    </row>
    <row r="33509" spans="6:6" x14ac:dyDescent="0.25">
      <c r="F33509" s="469"/>
    </row>
    <row r="33510" spans="6:6" x14ac:dyDescent="0.25">
      <c r="F33510" s="469"/>
    </row>
    <row r="33511" spans="6:6" x14ac:dyDescent="0.25">
      <c r="F33511" s="469"/>
    </row>
    <row r="33512" spans="6:6" x14ac:dyDescent="0.25">
      <c r="F33512" s="469"/>
    </row>
    <row r="33513" spans="6:6" x14ac:dyDescent="0.25">
      <c r="F33513" s="469"/>
    </row>
    <row r="33514" spans="6:6" x14ac:dyDescent="0.25">
      <c r="F33514" s="469"/>
    </row>
    <row r="33515" spans="6:6" x14ac:dyDescent="0.25">
      <c r="F33515" s="469"/>
    </row>
    <row r="33516" spans="6:6" x14ac:dyDescent="0.25">
      <c r="F33516" s="469"/>
    </row>
    <row r="33517" spans="6:6" x14ac:dyDescent="0.25">
      <c r="F33517" s="469"/>
    </row>
    <row r="33518" spans="6:6" x14ac:dyDescent="0.25">
      <c r="F33518" s="469"/>
    </row>
    <row r="33519" spans="6:6" x14ac:dyDescent="0.25">
      <c r="F33519" s="469"/>
    </row>
    <row r="33520" spans="6:6" x14ac:dyDescent="0.25">
      <c r="F33520" s="469"/>
    </row>
    <row r="33521" spans="6:6" x14ac:dyDescent="0.25">
      <c r="F33521" s="469"/>
    </row>
    <row r="33522" spans="6:6" x14ac:dyDescent="0.25">
      <c r="F33522" s="469"/>
    </row>
    <row r="33523" spans="6:6" x14ac:dyDescent="0.25">
      <c r="F33523" s="469"/>
    </row>
    <row r="33524" spans="6:6" x14ac:dyDescent="0.25">
      <c r="F33524" s="469"/>
    </row>
    <row r="33525" spans="6:6" x14ac:dyDescent="0.25">
      <c r="F33525" s="469"/>
    </row>
    <row r="33526" spans="6:6" x14ac:dyDescent="0.25">
      <c r="F33526" s="469"/>
    </row>
    <row r="33527" spans="6:6" x14ac:dyDescent="0.25">
      <c r="F33527" s="469"/>
    </row>
    <row r="33528" spans="6:6" x14ac:dyDescent="0.25">
      <c r="F33528" s="469"/>
    </row>
    <row r="33529" spans="6:6" x14ac:dyDescent="0.25">
      <c r="F33529" s="469"/>
    </row>
    <row r="33530" spans="6:6" x14ac:dyDescent="0.25">
      <c r="F33530" s="469"/>
    </row>
    <row r="33531" spans="6:6" x14ac:dyDescent="0.25">
      <c r="F33531" s="469"/>
    </row>
    <row r="33532" spans="6:6" x14ac:dyDescent="0.25">
      <c r="F33532" s="469"/>
    </row>
    <row r="33533" spans="6:6" x14ac:dyDescent="0.25">
      <c r="F33533" s="469"/>
    </row>
    <row r="33534" spans="6:6" x14ac:dyDescent="0.25">
      <c r="F33534" s="469"/>
    </row>
    <row r="33535" spans="6:6" x14ac:dyDescent="0.25">
      <c r="F33535" s="469"/>
    </row>
    <row r="33536" spans="6:6" x14ac:dyDescent="0.25">
      <c r="F33536" s="469"/>
    </row>
    <row r="33537" spans="6:6" x14ac:dyDescent="0.25">
      <c r="F33537" s="469"/>
    </row>
    <row r="33538" spans="6:6" x14ac:dyDescent="0.25">
      <c r="F33538" s="469"/>
    </row>
    <row r="33539" spans="6:6" x14ac:dyDescent="0.25">
      <c r="F33539" s="469"/>
    </row>
    <row r="33540" spans="6:6" x14ac:dyDescent="0.25">
      <c r="F33540" s="469"/>
    </row>
    <row r="33541" spans="6:6" x14ac:dyDescent="0.25">
      <c r="F33541" s="469"/>
    </row>
    <row r="33542" spans="6:6" x14ac:dyDescent="0.25">
      <c r="F33542" s="469"/>
    </row>
    <row r="33543" spans="6:6" x14ac:dyDescent="0.25">
      <c r="F33543" s="469"/>
    </row>
    <row r="33544" spans="6:6" x14ac:dyDescent="0.25">
      <c r="F33544" s="469"/>
    </row>
    <row r="33545" spans="6:6" x14ac:dyDescent="0.25">
      <c r="F33545" s="469"/>
    </row>
    <row r="33546" spans="6:6" x14ac:dyDescent="0.25">
      <c r="F33546" s="469"/>
    </row>
    <row r="33547" spans="6:6" x14ac:dyDescent="0.25">
      <c r="F33547" s="469"/>
    </row>
    <row r="33548" spans="6:6" x14ac:dyDescent="0.25">
      <c r="F33548" s="469"/>
    </row>
    <row r="33549" spans="6:6" x14ac:dyDescent="0.25">
      <c r="F33549" s="469"/>
    </row>
    <row r="33550" spans="6:6" x14ac:dyDescent="0.25">
      <c r="F33550" s="469"/>
    </row>
    <row r="33551" spans="6:6" x14ac:dyDescent="0.25">
      <c r="F33551" s="469"/>
    </row>
    <row r="33552" spans="6:6" x14ac:dyDescent="0.25">
      <c r="F33552" s="469"/>
    </row>
    <row r="33553" spans="6:6" x14ac:dyDescent="0.25">
      <c r="F33553" s="469"/>
    </row>
    <row r="33554" spans="6:6" x14ac:dyDescent="0.25">
      <c r="F33554" s="469"/>
    </row>
    <row r="33555" spans="6:6" x14ac:dyDescent="0.25">
      <c r="F33555" s="469"/>
    </row>
    <row r="33556" spans="6:6" x14ac:dyDescent="0.25">
      <c r="F33556" s="469"/>
    </row>
    <row r="33557" spans="6:6" x14ac:dyDescent="0.25">
      <c r="F33557" s="469"/>
    </row>
    <row r="33558" spans="6:6" x14ac:dyDescent="0.25">
      <c r="F33558" s="469"/>
    </row>
    <row r="33559" spans="6:6" x14ac:dyDescent="0.25">
      <c r="F33559" s="469"/>
    </row>
    <row r="33560" spans="6:6" x14ac:dyDescent="0.25">
      <c r="F33560" s="469"/>
    </row>
    <row r="33561" spans="6:6" x14ac:dyDescent="0.25">
      <c r="F33561" s="469"/>
    </row>
    <row r="33562" spans="6:6" x14ac:dyDescent="0.25">
      <c r="F33562" s="469"/>
    </row>
    <row r="33563" spans="6:6" x14ac:dyDescent="0.25">
      <c r="F33563" s="469"/>
    </row>
    <row r="33564" spans="6:6" x14ac:dyDescent="0.25">
      <c r="F33564" s="469"/>
    </row>
    <row r="33565" spans="6:6" x14ac:dyDescent="0.25">
      <c r="F33565" s="469"/>
    </row>
    <row r="33566" spans="6:6" x14ac:dyDescent="0.25">
      <c r="F33566" s="469"/>
    </row>
    <row r="33567" spans="6:6" x14ac:dyDescent="0.25">
      <c r="F33567" s="469"/>
    </row>
    <row r="33568" spans="6:6" x14ac:dyDescent="0.25">
      <c r="F33568" s="469"/>
    </row>
    <row r="33569" spans="6:6" x14ac:dyDescent="0.25">
      <c r="F33569" s="469"/>
    </row>
    <row r="33570" spans="6:6" x14ac:dyDescent="0.25">
      <c r="F33570" s="469"/>
    </row>
    <row r="33571" spans="6:6" x14ac:dyDescent="0.25">
      <c r="F33571" s="469"/>
    </row>
    <row r="33572" spans="6:6" x14ac:dyDescent="0.25">
      <c r="F33572" s="469"/>
    </row>
    <row r="33573" spans="6:6" x14ac:dyDescent="0.25">
      <c r="F33573" s="469"/>
    </row>
    <row r="33574" spans="6:6" x14ac:dyDescent="0.25">
      <c r="F33574" s="469"/>
    </row>
    <row r="33575" spans="6:6" x14ac:dyDescent="0.25">
      <c r="F33575" s="469"/>
    </row>
    <row r="33576" spans="6:6" x14ac:dyDescent="0.25">
      <c r="F33576" s="469"/>
    </row>
    <row r="33577" spans="6:6" x14ac:dyDescent="0.25">
      <c r="F33577" s="469"/>
    </row>
    <row r="33578" spans="6:6" x14ac:dyDescent="0.25">
      <c r="F33578" s="469"/>
    </row>
    <row r="33579" spans="6:6" x14ac:dyDescent="0.25">
      <c r="F33579" s="469"/>
    </row>
    <row r="33580" spans="6:6" x14ac:dyDescent="0.25">
      <c r="F33580" s="469"/>
    </row>
    <row r="33581" spans="6:6" x14ac:dyDescent="0.25">
      <c r="F33581" s="469"/>
    </row>
    <row r="33582" spans="6:6" x14ac:dyDescent="0.25">
      <c r="F33582" s="469"/>
    </row>
    <row r="33583" spans="6:6" x14ac:dyDescent="0.25">
      <c r="F33583" s="469"/>
    </row>
    <row r="33584" spans="6:6" x14ac:dyDescent="0.25">
      <c r="F33584" s="469"/>
    </row>
    <row r="33585" spans="6:6" x14ac:dyDescent="0.25">
      <c r="F33585" s="469"/>
    </row>
    <row r="33586" spans="6:6" x14ac:dyDescent="0.25">
      <c r="F33586" s="469"/>
    </row>
    <row r="33587" spans="6:6" x14ac:dyDescent="0.25">
      <c r="F33587" s="469"/>
    </row>
    <row r="33588" spans="6:6" x14ac:dyDescent="0.25">
      <c r="F33588" s="469"/>
    </row>
    <row r="33589" spans="6:6" x14ac:dyDescent="0.25">
      <c r="F33589" s="469"/>
    </row>
    <row r="33590" spans="6:6" x14ac:dyDescent="0.25">
      <c r="F33590" s="469"/>
    </row>
    <row r="33591" spans="6:6" x14ac:dyDescent="0.25">
      <c r="F33591" s="469"/>
    </row>
    <row r="33592" spans="6:6" x14ac:dyDescent="0.25">
      <c r="F33592" s="469"/>
    </row>
    <row r="33593" spans="6:6" x14ac:dyDescent="0.25">
      <c r="F33593" s="469"/>
    </row>
    <row r="33594" spans="6:6" x14ac:dyDescent="0.25">
      <c r="F33594" s="469"/>
    </row>
    <row r="33595" spans="6:6" x14ac:dyDescent="0.25">
      <c r="F33595" s="469"/>
    </row>
    <row r="33596" spans="6:6" x14ac:dyDescent="0.25">
      <c r="F33596" s="469"/>
    </row>
    <row r="33597" spans="6:6" x14ac:dyDescent="0.25">
      <c r="F33597" s="469"/>
    </row>
    <row r="33598" spans="6:6" x14ac:dyDescent="0.25">
      <c r="F33598" s="469"/>
    </row>
    <row r="33599" spans="6:6" x14ac:dyDescent="0.25">
      <c r="F33599" s="469"/>
    </row>
    <row r="33600" spans="6:6" x14ac:dyDescent="0.25">
      <c r="F33600" s="469"/>
    </row>
    <row r="33601" spans="6:6" x14ac:dyDescent="0.25">
      <c r="F33601" s="469"/>
    </row>
    <row r="33602" spans="6:6" x14ac:dyDescent="0.25">
      <c r="F33602" s="469"/>
    </row>
    <row r="33603" spans="6:6" x14ac:dyDescent="0.25">
      <c r="F33603" s="469"/>
    </row>
    <row r="33604" spans="6:6" x14ac:dyDescent="0.25">
      <c r="F33604" s="469"/>
    </row>
    <row r="33605" spans="6:6" x14ac:dyDescent="0.25">
      <c r="F33605" s="469"/>
    </row>
    <row r="33606" spans="6:6" x14ac:dyDescent="0.25">
      <c r="F33606" s="469"/>
    </row>
    <row r="33607" spans="6:6" x14ac:dyDescent="0.25">
      <c r="F33607" s="469"/>
    </row>
    <row r="33608" spans="6:6" x14ac:dyDescent="0.25">
      <c r="F33608" s="469"/>
    </row>
    <row r="33609" spans="6:6" x14ac:dyDescent="0.25">
      <c r="F33609" s="469"/>
    </row>
    <row r="33610" spans="6:6" x14ac:dyDescent="0.25">
      <c r="F33610" s="469"/>
    </row>
    <row r="33611" spans="6:6" x14ac:dyDescent="0.25">
      <c r="F33611" s="469"/>
    </row>
    <row r="33612" spans="6:6" x14ac:dyDescent="0.25">
      <c r="F33612" s="469"/>
    </row>
    <row r="33613" spans="6:6" x14ac:dyDescent="0.25">
      <c r="F33613" s="469"/>
    </row>
    <row r="33614" spans="6:6" x14ac:dyDescent="0.25">
      <c r="F33614" s="469"/>
    </row>
    <row r="33615" spans="6:6" x14ac:dyDescent="0.25">
      <c r="F33615" s="469"/>
    </row>
    <row r="33616" spans="6:6" x14ac:dyDescent="0.25">
      <c r="F33616" s="469"/>
    </row>
    <row r="33617" spans="6:6" x14ac:dyDescent="0.25">
      <c r="F33617" s="469"/>
    </row>
    <row r="33618" spans="6:6" x14ac:dyDescent="0.25">
      <c r="F33618" s="469"/>
    </row>
    <row r="33619" spans="6:6" x14ac:dyDescent="0.25">
      <c r="F33619" s="469"/>
    </row>
    <row r="33620" spans="6:6" x14ac:dyDescent="0.25">
      <c r="F33620" s="469"/>
    </row>
    <row r="33621" spans="6:6" x14ac:dyDescent="0.25">
      <c r="F33621" s="469"/>
    </row>
    <row r="33622" spans="6:6" x14ac:dyDescent="0.25">
      <c r="F33622" s="469"/>
    </row>
    <row r="33623" spans="6:6" x14ac:dyDescent="0.25">
      <c r="F33623" s="469"/>
    </row>
    <row r="33624" spans="6:6" x14ac:dyDescent="0.25">
      <c r="F33624" s="469"/>
    </row>
    <row r="33625" spans="6:6" x14ac:dyDescent="0.25">
      <c r="F33625" s="469"/>
    </row>
    <row r="33626" spans="6:6" x14ac:dyDescent="0.25">
      <c r="F33626" s="469"/>
    </row>
    <row r="33627" spans="6:6" x14ac:dyDescent="0.25">
      <c r="F33627" s="469"/>
    </row>
    <row r="33628" spans="6:6" x14ac:dyDescent="0.25">
      <c r="F33628" s="469"/>
    </row>
    <row r="33629" spans="6:6" x14ac:dyDescent="0.25">
      <c r="F33629" s="469"/>
    </row>
    <row r="33630" spans="6:6" x14ac:dyDescent="0.25">
      <c r="F33630" s="469"/>
    </row>
    <row r="33631" spans="6:6" x14ac:dyDescent="0.25">
      <c r="F33631" s="469"/>
    </row>
    <row r="33632" spans="6:6" x14ac:dyDescent="0.25">
      <c r="F33632" s="469"/>
    </row>
    <row r="33633" spans="6:6" x14ac:dyDescent="0.25">
      <c r="F33633" s="469"/>
    </row>
    <row r="33634" spans="6:6" x14ac:dyDescent="0.25">
      <c r="F33634" s="469"/>
    </row>
    <row r="33635" spans="6:6" x14ac:dyDescent="0.25">
      <c r="F33635" s="469"/>
    </row>
    <row r="33636" spans="6:6" x14ac:dyDescent="0.25">
      <c r="F33636" s="469"/>
    </row>
    <row r="33637" spans="6:6" x14ac:dyDescent="0.25">
      <c r="F33637" s="469"/>
    </row>
    <row r="33638" spans="6:6" x14ac:dyDescent="0.25">
      <c r="F33638" s="469"/>
    </row>
    <row r="33639" spans="6:6" x14ac:dyDescent="0.25">
      <c r="F33639" s="469"/>
    </row>
    <row r="33640" spans="6:6" x14ac:dyDescent="0.25">
      <c r="F33640" s="469"/>
    </row>
    <row r="33641" spans="6:6" x14ac:dyDescent="0.25">
      <c r="F33641" s="469"/>
    </row>
    <row r="33642" spans="6:6" x14ac:dyDescent="0.25">
      <c r="F33642" s="469"/>
    </row>
    <row r="33643" spans="6:6" x14ac:dyDescent="0.25">
      <c r="F33643" s="469"/>
    </row>
    <row r="33644" spans="6:6" x14ac:dyDescent="0.25">
      <c r="F33644" s="469"/>
    </row>
    <row r="33645" spans="6:6" x14ac:dyDescent="0.25">
      <c r="F33645" s="469"/>
    </row>
    <row r="33646" spans="6:6" x14ac:dyDescent="0.25">
      <c r="F33646" s="469"/>
    </row>
    <row r="33647" spans="6:6" x14ac:dyDescent="0.25">
      <c r="F33647" s="469"/>
    </row>
    <row r="33648" spans="6:6" x14ac:dyDescent="0.25">
      <c r="F33648" s="469"/>
    </row>
    <row r="33649" spans="6:6" x14ac:dyDescent="0.25">
      <c r="F33649" s="469"/>
    </row>
    <row r="33650" spans="6:6" x14ac:dyDescent="0.25">
      <c r="F33650" s="469"/>
    </row>
    <row r="33651" spans="6:6" x14ac:dyDescent="0.25">
      <c r="F33651" s="469"/>
    </row>
    <row r="33652" spans="6:6" x14ac:dyDescent="0.25">
      <c r="F33652" s="469"/>
    </row>
    <row r="33653" spans="6:6" x14ac:dyDescent="0.25">
      <c r="F33653" s="469"/>
    </row>
    <row r="33654" spans="6:6" x14ac:dyDescent="0.25">
      <c r="F33654" s="469"/>
    </row>
    <row r="33655" spans="6:6" x14ac:dyDescent="0.25">
      <c r="F33655" s="469"/>
    </row>
    <row r="33656" spans="6:6" x14ac:dyDescent="0.25">
      <c r="F33656" s="469"/>
    </row>
    <row r="33657" spans="6:6" x14ac:dyDescent="0.25">
      <c r="F33657" s="469"/>
    </row>
    <row r="33658" spans="6:6" x14ac:dyDescent="0.25">
      <c r="F33658" s="469"/>
    </row>
    <row r="33659" spans="6:6" x14ac:dyDescent="0.25">
      <c r="F33659" s="469"/>
    </row>
    <row r="33660" spans="6:6" x14ac:dyDescent="0.25">
      <c r="F33660" s="469"/>
    </row>
    <row r="33661" spans="6:6" x14ac:dyDescent="0.25">
      <c r="F33661" s="469"/>
    </row>
    <row r="33662" spans="6:6" x14ac:dyDescent="0.25">
      <c r="F33662" s="469"/>
    </row>
    <row r="33663" spans="6:6" x14ac:dyDescent="0.25">
      <c r="F33663" s="469"/>
    </row>
    <row r="33664" spans="6:6" x14ac:dyDescent="0.25">
      <c r="F33664" s="469"/>
    </row>
    <row r="33665" spans="6:6" x14ac:dyDescent="0.25">
      <c r="F33665" s="469"/>
    </row>
    <row r="33666" spans="6:6" x14ac:dyDescent="0.25">
      <c r="F33666" s="469"/>
    </row>
    <row r="33667" spans="6:6" x14ac:dyDescent="0.25">
      <c r="F33667" s="469"/>
    </row>
    <row r="33668" spans="6:6" x14ac:dyDescent="0.25">
      <c r="F33668" s="469"/>
    </row>
    <row r="33669" spans="6:6" x14ac:dyDescent="0.25">
      <c r="F33669" s="469"/>
    </row>
    <row r="33670" spans="6:6" x14ac:dyDescent="0.25">
      <c r="F33670" s="469"/>
    </row>
    <row r="33671" spans="6:6" x14ac:dyDescent="0.25">
      <c r="F33671" s="469"/>
    </row>
    <row r="33672" spans="6:6" x14ac:dyDescent="0.25">
      <c r="F33672" s="469"/>
    </row>
    <row r="33673" spans="6:6" x14ac:dyDescent="0.25">
      <c r="F33673" s="469"/>
    </row>
    <row r="33674" spans="6:6" x14ac:dyDescent="0.25">
      <c r="F33674" s="469"/>
    </row>
    <row r="33675" spans="6:6" x14ac:dyDescent="0.25">
      <c r="F33675" s="469"/>
    </row>
    <row r="33676" spans="6:6" x14ac:dyDescent="0.25">
      <c r="F33676" s="469"/>
    </row>
    <row r="33677" spans="6:6" x14ac:dyDescent="0.25">
      <c r="F33677" s="469"/>
    </row>
    <row r="33678" spans="6:6" x14ac:dyDescent="0.25">
      <c r="F33678" s="469"/>
    </row>
    <row r="33679" spans="6:6" x14ac:dyDescent="0.25">
      <c r="F33679" s="469"/>
    </row>
    <row r="33680" spans="6:6" x14ac:dyDescent="0.25">
      <c r="F33680" s="469"/>
    </row>
    <row r="33681" spans="6:6" x14ac:dyDescent="0.25">
      <c r="F33681" s="469"/>
    </row>
    <row r="33682" spans="6:6" x14ac:dyDescent="0.25">
      <c r="F33682" s="469"/>
    </row>
    <row r="33683" spans="6:6" x14ac:dyDescent="0.25">
      <c r="F33683" s="469"/>
    </row>
    <row r="33684" spans="6:6" x14ac:dyDescent="0.25">
      <c r="F33684" s="469"/>
    </row>
    <row r="33685" spans="6:6" x14ac:dyDescent="0.25">
      <c r="F33685" s="469"/>
    </row>
    <row r="33686" spans="6:6" x14ac:dyDescent="0.25">
      <c r="F33686" s="469"/>
    </row>
    <row r="33687" spans="6:6" x14ac:dyDescent="0.25">
      <c r="F33687" s="469"/>
    </row>
    <row r="33688" spans="6:6" x14ac:dyDescent="0.25">
      <c r="F33688" s="469"/>
    </row>
    <row r="33689" spans="6:6" x14ac:dyDescent="0.25">
      <c r="F33689" s="469"/>
    </row>
    <row r="33690" spans="6:6" x14ac:dyDescent="0.25">
      <c r="F33690" s="469"/>
    </row>
    <row r="33691" spans="6:6" x14ac:dyDescent="0.25">
      <c r="F33691" s="469"/>
    </row>
    <row r="33692" spans="6:6" x14ac:dyDescent="0.25">
      <c r="F33692" s="469"/>
    </row>
    <row r="33693" spans="6:6" x14ac:dyDescent="0.25">
      <c r="F33693" s="469"/>
    </row>
    <row r="33694" spans="6:6" x14ac:dyDescent="0.25">
      <c r="F33694" s="469"/>
    </row>
    <row r="33695" spans="6:6" x14ac:dyDescent="0.25">
      <c r="F33695" s="469"/>
    </row>
    <row r="33696" spans="6:6" x14ac:dyDescent="0.25">
      <c r="F33696" s="469"/>
    </row>
    <row r="33697" spans="6:6" x14ac:dyDescent="0.25">
      <c r="F33697" s="469"/>
    </row>
    <row r="33698" spans="6:6" x14ac:dyDescent="0.25">
      <c r="F33698" s="469"/>
    </row>
    <row r="33699" spans="6:6" x14ac:dyDescent="0.25">
      <c r="F33699" s="469"/>
    </row>
    <row r="33700" spans="6:6" x14ac:dyDescent="0.25">
      <c r="F33700" s="469"/>
    </row>
    <row r="33701" spans="6:6" x14ac:dyDescent="0.25">
      <c r="F33701" s="469"/>
    </row>
    <row r="33702" spans="6:6" x14ac:dyDescent="0.25">
      <c r="F33702" s="469"/>
    </row>
    <row r="33703" spans="6:6" x14ac:dyDescent="0.25">
      <c r="F33703" s="469"/>
    </row>
    <row r="33704" spans="6:6" x14ac:dyDescent="0.25">
      <c r="F33704" s="469"/>
    </row>
    <row r="33705" spans="6:6" x14ac:dyDescent="0.25">
      <c r="F33705" s="469"/>
    </row>
    <row r="33706" spans="6:6" x14ac:dyDescent="0.25">
      <c r="F33706" s="469"/>
    </row>
    <row r="33707" spans="6:6" x14ac:dyDescent="0.25">
      <c r="F33707" s="469"/>
    </row>
    <row r="33708" spans="6:6" x14ac:dyDescent="0.25">
      <c r="F33708" s="469"/>
    </row>
    <row r="33709" spans="6:6" x14ac:dyDescent="0.25">
      <c r="F33709" s="469"/>
    </row>
    <row r="33710" spans="6:6" x14ac:dyDescent="0.25">
      <c r="F33710" s="469"/>
    </row>
    <row r="33711" spans="6:6" x14ac:dyDescent="0.25">
      <c r="F33711" s="469"/>
    </row>
    <row r="33712" spans="6:6" x14ac:dyDescent="0.25">
      <c r="F33712" s="469"/>
    </row>
    <row r="33713" spans="6:6" x14ac:dyDescent="0.25">
      <c r="F33713" s="469"/>
    </row>
    <row r="33714" spans="6:6" x14ac:dyDescent="0.25">
      <c r="F33714" s="469"/>
    </row>
    <row r="33715" spans="6:6" x14ac:dyDescent="0.25">
      <c r="F33715" s="469"/>
    </row>
    <row r="33716" spans="6:6" x14ac:dyDescent="0.25">
      <c r="F33716" s="469"/>
    </row>
    <row r="33717" spans="6:6" x14ac:dyDescent="0.25">
      <c r="F33717" s="469"/>
    </row>
    <row r="33718" spans="6:6" x14ac:dyDescent="0.25">
      <c r="F33718" s="469"/>
    </row>
    <row r="33719" spans="6:6" x14ac:dyDescent="0.25">
      <c r="F33719" s="469"/>
    </row>
    <row r="33720" spans="6:6" x14ac:dyDescent="0.25">
      <c r="F33720" s="469"/>
    </row>
    <row r="33721" spans="6:6" x14ac:dyDescent="0.25">
      <c r="F33721" s="469"/>
    </row>
    <row r="33722" spans="6:6" x14ac:dyDescent="0.25">
      <c r="F33722" s="469"/>
    </row>
    <row r="33723" spans="6:6" x14ac:dyDescent="0.25">
      <c r="F33723" s="469"/>
    </row>
    <row r="33724" spans="6:6" x14ac:dyDescent="0.25">
      <c r="F33724" s="469"/>
    </row>
    <row r="33725" spans="6:6" x14ac:dyDescent="0.25">
      <c r="F33725" s="469"/>
    </row>
    <row r="33726" spans="6:6" x14ac:dyDescent="0.25">
      <c r="F33726" s="469"/>
    </row>
    <row r="33727" spans="6:6" x14ac:dyDescent="0.25">
      <c r="F33727" s="469"/>
    </row>
    <row r="33728" spans="6:6" x14ac:dyDescent="0.25">
      <c r="F33728" s="469"/>
    </row>
    <row r="33729" spans="6:6" x14ac:dyDescent="0.25">
      <c r="F33729" s="469"/>
    </row>
    <row r="33730" spans="6:6" x14ac:dyDescent="0.25">
      <c r="F33730" s="469"/>
    </row>
    <row r="33731" spans="6:6" x14ac:dyDescent="0.25">
      <c r="F33731" s="469"/>
    </row>
    <row r="33732" spans="6:6" x14ac:dyDescent="0.25">
      <c r="F33732" s="469"/>
    </row>
    <row r="33733" spans="6:6" x14ac:dyDescent="0.25">
      <c r="F33733" s="469"/>
    </row>
    <row r="33734" spans="6:6" x14ac:dyDescent="0.25">
      <c r="F33734" s="469"/>
    </row>
    <row r="33735" spans="6:6" x14ac:dyDescent="0.25">
      <c r="F33735" s="469"/>
    </row>
    <row r="33736" spans="6:6" x14ac:dyDescent="0.25">
      <c r="F33736" s="469"/>
    </row>
    <row r="33737" spans="6:6" x14ac:dyDescent="0.25">
      <c r="F33737" s="469"/>
    </row>
    <row r="33738" spans="6:6" x14ac:dyDescent="0.25">
      <c r="F33738" s="469"/>
    </row>
    <row r="33739" spans="6:6" x14ac:dyDescent="0.25">
      <c r="F33739" s="469"/>
    </row>
    <row r="33740" spans="6:6" x14ac:dyDescent="0.25">
      <c r="F33740" s="469"/>
    </row>
    <row r="33741" spans="6:6" x14ac:dyDescent="0.25">
      <c r="F33741" s="469"/>
    </row>
    <row r="33742" spans="6:6" x14ac:dyDescent="0.25">
      <c r="F33742" s="469"/>
    </row>
    <row r="33743" spans="6:6" x14ac:dyDescent="0.25">
      <c r="F33743" s="469"/>
    </row>
    <row r="33744" spans="6:6" x14ac:dyDescent="0.25">
      <c r="F33744" s="469"/>
    </row>
    <row r="33745" spans="6:6" x14ac:dyDescent="0.25">
      <c r="F33745" s="469"/>
    </row>
    <row r="33746" spans="6:6" x14ac:dyDescent="0.25">
      <c r="F33746" s="469"/>
    </row>
    <row r="33747" spans="6:6" x14ac:dyDescent="0.25">
      <c r="F33747" s="469"/>
    </row>
    <row r="33748" spans="6:6" x14ac:dyDescent="0.25">
      <c r="F33748" s="469"/>
    </row>
    <row r="33749" spans="6:6" x14ac:dyDescent="0.25">
      <c r="F33749" s="469"/>
    </row>
    <row r="33750" spans="6:6" x14ac:dyDescent="0.25">
      <c r="F33750" s="469"/>
    </row>
    <row r="33751" spans="6:6" x14ac:dyDescent="0.25">
      <c r="F33751" s="469"/>
    </row>
    <row r="33752" spans="6:6" x14ac:dyDescent="0.25">
      <c r="F33752" s="469"/>
    </row>
    <row r="33753" spans="6:6" x14ac:dyDescent="0.25">
      <c r="F33753" s="469"/>
    </row>
    <row r="33754" spans="6:6" x14ac:dyDescent="0.25">
      <c r="F33754" s="469"/>
    </row>
    <row r="33755" spans="6:6" x14ac:dyDescent="0.25">
      <c r="F33755" s="469"/>
    </row>
    <row r="33756" spans="6:6" x14ac:dyDescent="0.25">
      <c r="F33756" s="469"/>
    </row>
    <row r="33757" spans="6:6" x14ac:dyDescent="0.25">
      <c r="F33757" s="469"/>
    </row>
    <row r="33758" spans="6:6" x14ac:dyDescent="0.25">
      <c r="F33758" s="469"/>
    </row>
    <row r="33759" spans="6:6" x14ac:dyDescent="0.25">
      <c r="F33759" s="469"/>
    </row>
    <row r="33760" spans="6:6" x14ac:dyDescent="0.25">
      <c r="F33760" s="469"/>
    </row>
    <row r="33761" spans="6:6" x14ac:dyDescent="0.25">
      <c r="F33761" s="469"/>
    </row>
    <row r="33762" spans="6:6" x14ac:dyDescent="0.25">
      <c r="F33762" s="469"/>
    </row>
    <row r="33763" spans="6:6" x14ac:dyDescent="0.25">
      <c r="F33763" s="469"/>
    </row>
    <row r="33764" spans="6:6" x14ac:dyDescent="0.25">
      <c r="F33764" s="469"/>
    </row>
    <row r="33765" spans="6:6" x14ac:dyDescent="0.25">
      <c r="F33765" s="469"/>
    </row>
    <row r="33766" spans="6:6" x14ac:dyDescent="0.25">
      <c r="F33766" s="469"/>
    </row>
    <row r="33767" spans="6:6" x14ac:dyDescent="0.25">
      <c r="F33767" s="469"/>
    </row>
    <row r="33768" spans="6:6" x14ac:dyDescent="0.25">
      <c r="F33768" s="469"/>
    </row>
    <row r="33769" spans="6:6" x14ac:dyDescent="0.25">
      <c r="F33769" s="469"/>
    </row>
    <row r="33770" spans="6:6" x14ac:dyDescent="0.25">
      <c r="F33770" s="469"/>
    </row>
    <row r="33771" spans="6:6" x14ac:dyDescent="0.25">
      <c r="F33771" s="469"/>
    </row>
    <row r="33772" spans="6:6" x14ac:dyDescent="0.25">
      <c r="F33772" s="469"/>
    </row>
    <row r="33773" spans="6:6" x14ac:dyDescent="0.25">
      <c r="F33773" s="469"/>
    </row>
    <row r="33774" spans="6:6" x14ac:dyDescent="0.25">
      <c r="F33774" s="469"/>
    </row>
    <row r="33775" spans="6:6" x14ac:dyDescent="0.25">
      <c r="F33775" s="469"/>
    </row>
    <row r="33776" spans="6:6" x14ac:dyDescent="0.25">
      <c r="F33776" s="469"/>
    </row>
    <row r="33777" spans="6:6" x14ac:dyDescent="0.25">
      <c r="F33777" s="469"/>
    </row>
    <row r="33778" spans="6:6" x14ac:dyDescent="0.25">
      <c r="F33778" s="469"/>
    </row>
    <row r="33779" spans="6:6" x14ac:dyDescent="0.25">
      <c r="F33779" s="469"/>
    </row>
    <row r="33780" spans="6:6" x14ac:dyDescent="0.25">
      <c r="F33780" s="469"/>
    </row>
    <row r="33781" spans="6:6" x14ac:dyDescent="0.25">
      <c r="F33781" s="469"/>
    </row>
    <row r="33782" spans="6:6" x14ac:dyDescent="0.25">
      <c r="F33782" s="469"/>
    </row>
    <row r="33783" spans="6:6" x14ac:dyDescent="0.25">
      <c r="F33783" s="469"/>
    </row>
    <row r="33784" spans="6:6" x14ac:dyDescent="0.25">
      <c r="F33784" s="469"/>
    </row>
    <row r="33785" spans="6:6" x14ac:dyDescent="0.25">
      <c r="F33785" s="469"/>
    </row>
    <row r="33786" spans="6:6" x14ac:dyDescent="0.25">
      <c r="F33786" s="469"/>
    </row>
    <row r="33787" spans="6:6" x14ac:dyDescent="0.25">
      <c r="F33787" s="469"/>
    </row>
    <row r="33788" spans="6:6" x14ac:dyDescent="0.25">
      <c r="F33788" s="469"/>
    </row>
    <row r="33789" spans="6:6" x14ac:dyDescent="0.25">
      <c r="F33789" s="469"/>
    </row>
    <row r="33790" spans="6:6" x14ac:dyDescent="0.25">
      <c r="F33790" s="469"/>
    </row>
    <row r="33791" spans="6:6" x14ac:dyDescent="0.25">
      <c r="F33791" s="469"/>
    </row>
    <row r="33792" spans="6:6" x14ac:dyDescent="0.25">
      <c r="F33792" s="469"/>
    </row>
    <row r="33793" spans="6:6" x14ac:dyDescent="0.25">
      <c r="F33793" s="469"/>
    </row>
    <row r="33794" spans="6:6" x14ac:dyDescent="0.25">
      <c r="F33794" s="469"/>
    </row>
    <row r="33795" spans="6:6" x14ac:dyDescent="0.25">
      <c r="F33795" s="469"/>
    </row>
    <row r="33796" spans="6:6" x14ac:dyDescent="0.25">
      <c r="F33796" s="469"/>
    </row>
    <row r="33797" spans="6:6" x14ac:dyDescent="0.25">
      <c r="F33797" s="469"/>
    </row>
    <row r="33798" spans="6:6" x14ac:dyDescent="0.25">
      <c r="F33798" s="469"/>
    </row>
    <row r="33799" spans="6:6" x14ac:dyDescent="0.25">
      <c r="F33799" s="469"/>
    </row>
    <row r="33800" spans="6:6" x14ac:dyDescent="0.25">
      <c r="F33800" s="469"/>
    </row>
    <row r="33801" spans="6:6" x14ac:dyDescent="0.25">
      <c r="F33801" s="469"/>
    </row>
    <row r="33802" spans="6:6" x14ac:dyDescent="0.25">
      <c r="F33802" s="469"/>
    </row>
    <row r="33803" spans="6:6" x14ac:dyDescent="0.25">
      <c r="F33803" s="469"/>
    </row>
    <row r="33804" spans="6:6" x14ac:dyDescent="0.25">
      <c r="F33804" s="469"/>
    </row>
    <row r="33805" spans="6:6" x14ac:dyDescent="0.25">
      <c r="F33805" s="469"/>
    </row>
    <row r="33806" spans="6:6" x14ac:dyDescent="0.25">
      <c r="F33806" s="469"/>
    </row>
    <row r="33807" spans="6:6" x14ac:dyDescent="0.25">
      <c r="F33807" s="469"/>
    </row>
    <row r="33808" spans="6:6" x14ac:dyDescent="0.25">
      <c r="F33808" s="469"/>
    </row>
    <row r="33809" spans="6:6" x14ac:dyDescent="0.25">
      <c r="F33809" s="469"/>
    </row>
    <row r="33810" spans="6:6" x14ac:dyDescent="0.25">
      <c r="F33810" s="469"/>
    </row>
    <row r="33811" spans="6:6" x14ac:dyDescent="0.25">
      <c r="F33811" s="469"/>
    </row>
    <row r="33812" spans="6:6" x14ac:dyDescent="0.25">
      <c r="F33812" s="469"/>
    </row>
    <row r="33813" spans="6:6" x14ac:dyDescent="0.25">
      <c r="F33813" s="469"/>
    </row>
    <row r="33814" spans="6:6" x14ac:dyDescent="0.25">
      <c r="F33814" s="469"/>
    </row>
    <row r="33815" spans="6:6" x14ac:dyDescent="0.25">
      <c r="F33815" s="469"/>
    </row>
    <row r="33816" spans="6:6" x14ac:dyDescent="0.25">
      <c r="F33816" s="469"/>
    </row>
    <row r="33817" spans="6:6" x14ac:dyDescent="0.25">
      <c r="F33817" s="469"/>
    </row>
    <row r="33818" spans="6:6" x14ac:dyDescent="0.25">
      <c r="F33818" s="469"/>
    </row>
    <row r="33819" spans="6:6" x14ac:dyDescent="0.25">
      <c r="F33819" s="469"/>
    </row>
    <row r="33820" spans="6:6" x14ac:dyDescent="0.25">
      <c r="F33820" s="469"/>
    </row>
    <row r="33821" spans="6:6" x14ac:dyDescent="0.25">
      <c r="F33821" s="469"/>
    </row>
    <row r="33822" spans="6:6" x14ac:dyDescent="0.25">
      <c r="F33822" s="469"/>
    </row>
    <row r="33823" spans="6:6" x14ac:dyDescent="0.25">
      <c r="F33823" s="469"/>
    </row>
    <row r="33824" spans="6:6" x14ac:dyDescent="0.25">
      <c r="F33824" s="469"/>
    </row>
    <row r="33825" spans="6:6" x14ac:dyDescent="0.25">
      <c r="F33825" s="469"/>
    </row>
    <row r="33826" spans="6:6" x14ac:dyDescent="0.25">
      <c r="F33826" s="469"/>
    </row>
    <row r="33827" spans="6:6" x14ac:dyDescent="0.25">
      <c r="F33827" s="469"/>
    </row>
    <row r="33828" spans="6:6" x14ac:dyDescent="0.25">
      <c r="F33828" s="469"/>
    </row>
    <row r="33829" spans="6:6" x14ac:dyDescent="0.25">
      <c r="F33829" s="469"/>
    </row>
    <row r="33830" spans="6:6" x14ac:dyDescent="0.25">
      <c r="F33830" s="469"/>
    </row>
    <row r="33831" spans="6:6" x14ac:dyDescent="0.25">
      <c r="F33831" s="469"/>
    </row>
    <row r="33832" spans="6:6" x14ac:dyDescent="0.25">
      <c r="F33832" s="469"/>
    </row>
    <row r="33833" spans="6:6" x14ac:dyDescent="0.25">
      <c r="F33833" s="469"/>
    </row>
    <row r="33834" spans="6:6" x14ac:dyDescent="0.25">
      <c r="F33834" s="469"/>
    </row>
    <row r="33835" spans="6:6" x14ac:dyDescent="0.25">
      <c r="F33835" s="469"/>
    </row>
    <row r="33836" spans="6:6" x14ac:dyDescent="0.25">
      <c r="F33836" s="469"/>
    </row>
    <row r="33837" spans="6:6" x14ac:dyDescent="0.25">
      <c r="F33837" s="469"/>
    </row>
    <row r="33838" spans="6:6" x14ac:dyDescent="0.25">
      <c r="F33838" s="469"/>
    </row>
    <row r="33839" spans="6:6" x14ac:dyDescent="0.25">
      <c r="F33839" s="469"/>
    </row>
    <row r="33840" spans="6:6" x14ac:dyDescent="0.25">
      <c r="F33840" s="469"/>
    </row>
    <row r="33841" spans="6:6" x14ac:dyDescent="0.25">
      <c r="F33841" s="469"/>
    </row>
    <row r="33842" spans="6:6" x14ac:dyDescent="0.25">
      <c r="F33842" s="469"/>
    </row>
    <row r="33843" spans="6:6" x14ac:dyDescent="0.25">
      <c r="F33843" s="469"/>
    </row>
    <row r="33844" spans="6:6" x14ac:dyDescent="0.25">
      <c r="F33844" s="469"/>
    </row>
    <row r="33845" spans="6:6" x14ac:dyDescent="0.25">
      <c r="F33845" s="469"/>
    </row>
    <row r="33846" spans="6:6" x14ac:dyDescent="0.25">
      <c r="F33846" s="469"/>
    </row>
    <row r="33847" spans="6:6" x14ac:dyDescent="0.25">
      <c r="F33847" s="469"/>
    </row>
    <row r="33848" spans="6:6" x14ac:dyDescent="0.25">
      <c r="F33848" s="469"/>
    </row>
    <row r="33849" spans="6:6" x14ac:dyDescent="0.25">
      <c r="F33849" s="469"/>
    </row>
    <row r="33850" spans="6:6" x14ac:dyDescent="0.25">
      <c r="F33850" s="469"/>
    </row>
    <row r="33851" spans="6:6" x14ac:dyDescent="0.25">
      <c r="F33851" s="469"/>
    </row>
    <row r="33852" spans="6:6" x14ac:dyDescent="0.25">
      <c r="F33852" s="469"/>
    </row>
    <row r="33853" spans="6:6" x14ac:dyDescent="0.25">
      <c r="F33853" s="469"/>
    </row>
    <row r="33854" spans="6:6" x14ac:dyDescent="0.25">
      <c r="F33854" s="469"/>
    </row>
    <row r="33855" spans="6:6" x14ac:dyDescent="0.25">
      <c r="F33855" s="469"/>
    </row>
    <row r="33856" spans="6:6" x14ac:dyDescent="0.25">
      <c r="F33856" s="469"/>
    </row>
    <row r="33857" spans="6:6" x14ac:dyDescent="0.25">
      <c r="F33857" s="469"/>
    </row>
    <row r="33858" spans="6:6" x14ac:dyDescent="0.25">
      <c r="F33858" s="469"/>
    </row>
    <row r="33859" spans="6:6" x14ac:dyDescent="0.25">
      <c r="F33859" s="469"/>
    </row>
    <row r="33860" spans="6:6" x14ac:dyDescent="0.25">
      <c r="F33860" s="469"/>
    </row>
    <row r="33861" spans="6:6" x14ac:dyDescent="0.25">
      <c r="F33861" s="469"/>
    </row>
    <row r="33862" spans="6:6" x14ac:dyDescent="0.25">
      <c r="F33862" s="469"/>
    </row>
    <row r="33863" spans="6:6" x14ac:dyDescent="0.25">
      <c r="F33863" s="469"/>
    </row>
    <row r="33864" spans="6:6" x14ac:dyDescent="0.25">
      <c r="F33864" s="469"/>
    </row>
    <row r="33865" spans="6:6" x14ac:dyDescent="0.25">
      <c r="F33865" s="469"/>
    </row>
    <row r="33866" spans="6:6" x14ac:dyDescent="0.25">
      <c r="F33866" s="469"/>
    </row>
    <row r="33867" spans="6:6" x14ac:dyDescent="0.25">
      <c r="F33867" s="469"/>
    </row>
    <row r="33868" spans="6:6" x14ac:dyDescent="0.25">
      <c r="F33868" s="469"/>
    </row>
    <row r="33869" spans="6:6" x14ac:dyDescent="0.25">
      <c r="F33869" s="469"/>
    </row>
    <row r="33870" spans="6:6" x14ac:dyDescent="0.25">
      <c r="F33870" s="469"/>
    </row>
    <row r="33871" spans="6:6" x14ac:dyDescent="0.25">
      <c r="F33871" s="469"/>
    </row>
    <row r="33872" spans="6:6" x14ac:dyDescent="0.25">
      <c r="F33872" s="469"/>
    </row>
    <row r="33873" spans="6:6" x14ac:dyDescent="0.25">
      <c r="F33873" s="469"/>
    </row>
    <row r="33874" spans="6:6" x14ac:dyDescent="0.25">
      <c r="F33874" s="469"/>
    </row>
    <row r="33875" spans="6:6" x14ac:dyDescent="0.25">
      <c r="F33875" s="469"/>
    </row>
    <row r="33876" spans="6:6" x14ac:dyDescent="0.25">
      <c r="F33876" s="469"/>
    </row>
    <row r="33877" spans="6:6" x14ac:dyDescent="0.25">
      <c r="F33877" s="469"/>
    </row>
    <row r="33878" spans="6:6" x14ac:dyDescent="0.25">
      <c r="F33878" s="469"/>
    </row>
    <row r="33879" spans="6:6" x14ac:dyDescent="0.25">
      <c r="F33879" s="469"/>
    </row>
    <row r="33880" spans="6:6" x14ac:dyDescent="0.25">
      <c r="F33880" s="469"/>
    </row>
    <row r="33881" spans="6:6" x14ac:dyDescent="0.25">
      <c r="F33881" s="469"/>
    </row>
    <row r="33882" spans="6:6" x14ac:dyDescent="0.25">
      <c r="F33882" s="469"/>
    </row>
    <row r="33883" spans="6:6" x14ac:dyDescent="0.25">
      <c r="F33883" s="469"/>
    </row>
    <row r="33884" spans="6:6" x14ac:dyDescent="0.25">
      <c r="F33884" s="469"/>
    </row>
    <row r="33885" spans="6:6" x14ac:dyDescent="0.25">
      <c r="F33885" s="469"/>
    </row>
    <row r="33886" spans="6:6" x14ac:dyDescent="0.25">
      <c r="F33886" s="469"/>
    </row>
    <row r="33887" spans="6:6" x14ac:dyDescent="0.25">
      <c r="F33887" s="469"/>
    </row>
    <row r="33888" spans="6:6" x14ac:dyDescent="0.25">
      <c r="F33888" s="469"/>
    </row>
    <row r="33889" spans="6:6" x14ac:dyDescent="0.25">
      <c r="F33889" s="469"/>
    </row>
    <row r="33890" spans="6:6" x14ac:dyDescent="0.25">
      <c r="F33890" s="469"/>
    </row>
    <row r="33891" spans="6:6" x14ac:dyDescent="0.25">
      <c r="F33891" s="469"/>
    </row>
    <row r="33892" spans="6:6" x14ac:dyDescent="0.25">
      <c r="F33892" s="469"/>
    </row>
    <row r="33893" spans="6:6" x14ac:dyDescent="0.25">
      <c r="F33893" s="469"/>
    </row>
    <row r="33894" spans="6:6" x14ac:dyDescent="0.25">
      <c r="F33894" s="469"/>
    </row>
    <row r="33895" spans="6:6" x14ac:dyDescent="0.25">
      <c r="F33895" s="469"/>
    </row>
    <row r="33896" spans="6:6" x14ac:dyDescent="0.25">
      <c r="F33896" s="469"/>
    </row>
    <row r="33897" spans="6:6" x14ac:dyDescent="0.25">
      <c r="F33897" s="469"/>
    </row>
    <row r="33898" spans="6:6" x14ac:dyDescent="0.25">
      <c r="F33898" s="469"/>
    </row>
    <row r="33899" spans="6:6" x14ac:dyDescent="0.25">
      <c r="F33899" s="469"/>
    </row>
    <row r="33900" spans="6:6" x14ac:dyDescent="0.25">
      <c r="F33900" s="469"/>
    </row>
    <row r="33901" spans="6:6" x14ac:dyDescent="0.25">
      <c r="F33901" s="469"/>
    </row>
    <row r="33902" spans="6:6" x14ac:dyDescent="0.25">
      <c r="F33902" s="469"/>
    </row>
    <row r="33903" spans="6:6" x14ac:dyDescent="0.25">
      <c r="F33903" s="469"/>
    </row>
    <row r="33904" spans="6:6" x14ac:dyDescent="0.25">
      <c r="F33904" s="469"/>
    </row>
    <row r="33905" spans="6:6" x14ac:dyDescent="0.25">
      <c r="F33905" s="469"/>
    </row>
    <row r="33906" spans="6:6" x14ac:dyDescent="0.25">
      <c r="F33906" s="469"/>
    </row>
    <row r="33907" spans="6:6" x14ac:dyDescent="0.25">
      <c r="F33907" s="469"/>
    </row>
    <row r="33908" spans="6:6" x14ac:dyDescent="0.25">
      <c r="F33908" s="469"/>
    </row>
    <row r="33909" spans="6:6" x14ac:dyDescent="0.25">
      <c r="F33909" s="469"/>
    </row>
    <row r="33910" spans="6:6" x14ac:dyDescent="0.25">
      <c r="F33910" s="469"/>
    </row>
    <row r="33911" spans="6:6" x14ac:dyDescent="0.25">
      <c r="F33911" s="469"/>
    </row>
    <row r="33912" spans="6:6" x14ac:dyDescent="0.25">
      <c r="F33912" s="469"/>
    </row>
    <row r="33913" spans="6:6" x14ac:dyDescent="0.25">
      <c r="F33913" s="469"/>
    </row>
    <row r="33914" spans="6:6" x14ac:dyDescent="0.25">
      <c r="F33914" s="469"/>
    </row>
    <row r="33915" spans="6:6" x14ac:dyDescent="0.25">
      <c r="F33915" s="469"/>
    </row>
    <row r="33916" spans="6:6" x14ac:dyDescent="0.25">
      <c r="F33916" s="469"/>
    </row>
    <row r="33917" spans="6:6" x14ac:dyDescent="0.25">
      <c r="F33917" s="469"/>
    </row>
    <row r="33918" spans="6:6" x14ac:dyDescent="0.25">
      <c r="F33918" s="469"/>
    </row>
    <row r="33919" spans="6:6" x14ac:dyDescent="0.25">
      <c r="F33919" s="469"/>
    </row>
    <row r="33920" spans="6:6" x14ac:dyDescent="0.25">
      <c r="F33920" s="469"/>
    </row>
    <row r="33921" spans="6:6" x14ac:dyDescent="0.25">
      <c r="F33921" s="469"/>
    </row>
    <row r="33922" spans="6:6" x14ac:dyDescent="0.25">
      <c r="F33922" s="469"/>
    </row>
    <row r="33923" spans="6:6" x14ac:dyDescent="0.25">
      <c r="F33923" s="469"/>
    </row>
    <row r="33924" spans="6:6" x14ac:dyDescent="0.25">
      <c r="F33924" s="469"/>
    </row>
    <row r="33925" spans="6:6" x14ac:dyDescent="0.25">
      <c r="F33925" s="469"/>
    </row>
    <row r="33926" spans="6:6" x14ac:dyDescent="0.25">
      <c r="F33926" s="469"/>
    </row>
    <row r="33927" spans="6:6" x14ac:dyDescent="0.25">
      <c r="F33927" s="469"/>
    </row>
    <row r="33928" spans="6:6" x14ac:dyDescent="0.25">
      <c r="F33928" s="469"/>
    </row>
    <row r="33929" spans="6:6" x14ac:dyDescent="0.25">
      <c r="F33929" s="469"/>
    </row>
    <row r="33930" spans="6:6" x14ac:dyDescent="0.25">
      <c r="F33930" s="469"/>
    </row>
    <row r="33931" spans="6:6" x14ac:dyDescent="0.25">
      <c r="F33931" s="469"/>
    </row>
    <row r="33932" spans="6:6" x14ac:dyDescent="0.25">
      <c r="F33932" s="469"/>
    </row>
    <row r="33933" spans="6:6" x14ac:dyDescent="0.25">
      <c r="F33933" s="469"/>
    </row>
    <row r="33934" spans="6:6" x14ac:dyDescent="0.25">
      <c r="F33934" s="469"/>
    </row>
    <row r="33935" spans="6:6" x14ac:dyDescent="0.25">
      <c r="F33935" s="469"/>
    </row>
    <row r="33936" spans="6:6" x14ac:dyDescent="0.25">
      <c r="F33936" s="469"/>
    </row>
    <row r="33937" spans="6:6" x14ac:dyDescent="0.25">
      <c r="F33937" s="469"/>
    </row>
    <row r="33938" spans="6:6" x14ac:dyDescent="0.25">
      <c r="F33938" s="469"/>
    </row>
    <row r="33939" spans="6:6" x14ac:dyDescent="0.25">
      <c r="F33939" s="469"/>
    </row>
    <row r="33940" spans="6:6" x14ac:dyDescent="0.25">
      <c r="F33940" s="469"/>
    </row>
    <row r="33941" spans="6:6" x14ac:dyDescent="0.25">
      <c r="F33941" s="469"/>
    </row>
    <row r="33942" spans="6:6" x14ac:dyDescent="0.25">
      <c r="F33942" s="469"/>
    </row>
    <row r="33943" spans="6:6" x14ac:dyDescent="0.25">
      <c r="F33943" s="469"/>
    </row>
    <row r="33944" spans="6:6" x14ac:dyDescent="0.25">
      <c r="F33944" s="469"/>
    </row>
    <row r="33945" spans="6:6" x14ac:dyDescent="0.25">
      <c r="F33945" s="469"/>
    </row>
    <row r="33946" spans="6:6" x14ac:dyDescent="0.25">
      <c r="F33946" s="469"/>
    </row>
    <row r="33947" spans="6:6" x14ac:dyDescent="0.25">
      <c r="F33947" s="469"/>
    </row>
    <row r="33948" spans="6:6" x14ac:dyDescent="0.25">
      <c r="F33948" s="469"/>
    </row>
    <row r="33949" spans="6:6" x14ac:dyDescent="0.25">
      <c r="F33949" s="469"/>
    </row>
    <row r="33950" spans="6:6" x14ac:dyDescent="0.25">
      <c r="F33950" s="469"/>
    </row>
    <row r="33951" spans="6:6" x14ac:dyDescent="0.25">
      <c r="F33951" s="469"/>
    </row>
    <row r="33952" spans="6:6" x14ac:dyDescent="0.25">
      <c r="F33952" s="469"/>
    </row>
    <row r="33953" spans="6:6" x14ac:dyDescent="0.25">
      <c r="F33953" s="469"/>
    </row>
    <row r="33954" spans="6:6" x14ac:dyDescent="0.25">
      <c r="F33954" s="469"/>
    </row>
    <row r="33955" spans="6:6" x14ac:dyDescent="0.25">
      <c r="F33955" s="469"/>
    </row>
    <row r="33956" spans="6:6" x14ac:dyDescent="0.25">
      <c r="F33956" s="469"/>
    </row>
    <row r="33957" spans="6:6" x14ac:dyDescent="0.25">
      <c r="F33957" s="469"/>
    </row>
    <row r="33958" spans="6:6" x14ac:dyDescent="0.25">
      <c r="F33958" s="469"/>
    </row>
    <row r="33959" spans="6:6" x14ac:dyDescent="0.25">
      <c r="F33959" s="469"/>
    </row>
    <row r="33960" spans="6:6" x14ac:dyDescent="0.25">
      <c r="F33960" s="469"/>
    </row>
    <row r="33961" spans="6:6" x14ac:dyDescent="0.25">
      <c r="F33961" s="469"/>
    </row>
    <row r="33962" spans="6:6" x14ac:dyDescent="0.25">
      <c r="F33962" s="469"/>
    </row>
    <row r="33963" spans="6:6" x14ac:dyDescent="0.25">
      <c r="F33963" s="469"/>
    </row>
    <row r="33964" spans="6:6" x14ac:dyDescent="0.25">
      <c r="F33964" s="469"/>
    </row>
    <row r="33965" spans="6:6" x14ac:dyDescent="0.25">
      <c r="F33965" s="469"/>
    </row>
    <row r="33966" spans="6:6" x14ac:dyDescent="0.25">
      <c r="F33966" s="469"/>
    </row>
    <row r="33967" spans="6:6" x14ac:dyDescent="0.25">
      <c r="F33967" s="469"/>
    </row>
    <row r="33968" spans="6:6" x14ac:dyDescent="0.25">
      <c r="F33968" s="469"/>
    </row>
    <row r="33969" spans="6:6" x14ac:dyDescent="0.25">
      <c r="F33969" s="469"/>
    </row>
    <row r="33970" spans="6:6" x14ac:dyDescent="0.25">
      <c r="F33970" s="469"/>
    </row>
    <row r="33971" spans="6:6" x14ac:dyDescent="0.25">
      <c r="F33971" s="469"/>
    </row>
    <row r="33972" spans="6:6" x14ac:dyDescent="0.25">
      <c r="F33972" s="469"/>
    </row>
    <row r="33973" spans="6:6" x14ac:dyDescent="0.25">
      <c r="F33973" s="469"/>
    </row>
    <row r="33974" spans="6:6" x14ac:dyDescent="0.25">
      <c r="F33974" s="469"/>
    </row>
    <row r="33975" spans="6:6" x14ac:dyDescent="0.25">
      <c r="F33975" s="469"/>
    </row>
    <row r="33976" spans="6:6" x14ac:dyDescent="0.25">
      <c r="F33976" s="469"/>
    </row>
    <row r="33977" spans="6:6" x14ac:dyDescent="0.25">
      <c r="F33977" s="469"/>
    </row>
    <row r="33978" spans="6:6" x14ac:dyDescent="0.25">
      <c r="F33978" s="469"/>
    </row>
    <row r="33979" spans="6:6" x14ac:dyDescent="0.25">
      <c r="F33979" s="469"/>
    </row>
    <row r="33980" spans="6:6" x14ac:dyDescent="0.25">
      <c r="F33980" s="469"/>
    </row>
    <row r="33981" spans="6:6" x14ac:dyDescent="0.25">
      <c r="F33981" s="469"/>
    </row>
    <row r="33982" spans="6:6" x14ac:dyDescent="0.25">
      <c r="F33982" s="469"/>
    </row>
    <row r="33983" spans="6:6" x14ac:dyDescent="0.25">
      <c r="F33983" s="469"/>
    </row>
    <row r="33984" spans="6:6" x14ac:dyDescent="0.25">
      <c r="F33984" s="469"/>
    </row>
    <row r="33985" spans="6:6" x14ac:dyDescent="0.25">
      <c r="F33985" s="469"/>
    </row>
    <row r="33986" spans="6:6" x14ac:dyDescent="0.25">
      <c r="F33986" s="469"/>
    </row>
    <row r="33987" spans="6:6" x14ac:dyDescent="0.25">
      <c r="F33987" s="469"/>
    </row>
    <row r="33988" spans="6:6" x14ac:dyDescent="0.25">
      <c r="F33988" s="469"/>
    </row>
    <row r="33989" spans="6:6" x14ac:dyDescent="0.25">
      <c r="F33989" s="469"/>
    </row>
    <row r="33990" spans="6:6" x14ac:dyDescent="0.25">
      <c r="F33990" s="469"/>
    </row>
    <row r="33991" spans="6:6" x14ac:dyDescent="0.25">
      <c r="F33991" s="469"/>
    </row>
    <row r="33992" spans="6:6" x14ac:dyDescent="0.25">
      <c r="F33992" s="469"/>
    </row>
    <row r="33993" spans="6:6" x14ac:dyDescent="0.25">
      <c r="F33993" s="469"/>
    </row>
    <row r="33994" spans="6:6" x14ac:dyDescent="0.25">
      <c r="F33994" s="469"/>
    </row>
    <row r="33995" spans="6:6" x14ac:dyDescent="0.25">
      <c r="F33995" s="469"/>
    </row>
    <row r="33996" spans="6:6" x14ac:dyDescent="0.25">
      <c r="F33996" s="469"/>
    </row>
    <row r="33997" spans="6:6" x14ac:dyDescent="0.25">
      <c r="F33997" s="469"/>
    </row>
    <row r="33998" spans="6:6" x14ac:dyDescent="0.25">
      <c r="F33998" s="469"/>
    </row>
    <row r="33999" spans="6:6" x14ac:dyDescent="0.25">
      <c r="F33999" s="469"/>
    </row>
    <row r="34000" spans="6:6" x14ac:dyDescent="0.25">
      <c r="F34000" s="469"/>
    </row>
    <row r="34001" spans="6:6" x14ac:dyDescent="0.25">
      <c r="F34001" s="469"/>
    </row>
    <row r="34002" spans="6:6" x14ac:dyDescent="0.25">
      <c r="F34002" s="469"/>
    </row>
    <row r="34003" spans="6:6" x14ac:dyDescent="0.25">
      <c r="F34003" s="469"/>
    </row>
    <row r="34004" spans="6:6" x14ac:dyDescent="0.25">
      <c r="F34004" s="469"/>
    </row>
    <row r="34005" spans="6:6" x14ac:dyDescent="0.25">
      <c r="F34005" s="469"/>
    </row>
    <row r="34006" spans="6:6" x14ac:dyDescent="0.25">
      <c r="F34006" s="469"/>
    </row>
    <row r="34007" spans="6:6" x14ac:dyDescent="0.25">
      <c r="F34007" s="469"/>
    </row>
    <row r="34008" spans="6:6" x14ac:dyDescent="0.25">
      <c r="F34008" s="469"/>
    </row>
    <row r="34009" spans="6:6" x14ac:dyDescent="0.25">
      <c r="F34009" s="469"/>
    </row>
    <row r="34010" spans="6:6" x14ac:dyDescent="0.25">
      <c r="F34010" s="469"/>
    </row>
    <row r="34011" spans="6:6" x14ac:dyDescent="0.25">
      <c r="F34011" s="469"/>
    </row>
    <row r="34012" spans="6:6" x14ac:dyDescent="0.25">
      <c r="F34012" s="469"/>
    </row>
    <row r="34013" spans="6:6" x14ac:dyDescent="0.25">
      <c r="F34013" s="469"/>
    </row>
    <row r="34014" spans="6:6" x14ac:dyDescent="0.25">
      <c r="F34014" s="469"/>
    </row>
    <row r="34015" spans="6:6" x14ac:dyDescent="0.25">
      <c r="F34015" s="469"/>
    </row>
    <row r="34016" spans="6:6" x14ac:dyDescent="0.25">
      <c r="F34016" s="469"/>
    </row>
    <row r="34017" spans="6:6" x14ac:dyDescent="0.25">
      <c r="F34017" s="469"/>
    </row>
    <row r="34018" spans="6:6" x14ac:dyDescent="0.25">
      <c r="F34018" s="469"/>
    </row>
    <row r="34019" spans="6:6" x14ac:dyDescent="0.25">
      <c r="F34019" s="469"/>
    </row>
    <row r="34020" spans="6:6" x14ac:dyDescent="0.25">
      <c r="F34020" s="469"/>
    </row>
    <row r="34021" spans="6:6" x14ac:dyDescent="0.25">
      <c r="F34021" s="469"/>
    </row>
    <row r="34022" spans="6:6" x14ac:dyDescent="0.25">
      <c r="F34022" s="469"/>
    </row>
    <row r="34023" spans="6:6" x14ac:dyDescent="0.25">
      <c r="F34023" s="469"/>
    </row>
    <row r="34024" spans="6:6" x14ac:dyDescent="0.25">
      <c r="F34024" s="469"/>
    </row>
    <row r="34025" spans="6:6" x14ac:dyDescent="0.25">
      <c r="F34025" s="469"/>
    </row>
    <row r="34026" spans="6:6" x14ac:dyDescent="0.25">
      <c r="F34026" s="469"/>
    </row>
    <row r="34027" spans="6:6" x14ac:dyDescent="0.25">
      <c r="F34027" s="469"/>
    </row>
    <row r="34028" spans="6:6" x14ac:dyDescent="0.25">
      <c r="F34028" s="469"/>
    </row>
    <row r="34029" spans="6:6" x14ac:dyDescent="0.25">
      <c r="F34029" s="469"/>
    </row>
    <row r="34030" spans="6:6" x14ac:dyDescent="0.25">
      <c r="F34030" s="469"/>
    </row>
    <row r="34031" spans="6:6" x14ac:dyDescent="0.25">
      <c r="F34031" s="469"/>
    </row>
    <row r="34032" spans="6:6" x14ac:dyDescent="0.25">
      <c r="F34032" s="469"/>
    </row>
    <row r="34033" spans="6:6" x14ac:dyDescent="0.25">
      <c r="F34033" s="469"/>
    </row>
    <row r="34034" spans="6:6" x14ac:dyDescent="0.25">
      <c r="F34034" s="469"/>
    </row>
    <row r="34035" spans="6:6" x14ac:dyDescent="0.25">
      <c r="F34035" s="469"/>
    </row>
    <row r="34036" spans="6:6" x14ac:dyDescent="0.25">
      <c r="F34036" s="469"/>
    </row>
    <row r="34037" spans="6:6" x14ac:dyDescent="0.25">
      <c r="F34037" s="469"/>
    </row>
    <row r="34038" spans="6:6" x14ac:dyDescent="0.25">
      <c r="F34038" s="469"/>
    </row>
    <row r="34039" spans="6:6" x14ac:dyDescent="0.25">
      <c r="F34039" s="469"/>
    </row>
    <row r="34040" spans="6:6" x14ac:dyDescent="0.25">
      <c r="F34040" s="469"/>
    </row>
    <row r="34041" spans="6:6" x14ac:dyDescent="0.25">
      <c r="F34041" s="469"/>
    </row>
    <row r="34042" spans="6:6" x14ac:dyDescent="0.25">
      <c r="F34042" s="469"/>
    </row>
    <row r="34043" spans="6:6" x14ac:dyDescent="0.25">
      <c r="F34043" s="469"/>
    </row>
    <row r="34044" spans="6:6" x14ac:dyDescent="0.25">
      <c r="F34044" s="469"/>
    </row>
    <row r="34045" spans="6:6" x14ac:dyDescent="0.25">
      <c r="F34045" s="469"/>
    </row>
    <row r="34046" spans="6:6" x14ac:dyDescent="0.25">
      <c r="F34046" s="469"/>
    </row>
    <row r="34047" spans="6:6" x14ac:dyDescent="0.25">
      <c r="F34047" s="469"/>
    </row>
    <row r="34048" spans="6:6" x14ac:dyDescent="0.25">
      <c r="F34048" s="469"/>
    </row>
    <row r="34049" spans="6:6" x14ac:dyDescent="0.25">
      <c r="F34049" s="469"/>
    </row>
    <row r="34050" spans="6:6" x14ac:dyDescent="0.25">
      <c r="F34050" s="469"/>
    </row>
    <row r="34051" spans="6:6" x14ac:dyDescent="0.25">
      <c r="F34051" s="469"/>
    </row>
    <row r="34052" spans="6:6" x14ac:dyDescent="0.25">
      <c r="F34052" s="469"/>
    </row>
    <row r="34053" spans="6:6" x14ac:dyDescent="0.25">
      <c r="F34053" s="469"/>
    </row>
    <row r="34054" spans="6:6" x14ac:dyDescent="0.25">
      <c r="F34054" s="469"/>
    </row>
    <row r="34055" spans="6:6" x14ac:dyDescent="0.25">
      <c r="F34055" s="469"/>
    </row>
    <row r="34056" spans="6:6" x14ac:dyDescent="0.25">
      <c r="F34056" s="469"/>
    </row>
    <row r="34057" spans="6:6" x14ac:dyDescent="0.25">
      <c r="F34057" s="469"/>
    </row>
    <row r="34058" spans="6:6" x14ac:dyDescent="0.25">
      <c r="F34058" s="469"/>
    </row>
    <row r="34059" spans="6:6" x14ac:dyDescent="0.25">
      <c r="F34059" s="469"/>
    </row>
    <row r="34060" spans="6:6" x14ac:dyDescent="0.25">
      <c r="F34060" s="469"/>
    </row>
    <row r="34061" spans="6:6" x14ac:dyDescent="0.25">
      <c r="F34061" s="469"/>
    </row>
    <row r="34062" spans="6:6" x14ac:dyDescent="0.25">
      <c r="F34062" s="469"/>
    </row>
    <row r="34063" spans="6:6" x14ac:dyDescent="0.25">
      <c r="F34063" s="469"/>
    </row>
    <row r="34064" spans="6:6" x14ac:dyDescent="0.25">
      <c r="F34064" s="469"/>
    </row>
    <row r="34065" spans="6:6" x14ac:dyDescent="0.25">
      <c r="F34065" s="469"/>
    </row>
    <row r="34066" spans="6:6" x14ac:dyDescent="0.25">
      <c r="F34066" s="469"/>
    </row>
    <row r="34067" spans="6:6" x14ac:dyDescent="0.25">
      <c r="F34067" s="469"/>
    </row>
    <row r="34068" spans="6:6" x14ac:dyDescent="0.25">
      <c r="F34068" s="469"/>
    </row>
    <row r="34069" spans="6:6" x14ac:dyDescent="0.25">
      <c r="F34069" s="469"/>
    </row>
    <row r="34070" spans="6:6" x14ac:dyDescent="0.25">
      <c r="F34070" s="469"/>
    </row>
    <row r="34071" spans="6:6" x14ac:dyDescent="0.25">
      <c r="F34071" s="469"/>
    </row>
    <row r="34072" spans="6:6" x14ac:dyDescent="0.25">
      <c r="F34072" s="469"/>
    </row>
    <row r="34073" spans="6:6" x14ac:dyDescent="0.25">
      <c r="F34073" s="469"/>
    </row>
    <row r="34074" spans="6:6" x14ac:dyDescent="0.25">
      <c r="F34074" s="469"/>
    </row>
    <row r="34075" spans="6:6" x14ac:dyDescent="0.25">
      <c r="F34075" s="469"/>
    </row>
    <row r="34076" spans="6:6" x14ac:dyDescent="0.25">
      <c r="F34076" s="469"/>
    </row>
    <row r="34077" spans="6:6" x14ac:dyDescent="0.25">
      <c r="F34077" s="469"/>
    </row>
    <row r="34078" spans="6:6" x14ac:dyDescent="0.25">
      <c r="F34078" s="469"/>
    </row>
    <row r="34079" spans="6:6" x14ac:dyDescent="0.25">
      <c r="F34079" s="469"/>
    </row>
    <row r="34080" spans="6:6" x14ac:dyDescent="0.25">
      <c r="F34080" s="469"/>
    </row>
    <row r="34081" spans="6:6" x14ac:dyDescent="0.25">
      <c r="F34081" s="469"/>
    </row>
    <row r="34082" spans="6:6" x14ac:dyDescent="0.25">
      <c r="F34082" s="469"/>
    </row>
    <row r="34083" spans="6:6" x14ac:dyDescent="0.25">
      <c r="F34083" s="469"/>
    </row>
    <row r="34084" spans="6:6" x14ac:dyDescent="0.25">
      <c r="F34084" s="469"/>
    </row>
    <row r="34085" spans="6:6" x14ac:dyDescent="0.25">
      <c r="F34085" s="469"/>
    </row>
    <row r="34086" spans="6:6" x14ac:dyDescent="0.25">
      <c r="F34086" s="469"/>
    </row>
    <row r="34087" spans="6:6" x14ac:dyDescent="0.25">
      <c r="F34087" s="469"/>
    </row>
    <row r="34088" spans="6:6" x14ac:dyDescent="0.25">
      <c r="F34088" s="469"/>
    </row>
    <row r="34089" spans="6:6" x14ac:dyDescent="0.25">
      <c r="F34089" s="469"/>
    </row>
    <row r="34090" spans="6:6" x14ac:dyDescent="0.25">
      <c r="F34090" s="469"/>
    </row>
    <row r="34091" spans="6:6" x14ac:dyDescent="0.25">
      <c r="F34091" s="469"/>
    </row>
    <row r="34092" spans="6:6" x14ac:dyDescent="0.25">
      <c r="F34092" s="469"/>
    </row>
    <row r="34093" spans="6:6" x14ac:dyDescent="0.25">
      <c r="F34093" s="469"/>
    </row>
    <row r="34094" spans="6:6" x14ac:dyDescent="0.25">
      <c r="F34094" s="469"/>
    </row>
    <row r="34095" spans="6:6" x14ac:dyDescent="0.25">
      <c r="F34095" s="469"/>
    </row>
    <row r="34096" spans="6:6" x14ac:dyDescent="0.25">
      <c r="F34096" s="469"/>
    </row>
    <row r="34097" spans="6:6" x14ac:dyDescent="0.25">
      <c r="F34097" s="469"/>
    </row>
    <row r="34098" spans="6:6" x14ac:dyDescent="0.25">
      <c r="F34098" s="469"/>
    </row>
    <row r="34099" spans="6:6" x14ac:dyDescent="0.25">
      <c r="F34099" s="469"/>
    </row>
    <row r="34100" spans="6:6" x14ac:dyDescent="0.25">
      <c r="F34100" s="469"/>
    </row>
    <row r="34101" spans="6:6" x14ac:dyDescent="0.25">
      <c r="F34101" s="469"/>
    </row>
    <row r="34102" spans="6:6" x14ac:dyDescent="0.25">
      <c r="F34102" s="469"/>
    </row>
    <row r="34103" spans="6:6" x14ac:dyDescent="0.25">
      <c r="F34103" s="469"/>
    </row>
    <row r="34104" spans="6:6" x14ac:dyDescent="0.25">
      <c r="F34104" s="469"/>
    </row>
    <row r="34105" spans="6:6" x14ac:dyDescent="0.25">
      <c r="F34105" s="469"/>
    </row>
    <row r="34106" spans="6:6" x14ac:dyDescent="0.25">
      <c r="F34106" s="469"/>
    </row>
    <row r="34107" spans="6:6" x14ac:dyDescent="0.25">
      <c r="F34107" s="469"/>
    </row>
    <row r="34108" spans="6:6" x14ac:dyDescent="0.25">
      <c r="F34108" s="469"/>
    </row>
    <row r="34109" spans="6:6" x14ac:dyDescent="0.25">
      <c r="F34109" s="469"/>
    </row>
    <row r="34110" spans="6:6" x14ac:dyDescent="0.25">
      <c r="F34110" s="469"/>
    </row>
    <row r="34111" spans="6:6" x14ac:dyDescent="0.25">
      <c r="F34111" s="469"/>
    </row>
    <row r="34112" spans="6:6" x14ac:dyDescent="0.25">
      <c r="F34112" s="469"/>
    </row>
    <row r="34113" spans="6:6" x14ac:dyDescent="0.25">
      <c r="F34113" s="469"/>
    </row>
    <row r="34114" spans="6:6" x14ac:dyDescent="0.25">
      <c r="F34114" s="469"/>
    </row>
    <row r="34115" spans="6:6" x14ac:dyDescent="0.25">
      <c r="F34115" s="469"/>
    </row>
    <row r="34116" spans="6:6" x14ac:dyDescent="0.25">
      <c r="F34116" s="469"/>
    </row>
    <row r="34117" spans="6:6" x14ac:dyDescent="0.25">
      <c r="F34117" s="469"/>
    </row>
    <row r="34118" spans="6:6" x14ac:dyDescent="0.25">
      <c r="F34118" s="469"/>
    </row>
    <row r="34119" spans="6:6" x14ac:dyDescent="0.25">
      <c r="F34119" s="469"/>
    </row>
    <row r="34120" spans="6:6" x14ac:dyDescent="0.25">
      <c r="F34120" s="469"/>
    </row>
    <row r="34121" spans="6:6" x14ac:dyDescent="0.25">
      <c r="F34121" s="469"/>
    </row>
    <row r="34122" spans="6:6" x14ac:dyDescent="0.25">
      <c r="F34122" s="469"/>
    </row>
    <row r="34123" spans="6:6" x14ac:dyDescent="0.25">
      <c r="F34123" s="469"/>
    </row>
    <row r="34124" spans="6:6" x14ac:dyDescent="0.25">
      <c r="F34124" s="469"/>
    </row>
    <row r="34125" spans="6:6" x14ac:dyDescent="0.25">
      <c r="F34125" s="469"/>
    </row>
    <row r="34126" spans="6:6" x14ac:dyDescent="0.25">
      <c r="F34126" s="469"/>
    </row>
    <row r="34127" spans="6:6" x14ac:dyDescent="0.25">
      <c r="F34127" s="469"/>
    </row>
    <row r="34128" spans="6:6" x14ac:dyDescent="0.25">
      <c r="F34128" s="469"/>
    </row>
    <row r="34129" spans="6:6" x14ac:dyDescent="0.25">
      <c r="F34129" s="469"/>
    </row>
    <row r="34130" spans="6:6" x14ac:dyDescent="0.25">
      <c r="F34130" s="469"/>
    </row>
    <row r="34131" spans="6:6" x14ac:dyDescent="0.25">
      <c r="F34131" s="469"/>
    </row>
    <row r="34132" spans="6:6" x14ac:dyDescent="0.25">
      <c r="F34132" s="469"/>
    </row>
    <row r="34133" spans="6:6" x14ac:dyDescent="0.25">
      <c r="F34133" s="469"/>
    </row>
    <row r="34134" spans="6:6" x14ac:dyDescent="0.25">
      <c r="F34134" s="469"/>
    </row>
    <row r="34135" spans="6:6" x14ac:dyDescent="0.25">
      <c r="F34135" s="469"/>
    </row>
    <row r="34136" spans="6:6" x14ac:dyDescent="0.25">
      <c r="F34136" s="469"/>
    </row>
    <row r="34137" spans="6:6" x14ac:dyDescent="0.25">
      <c r="F34137" s="469"/>
    </row>
    <row r="34138" spans="6:6" x14ac:dyDescent="0.25">
      <c r="F34138" s="469"/>
    </row>
    <row r="34139" spans="6:6" x14ac:dyDescent="0.25">
      <c r="F34139" s="469"/>
    </row>
    <row r="34140" spans="6:6" x14ac:dyDescent="0.25">
      <c r="F34140" s="469"/>
    </row>
    <row r="34141" spans="6:6" x14ac:dyDescent="0.25">
      <c r="F34141" s="469"/>
    </row>
    <row r="34142" spans="6:6" x14ac:dyDescent="0.25">
      <c r="F34142" s="469"/>
    </row>
    <row r="34143" spans="6:6" x14ac:dyDescent="0.25">
      <c r="F34143" s="469"/>
    </row>
    <row r="34144" spans="6:6" x14ac:dyDescent="0.25">
      <c r="F34144" s="469"/>
    </row>
    <row r="34145" spans="6:6" x14ac:dyDescent="0.25">
      <c r="F34145" s="469"/>
    </row>
    <row r="34146" spans="6:6" x14ac:dyDescent="0.25">
      <c r="F34146" s="469"/>
    </row>
    <row r="34147" spans="6:6" x14ac:dyDescent="0.25">
      <c r="F34147" s="469"/>
    </row>
    <row r="34148" spans="6:6" x14ac:dyDescent="0.25">
      <c r="F34148" s="469"/>
    </row>
    <row r="34149" spans="6:6" x14ac:dyDescent="0.25">
      <c r="F34149" s="469"/>
    </row>
    <row r="34150" spans="6:6" x14ac:dyDescent="0.25">
      <c r="F34150" s="469"/>
    </row>
    <row r="34151" spans="6:6" x14ac:dyDescent="0.25">
      <c r="F34151" s="469"/>
    </row>
    <row r="34152" spans="6:6" x14ac:dyDescent="0.25">
      <c r="F34152" s="469"/>
    </row>
    <row r="34153" spans="6:6" x14ac:dyDescent="0.25">
      <c r="F34153" s="469"/>
    </row>
    <row r="34154" spans="6:6" x14ac:dyDescent="0.25">
      <c r="F34154" s="469"/>
    </row>
    <row r="34155" spans="6:6" x14ac:dyDescent="0.25">
      <c r="F34155" s="469"/>
    </row>
    <row r="34156" spans="6:6" x14ac:dyDescent="0.25">
      <c r="F34156" s="469"/>
    </row>
    <row r="34157" spans="6:6" x14ac:dyDescent="0.25">
      <c r="F34157" s="469"/>
    </row>
    <row r="34158" spans="6:6" x14ac:dyDescent="0.25">
      <c r="F34158" s="469"/>
    </row>
    <row r="34159" spans="6:6" x14ac:dyDescent="0.25">
      <c r="F34159" s="469"/>
    </row>
    <row r="34160" spans="6:6" x14ac:dyDescent="0.25">
      <c r="F34160" s="469"/>
    </row>
    <row r="34161" spans="6:6" x14ac:dyDescent="0.25">
      <c r="F34161" s="469"/>
    </row>
    <row r="34162" spans="6:6" x14ac:dyDescent="0.25">
      <c r="F34162" s="469"/>
    </row>
    <row r="34163" spans="6:6" x14ac:dyDescent="0.25">
      <c r="F34163" s="469"/>
    </row>
    <row r="34164" spans="6:6" x14ac:dyDescent="0.25">
      <c r="F34164" s="469"/>
    </row>
    <row r="34165" spans="6:6" x14ac:dyDescent="0.25">
      <c r="F34165" s="469"/>
    </row>
    <row r="34166" spans="6:6" x14ac:dyDescent="0.25">
      <c r="F34166" s="469"/>
    </row>
    <row r="34167" spans="6:6" x14ac:dyDescent="0.25">
      <c r="F34167" s="469"/>
    </row>
    <row r="34168" spans="6:6" x14ac:dyDescent="0.25">
      <c r="F34168" s="469"/>
    </row>
    <row r="34169" spans="6:6" x14ac:dyDescent="0.25">
      <c r="F34169" s="469"/>
    </row>
    <row r="34170" spans="6:6" x14ac:dyDescent="0.25">
      <c r="F34170" s="469"/>
    </row>
    <row r="34171" spans="6:6" x14ac:dyDescent="0.25">
      <c r="F34171" s="469"/>
    </row>
    <row r="34172" spans="6:6" x14ac:dyDescent="0.25">
      <c r="F34172" s="469"/>
    </row>
    <row r="34173" spans="6:6" x14ac:dyDescent="0.25">
      <c r="F34173" s="469"/>
    </row>
    <row r="34174" spans="6:6" x14ac:dyDescent="0.25">
      <c r="F34174" s="469"/>
    </row>
    <row r="34175" spans="6:6" x14ac:dyDescent="0.25">
      <c r="F34175" s="469"/>
    </row>
    <row r="34176" spans="6:6" x14ac:dyDescent="0.25">
      <c r="F34176" s="469"/>
    </row>
    <row r="34177" spans="6:6" x14ac:dyDescent="0.25">
      <c r="F34177" s="469"/>
    </row>
    <row r="34178" spans="6:6" x14ac:dyDescent="0.25">
      <c r="F34178" s="469"/>
    </row>
    <row r="34179" spans="6:6" x14ac:dyDescent="0.25">
      <c r="F34179" s="469"/>
    </row>
    <row r="34180" spans="6:6" x14ac:dyDescent="0.25">
      <c r="F34180" s="469"/>
    </row>
    <row r="34181" spans="6:6" x14ac:dyDescent="0.25">
      <c r="F34181" s="469"/>
    </row>
    <row r="34182" spans="6:6" x14ac:dyDescent="0.25">
      <c r="F34182" s="469"/>
    </row>
    <row r="34183" spans="6:6" x14ac:dyDescent="0.25">
      <c r="F34183" s="469"/>
    </row>
    <row r="34184" spans="6:6" x14ac:dyDescent="0.25">
      <c r="F34184" s="469"/>
    </row>
    <row r="34185" spans="6:6" x14ac:dyDescent="0.25">
      <c r="F34185" s="469"/>
    </row>
    <row r="34186" spans="6:6" x14ac:dyDescent="0.25">
      <c r="F34186" s="469"/>
    </row>
    <row r="34187" spans="6:6" x14ac:dyDescent="0.25">
      <c r="F34187" s="469"/>
    </row>
    <row r="34188" spans="6:6" x14ac:dyDescent="0.25">
      <c r="F34188" s="469"/>
    </row>
    <row r="34189" spans="6:6" x14ac:dyDescent="0.25">
      <c r="F34189" s="469"/>
    </row>
    <row r="34190" spans="6:6" x14ac:dyDescent="0.25">
      <c r="F34190" s="469"/>
    </row>
    <row r="34191" spans="6:6" x14ac:dyDescent="0.25">
      <c r="F34191" s="469"/>
    </row>
    <row r="34192" spans="6:6" x14ac:dyDescent="0.25">
      <c r="F34192" s="469"/>
    </row>
    <row r="34193" spans="6:6" x14ac:dyDescent="0.25">
      <c r="F34193" s="469"/>
    </row>
    <row r="34194" spans="6:6" x14ac:dyDescent="0.25">
      <c r="F34194" s="469"/>
    </row>
    <row r="34195" spans="6:6" x14ac:dyDescent="0.25">
      <c r="F34195" s="469"/>
    </row>
    <row r="34196" spans="6:6" x14ac:dyDescent="0.25">
      <c r="F34196" s="469"/>
    </row>
    <row r="34197" spans="6:6" x14ac:dyDescent="0.25">
      <c r="F34197" s="469"/>
    </row>
    <row r="34198" spans="6:6" x14ac:dyDescent="0.25">
      <c r="F34198" s="469"/>
    </row>
    <row r="34199" spans="6:6" x14ac:dyDescent="0.25">
      <c r="F34199" s="469"/>
    </row>
    <row r="34200" spans="6:6" x14ac:dyDescent="0.25">
      <c r="F34200" s="469"/>
    </row>
    <row r="34201" spans="6:6" x14ac:dyDescent="0.25">
      <c r="F34201" s="469"/>
    </row>
    <row r="34202" spans="6:6" x14ac:dyDescent="0.25">
      <c r="F34202" s="469"/>
    </row>
    <row r="34203" spans="6:6" x14ac:dyDescent="0.25">
      <c r="F34203" s="469"/>
    </row>
    <row r="34204" spans="6:6" x14ac:dyDescent="0.25">
      <c r="F34204" s="469"/>
    </row>
    <row r="34205" spans="6:6" x14ac:dyDescent="0.25">
      <c r="F34205" s="469"/>
    </row>
    <row r="34206" spans="6:6" x14ac:dyDescent="0.25">
      <c r="F34206" s="469"/>
    </row>
    <row r="34207" spans="6:6" x14ac:dyDescent="0.25">
      <c r="F34207" s="469"/>
    </row>
    <row r="34208" spans="6:6" x14ac:dyDescent="0.25">
      <c r="F34208" s="469"/>
    </row>
    <row r="34209" spans="6:6" x14ac:dyDescent="0.25">
      <c r="F34209" s="469"/>
    </row>
    <row r="34210" spans="6:6" x14ac:dyDescent="0.25">
      <c r="F34210" s="469"/>
    </row>
    <row r="34211" spans="6:6" x14ac:dyDescent="0.25">
      <c r="F34211" s="469"/>
    </row>
    <row r="34212" spans="6:6" x14ac:dyDescent="0.25">
      <c r="F34212" s="469"/>
    </row>
    <row r="34213" spans="6:6" x14ac:dyDescent="0.25">
      <c r="F34213" s="469"/>
    </row>
    <row r="34214" spans="6:6" x14ac:dyDescent="0.25">
      <c r="F34214" s="469"/>
    </row>
    <row r="34215" spans="6:6" x14ac:dyDescent="0.25">
      <c r="F34215" s="469"/>
    </row>
    <row r="34216" spans="6:6" x14ac:dyDescent="0.25">
      <c r="F34216" s="469"/>
    </row>
    <row r="34217" spans="6:6" x14ac:dyDescent="0.25">
      <c r="F34217" s="469"/>
    </row>
    <row r="34218" spans="6:6" x14ac:dyDescent="0.25">
      <c r="F34218" s="469"/>
    </row>
    <row r="34219" spans="6:6" x14ac:dyDescent="0.25">
      <c r="F34219" s="469"/>
    </row>
    <row r="34220" spans="6:6" x14ac:dyDescent="0.25">
      <c r="F34220" s="469"/>
    </row>
    <row r="34221" spans="6:6" x14ac:dyDescent="0.25">
      <c r="F34221" s="469"/>
    </row>
    <row r="34222" spans="6:6" x14ac:dyDescent="0.25">
      <c r="F34222" s="469"/>
    </row>
    <row r="34223" spans="6:6" x14ac:dyDescent="0.25">
      <c r="F34223" s="469"/>
    </row>
    <row r="34224" spans="6:6" x14ac:dyDescent="0.25">
      <c r="F34224" s="469"/>
    </row>
    <row r="34225" spans="6:6" x14ac:dyDescent="0.25">
      <c r="F34225" s="469"/>
    </row>
    <row r="34226" spans="6:6" x14ac:dyDescent="0.25">
      <c r="F34226" s="469"/>
    </row>
    <row r="34227" spans="6:6" x14ac:dyDescent="0.25">
      <c r="F34227" s="469"/>
    </row>
    <row r="34228" spans="6:6" x14ac:dyDescent="0.25">
      <c r="F34228" s="469"/>
    </row>
    <row r="34229" spans="6:6" x14ac:dyDescent="0.25">
      <c r="F34229" s="469"/>
    </row>
    <row r="34230" spans="6:6" x14ac:dyDescent="0.25">
      <c r="F34230" s="469"/>
    </row>
    <row r="34231" spans="6:6" x14ac:dyDescent="0.25">
      <c r="F34231" s="469"/>
    </row>
    <row r="34232" spans="6:6" x14ac:dyDescent="0.25">
      <c r="F34232" s="469"/>
    </row>
    <row r="34233" spans="6:6" x14ac:dyDescent="0.25">
      <c r="F34233" s="469"/>
    </row>
    <row r="34234" spans="6:6" x14ac:dyDescent="0.25">
      <c r="F34234" s="469"/>
    </row>
    <row r="34235" spans="6:6" x14ac:dyDescent="0.25">
      <c r="F34235" s="469"/>
    </row>
    <row r="34236" spans="6:6" x14ac:dyDescent="0.25">
      <c r="F34236" s="469"/>
    </row>
    <row r="34237" spans="6:6" x14ac:dyDescent="0.25">
      <c r="F34237" s="469"/>
    </row>
    <row r="34238" spans="6:6" x14ac:dyDescent="0.25">
      <c r="F34238" s="469"/>
    </row>
    <row r="34239" spans="6:6" x14ac:dyDescent="0.25">
      <c r="F34239" s="469"/>
    </row>
    <row r="34240" spans="6:6" x14ac:dyDescent="0.25">
      <c r="F34240" s="469"/>
    </row>
    <row r="34241" spans="6:6" x14ac:dyDescent="0.25">
      <c r="F34241" s="469"/>
    </row>
    <row r="34242" spans="6:6" x14ac:dyDescent="0.25">
      <c r="F34242" s="469"/>
    </row>
    <row r="34243" spans="6:6" x14ac:dyDescent="0.25">
      <c r="F34243" s="469"/>
    </row>
    <row r="34244" spans="6:6" x14ac:dyDescent="0.25">
      <c r="F34244" s="469"/>
    </row>
    <row r="34245" spans="6:6" x14ac:dyDescent="0.25">
      <c r="F34245" s="469"/>
    </row>
    <row r="34246" spans="6:6" x14ac:dyDescent="0.25">
      <c r="F34246" s="469"/>
    </row>
    <row r="34247" spans="6:6" x14ac:dyDescent="0.25">
      <c r="F34247" s="469"/>
    </row>
    <row r="34248" spans="6:6" x14ac:dyDescent="0.25">
      <c r="F34248" s="469"/>
    </row>
    <row r="34249" spans="6:6" x14ac:dyDescent="0.25">
      <c r="F34249" s="469"/>
    </row>
    <row r="34250" spans="6:6" x14ac:dyDescent="0.25">
      <c r="F34250" s="469"/>
    </row>
    <row r="34251" spans="6:6" x14ac:dyDescent="0.25">
      <c r="F34251" s="469"/>
    </row>
    <row r="34252" spans="6:6" x14ac:dyDescent="0.25">
      <c r="F34252" s="469"/>
    </row>
    <row r="34253" spans="6:6" x14ac:dyDescent="0.25">
      <c r="F34253" s="469"/>
    </row>
    <row r="34254" spans="6:6" x14ac:dyDescent="0.25">
      <c r="F34254" s="469"/>
    </row>
    <row r="34255" spans="6:6" x14ac:dyDescent="0.25">
      <c r="F34255" s="469"/>
    </row>
    <row r="34256" spans="6:6" x14ac:dyDescent="0.25">
      <c r="F34256" s="469"/>
    </row>
    <row r="34257" spans="6:6" x14ac:dyDescent="0.25">
      <c r="F34257" s="469"/>
    </row>
    <row r="34258" spans="6:6" x14ac:dyDescent="0.25">
      <c r="F34258" s="469"/>
    </row>
    <row r="34259" spans="6:6" x14ac:dyDescent="0.25">
      <c r="F34259" s="469"/>
    </row>
    <row r="34260" spans="6:6" x14ac:dyDescent="0.25">
      <c r="F34260" s="469"/>
    </row>
    <row r="34261" spans="6:6" x14ac:dyDescent="0.25">
      <c r="F34261" s="469"/>
    </row>
    <row r="34262" spans="6:6" x14ac:dyDescent="0.25">
      <c r="F34262" s="469"/>
    </row>
    <row r="34263" spans="6:6" x14ac:dyDescent="0.25">
      <c r="F34263" s="469"/>
    </row>
    <row r="34264" spans="6:6" x14ac:dyDescent="0.25">
      <c r="F34264" s="469"/>
    </row>
    <row r="34265" spans="6:6" x14ac:dyDescent="0.25">
      <c r="F34265" s="469"/>
    </row>
    <row r="34266" spans="6:6" x14ac:dyDescent="0.25">
      <c r="F34266" s="469"/>
    </row>
    <row r="34267" spans="6:6" x14ac:dyDescent="0.25">
      <c r="F34267" s="469"/>
    </row>
    <row r="34268" spans="6:6" x14ac:dyDescent="0.25">
      <c r="F34268" s="469"/>
    </row>
    <row r="34269" spans="6:6" x14ac:dyDescent="0.25">
      <c r="F34269" s="469"/>
    </row>
    <row r="34270" spans="6:6" x14ac:dyDescent="0.25">
      <c r="F34270" s="469"/>
    </row>
    <row r="34271" spans="6:6" x14ac:dyDescent="0.25">
      <c r="F34271" s="469"/>
    </row>
    <row r="34272" spans="6:6" x14ac:dyDescent="0.25">
      <c r="F34272" s="469"/>
    </row>
    <row r="34273" spans="6:6" x14ac:dyDescent="0.25">
      <c r="F34273" s="469"/>
    </row>
    <row r="34274" spans="6:6" x14ac:dyDescent="0.25">
      <c r="F34274" s="469"/>
    </row>
    <row r="34275" spans="6:6" x14ac:dyDescent="0.25">
      <c r="F34275" s="469"/>
    </row>
    <row r="34276" spans="6:6" x14ac:dyDescent="0.25">
      <c r="F34276" s="469"/>
    </row>
    <row r="34277" spans="6:6" x14ac:dyDescent="0.25">
      <c r="F34277" s="469"/>
    </row>
    <row r="34278" spans="6:6" x14ac:dyDescent="0.25">
      <c r="F34278" s="469"/>
    </row>
    <row r="34279" spans="6:6" x14ac:dyDescent="0.25">
      <c r="F34279" s="469"/>
    </row>
    <row r="34280" spans="6:6" x14ac:dyDescent="0.25">
      <c r="F34280" s="469"/>
    </row>
    <row r="34281" spans="6:6" x14ac:dyDescent="0.25">
      <c r="F34281" s="469"/>
    </row>
    <row r="34282" spans="6:6" x14ac:dyDescent="0.25">
      <c r="F34282" s="469"/>
    </row>
    <row r="34283" spans="6:6" x14ac:dyDescent="0.25">
      <c r="F34283" s="469"/>
    </row>
    <row r="34284" spans="6:6" x14ac:dyDescent="0.25">
      <c r="F34284" s="469"/>
    </row>
    <row r="34285" spans="6:6" x14ac:dyDescent="0.25">
      <c r="F34285" s="469"/>
    </row>
    <row r="34286" spans="6:6" x14ac:dyDescent="0.25">
      <c r="F34286" s="469"/>
    </row>
    <row r="34287" spans="6:6" x14ac:dyDescent="0.25">
      <c r="F34287" s="469"/>
    </row>
    <row r="34288" spans="6:6" x14ac:dyDescent="0.25">
      <c r="F34288" s="469"/>
    </row>
    <row r="34289" spans="6:6" x14ac:dyDescent="0.25">
      <c r="F34289" s="469"/>
    </row>
    <row r="34290" spans="6:6" x14ac:dyDescent="0.25">
      <c r="F34290" s="469"/>
    </row>
    <row r="34291" spans="6:6" x14ac:dyDescent="0.25">
      <c r="F34291" s="469"/>
    </row>
    <row r="34292" spans="6:6" x14ac:dyDescent="0.25">
      <c r="F34292" s="469"/>
    </row>
    <row r="34293" spans="6:6" x14ac:dyDescent="0.25">
      <c r="F34293" s="469"/>
    </row>
    <row r="34294" spans="6:6" x14ac:dyDescent="0.25">
      <c r="F34294" s="469"/>
    </row>
    <row r="34295" spans="6:6" x14ac:dyDescent="0.25">
      <c r="F34295" s="469"/>
    </row>
    <row r="34296" spans="6:6" x14ac:dyDescent="0.25">
      <c r="F34296" s="469"/>
    </row>
    <row r="34297" spans="6:6" x14ac:dyDescent="0.25">
      <c r="F34297" s="469"/>
    </row>
    <row r="34298" spans="6:6" x14ac:dyDescent="0.25">
      <c r="F34298" s="469"/>
    </row>
    <row r="34299" spans="6:6" x14ac:dyDescent="0.25">
      <c r="F34299" s="469"/>
    </row>
    <row r="34300" spans="6:6" x14ac:dyDescent="0.25">
      <c r="F34300" s="469"/>
    </row>
    <row r="34301" spans="6:6" x14ac:dyDescent="0.25">
      <c r="F34301" s="469"/>
    </row>
    <row r="34302" spans="6:6" x14ac:dyDescent="0.25">
      <c r="F34302" s="469"/>
    </row>
    <row r="34303" spans="6:6" x14ac:dyDescent="0.25">
      <c r="F34303" s="469"/>
    </row>
    <row r="34304" spans="6:6" x14ac:dyDescent="0.25">
      <c r="F34304" s="469"/>
    </row>
    <row r="34305" spans="6:6" x14ac:dyDescent="0.25">
      <c r="F34305" s="469"/>
    </row>
    <row r="34306" spans="6:6" x14ac:dyDescent="0.25">
      <c r="F34306" s="469"/>
    </row>
    <row r="34307" spans="6:6" x14ac:dyDescent="0.25">
      <c r="F34307" s="469"/>
    </row>
    <row r="34308" spans="6:6" x14ac:dyDescent="0.25">
      <c r="F34308" s="469"/>
    </row>
    <row r="34309" spans="6:6" x14ac:dyDescent="0.25">
      <c r="F34309" s="469"/>
    </row>
    <row r="34310" spans="6:6" x14ac:dyDescent="0.25">
      <c r="F34310" s="469"/>
    </row>
    <row r="34311" spans="6:6" x14ac:dyDescent="0.25">
      <c r="F34311" s="469"/>
    </row>
    <row r="34312" spans="6:6" x14ac:dyDescent="0.25">
      <c r="F34312" s="469"/>
    </row>
    <row r="34313" spans="6:6" x14ac:dyDescent="0.25">
      <c r="F34313" s="469"/>
    </row>
    <row r="34314" spans="6:6" x14ac:dyDescent="0.25">
      <c r="F34314" s="469"/>
    </row>
    <row r="34315" spans="6:6" x14ac:dyDescent="0.25">
      <c r="F34315" s="469"/>
    </row>
    <row r="34316" spans="6:6" x14ac:dyDescent="0.25">
      <c r="F34316" s="469"/>
    </row>
    <row r="34317" spans="6:6" x14ac:dyDescent="0.25">
      <c r="F34317" s="469"/>
    </row>
    <row r="34318" spans="6:6" x14ac:dyDescent="0.25">
      <c r="F34318" s="469"/>
    </row>
    <row r="34319" spans="6:6" x14ac:dyDescent="0.25">
      <c r="F34319" s="469"/>
    </row>
    <row r="34320" spans="6:6" x14ac:dyDescent="0.25">
      <c r="F34320" s="469"/>
    </row>
    <row r="34321" spans="6:6" x14ac:dyDescent="0.25">
      <c r="F34321" s="469"/>
    </row>
    <row r="34322" spans="6:6" x14ac:dyDescent="0.25">
      <c r="F34322" s="469"/>
    </row>
    <row r="34323" spans="6:6" x14ac:dyDescent="0.25">
      <c r="F34323" s="469"/>
    </row>
    <row r="34324" spans="6:6" x14ac:dyDescent="0.25">
      <c r="F34324" s="469"/>
    </row>
    <row r="34325" spans="6:6" x14ac:dyDescent="0.25">
      <c r="F34325" s="469"/>
    </row>
    <row r="34326" spans="6:6" x14ac:dyDescent="0.25">
      <c r="F34326" s="469"/>
    </row>
    <row r="34327" spans="6:6" x14ac:dyDescent="0.25">
      <c r="F34327" s="469"/>
    </row>
    <row r="34328" spans="6:6" x14ac:dyDescent="0.25">
      <c r="F34328" s="469"/>
    </row>
    <row r="34329" spans="6:6" x14ac:dyDescent="0.25">
      <c r="F34329" s="469"/>
    </row>
    <row r="34330" spans="6:6" x14ac:dyDescent="0.25">
      <c r="F34330" s="469"/>
    </row>
    <row r="34331" spans="6:6" x14ac:dyDescent="0.25">
      <c r="F34331" s="469"/>
    </row>
    <row r="34332" spans="6:6" x14ac:dyDescent="0.25">
      <c r="F34332" s="469"/>
    </row>
    <row r="34333" spans="6:6" x14ac:dyDescent="0.25">
      <c r="F34333" s="469"/>
    </row>
    <row r="34334" spans="6:6" x14ac:dyDescent="0.25">
      <c r="F34334" s="469"/>
    </row>
    <row r="34335" spans="6:6" x14ac:dyDescent="0.25">
      <c r="F34335" s="469"/>
    </row>
    <row r="34336" spans="6:6" x14ac:dyDescent="0.25">
      <c r="F34336" s="469"/>
    </row>
    <row r="34337" spans="6:6" x14ac:dyDescent="0.25">
      <c r="F34337" s="469"/>
    </row>
    <row r="34338" spans="6:6" x14ac:dyDescent="0.25">
      <c r="F34338" s="469"/>
    </row>
    <row r="34339" spans="6:6" x14ac:dyDescent="0.25">
      <c r="F34339" s="469"/>
    </row>
    <row r="34340" spans="6:6" x14ac:dyDescent="0.25">
      <c r="F34340" s="469"/>
    </row>
    <row r="34341" spans="6:6" x14ac:dyDescent="0.25">
      <c r="F34341" s="469"/>
    </row>
    <row r="34342" spans="6:6" x14ac:dyDescent="0.25">
      <c r="F34342" s="469"/>
    </row>
    <row r="34343" spans="6:6" x14ac:dyDescent="0.25">
      <c r="F34343" s="469"/>
    </row>
    <row r="34344" spans="6:6" x14ac:dyDescent="0.25">
      <c r="F34344" s="469"/>
    </row>
    <row r="34345" spans="6:6" x14ac:dyDescent="0.25">
      <c r="F34345" s="469"/>
    </row>
    <row r="34346" spans="6:6" x14ac:dyDescent="0.25">
      <c r="F34346" s="469"/>
    </row>
    <row r="34347" spans="6:6" x14ac:dyDescent="0.25">
      <c r="F34347" s="469"/>
    </row>
    <row r="34348" spans="6:6" x14ac:dyDescent="0.25">
      <c r="F34348" s="469"/>
    </row>
    <row r="34349" spans="6:6" x14ac:dyDescent="0.25">
      <c r="F34349" s="469"/>
    </row>
    <row r="34350" spans="6:6" x14ac:dyDescent="0.25">
      <c r="F34350" s="469"/>
    </row>
    <row r="34351" spans="6:6" x14ac:dyDescent="0.25">
      <c r="F34351" s="469"/>
    </row>
    <row r="34352" spans="6:6" x14ac:dyDescent="0.25">
      <c r="F34352" s="469"/>
    </row>
    <row r="34353" spans="6:6" x14ac:dyDescent="0.25">
      <c r="F34353" s="469"/>
    </row>
    <row r="34354" spans="6:6" x14ac:dyDescent="0.25">
      <c r="F34354" s="469"/>
    </row>
    <row r="34355" spans="6:6" x14ac:dyDescent="0.25">
      <c r="F34355" s="469"/>
    </row>
    <row r="34356" spans="6:6" x14ac:dyDescent="0.25">
      <c r="F34356" s="469"/>
    </row>
    <row r="34357" spans="6:6" x14ac:dyDescent="0.25">
      <c r="F34357" s="469"/>
    </row>
    <row r="34358" spans="6:6" x14ac:dyDescent="0.25">
      <c r="F34358" s="469"/>
    </row>
    <row r="34359" spans="6:6" x14ac:dyDescent="0.25">
      <c r="F34359" s="469"/>
    </row>
    <row r="34360" spans="6:6" x14ac:dyDescent="0.25">
      <c r="F34360" s="469"/>
    </row>
    <row r="34361" spans="6:6" x14ac:dyDescent="0.25">
      <c r="F34361" s="469"/>
    </row>
    <row r="34362" spans="6:6" x14ac:dyDescent="0.25">
      <c r="F34362" s="469"/>
    </row>
    <row r="34363" spans="6:6" x14ac:dyDescent="0.25">
      <c r="F34363" s="469"/>
    </row>
    <row r="34364" spans="6:6" x14ac:dyDescent="0.25">
      <c r="F34364" s="469"/>
    </row>
    <row r="34365" spans="6:6" x14ac:dyDescent="0.25">
      <c r="F34365" s="469"/>
    </row>
    <row r="34366" spans="6:6" x14ac:dyDescent="0.25">
      <c r="F34366" s="469"/>
    </row>
    <row r="34367" spans="6:6" x14ac:dyDescent="0.25">
      <c r="F34367" s="469"/>
    </row>
    <row r="34368" spans="6:6" x14ac:dyDescent="0.25">
      <c r="F34368" s="469"/>
    </row>
    <row r="34369" spans="6:6" x14ac:dyDescent="0.25">
      <c r="F34369" s="469"/>
    </row>
    <row r="34370" spans="6:6" x14ac:dyDescent="0.25">
      <c r="F34370" s="469"/>
    </row>
    <row r="34371" spans="6:6" x14ac:dyDescent="0.25">
      <c r="F34371" s="469"/>
    </row>
    <row r="34372" spans="6:6" x14ac:dyDescent="0.25">
      <c r="F34372" s="469"/>
    </row>
    <row r="34373" spans="6:6" x14ac:dyDescent="0.25">
      <c r="F34373" s="469"/>
    </row>
    <row r="34374" spans="6:6" x14ac:dyDescent="0.25">
      <c r="F34374" s="469"/>
    </row>
    <row r="34375" spans="6:6" x14ac:dyDescent="0.25">
      <c r="F34375" s="469"/>
    </row>
    <row r="34376" spans="6:6" x14ac:dyDescent="0.25">
      <c r="F34376" s="469"/>
    </row>
    <row r="34377" spans="6:6" x14ac:dyDescent="0.25">
      <c r="F34377" s="469"/>
    </row>
    <row r="34378" spans="6:6" x14ac:dyDescent="0.25">
      <c r="F34378" s="469"/>
    </row>
    <row r="34379" spans="6:6" x14ac:dyDescent="0.25">
      <c r="F34379" s="469"/>
    </row>
    <row r="34380" spans="6:6" x14ac:dyDescent="0.25">
      <c r="F34380" s="469"/>
    </row>
    <row r="34381" spans="6:6" x14ac:dyDescent="0.25">
      <c r="F34381" s="469"/>
    </row>
    <row r="34382" spans="6:6" x14ac:dyDescent="0.25">
      <c r="F34382" s="469"/>
    </row>
    <row r="34383" spans="6:6" x14ac:dyDescent="0.25">
      <c r="F34383" s="469"/>
    </row>
    <row r="34384" spans="6:6" x14ac:dyDescent="0.25">
      <c r="F34384" s="469"/>
    </row>
    <row r="34385" spans="6:6" x14ac:dyDescent="0.25">
      <c r="F34385" s="469"/>
    </row>
    <row r="34386" spans="6:6" x14ac:dyDescent="0.25">
      <c r="F34386" s="469"/>
    </row>
    <row r="34387" spans="6:6" x14ac:dyDescent="0.25">
      <c r="F34387" s="469"/>
    </row>
    <row r="34388" spans="6:6" x14ac:dyDescent="0.25">
      <c r="F34388" s="469"/>
    </row>
    <row r="34389" spans="6:6" x14ac:dyDescent="0.25">
      <c r="F34389" s="469"/>
    </row>
    <row r="34390" spans="6:6" x14ac:dyDescent="0.25">
      <c r="F34390" s="469"/>
    </row>
    <row r="34391" spans="6:6" x14ac:dyDescent="0.25">
      <c r="F34391" s="469"/>
    </row>
    <row r="34392" spans="6:6" x14ac:dyDescent="0.25">
      <c r="F34392" s="469"/>
    </row>
    <row r="34393" spans="6:6" x14ac:dyDescent="0.25">
      <c r="F34393" s="469"/>
    </row>
    <row r="34394" spans="6:6" x14ac:dyDescent="0.25">
      <c r="F34394" s="469"/>
    </row>
    <row r="34395" spans="6:6" x14ac:dyDescent="0.25">
      <c r="F34395" s="469"/>
    </row>
    <row r="34396" spans="6:6" x14ac:dyDescent="0.25">
      <c r="F34396" s="469"/>
    </row>
    <row r="34397" spans="6:6" x14ac:dyDescent="0.25">
      <c r="F34397" s="469"/>
    </row>
    <row r="34398" spans="6:6" x14ac:dyDescent="0.25">
      <c r="F34398" s="469"/>
    </row>
    <row r="34399" spans="6:6" x14ac:dyDescent="0.25">
      <c r="F34399" s="469"/>
    </row>
    <row r="34400" spans="6:6" x14ac:dyDescent="0.25">
      <c r="F34400" s="469"/>
    </row>
    <row r="34401" spans="6:6" x14ac:dyDescent="0.25">
      <c r="F34401" s="469"/>
    </row>
    <row r="34402" spans="6:6" x14ac:dyDescent="0.25">
      <c r="F34402" s="469"/>
    </row>
    <row r="34403" spans="6:6" x14ac:dyDescent="0.25">
      <c r="F34403" s="469"/>
    </row>
    <row r="34404" spans="6:6" x14ac:dyDescent="0.25">
      <c r="F34404" s="469"/>
    </row>
    <row r="34405" spans="6:6" x14ac:dyDescent="0.25">
      <c r="F34405" s="469"/>
    </row>
    <row r="34406" spans="6:6" x14ac:dyDescent="0.25">
      <c r="F34406" s="469"/>
    </row>
    <row r="34407" spans="6:6" x14ac:dyDescent="0.25">
      <c r="F34407" s="469"/>
    </row>
    <row r="34408" spans="6:6" x14ac:dyDescent="0.25">
      <c r="F34408" s="469"/>
    </row>
    <row r="34409" spans="6:6" x14ac:dyDescent="0.25">
      <c r="F34409" s="469"/>
    </row>
    <row r="34410" spans="6:6" x14ac:dyDescent="0.25">
      <c r="F34410" s="469"/>
    </row>
    <row r="34411" spans="6:6" x14ac:dyDescent="0.25">
      <c r="F34411" s="469"/>
    </row>
    <row r="34412" spans="6:6" x14ac:dyDescent="0.25">
      <c r="F34412" s="469"/>
    </row>
    <row r="34413" spans="6:6" x14ac:dyDescent="0.25">
      <c r="F34413" s="469"/>
    </row>
    <row r="34414" spans="6:6" x14ac:dyDescent="0.25">
      <c r="F34414" s="469"/>
    </row>
    <row r="34415" spans="6:6" x14ac:dyDescent="0.25">
      <c r="F34415" s="469"/>
    </row>
    <row r="34416" spans="6:6" x14ac:dyDescent="0.25">
      <c r="F34416" s="469"/>
    </row>
    <row r="34417" spans="6:6" x14ac:dyDescent="0.25">
      <c r="F34417" s="469"/>
    </row>
    <row r="34418" spans="6:6" x14ac:dyDescent="0.25">
      <c r="F34418" s="469"/>
    </row>
    <row r="34419" spans="6:6" x14ac:dyDescent="0.25">
      <c r="F34419" s="469"/>
    </row>
    <row r="34420" spans="6:6" x14ac:dyDescent="0.25">
      <c r="F34420" s="469"/>
    </row>
    <row r="34421" spans="6:6" x14ac:dyDescent="0.25">
      <c r="F34421" s="469"/>
    </row>
    <row r="34422" spans="6:6" x14ac:dyDescent="0.25">
      <c r="F34422" s="469"/>
    </row>
    <row r="34423" spans="6:6" x14ac:dyDescent="0.25">
      <c r="F34423" s="469"/>
    </row>
    <row r="34424" spans="6:6" x14ac:dyDescent="0.25">
      <c r="F34424" s="469"/>
    </row>
    <row r="34425" spans="6:6" x14ac:dyDescent="0.25">
      <c r="F34425" s="469"/>
    </row>
    <row r="34426" spans="6:6" x14ac:dyDescent="0.25">
      <c r="F34426" s="469"/>
    </row>
    <row r="34427" spans="6:6" x14ac:dyDescent="0.25">
      <c r="F34427" s="469"/>
    </row>
    <row r="34428" spans="6:6" x14ac:dyDescent="0.25">
      <c r="F34428" s="469"/>
    </row>
    <row r="34429" spans="6:6" x14ac:dyDescent="0.25">
      <c r="F34429" s="469"/>
    </row>
    <row r="34430" spans="6:6" x14ac:dyDescent="0.25">
      <c r="F34430" s="469"/>
    </row>
    <row r="34431" spans="6:6" x14ac:dyDescent="0.25">
      <c r="F34431" s="469"/>
    </row>
    <row r="34432" spans="6:6" x14ac:dyDescent="0.25">
      <c r="F34432" s="469"/>
    </row>
    <row r="34433" spans="6:6" x14ac:dyDescent="0.25">
      <c r="F34433" s="469"/>
    </row>
    <row r="34434" spans="6:6" x14ac:dyDescent="0.25">
      <c r="F34434" s="469"/>
    </row>
    <row r="34435" spans="6:6" x14ac:dyDescent="0.25">
      <c r="F34435" s="469"/>
    </row>
    <row r="34436" spans="6:6" x14ac:dyDescent="0.25">
      <c r="F34436" s="469"/>
    </row>
    <row r="34437" spans="6:6" x14ac:dyDescent="0.25">
      <c r="F34437" s="469"/>
    </row>
    <row r="34438" spans="6:6" x14ac:dyDescent="0.25">
      <c r="F34438" s="469"/>
    </row>
    <row r="34439" spans="6:6" x14ac:dyDescent="0.25">
      <c r="F34439" s="469"/>
    </row>
    <row r="34440" spans="6:6" x14ac:dyDescent="0.25">
      <c r="F34440" s="469"/>
    </row>
    <row r="34441" spans="6:6" x14ac:dyDescent="0.25">
      <c r="F34441" s="469"/>
    </row>
    <row r="34442" spans="6:6" x14ac:dyDescent="0.25">
      <c r="F34442" s="469"/>
    </row>
    <row r="34443" spans="6:6" x14ac:dyDescent="0.25">
      <c r="F34443" s="469"/>
    </row>
    <row r="34444" spans="6:6" x14ac:dyDescent="0.25">
      <c r="F34444" s="469"/>
    </row>
    <row r="34445" spans="6:6" x14ac:dyDescent="0.25">
      <c r="F34445" s="469"/>
    </row>
    <row r="34446" spans="6:6" x14ac:dyDescent="0.25">
      <c r="F34446" s="469"/>
    </row>
    <row r="34447" spans="6:6" x14ac:dyDescent="0.25">
      <c r="F34447" s="469"/>
    </row>
    <row r="34448" spans="6:6" x14ac:dyDescent="0.25">
      <c r="F34448" s="469"/>
    </row>
    <row r="34449" spans="6:6" x14ac:dyDescent="0.25">
      <c r="F34449" s="469"/>
    </row>
    <row r="34450" spans="6:6" x14ac:dyDescent="0.25">
      <c r="F34450" s="469"/>
    </row>
    <row r="34451" spans="6:6" x14ac:dyDescent="0.25">
      <c r="F34451" s="469"/>
    </row>
    <row r="34452" spans="6:6" x14ac:dyDescent="0.25">
      <c r="F34452" s="469"/>
    </row>
    <row r="34453" spans="6:6" x14ac:dyDescent="0.25">
      <c r="F34453" s="469"/>
    </row>
    <row r="34454" spans="6:6" x14ac:dyDescent="0.25">
      <c r="F34454" s="469"/>
    </row>
    <row r="34455" spans="6:6" x14ac:dyDescent="0.25">
      <c r="F34455" s="469"/>
    </row>
    <row r="34456" spans="6:6" x14ac:dyDescent="0.25">
      <c r="F34456" s="469"/>
    </row>
    <row r="34457" spans="6:6" x14ac:dyDescent="0.25">
      <c r="F34457" s="469"/>
    </row>
    <row r="34458" spans="6:6" x14ac:dyDescent="0.25">
      <c r="F34458" s="469"/>
    </row>
    <row r="34459" spans="6:6" x14ac:dyDescent="0.25">
      <c r="F34459" s="469"/>
    </row>
    <row r="34460" spans="6:6" x14ac:dyDescent="0.25">
      <c r="F34460" s="469"/>
    </row>
    <row r="34461" spans="6:6" x14ac:dyDescent="0.25">
      <c r="F34461" s="469"/>
    </row>
    <row r="34462" spans="6:6" x14ac:dyDescent="0.25">
      <c r="F34462" s="469"/>
    </row>
    <row r="34463" spans="6:6" x14ac:dyDescent="0.25">
      <c r="F34463" s="469"/>
    </row>
    <row r="34464" spans="6:6" x14ac:dyDescent="0.25">
      <c r="F34464" s="469"/>
    </row>
    <row r="34465" spans="6:6" x14ac:dyDescent="0.25">
      <c r="F34465" s="469"/>
    </row>
    <row r="34466" spans="6:6" x14ac:dyDescent="0.25">
      <c r="F34466" s="469"/>
    </row>
    <row r="34467" spans="6:6" x14ac:dyDescent="0.25">
      <c r="F34467" s="469"/>
    </row>
    <row r="34468" spans="6:6" x14ac:dyDescent="0.25">
      <c r="F34468" s="469"/>
    </row>
    <row r="34469" spans="6:6" x14ac:dyDescent="0.25">
      <c r="F34469" s="469"/>
    </row>
    <row r="34470" spans="6:6" x14ac:dyDescent="0.25">
      <c r="F34470" s="469"/>
    </row>
    <row r="34471" spans="6:6" x14ac:dyDescent="0.25">
      <c r="F34471" s="469"/>
    </row>
    <row r="34472" spans="6:6" x14ac:dyDescent="0.25">
      <c r="F34472" s="469"/>
    </row>
    <row r="34473" spans="6:6" x14ac:dyDescent="0.25">
      <c r="F34473" s="469"/>
    </row>
    <row r="34474" spans="6:6" x14ac:dyDescent="0.25">
      <c r="F34474" s="469"/>
    </row>
    <row r="34475" spans="6:6" x14ac:dyDescent="0.25">
      <c r="F34475" s="469"/>
    </row>
    <row r="34476" spans="6:6" x14ac:dyDescent="0.25">
      <c r="F34476" s="469"/>
    </row>
    <row r="34477" spans="6:6" x14ac:dyDescent="0.25">
      <c r="F34477" s="469"/>
    </row>
    <row r="34478" spans="6:6" x14ac:dyDescent="0.25">
      <c r="F34478" s="469"/>
    </row>
    <row r="34479" spans="6:6" x14ac:dyDescent="0.25">
      <c r="F34479" s="469"/>
    </row>
    <row r="34480" spans="6:6" x14ac:dyDescent="0.25">
      <c r="F34480" s="469"/>
    </row>
    <row r="34481" spans="6:6" x14ac:dyDescent="0.25">
      <c r="F34481" s="469"/>
    </row>
    <row r="34482" spans="6:6" x14ac:dyDescent="0.25">
      <c r="F34482" s="469"/>
    </row>
    <row r="34483" spans="6:6" x14ac:dyDescent="0.25">
      <c r="F34483" s="469"/>
    </row>
    <row r="34484" spans="6:6" x14ac:dyDescent="0.25">
      <c r="F34484" s="469"/>
    </row>
    <row r="34485" spans="6:6" x14ac:dyDescent="0.25">
      <c r="F34485" s="469"/>
    </row>
    <row r="34486" spans="6:6" x14ac:dyDescent="0.25">
      <c r="F34486" s="469"/>
    </row>
    <row r="34487" spans="6:6" x14ac:dyDescent="0.25">
      <c r="F34487" s="469"/>
    </row>
    <row r="34488" spans="6:6" x14ac:dyDescent="0.25">
      <c r="F34488" s="469"/>
    </row>
    <row r="34489" spans="6:6" x14ac:dyDescent="0.25">
      <c r="F34489" s="469"/>
    </row>
    <row r="34490" spans="6:6" x14ac:dyDescent="0.25">
      <c r="F34490" s="469"/>
    </row>
    <row r="34491" spans="6:6" x14ac:dyDescent="0.25">
      <c r="F34491" s="469"/>
    </row>
    <row r="34492" spans="6:6" x14ac:dyDescent="0.25">
      <c r="F34492" s="469"/>
    </row>
    <row r="34493" spans="6:6" x14ac:dyDescent="0.25">
      <c r="F34493" s="469"/>
    </row>
    <row r="34494" spans="6:6" x14ac:dyDescent="0.25">
      <c r="F34494" s="469"/>
    </row>
    <row r="34495" spans="6:6" x14ac:dyDescent="0.25">
      <c r="F34495" s="469"/>
    </row>
    <row r="34496" spans="6:6" x14ac:dyDescent="0.25">
      <c r="F34496" s="469"/>
    </row>
    <row r="34497" spans="6:6" x14ac:dyDescent="0.25">
      <c r="F34497" s="469"/>
    </row>
    <row r="34498" spans="6:6" x14ac:dyDescent="0.25">
      <c r="F34498" s="469"/>
    </row>
    <row r="34499" spans="6:6" x14ac:dyDescent="0.25">
      <c r="F34499" s="469"/>
    </row>
    <row r="34500" spans="6:6" x14ac:dyDescent="0.25">
      <c r="F34500" s="469"/>
    </row>
    <row r="34501" spans="6:6" x14ac:dyDescent="0.25">
      <c r="F34501" s="469"/>
    </row>
    <row r="34502" spans="6:6" x14ac:dyDescent="0.25">
      <c r="F34502" s="469"/>
    </row>
    <row r="34503" spans="6:6" x14ac:dyDescent="0.25">
      <c r="F34503" s="469"/>
    </row>
    <row r="34504" spans="6:6" x14ac:dyDescent="0.25">
      <c r="F34504" s="469"/>
    </row>
    <row r="34505" spans="6:6" x14ac:dyDescent="0.25">
      <c r="F34505" s="469"/>
    </row>
    <row r="34506" spans="6:6" x14ac:dyDescent="0.25">
      <c r="F34506" s="469"/>
    </row>
    <row r="34507" spans="6:6" x14ac:dyDescent="0.25">
      <c r="F34507" s="469"/>
    </row>
    <row r="34508" spans="6:6" x14ac:dyDescent="0.25">
      <c r="F34508" s="469"/>
    </row>
    <row r="34509" spans="6:6" x14ac:dyDescent="0.25">
      <c r="F34509" s="469"/>
    </row>
    <row r="34510" spans="6:6" x14ac:dyDescent="0.25">
      <c r="F34510" s="469"/>
    </row>
    <row r="34511" spans="6:6" x14ac:dyDescent="0.25">
      <c r="F34511" s="469"/>
    </row>
    <row r="34512" spans="6:6" x14ac:dyDescent="0.25">
      <c r="F34512" s="469"/>
    </row>
    <row r="34513" spans="6:6" x14ac:dyDescent="0.25">
      <c r="F34513" s="469"/>
    </row>
    <row r="34514" spans="6:6" x14ac:dyDescent="0.25">
      <c r="F34514" s="469"/>
    </row>
    <row r="34515" spans="6:6" x14ac:dyDescent="0.25">
      <c r="F34515" s="469"/>
    </row>
    <row r="34516" spans="6:6" x14ac:dyDescent="0.25">
      <c r="F34516" s="469"/>
    </row>
    <row r="34517" spans="6:6" x14ac:dyDescent="0.25">
      <c r="F34517" s="469"/>
    </row>
    <row r="34518" spans="6:6" x14ac:dyDescent="0.25">
      <c r="F34518" s="469"/>
    </row>
    <row r="34519" spans="6:6" x14ac:dyDescent="0.25">
      <c r="F34519" s="469"/>
    </row>
    <row r="34520" spans="6:6" x14ac:dyDescent="0.25">
      <c r="F34520" s="469"/>
    </row>
    <row r="34521" spans="6:6" x14ac:dyDescent="0.25">
      <c r="F34521" s="469"/>
    </row>
    <row r="34522" spans="6:6" x14ac:dyDescent="0.25">
      <c r="F34522" s="469"/>
    </row>
    <row r="34523" spans="6:6" x14ac:dyDescent="0.25">
      <c r="F34523" s="469"/>
    </row>
    <row r="34524" spans="6:6" x14ac:dyDescent="0.25">
      <c r="F34524" s="469"/>
    </row>
    <row r="34525" spans="6:6" x14ac:dyDescent="0.25">
      <c r="F34525" s="469"/>
    </row>
    <row r="34526" spans="6:6" x14ac:dyDescent="0.25">
      <c r="F34526" s="469"/>
    </row>
    <row r="34527" spans="6:6" x14ac:dyDescent="0.25">
      <c r="F34527" s="469"/>
    </row>
    <row r="34528" spans="6:6" x14ac:dyDescent="0.25">
      <c r="F34528" s="469"/>
    </row>
    <row r="34529" spans="6:6" x14ac:dyDescent="0.25">
      <c r="F34529" s="469"/>
    </row>
    <row r="34530" spans="6:6" x14ac:dyDescent="0.25">
      <c r="F34530" s="469"/>
    </row>
    <row r="34531" spans="6:6" x14ac:dyDescent="0.25">
      <c r="F34531" s="469"/>
    </row>
    <row r="34532" spans="6:6" x14ac:dyDescent="0.25">
      <c r="F34532" s="469"/>
    </row>
    <row r="34533" spans="6:6" x14ac:dyDescent="0.25">
      <c r="F34533" s="469"/>
    </row>
    <row r="34534" spans="6:6" x14ac:dyDescent="0.25">
      <c r="F34534" s="469"/>
    </row>
    <row r="34535" spans="6:6" x14ac:dyDescent="0.25">
      <c r="F34535" s="469"/>
    </row>
    <row r="34536" spans="6:6" x14ac:dyDescent="0.25">
      <c r="F34536" s="469"/>
    </row>
    <row r="34537" spans="6:6" x14ac:dyDescent="0.25">
      <c r="F34537" s="469"/>
    </row>
    <row r="34538" spans="6:6" x14ac:dyDescent="0.25">
      <c r="F34538" s="469"/>
    </row>
    <row r="34539" spans="6:6" x14ac:dyDescent="0.25">
      <c r="F34539" s="469"/>
    </row>
    <row r="34540" spans="6:6" x14ac:dyDescent="0.25">
      <c r="F34540" s="469"/>
    </row>
    <row r="34541" spans="6:6" x14ac:dyDescent="0.25">
      <c r="F34541" s="469"/>
    </row>
    <row r="34542" spans="6:6" x14ac:dyDescent="0.25">
      <c r="F34542" s="469"/>
    </row>
    <row r="34543" spans="6:6" x14ac:dyDescent="0.25">
      <c r="F34543" s="469"/>
    </row>
    <row r="34544" spans="6:6" x14ac:dyDescent="0.25">
      <c r="F34544" s="469"/>
    </row>
    <row r="34545" spans="6:6" x14ac:dyDescent="0.25">
      <c r="F34545" s="469"/>
    </row>
    <row r="34546" spans="6:6" x14ac:dyDescent="0.25">
      <c r="F34546" s="469"/>
    </row>
    <row r="34547" spans="6:6" x14ac:dyDescent="0.25">
      <c r="F34547" s="469"/>
    </row>
    <row r="34548" spans="6:6" x14ac:dyDescent="0.25">
      <c r="F34548" s="469"/>
    </row>
    <row r="34549" spans="6:6" x14ac:dyDescent="0.25">
      <c r="F34549" s="469"/>
    </row>
    <row r="34550" spans="6:6" x14ac:dyDescent="0.25">
      <c r="F34550" s="469"/>
    </row>
    <row r="34551" spans="6:6" x14ac:dyDescent="0.25">
      <c r="F34551" s="469"/>
    </row>
    <row r="34552" spans="6:6" x14ac:dyDescent="0.25">
      <c r="F34552" s="469"/>
    </row>
    <row r="34553" spans="6:6" x14ac:dyDescent="0.25">
      <c r="F34553" s="469"/>
    </row>
    <row r="34554" spans="6:6" x14ac:dyDescent="0.25">
      <c r="F34554" s="469"/>
    </row>
    <row r="34555" spans="6:6" x14ac:dyDescent="0.25">
      <c r="F34555" s="469"/>
    </row>
    <row r="34556" spans="6:6" x14ac:dyDescent="0.25">
      <c r="F34556" s="469"/>
    </row>
    <row r="34557" spans="6:6" x14ac:dyDescent="0.25">
      <c r="F34557" s="469"/>
    </row>
    <row r="34558" spans="6:6" x14ac:dyDescent="0.25">
      <c r="F34558" s="469"/>
    </row>
    <row r="34559" spans="6:6" x14ac:dyDescent="0.25">
      <c r="F34559" s="469"/>
    </row>
    <row r="34560" spans="6:6" x14ac:dyDescent="0.25">
      <c r="F34560" s="469"/>
    </row>
    <row r="34561" spans="6:6" x14ac:dyDescent="0.25">
      <c r="F34561" s="469"/>
    </row>
    <row r="34562" spans="6:6" x14ac:dyDescent="0.25">
      <c r="F34562" s="469"/>
    </row>
    <row r="34563" spans="6:6" x14ac:dyDescent="0.25">
      <c r="F34563" s="469"/>
    </row>
    <row r="34564" spans="6:6" x14ac:dyDescent="0.25">
      <c r="F34564" s="469"/>
    </row>
    <row r="34565" spans="6:6" x14ac:dyDescent="0.25">
      <c r="F34565" s="469"/>
    </row>
    <row r="34566" spans="6:6" x14ac:dyDescent="0.25">
      <c r="F34566" s="469"/>
    </row>
    <row r="34567" spans="6:6" x14ac:dyDescent="0.25">
      <c r="F34567" s="469"/>
    </row>
    <row r="34568" spans="6:6" x14ac:dyDescent="0.25">
      <c r="F34568" s="469"/>
    </row>
    <row r="34569" spans="6:6" x14ac:dyDescent="0.25">
      <c r="F34569" s="469"/>
    </row>
    <row r="34570" spans="6:6" x14ac:dyDescent="0.25">
      <c r="F34570" s="469"/>
    </row>
    <row r="34571" spans="6:6" x14ac:dyDescent="0.25">
      <c r="F34571" s="469"/>
    </row>
    <row r="34572" spans="6:6" x14ac:dyDescent="0.25">
      <c r="F34572" s="469"/>
    </row>
    <row r="34573" spans="6:6" x14ac:dyDescent="0.25">
      <c r="F34573" s="469"/>
    </row>
    <row r="34574" spans="6:6" x14ac:dyDescent="0.25">
      <c r="F34574" s="469"/>
    </row>
    <row r="34575" spans="6:6" x14ac:dyDescent="0.25">
      <c r="F34575" s="469"/>
    </row>
    <row r="34576" spans="6:6" x14ac:dyDescent="0.25">
      <c r="F34576" s="469"/>
    </row>
    <row r="34577" spans="6:6" x14ac:dyDescent="0.25">
      <c r="F34577" s="469"/>
    </row>
    <row r="34578" spans="6:6" x14ac:dyDescent="0.25">
      <c r="F34578" s="469"/>
    </row>
    <row r="34579" spans="6:6" x14ac:dyDescent="0.25">
      <c r="F34579" s="469"/>
    </row>
    <row r="34580" spans="6:6" x14ac:dyDescent="0.25">
      <c r="F34580" s="469"/>
    </row>
    <row r="34581" spans="6:6" x14ac:dyDescent="0.25">
      <c r="F34581" s="469"/>
    </row>
    <row r="34582" spans="6:6" x14ac:dyDescent="0.25">
      <c r="F34582" s="469"/>
    </row>
    <row r="34583" spans="6:6" x14ac:dyDescent="0.25">
      <c r="F34583" s="469"/>
    </row>
    <row r="34584" spans="6:6" x14ac:dyDescent="0.25">
      <c r="F34584" s="469"/>
    </row>
    <row r="34585" spans="6:6" x14ac:dyDescent="0.25">
      <c r="F34585" s="469"/>
    </row>
    <row r="34586" spans="6:6" x14ac:dyDescent="0.25">
      <c r="F34586" s="469"/>
    </row>
    <row r="34587" spans="6:6" x14ac:dyDescent="0.25">
      <c r="F34587" s="469"/>
    </row>
    <row r="34588" spans="6:6" x14ac:dyDescent="0.25">
      <c r="F34588" s="469"/>
    </row>
    <row r="34589" spans="6:6" x14ac:dyDescent="0.25">
      <c r="F34589" s="469"/>
    </row>
    <row r="34590" spans="6:6" x14ac:dyDescent="0.25">
      <c r="F34590" s="469"/>
    </row>
    <row r="34591" spans="6:6" x14ac:dyDescent="0.25">
      <c r="F34591" s="469"/>
    </row>
    <row r="34592" spans="6:6" x14ac:dyDescent="0.25">
      <c r="F34592" s="469"/>
    </row>
    <row r="34593" spans="6:6" x14ac:dyDescent="0.25">
      <c r="F34593" s="469"/>
    </row>
    <row r="34594" spans="6:6" x14ac:dyDescent="0.25">
      <c r="F34594" s="469"/>
    </row>
    <row r="34595" spans="6:6" x14ac:dyDescent="0.25">
      <c r="F34595" s="469"/>
    </row>
    <row r="34596" spans="6:6" x14ac:dyDescent="0.25">
      <c r="F34596" s="469"/>
    </row>
    <row r="34597" spans="6:6" x14ac:dyDescent="0.25">
      <c r="F34597" s="469"/>
    </row>
    <row r="34598" spans="6:6" x14ac:dyDescent="0.25">
      <c r="F34598" s="469"/>
    </row>
    <row r="34599" spans="6:6" x14ac:dyDescent="0.25">
      <c r="F34599" s="469"/>
    </row>
    <row r="34600" spans="6:6" x14ac:dyDescent="0.25">
      <c r="F34600" s="469"/>
    </row>
    <row r="34601" spans="6:6" x14ac:dyDescent="0.25">
      <c r="F34601" s="469"/>
    </row>
    <row r="34602" spans="6:6" x14ac:dyDescent="0.25">
      <c r="F34602" s="469"/>
    </row>
    <row r="34603" spans="6:6" x14ac:dyDescent="0.25">
      <c r="F34603" s="469"/>
    </row>
    <row r="34604" spans="6:6" x14ac:dyDescent="0.25">
      <c r="F34604" s="469"/>
    </row>
    <row r="34605" spans="6:6" x14ac:dyDescent="0.25">
      <c r="F34605" s="469"/>
    </row>
    <row r="34606" spans="6:6" x14ac:dyDescent="0.25">
      <c r="F34606" s="469"/>
    </row>
    <row r="34607" spans="6:6" x14ac:dyDescent="0.25">
      <c r="F34607" s="469"/>
    </row>
    <row r="34608" spans="6:6" x14ac:dyDescent="0.25">
      <c r="F34608" s="469"/>
    </row>
    <row r="34609" spans="6:6" x14ac:dyDescent="0.25">
      <c r="F34609" s="469"/>
    </row>
    <row r="34610" spans="6:6" x14ac:dyDescent="0.25">
      <c r="F34610" s="469"/>
    </row>
    <row r="34611" spans="6:6" x14ac:dyDescent="0.25">
      <c r="F34611" s="469"/>
    </row>
    <row r="34612" spans="6:6" x14ac:dyDescent="0.25">
      <c r="F34612" s="469"/>
    </row>
    <row r="34613" spans="6:6" x14ac:dyDescent="0.25">
      <c r="F34613" s="469"/>
    </row>
    <row r="34614" spans="6:6" x14ac:dyDescent="0.25">
      <c r="F34614" s="469"/>
    </row>
    <row r="34615" spans="6:6" x14ac:dyDescent="0.25">
      <c r="F34615" s="469"/>
    </row>
    <row r="34616" spans="6:6" x14ac:dyDescent="0.25">
      <c r="F34616" s="469"/>
    </row>
    <row r="34617" spans="6:6" x14ac:dyDescent="0.25">
      <c r="F34617" s="469"/>
    </row>
    <row r="34618" spans="6:6" x14ac:dyDescent="0.25">
      <c r="F34618" s="469"/>
    </row>
    <row r="34619" spans="6:6" x14ac:dyDescent="0.25">
      <c r="F34619" s="469"/>
    </row>
    <row r="34620" spans="6:6" x14ac:dyDescent="0.25">
      <c r="F34620" s="469"/>
    </row>
    <row r="34621" spans="6:6" x14ac:dyDescent="0.25">
      <c r="F34621" s="469"/>
    </row>
    <row r="34622" spans="6:6" x14ac:dyDescent="0.25">
      <c r="F34622" s="469"/>
    </row>
    <row r="34623" spans="6:6" x14ac:dyDescent="0.25">
      <c r="F34623" s="469"/>
    </row>
    <row r="34624" spans="6:6" x14ac:dyDescent="0.25">
      <c r="F34624" s="469"/>
    </row>
    <row r="34625" spans="6:6" x14ac:dyDescent="0.25">
      <c r="F34625" s="469"/>
    </row>
    <row r="34626" spans="6:6" x14ac:dyDescent="0.25">
      <c r="F34626" s="469"/>
    </row>
    <row r="34627" spans="6:6" x14ac:dyDescent="0.25">
      <c r="F34627" s="469"/>
    </row>
    <row r="34628" spans="6:6" x14ac:dyDescent="0.25">
      <c r="F34628" s="469"/>
    </row>
    <row r="34629" spans="6:6" x14ac:dyDescent="0.25">
      <c r="F34629" s="469"/>
    </row>
    <row r="34630" spans="6:6" x14ac:dyDescent="0.25">
      <c r="F34630" s="469"/>
    </row>
    <row r="34631" spans="6:6" x14ac:dyDescent="0.25">
      <c r="F34631" s="469"/>
    </row>
    <row r="34632" spans="6:6" x14ac:dyDescent="0.25">
      <c r="F34632" s="469"/>
    </row>
    <row r="34633" spans="6:6" x14ac:dyDescent="0.25">
      <c r="F34633" s="469"/>
    </row>
    <row r="34634" spans="6:6" x14ac:dyDescent="0.25">
      <c r="F34634" s="469"/>
    </row>
    <row r="34635" spans="6:6" x14ac:dyDescent="0.25">
      <c r="F34635" s="469"/>
    </row>
    <row r="34636" spans="6:6" x14ac:dyDescent="0.25">
      <c r="F34636" s="469"/>
    </row>
    <row r="34637" spans="6:6" x14ac:dyDescent="0.25">
      <c r="F34637" s="469"/>
    </row>
    <row r="34638" spans="6:6" x14ac:dyDescent="0.25">
      <c r="F34638" s="469"/>
    </row>
    <row r="34639" spans="6:6" x14ac:dyDescent="0.25">
      <c r="F34639" s="469"/>
    </row>
    <row r="34640" spans="6:6" x14ac:dyDescent="0.25">
      <c r="F34640" s="469"/>
    </row>
    <row r="34641" spans="6:6" x14ac:dyDescent="0.25">
      <c r="F34641" s="469"/>
    </row>
    <row r="34642" spans="6:6" x14ac:dyDescent="0.25">
      <c r="F34642" s="469"/>
    </row>
    <row r="34643" spans="6:6" x14ac:dyDescent="0.25">
      <c r="F34643" s="469"/>
    </row>
    <row r="34644" spans="6:6" x14ac:dyDescent="0.25">
      <c r="F34644" s="469"/>
    </row>
    <row r="34645" spans="6:6" x14ac:dyDescent="0.25">
      <c r="F34645" s="469"/>
    </row>
    <row r="34646" spans="6:6" x14ac:dyDescent="0.25">
      <c r="F34646" s="469"/>
    </row>
    <row r="34647" spans="6:6" x14ac:dyDescent="0.25">
      <c r="F34647" s="469"/>
    </row>
    <row r="34648" spans="6:6" x14ac:dyDescent="0.25">
      <c r="F34648" s="469"/>
    </row>
    <row r="34649" spans="6:6" x14ac:dyDescent="0.25">
      <c r="F34649" s="469"/>
    </row>
    <row r="34650" spans="6:6" x14ac:dyDescent="0.25">
      <c r="F34650" s="469"/>
    </row>
    <row r="34651" spans="6:6" x14ac:dyDescent="0.25">
      <c r="F34651" s="469"/>
    </row>
    <row r="34652" spans="6:6" x14ac:dyDescent="0.25">
      <c r="F34652" s="469"/>
    </row>
    <row r="34653" spans="6:6" x14ac:dyDescent="0.25">
      <c r="F34653" s="469"/>
    </row>
    <row r="34654" spans="6:6" x14ac:dyDescent="0.25">
      <c r="F34654" s="469"/>
    </row>
    <row r="34655" spans="6:6" x14ac:dyDescent="0.25">
      <c r="F34655" s="469"/>
    </row>
    <row r="34656" spans="6:6" x14ac:dyDescent="0.25">
      <c r="F34656" s="469"/>
    </row>
    <row r="34657" spans="6:6" x14ac:dyDescent="0.25">
      <c r="F34657" s="469"/>
    </row>
    <row r="34658" spans="6:6" x14ac:dyDescent="0.25">
      <c r="F34658" s="469"/>
    </row>
    <row r="34659" spans="6:6" x14ac:dyDescent="0.25">
      <c r="F34659" s="469"/>
    </row>
    <row r="34660" spans="6:6" x14ac:dyDescent="0.25">
      <c r="F34660" s="469"/>
    </row>
    <row r="34661" spans="6:6" x14ac:dyDescent="0.25">
      <c r="F34661" s="469"/>
    </row>
    <row r="34662" spans="6:6" x14ac:dyDescent="0.25">
      <c r="F34662" s="469"/>
    </row>
    <row r="34663" spans="6:6" x14ac:dyDescent="0.25">
      <c r="F34663" s="469"/>
    </row>
    <row r="34664" spans="6:6" x14ac:dyDescent="0.25">
      <c r="F34664" s="469"/>
    </row>
    <row r="34665" spans="6:6" x14ac:dyDescent="0.25">
      <c r="F34665" s="469"/>
    </row>
    <row r="34666" spans="6:6" x14ac:dyDescent="0.25">
      <c r="F34666" s="469"/>
    </row>
    <row r="34667" spans="6:6" x14ac:dyDescent="0.25">
      <c r="F34667" s="469"/>
    </row>
    <row r="34668" spans="6:6" x14ac:dyDescent="0.25">
      <c r="F34668" s="469"/>
    </row>
    <row r="34669" spans="6:6" x14ac:dyDescent="0.25">
      <c r="F34669" s="469"/>
    </row>
    <row r="34670" spans="6:6" x14ac:dyDescent="0.25">
      <c r="F34670" s="469"/>
    </row>
    <row r="34671" spans="6:6" x14ac:dyDescent="0.25">
      <c r="F34671" s="469"/>
    </row>
    <row r="34672" spans="6:6" x14ac:dyDescent="0.25">
      <c r="F34672" s="469"/>
    </row>
    <row r="34673" spans="6:6" x14ac:dyDescent="0.25">
      <c r="F34673" s="469"/>
    </row>
    <row r="34674" spans="6:6" x14ac:dyDescent="0.25">
      <c r="F34674" s="469"/>
    </row>
    <row r="34675" spans="6:6" x14ac:dyDescent="0.25">
      <c r="F34675" s="469"/>
    </row>
    <row r="34676" spans="6:6" x14ac:dyDescent="0.25">
      <c r="F34676" s="469"/>
    </row>
    <row r="34677" spans="6:6" x14ac:dyDescent="0.25">
      <c r="F34677" s="469"/>
    </row>
    <row r="34678" spans="6:6" x14ac:dyDescent="0.25">
      <c r="F34678" s="469"/>
    </row>
    <row r="34679" spans="6:6" x14ac:dyDescent="0.25">
      <c r="F34679" s="469"/>
    </row>
    <row r="34680" spans="6:6" x14ac:dyDescent="0.25">
      <c r="F34680" s="469"/>
    </row>
    <row r="34681" spans="6:6" x14ac:dyDescent="0.25">
      <c r="F34681" s="469"/>
    </row>
    <row r="34682" spans="6:6" x14ac:dyDescent="0.25">
      <c r="F34682" s="469"/>
    </row>
    <row r="34683" spans="6:6" x14ac:dyDescent="0.25">
      <c r="F34683" s="469"/>
    </row>
    <row r="34684" spans="6:6" x14ac:dyDescent="0.25">
      <c r="F34684" s="469"/>
    </row>
    <row r="34685" spans="6:6" x14ac:dyDescent="0.25">
      <c r="F34685" s="469"/>
    </row>
    <row r="34686" spans="6:6" x14ac:dyDescent="0.25">
      <c r="F34686" s="469"/>
    </row>
    <row r="34687" spans="6:6" x14ac:dyDescent="0.25">
      <c r="F34687" s="469"/>
    </row>
    <row r="34688" spans="6:6" x14ac:dyDescent="0.25">
      <c r="F34688" s="469"/>
    </row>
    <row r="34689" spans="6:6" x14ac:dyDescent="0.25">
      <c r="F34689" s="469"/>
    </row>
    <row r="34690" spans="6:6" x14ac:dyDescent="0.25">
      <c r="F34690" s="469"/>
    </row>
    <row r="34691" spans="6:6" x14ac:dyDescent="0.25">
      <c r="F34691" s="469"/>
    </row>
    <row r="34692" spans="6:6" x14ac:dyDescent="0.25">
      <c r="F34692" s="469"/>
    </row>
    <row r="34693" spans="6:6" x14ac:dyDescent="0.25">
      <c r="F34693" s="469"/>
    </row>
    <row r="34694" spans="6:6" x14ac:dyDescent="0.25">
      <c r="F34694" s="469"/>
    </row>
    <row r="34695" spans="6:6" x14ac:dyDescent="0.25">
      <c r="F34695" s="469"/>
    </row>
    <row r="34696" spans="6:6" x14ac:dyDescent="0.25">
      <c r="F34696" s="469"/>
    </row>
    <row r="34697" spans="6:6" x14ac:dyDescent="0.25">
      <c r="F34697" s="469"/>
    </row>
    <row r="34698" spans="6:6" x14ac:dyDescent="0.25">
      <c r="F34698" s="469"/>
    </row>
    <row r="34699" spans="6:6" x14ac:dyDescent="0.25">
      <c r="F34699" s="469"/>
    </row>
    <row r="34700" spans="6:6" x14ac:dyDescent="0.25">
      <c r="F34700" s="469"/>
    </row>
    <row r="34701" spans="6:6" x14ac:dyDescent="0.25">
      <c r="F34701" s="469"/>
    </row>
    <row r="34702" spans="6:6" x14ac:dyDescent="0.25">
      <c r="F34702" s="469"/>
    </row>
    <row r="34703" spans="6:6" x14ac:dyDescent="0.25">
      <c r="F34703" s="469"/>
    </row>
    <row r="34704" spans="6:6" x14ac:dyDescent="0.25">
      <c r="F34704" s="469"/>
    </row>
    <row r="34705" spans="6:6" x14ac:dyDescent="0.25">
      <c r="F34705" s="469"/>
    </row>
    <row r="34706" spans="6:6" x14ac:dyDescent="0.25">
      <c r="F34706" s="469"/>
    </row>
    <row r="34707" spans="6:6" x14ac:dyDescent="0.25">
      <c r="F34707" s="469"/>
    </row>
    <row r="34708" spans="6:6" x14ac:dyDescent="0.25">
      <c r="F34708" s="469"/>
    </row>
    <row r="34709" spans="6:6" x14ac:dyDescent="0.25">
      <c r="F34709" s="469"/>
    </row>
    <row r="34710" spans="6:6" x14ac:dyDescent="0.25">
      <c r="F34710" s="469"/>
    </row>
    <row r="34711" spans="6:6" x14ac:dyDescent="0.25">
      <c r="F34711" s="469"/>
    </row>
    <row r="34712" spans="6:6" x14ac:dyDescent="0.25">
      <c r="F34712" s="469"/>
    </row>
    <row r="34713" spans="6:6" x14ac:dyDescent="0.25">
      <c r="F34713" s="469"/>
    </row>
    <row r="34714" spans="6:6" x14ac:dyDescent="0.25">
      <c r="F34714" s="469"/>
    </row>
    <row r="34715" spans="6:6" x14ac:dyDescent="0.25">
      <c r="F34715" s="469"/>
    </row>
    <row r="34716" spans="6:6" x14ac:dyDescent="0.25">
      <c r="F34716" s="469"/>
    </row>
    <row r="34717" spans="6:6" x14ac:dyDescent="0.25">
      <c r="F34717" s="469"/>
    </row>
    <row r="34718" spans="6:6" x14ac:dyDescent="0.25">
      <c r="F34718" s="469"/>
    </row>
    <row r="34719" spans="6:6" x14ac:dyDescent="0.25">
      <c r="F34719" s="469"/>
    </row>
    <row r="34720" spans="6:6" x14ac:dyDescent="0.25">
      <c r="F34720" s="469"/>
    </row>
    <row r="34721" spans="6:6" x14ac:dyDescent="0.25">
      <c r="F34721" s="469"/>
    </row>
    <row r="34722" spans="6:6" x14ac:dyDescent="0.25">
      <c r="F34722" s="469"/>
    </row>
    <row r="34723" spans="6:6" x14ac:dyDescent="0.25">
      <c r="F34723" s="469"/>
    </row>
    <row r="34724" spans="6:6" x14ac:dyDescent="0.25">
      <c r="F34724" s="469"/>
    </row>
    <row r="34725" spans="6:6" x14ac:dyDescent="0.25">
      <c r="F34725" s="469"/>
    </row>
    <row r="34726" spans="6:6" x14ac:dyDescent="0.25">
      <c r="F34726" s="469"/>
    </row>
    <row r="34727" spans="6:6" x14ac:dyDescent="0.25">
      <c r="F34727" s="469"/>
    </row>
    <row r="34728" spans="6:6" x14ac:dyDescent="0.25">
      <c r="F34728" s="469"/>
    </row>
    <row r="34729" spans="6:6" x14ac:dyDescent="0.25">
      <c r="F34729" s="469"/>
    </row>
    <row r="34730" spans="6:6" x14ac:dyDescent="0.25">
      <c r="F34730" s="469"/>
    </row>
    <row r="34731" spans="6:6" x14ac:dyDescent="0.25">
      <c r="F34731" s="469"/>
    </row>
    <row r="34732" spans="6:6" x14ac:dyDescent="0.25">
      <c r="F34732" s="469"/>
    </row>
    <row r="34733" spans="6:6" x14ac:dyDescent="0.25">
      <c r="F34733" s="469"/>
    </row>
    <row r="34734" spans="6:6" x14ac:dyDescent="0.25">
      <c r="F34734" s="469"/>
    </row>
    <row r="34735" spans="6:6" x14ac:dyDescent="0.25">
      <c r="F34735" s="469"/>
    </row>
    <row r="34736" spans="6:6" x14ac:dyDescent="0.25">
      <c r="F34736" s="469"/>
    </row>
    <row r="34737" spans="6:6" x14ac:dyDescent="0.25">
      <c r="F34737" s="469"/>
    </row>
    <row r="34738" spans="6:6" x14ac:dyDescent="0.25">
      <c r="F34738" s="469"/>
    </row>
    <row r="34739" spans="6:6" x14ac:dyDescent="0.25">
      <c r="F34739" s="469"/>
    </row>
    <row r="34740" spans="6:6" x14ac:dyDescent="0.25">
      <c r="F34740" s="469"/>
    </row>
    <row r="34741" spans="6:6" x14ac:dyDescent="0.25">
      <c r="F34741" s="469"/>
    </row>
    <row r="34742" spans="6:6" x14ac:dyDescent="0.25">
      <c r="F34742" s="469"/>
    </row>
    <row r="34743" spans="6:6" x14ac:dyDescent="0.25">
      <c r="F34743" s="469"/>
    </row>
    <row r="34744" spans="6:6" x14ac:dyDescent="0.25">
      <c r="F34744" s="469"/>
    </row>
    <row r="34745" spans="6:6" x14ac:dyDescent="0.25">
      <c r="F34745" s="469"/>
    </row>
    <row r="34746" spans="6:6" x14ac:dyDescent="0.25">
      <c r="F34746" s="469"/>
    </row>
    <row r="34747" spans="6:6" x14ac:dyDescent="0.25">
      <c r="F34747" s="469"/>
    </row>
    <row r="34748" spans="6:6" x14ac:dyDescent="0.25">
      <c r="F34748" s="469"/>
    </row>
    <row r="34749" spans="6:6" x14ac:dyDescent="0.25">
      <c r="F34749" s="469"/>
    </row>
    <row r="34750" spans="6:6" x14ac:dyDescent="0.25">
      <c r="F34750" s="469"/>
    </row>
    <row r="34751" spans="6:6" x14ac:dyDescent="0.25">
      <c r="F34751" s="469"/>
    </row>
    <row r="34752" spans="6:6" x14ac:dyDescent="0.25">
      <c r="F34752" s="469"/>
    </row>
    <row r="34753" spans="6:6" x14ac:dyDescent="0.25">
      <c r="F34753" s="469"/>
    </row>
    <row r="34754" spans="6:6" x14ac:dyDescent="0.25">
      <c r="F34754" s="469"/>
    </row>
    <row r="34755" spans="6:6" x14ac:dyDescent="0.25">
      <c r="F34755" s="469"/>
    </row>
    <row r="34756" spans="6:6" x14ac:dyDescent="0.25">
      <c r="F34756" s="469"/>
    </row>
    <row r="34757" spans="6:6" x14ac:dyDescent="0.25">
      <c r="F34757" s="469"/>
    </row>
    <row r="34758" spans="6:6" x14ac:dyDescent="0.25">
      <c r="F34758" s="469"/>
    </row>
    <row r="34759" spans="6:6" x14ac:dyDescent="0.25">
      <c r="F34759" s="469"/>
    </row>
    <row r="34760" spans="6:6" x14ac:dyDescent="0.25">
      <c r="F34760" s="469"/>
    </row>
    <row r="34761" spans="6:6" x14ac:dyDescent="0.25">
      <c r="F34761" s="469"/>
    </row>
    <row r="34762" spans="6:6" x14ac:dyDescent="0.25">
      <c r="F34762" s="469"/>
    </row>
    <row r="34763" spans="6:6" x14ac:dyDescent="0.25">
      <c r="F34763" s="469"/>
    </row>
    <row r="34764" spans="6:6" x14ac:dyDescent="0.25">
      <c r="F34764" s="469"/>
    </row>
    <row r="34765" spans="6:6" x14ac:dyDescent="0.25">
      <c r="F34765" s="469"/>
    </row>
    <row r="34766" spans="6:6" x14ac:dyDescent="0.25">
      <c r="F34766" s="469"/>
    </row>
    <row r="34767" spans="6:6" x14ac:dyDescent="0.25">
      <c r="F34767" s="469"/>
    </row>
    <row r="34768" spans="6:6" x14ac:dyDescent="0.25">
      <c r="F34768" s="469"/>
    </row>
    <row r="34769" spans="6:6" x14ac:dyDescent="0.25">
      <c r="F34769" s="469"/>
    </row>
    <row r="34770" spans="6:6" x14ac:dyDescent="0.25">
      <c r="F34770" s="469"/>
    </row>
    <row r="34771" spans="6:6" x14ac:dyDescent="0.25">
      <c r="F34771" s="469"/>
    </row>
    <row r="34772" spans="6:6" x14ac:dyDescent="0.25">
      <c r="F34772" s="469"/>
    </row>
    <row r="34773" spans="6:6" x14ac:dyDescent="0.25">
      <c r="F34773" s="469"/>
    </row>
    <row r="34774" spans="6:6" x14ac:dyDescent="0.25">
      <c r="F34774" s="469"/>
    </row>
    <row r="34775" spans="6:6" x14ac:dyDescent="0.25">
      <c r="F34775" s="469"/>
    </row>
    <row r="34776" spans="6:6" x14ac:dyDescent="0.25">
      <c r="F34776" s="469"/>
    </row>
    <row r="34777" spans="6:6" x14ac:dyDescent="0.25">
      <c r="F34777" s="469"/>
    </row>
    <row r="34778" spans="6:6" x14ac:dyDescent="0.25">
      <c r="F34778" s="469"/>
    </row>
    <row r="34779" spans="6:6" x14ac:dyDescent="0.25">
      <c r="F34779" s="469"/>
    </row>
    <row r="34780" spans="6:6" x14ac:dyDescent="0.25">
      <c r="F34780" s="469"/>
    </row>
    <row r="34781" spans="6:6" x14ac:dyDescent="0.25">
      <c r="F34781" s="469"/>
    </row>
    <row r="34782" spans="6:6" x14ac:dyDescent="0.25">
      <c r="F34782" s="469"/>
    </row>
    <row r="34783" spans="6:6" x14ac:dyDescent="0.25">
      <c r="F34783" s="469"/>
    </row>
    <row r="34784" spans="6:6" x14ac:dyDescent="0.25">
      <c r="F34784" s="469"/>
    </row>
    <row r="34785" spans="6:6" x14ac:dyDescent="0.25">
      <c r="F34785" s="469"/>
    </row>
    <row r="34786" spans="6:6" x14ac:dyDescent="0.25">
      <c r="F34786" s="469"/>
    </row>
    <row r="34787" spans="6:6" x14ac:dyDescent="0.25">
      <c r="F34787" s="469"/>
    </row>
    <row r="34788" spans="6:6" x14ac:dyDescent="0.25">
      <c r="F34788" s="469"/>
    </row>
    <row r="34789" spans="6:6" x14ac:dyDescent="0.25">
      <c r="F34789" s="469"/>
    </row>
    <row r="34790" spans="6:6" x14ac:dyDescent="0.25">
      <c r="F34790" s="469"/>
    </row>
    <row r="34791" spans="6:6" x14ac:dyDescent="0.25">
      <c r="F34791" s="469"/>
    </row>
    <row r="34792" spans="6:6" x14ac:dyDescent="0.25">
      <c r="F34792" s="469"/>
    </row>
    <row r="34793" spans="6:6" x14ac:dyDescent="0.25">
      <c r="F34793" s="469"/>
    </row>
    <row r="34794" spans="6:6" x14ac:dyDescent="0.25">
      <c r="F34794" s="469"/>
    </row>
    <row r="34795" spans="6:6" x14ac:dyDescent="0.25">
      <c r="F34795" s="469"/>
    </row>
    <row r="34796" spans="6:6" x14ac:dyDescent="0.25">
      <c r="F34796" s="469"/>
    </row>
    <row r="34797" spans="6:6" x14ac:dyDescent="0.25">
      <c r="F34797" s="469"/>
    </row>
    <row r="34798" spans="6:6" x14ac:dyDescent="0.25">
      <c r="F34798" s="469"/>
    </row>
    <row r="34799" spans="6:6" x14ac:dyDescent="0.25">
      <c r="F34799" s="469"/>
    </row>
    <row r="34800" spans="6:6" x14ac:dyDescent="0.25">
      <c r="F34800" s="469"/>
    </row>
    <row r="34801" spans="6:6" x14ac:dyDescent="0.25">
      <c r="F34801" s="469"/>
    </row>
    <row r="34802" spans="6:6" x14ac:dyDescent="0.25">
      <c r="F34802" s="469"/>
    </row>
    <row r="34803" spans="6:6" x14ac:dyDescent="0.25">
      <c r="F34803" s="469"/>
    </row>
    <row r="34804" spans="6:6" x14ac:dyDescent="0.25">
      <c r="F34804" s="469"/>
    </row>
    <row r="34805" spans="6:6" x14ac:dyDescent="0.25">
      <c r="F34805" s="469"/>
    </row>
    <row r="34806" spans="6:6" x14ac:dyDescent="0.25">
      <c r="F34806" s="469"/>
    </row>
    <row r="34807" spans="6:6" x14ac:dyDescent="0.25">
      <c r="F34807" s="469"/>
    </row>
    <row r="34808" spans="6:6" x14ac:dyDescent="0.25">
      <c r="F34808" s="469"/>
    </row>
    <row r="34809" spans="6:6" x14ac:dyDescent="0.25">
      <c r="F34809" s="469"/>
    </row>
    <row r="34810" spans="6:6" x14ac:dyDescent="0.25">
      <c r="F34810" s="469"/>
    </row>
    <row r="34811" spans="6:6" x14ac:dyDescent="0.25">
      <c r="F34811" s="469"/>
    </row>
    <row r="34812" spans="6:6" x14ac:dyDescent="0.25">
      <c r="F34812" s="469"/>
    </row>
    <row r="34813" spans="6:6" x14ac:dyDescent="0.25">
      <c r="F34813" s="469"/>
    </row>
    <row r="34814" spans="6:6" x14ac:dyDescent="0.25">
      <c r="F34814" s="469"/>
    </row>
    <row r="34815" spans="6:6" x14ac:dyDescent="0.25">
      <c r="F34815" s="469"/>
    </row>
    <row r="34816" spans="6:6" x14ac:dyDescent="0.25">
      <c r="F34816" s="469"/>
    </row>
    <row r="34817" spans="6:6" x14ac:dyDescent="0.25">
      <c r="F34817" s="469"/>
    </row>
    <row r="34818" spans="6:6" x14ac:dyDescent="0.25">
      <c r="F34818" s="469"/>
    </row>
    <row r="34819" spans="6:6" x14ac:dyDescent="0.25">
      <c r="F34819" s="469"/>
    </row>
    <row r="34820" spans="6:6" x14ac:dyDescent="0.25">
      <c r="F34820" s="469"/>
    </row>
    <row r="34821" spans="6:6" x14ac:dyDescent="0.25">
      <c r="F34821" s="469"/>
    </row>
    <row r="34822" spans="6:6" x14ac:dyDescent="0.25">
      <c r="F34822" s="469"/>
    </row>
    <row r="34823" spans="6:6" x14ac:dyDescent="0.25">
      <c r="F34823" s="469"/>
    </row>
    <row r="34824" spans="6:6" x14ac:dyDescent="0.25">
      <c r="F34824" s="469"/>
    </row>
    <row r="34825" spans="6:6" x14ac:dyDescent="0.25">
      <c r="F34825" s="469"/>
    </row>
    <row r="34826" spans="6:6" x14ac:dyDescent="0.25">
      <c r="F34826" s="469"/>
    </row>
    <row r="34827" spans="6:6" x14ac:dyDescent="0.25">
      <c r="F34827" s="469"/>
    </row>
    <row r="34828" spans="6:6" x14ac:dyDescent="0.25">
      <c r="F34828" s="469"/>
    </row>
    <row r="34829" spans="6:6" x14ac:dyDescent="0.25">
      <c r="F34829" s="469"/>
    </row>
    <row r="34830" spans="6:6" x14ac:dyDescent="0.25">
      <c r="F34830" s="469"/>
    </row>
    <row r="34831" spans="6:6" x14ac:dyDescent="0.25">
      <c r="F34831" s="469"/>
    </row>
    <row r="34832" spans="6:6" x14ac:dyDescent="0.25">
      <c r="F34832" s="469"/>
    </row>
    <row r="34833" spans="6:6" x14ac:dyDescent="0.25">
      <c r="F34833" s="469"/>
    </row>
    <row r="34834" spans="6:6" x14ac:dyDescent="0.25">
      <c r="F34834" s="469"/>
    </row>
    <row r="34835" spans="6:6" x14ac:dyDescent="0.25">
      <c r="F34835" s="469"/>
    </row>
    <row r="34836" spans="6:6" x14ac:dyDescent="0.25">
      <c r="F34836" s="469"/>
    </row>
    <row r="34837" spans="6:6" x14ac:dyDescent="0.25">
      <c r="F34837" s="469"/>
    </row>
    <row r="34838" spans="6:6" x14ac:dyDescent="0.25">
      <c r="F34838" s="469"/>
    </row>
    <row r="34839" spans="6:6" x14ac:dyDescent="0.25">
      <c r="F34839" s="469"/>
    </row>
    <row r="34840" spans="6:6" x14ac:dyDescent="0.25">
      <c r="F34840" s="469"/>
    </row>
    <row r="34841" spans="6:6" x14ac:dyDescent="0.25">
      <c r="F34841" s="469"/>
    </row>
    <row r="34842" spans="6:6" x14ac:dyDescent="0.25">
      <c r="F34842" s="469"/>
    </row>
    <row r="34843" spans="6:6" x14ac:dyDescent="0.25">
      <c r="F34843" s="469"/>
    </row>
    <row r="34844" spans="6:6" x14ac:dyDescent="0.25">
      <c r="F34844" s="469"/>
    </row>
    <row r="34845" spans="6:6" x14ac:dyDescent="0.25">
      <c r="F34845" s="469"/>
    </row>
    <row r="34846" spans="6:6" x14ac:dyDescent="0.25">
      <c r="F34846" s="469"/>
    </row>
    <row r="34847" spans="6:6" x14ac:dyDescent="0.25">
      <c r="F34847" s="469"/>
    </row>
    <row r="34848" spans="6:6" x14ac:dyDescent="0.25">
      <c r="F34848" s="469"/>
    </row>
    <row r="34849" spans="6:6" x14ac:dyDescent="0.25">
      <c r="F34849" s="469"/>
    </row>
    <row r="34850" spans="6:6" x14ac:dyDescent="0.25">
      <c r="F34850" s="469"/>
    </row>
    <row r="34851" spans="6:6" x14ac:dyDescent="0.25">
      <c r="F34851" s="469"/>
    </row>
    <row r="34852" spans="6:6" x14ac:dyDescent="0.25">
      <c r="F34852" s="469"/>
    </row>
    <row r="34853" spans="6:6" x14ac:dyDescent="0.25">
      <c r="F34853" s="469"/>
    </row>
    <row r="34854" spans="6:6" x14ac:dyDescent="0.25">
      <c r="F34854" s="469"/>
    </row>
    <row r="34855" spans="6:6" x14ac:dyDescent="0.25">
      <c r="F34855" s="469"/>
    </row>
    <row r="34856" spans="6:6" x14ac:dyDescent="0.25">
      <c r="F34856" s="469"/>
    </row>
    <row r="34857" spans="6:6" x14ac:dyDescent="0.25">
      <c r="F34857" s="469"/>
    </row>
    <row r="34858" spans="6:6" x14ac:dyDescent="0.25">
      <c r="F34858" s="469"/>
    </row>
    <row r="34859" spans="6:6" x14ac:dyDescent="0.25">
      <c r="F34859" s="469"/>
    </row>
    <row r="34860" spans="6:6" x14ac:dyDescent="0.25">
      <c r="F34860" s="469"/>
    </row>
    <row r="34861" spans="6:6" x14ac:dyDescent="0.25">
      <c r="F34861" s="469"/>
    </row>
    <row r="34862" spans="6:6" x14ac:dyDescent="0.25">
      <c r="F34862" s="469"/>
    </row>
    <row r="34863" spans="6:6" x14ac:dyDescent="0.25">
      <c r="F34863" s="469"/>
    </row>
    <row r="34864" spans="6:6" x14ac:dyDescent="0.25">
      <c r="F34864" s="469"/>
    </row>
    <row r="34865" spans="6:6" x14ac:dyDescent="0.25">
      <c r="F34865" s="469"/>
    </row>
    <row r="34866" spans="6:6" x14ac:dyDescent="0.25">
      <c r="F34866" s="469"/>
    </row>
    <row r="34867" spans="6:6" x14ac:dyDescent="0.25">
      <c r="F34867" s="469"/>
    </row>
    <row r="34868" spans="6:6" x14ac:dyDescent="0.25">
      <c r="F34868" s="469"/>
    </row>
    <row r="34869" spans="6:6" x14ac:dyDescent="0.25">
      <c r="F34869" s="469"/>
    </row>
    <row r="34870" spans="6:6" x14ac:dyDescent="0.25">
      <c r="F34870" s="469"/>
    </row>
    <row r="34871" spans="6:6" x14ac:dyDescent="0.25">
      <c r="F34871" s="469"/>
    </row>
    <row r="34872" spans="6:6" x14ac:dyDescent="0.25">
      <c r="F34872" s="469"/>
    </row>
    <row r="34873" spans="6:6" x14ac:dyDescent="0.25">
      <c r="F34873" s="469"/>
    </row>
    <row r="34874" spans="6:6" x14ac:dyDescent="0.25">
      <c r="F34874" s="469"/>
    </row>
    <row r="34875" spans="6:6" x14ac:dyDescent="0.25">
      <c r="F34875" s="469"/>
    </row>
    <row r="34876" spans="6:6" x14ac:dyDescent="0.25">
      <c r="F34876" s="469"/>
    </row>
    <row r="34877" spans="6:6" x14ac:dyDescent="0.25">
      <c r="F34877" s="469"/>
    </row>
    <row r="34878" spans="6:6" x14ac:dyDescent="0.25">
      <c r="F34878" s="469"/>
    </row>
    <row r="34879" spans="6:6" x14ac:dyDescent="0.25">
      <c r="F34879" s="469"/>
    </row>
    <row r="34880" spans="6:6" x14ac:dyDescent="0.25">
      <c r="F34880" s="469"/>
    </row>
    <row r="34881" spans="6:6" x14ac:dyDescent="0.25">
      <c r="F34881" s="469"/>
    </row>
    <row r="34882" spans="6:6" x14ac:dyDescent="0.25">
      <c r="F34882" s="469"/>
    </row>
    <row r="34883" spans="6:6" x14ac:dyDescent="0.25">
      <c r="F34883" s="469"/>
    </row>
    <row r="34884" spans="6:6" x14ac:dyDescent="0.25">
      <c r="F34884" s="469"/>
    </row>
    <row r="34885" spans="6:6" x14ac:dyDescent="0.25">
      <c r="F34885" s="469"/>
    </row>
    <row r="34886" spans="6:6" x14ac:dyDescent="0.25">
      <c r="F34886" s="469"/>
    </row>
    <row r="34887" spans="6:6" x14ac:dyDescent="0.25">
      <c r="F34887" s="469"/>
    </row>
    <row r="34888" spans="6:6" x14ac:dyDescent="0.25">
      <c r="F34888" s="469"/>
    </row>
    <row r="34889" spans="6:6" x14ac:dyDescent="0.25">
      <c r="F34889" s="469"/>
    </row>
    <row r="34890" spans="6:6" x14ac:dyDescent="0.25">
      <c r="F34890" s="469"/>
    </row>
    <row r="34891" spans="6:6" x14ac:dyDescent="0.25">
      <c r="F34891" s="469"/>
    </row>
    <row r="34892" spans="6:6" x14ac:dyDescent="0.25">
      <c r="F34892" s="469"/>
    </row>
    <row r="34893" spans="6:6" x14ac:dyDescent="0.25">
      <c r="F34893" s="469"/>
    </row>
    <row r="34894" spans="6:6" x14ac:dyDescent="0.25">
      <c r="F34894" s="469"/>
    </row>
    <row r="34895" spans="6:6" x14ac:dyDescent="0.25">
      <c r="F34895" s="469"/>
    </row>
    <row r="34896" spans="6:6" x14ac:dyDescent="0.25">
      <c r="F34896" s="469"/>
    </row>
    <row r="34897" spans="6:6" x14ac:dyDescent="0.25">
      <c r="F34897" s="469"/>
    </row>
    <row r="34898" spans="6:6" x14ac:dyDescent="0.25">
      <c r="F34898" s="469"/>
    </row>
    <row r="34899" spans="6:6" x14ac:dyDescent="0.25">
      <c r="F34899" s="469"/>
    </row>
    <row r="34900" spans="6:6" x14ac:dyDescent="0.25">
      <c r="F34900" s="469"/>
    </row>
    <row r="34901" spans="6:6" x14ac:dyDescent="0.25">
      <c r="F34901" s="469"/>
    </row>
    <row r="34902" spans="6:6" x14ac:dyDescent="0.25">
      <c r="F34902" s="469"/>
    </row>
    <row r="34903" spans="6:6" x14ac:dyDescent="0.25">
      <c r="F34903" s="469"/>
    </row>
    <row r="34904" spans="6:6" x14ac:dyDescent="0.25">
      <c r="F34904" s="469"/>
    </row>
    <row r="34905" spans="6:6" x14ac:dyDescent="0.25">
      <c r="F34905" s="469"/>
    </row>
    <row r="34906" spans="6:6" x14ac:dyDescent="0.25">
      <c r="F34906" s="469"/>
    </row>
    <row r="34907" spans="6:6" x14ac:dyDescent="0.25">
      <c r="F34907" s="469"/>
    </row>
    <row r="34908" spans="6:6" x14ac:dyDescent="0.25">
      <c r="F34908" s="469"/>
    </row>
    <row r="34909" spans="6:6" x14ac:dyDescent="0.25">
      <c r="F34909" s="469"/>
    </row>
    <row r="34910" spans="6:6" x14ac:dyDescent="0.25">
      <c r="F34910" s="469"/>
    </row>
    <row r="34911" spans="6:6" x14ac:dyDescent="0.25">
      <c r="F34911" s="469"/>
    </row>
    <row r="34912" spans="6:6" x14ac:dyDescent="0.25">
      <c r="F34912" s="469"/>
    </row>
    <row r="34913" spans="6:6" x14ac:dyDescent="0.25">
      <c r="F34913" s="469"/>
    </row>
    <row r="34914" spans="6:6" x14ac:dyDescent="0.25">
      <c r="F34914" s="469"/>
    </row>
    <row r="34915" spans="6:6" x14ac:dyDescent="0.25">
      <c r="F34915" s="469"/>
    </row>
    <row r="34916" spans="6:6" x14ac:dyDescent="0.25">
      <c r="F34916" s="469"/>
    </row>
    <row r="34917" spans="6:6" x14ac:dyDescent="0.25">
      <c r="F34917" s="469"/>
    </row>
    <row r="34918" spans="6:6" x14ac:dyDescent="0.25">
      <c r="F34918" s="469"/>
    </row>
    <row r="34919" spans="6:6" x14ac:dyDescent="0.25">
      <c r="F34919" s="469"/>
    </row>
    <row r="34920" spans="6:6" x14ac:dyDescent="0.25">
      <c r="F34920" s="469"/>
    </row>
    <row r="34921" spans="6:6" x14ac:dyDescent="0.25">
      <c r="F34921" s="469"/>
    </row>
    <row r="34922" spans="6:6" x14ac:dyDescent="0.25">
      <c r="F34922" s="469"/>
    </row>
    <row r="34923" spans="6:6" x14ac:dyDescent="0.25">
      <c r="F34923" s="469"/>
    </row>
    <row r="34924" spans="6:6" x14ac:dyDescent="0.25">
      <c r="F34924" s="469"/>
    </row>
    <row r="34925" spans="6:6" x14ac:dyDescent="0.25">
      <c r="F34925" s="469"/>
    </row>
    <row r="34926" spans="6:6" x14ac:dyDescent="0.25">
      <c r="F34926" s="469"/>
    </row>
    <row r="34927" spans="6:6" x14ac:dyDescent="0.25">
      <c r="F34927" s="469"/>
    </row>
    <row r="34928" spans="6:6" x14ac:dyDescent="0.25">
      <c r="F34928" s="469"/>
    </row>
    <row r="34929" spans="6:6" x14ac:dyDescent="0.25">
      <c r="F34929" s="469"/>
    </row>
    <row r="34930" spans="6:6" x14ac:dyDescent="0.25">
      <c r="F34930" s="469"/>
    </row>
    <row r="34931" spans="6:6" x14ac:dyDescent="0.25">
      <c r="F34931" s="469"/>
    </row>
    <row r="34932" spans="6:6" x14ac:dyDescent="0.25">
      <c r="F34932" s="469"/>
    </row>
    <row r="34933" spans="6:6" x14ac:dyDescent="0.25">
      <c r="F34933" s="469"/>
    </row>
    <row r="34934" spans="6:6" x14ac:dyDescent="0.25">
      <c r="F34934" s="469"/>
    </row>
    <row r="34935" spans="6:6" x14ac:dyDescent="0.25">
      <c r="F34935" s="469"/>
    </row>
    <row r="34936" spans="6:6" x14ac:dyDescent="0.25">
      <c r="F34936" s="469"/>
    </row>
    <row r="34937" spans="6:6" x14ac:dyDescent="0.25">
      <c r="F34937" s="469"/>
    </row>
    <row r="34938" spans="6:6" x14ac:dyDescent="0.25">
      <c r="F34938" s="469"/>
    </row>
    <row r="34939" spans="6:6" x14ac:dyDescent="0.25">
      <c r="F34939" s="469"/>
    </row>
    <row r="34940" spans="6:6" x14ac:dyDescent="0.25">
      <c r="F34940" s="469"/>
    </row>
    <row r="34941" spans="6:6" x14ac:dyDescent="0.25">
      <c r="F34941" s="469"/>
    </row>
    <row r="34942" spans="6:6" x14ac:dyDescent="0.25">
      <c r="F34942" s="469"/>
    </row>
    <row r="34943" spans="6:6" x14ac:dyDescent="0.25">
      <c r="F34943" s="469"/>
    </row>
    <row r="34944" spans="6:6" x14ac:dyDescent="0.25">
      <c r="F34944" s="469"/>
    </row>
    <row r="34945" spans="6:6" x14ac:dyDescent="0.25">
      <c r="F34945" s="469"/>
    </row>
    <row r="34946" spans="6:6" x14ac:dyDescent="0.25">
      <c r="F34946" s="469"/>
    </row>
    <row r="34947" spans="6:6" x14ac:dyDescent="0.25">
      <c r="F34947" s="469"/>
    </row>
    <row r="34948" spans="6:6" x14ac:dyDescent="0.25">
      <c r="F34948" s="469"/>
    </row>
    <row r="34949" spans="6:6" x14ac:dyDescent="0.25">
      <c r="F34949" s="469"/>
    </row>
    <row r="34950" spans="6:6" x14ac:dyDescent="0.25">
      <c r="F34950" s="469"/>
    </row>
    <row r="34951" spans="6:6" x14ac:dyDescent="0.25">
      <c r="F34951" s="469"/>
    </row>
    <row r="34952" spans="6:6" x14ac:dyDescent="0.25">
      <c r="F34952" s="469"/>
    </row>
    <row r="34953" spans="6:6" x14ac:dyDescent="0.25">
      <c r="F34953" s="469"/>
    </row>
    <row r="34954" spans="6:6" x14ac:dyDescent="0.25">
      <c r="F34954" s="469"/>
    </row>
    <row r="34955" spans="6:6" x14ac:dyDescent="0.25">
      <c r="F34955" s="469"/>
    </row>
    <row r="34956" spans="6:6" x14ac:dyDescent="0.25">
      <c r="F34956" s="469"/>
    </row>
    <row r="34957" spans="6:6" x14ac:dyDescent="0.25">
      <c r="F34957" s="469"/>
    </row>
    <row r="34958" spans="6:6" x14ac:dyDescent="0.25">
      <c r="F34958" s="469"/>
    </row>
    <row r="34959" spans="6:6" x14ac:dyDescent="0.25">
      <c r="F34959" s="469"/>
    </row>
    <row r="34960" spans="6:6" x14ac:dyDescent="0.25">
      <c r="F34960" s="469"/>
    </row>
    <row r="34961" spans="6:6" x14ac:dyDescent="0.25">
      <c r="F34961" s="469"/>
    </row>
    <row r="34962" spans="6:6" x14ac:dyDescent="0.25">
      <c r="F34962" s="469"/>
    </row>
    <row r="34963" spans="6:6" x14ac:dyDescent="0.25">
      <c r="F34963" s="469"/>
    </row>
    <row r="34964" spans="6:6" x14ac:dyDescent="0.25">
      <c r="F34964" s="469"/>
    </row>
    <row r="34965" spans="6:6" x14ac:dyDescent="0.25">
      <c r="F34965" s="469"/>
    </row>
    <row r="34966" spans="6:6" x14ac:dyDescent="0.25">
      <c r="F34966" s="469"/>
    </row>
    <row r="34967" spans="6:6" x14ac:dyDescent="0.25">
      <c r="F34967" s="469"/>
    </row>
    <row r="34968" spans="6:6" x14ac:dyDescent="0.25">
      <c r="F34968" s="469"/>
    </row>
    <row r="34969" spans="6:6" x14ac:dyDescent="0.25">
      <c r="F34969" s="469"/>
    </row>
    <row r="34970" spans="6:6" x14ac:dyDescent="0.25">
      <c r="F34970" s="469"/>
    </row>
    <row r="34971" spans="6:6" x14ac:dyDescent="0.25">
      <c r="F34971" s="469"/>
    </row>
    <row r="34972" spans="6:6" x14ac:dyDescent="0.25">
      <c r="F34972" s="469"/>
    </row>
    <row r="34973" spans="6:6" x14ac:dyDescent="0.25">
      <c r="F34973" s="469"/>
    </row>
    <row r="34974" spans="6:6" x14ac:dyDescent="0.25">
      <c r="F34974" s="469"/>
    </row>
    <row r="34975" spans="6:6" x14ac:dyDescent="0.25">
      <c r="F34975" s="469"/>
    </row>
    <row r="34976" spans="6:6" x14ac:dyDescent="0.25">
      <c r="F34976" s="469"/>
    </row>
    <row r="34977" spans="6:6" x14ac:dyDescent="0.25">
      <c r="F34977" s="469"/>
    </row>
    <row r="34978" spans="6:6" x14ac:dyDescent="0.25">
      <c r="F34978" s="469"/>
    </row>
    <row r="34979" spans="6:6" x14ac:dyDescent="0.25">
      <c r="F34979" s="469"/>
    </row>
    <row r="34980" spans="6:6" x14ac:dyDescent="0.25">
      <c r="F34980" s="469"/>
    </row>
    <row r="34981" spans="6:6" x14ac:dyDescent="0.25">
      <c r="F34981" s="469"/>
    </row>
    <row r="34982" spans="6:6" x14ac:dyDescent="0.25">
      <c r="F34982" s="469"/>
    </row>
    <row r="34983" spans="6:6" x14ac:dyDescent="0.25">
      <c r="F34983" s="469"/>
    </row>
    <row r="34984" spans="6:6" x14ac:dyDescent="0.25">
      <c r="F34984" s="469"/>
    </row>
    <row r="34985" spans="6:6" x14ac:dyDescent="0.25">
      <c r="F34985" s="469"/>
    </row>
    <row r="34986" spans="6:6" x14ac:dyDescent="0.25">
      <c r="F34986" s="469"/>
    </row>
    <row r="34987" spans="6:6" x14ac:dyDescent="0.25">
      <c r="F34987" s="469"/>
    </row>
    <row r="34988" spans="6:6" x14ac:dyDescent="0.25">
      <c r="F34988" s="469"/>
    </row>
    <row r="34989" spans="6:6" x14ac:dyDescent="0.25">
      <c r="F34989" s="469"/>
    </row>
    <row r="34990" spans="6:6" x14ac:dyDescent="0.25">
      <c r="F34990" s="469"/>
    </row>
    <row r="34991" spans="6:6" x14ac:dyDescent="0.25">
      <c r="F34991" s="469"/>
    </row>
    <row r="34992" spans="6:6" x14ac:dyDescent="0.25">
      <c r="F34992" s="469"/>
    </row>
    <row r="34993" spans="6:6" x14ac:dyDescent="0.25">
      <c r="F34993" s="469"/>
    </row>
    <row r="34994" spans="6:6" x14ac:dyDescent="0.25">
      <c r="F34994" s="469"/>
    </row>
    <row r="34995" spans="6:6" x14ac:dyDescent="0.25">
      <c r="F34995" s="469"/>
    </row>
    <row r="34996" spans="6:6" x14ac:dyDescent="0.25">
      <c r="F34996" s="469"/>
    </row>
    <row r="34997" spans="6:6" x14ac:dyDescent="0.25">
      <c r="F34997" s="469"/>
    </row>
    <row r="34998" spans="6:6" x14ac:dyDescent="0.25">
      <c r="F34998" s="469"/>
    </row>
    <row r="34999" spans="6:6" x14ac:dyDescent="0.25">
      <c r="F34999" s="469"/>
    </row>
    <row r="35000" spans="6:6" x14ac:dyDescent="0.25">
      <c r="F35000" s="469"/>
    </row>
    <row r="35001" spans="6:6" x14ac:dyDescent="0.25">
      <c r="F35001" s="469"/>
    </row>
    <row r="35002" spans="6:6" x14ac:dyDescent="0.25">
      <c r="F35002" s="469"/>
    </row>
    <row r="35003" spans="6:6" x14ac:dyDescent="0.25">
      <c r="F35003" s="469"/>
    </row>
    <row r="35004" spans="6:6" x14ac:dyDescent="0.25">
      <c r="F35004" s="469"/>
    </row>
    <row r="35005" spans="6:6" x14ac:dyDescent="0.25">
      <c r="F35005" s="469"/>
    </row>
    <row r="35006" spans="6:6" x14ac:dyDescent="0.25">
      <c r="F35006" s="469"/>
    </row>
    <row r="35007" spans="6:6" x14ac:dyDescent="0.25">
      <c r="F35007" s="469"/>
    </row>
    <row r="35008" spans="6:6" x14ac:dyDescent="0.25">
      <c r="F35008" s="469"/>
    </row>
    <row r="35009" spans="6:6" x14ac:dyDescent="0.25">
      <c r="F35009" s="469"/>
    </row>
    <row r="35010" spans="6:6" x14ac:dyDescent="0.25">
      <c r="F35010" s="469"/>
    </row>
    <row r="35011" spans="6:6" x14ac:dyDescent="0.25">
      <c r="F35011" s="469"/>
    </row>
    <row r="35012" spans="6:6" x14ac:dyDescent="0.25">
      <c r="F35012" s="469"/>
    </row>
    <row r="35013" spans="6:6" x14ac:dyDescent="0.25">
      <c r="F35013" s="469"/>
    </row>
    <row r="35014" spans="6:6" x14ac:dyDescent="0.25">
      <c r="F35014" s="469"/>
    </row>
    <row r="35015" spans="6:6" x14ac:dyDescent="0.25">
      <c r="F35015" s="469"/>
    </row>
    <row r="35016" spans="6:6" x14ac:dyDescent="0.25">
      <c r="F35016" s="469"/>
    </row>
    <row r="35017" spans="6:6" x14ac:dyDescent="0.25">
      <c r="F35017" s="469"/>
    </row>
    <row r="35018" spans="6:6" x14ac:dyDescent="0.25">
      <c r="F35018" s="469"/>
    </row>
    <row r="35019" spans="6:6" x14ac:dyDescent="0.25">
      <c r="F35019" s="469"/>
    </row>
    <row r="35020" spans="6:6" x14ac:dyDescent="0.25">
      <c r="F35020" s="469"/>
    </row>
    <row r="35021" spans="6:6" x14ac:dyDescent="0.25">
      <c r="F35021" s="469"/>
    </row>
    <row r="35022" spans="6:6" x14ac:dyDescent="0.25">
      <c r="F35022" s="469"/>
    </row>
    <row r="35023" spans="6:6" x14ac:dyDescent="0.25">
      <c r="F35023" s="469"/>
    </row>
    <row r="35024" spans="6:6" x14ac:dyDescent="0.25">
      <c r="F35024" s="469"/>
    </row>
    <row r="35025" spans="6:6" x14ac:dyDescent="0.25">
      <c r="F35025" s="469"/>
    </row>
    <row r="35026" spans="6:6" x14ac:dyDescent="0.25">
      <c r="F35026" s="469"/>
    </row>
    <row r="35027" spans="6:6" x14ac:dyDescent="0.25">
      <c r="F35027" s="469"/>
    </row>
    <row r="35028" spans="6:6" x14ac:dyDescent="0.25">
      <c r="F35028" s="469"/>
    </row>
    <row r="35029" spans="6:6" x14ac:dyDescent="0.25">
      <c r="F35029" s="469"/>
    </row>
    <row r="35030" spans="6:6" x14ac:dyDescent="0.25">
      <c r="F35030" s="469"/>
    </row>
    <row r="35031" spans="6:6" x14ac:dyDescent="0.25">
      <c r="F35031" s="469"/>
    </row>
    <row r="35032" spans="6:6" x14ac:dyDescent="0.25">
      <c r="F35032" s="469"/>
    </row>
    <row r="35033" spans="6:6" x14ac:dyDescent="0.25">
      <c r="F35033" s="469"/>
    </row>
    <row r="35034" spans="6:6" x14ac:dyDescent="0.25">
      <c r="F35034" s="469"/>
    </row>
    <row r="35035" spans="6:6" x14ac:dyDescent="0.25">
      <c r="F35035" s="469"/>
    </row>
    <row r="35036" spans="6:6" x14ac:dyDescent="0.25">
      <c r="F35036" s="469"/>
    </row>
    <row r="35037" spans="6:6" x14ac:dyDescent="0.25">
      <c r="F35037" s="469"/>
    </row>
    <row r="35038" spans="6:6" x14ac:dyDescent="0.25">
      <c r="F35038" s="469"/>
    </row>
    <row r="35039" spans="6:6" x14ac:dyDescent="0.25">
      <c r="F35039" s="469"/>
    </row>
    <row r="35040" spans="6:6" x14ac:dyDescent="0.25">
      <c r="F35040" s="469"/>
    </row>
    <row r="35041" spans="6:6" x14ac:dyDescent="0.25">
      <c r="F35041" s="469"/>
    </row>
    <row r="35042" spans="6:6" x14ac:dyDescent="0.25">
      <c r="F35042" s="469"/>
    </row>
    <row r="35043" spans="6:6" x14ac:dyDescent="0.25">
      <c r="F35043" s="469"/>
    </row>
    <row r="35044" spans="6:6" x14ac:dyDescent="0.25">
      <c r="F35044" s="469"/>
    </row>
    <row r="35045" spans="6:6" x14ac:dyDescent="0.25">
      <c r="F35045" s="469"/>
    </row>
    <row r="35046" spans="6:6" x14ac:dyDescent="0.25">
      <c r="F35046" s="469"/>
    </row>
    <row r="35047" spans="6:6" x14ac:dyDescent="0.25">
      <c r="F35047" s="469"/>
    </row>
    <row r="35048" spans="6:6" x14ac:dyDescent="0.25">
      <c r="F35048" s="469"/>
    </row>
    <row r="35049" spans="6:6" x14ac:dyDescent="0.25">
      <c r="F35049" s="469"/>
    </row>
    <row r="35050" spans="6:6" x14ac:dyDescent="0.25">
      <c r="F35050" s="469"/>
    </row>
    <row r="35051" spans="6:6" x14ac:dyDescent="0.25">
      <c r="F35051" s="469"/>
    </row>
    <row r="35052" spans="6:6" x14ac:dyDescent="0.25">
      <c r="F35052" s="469"/>
    </row>
    <row r="35053" spans="6:6" x14ac:dyDescent="0.25">
      <c r="F35053" s="469"/>
    </row>
    <row r="35054" spans="6:6" x14ac:dyDescent="0.25">
      <c r="F35054" s="469"/>
    </row>
    <row r="35055" spans="6:6" x14ac:dyDescent="0.25">
      <c r="F35055" s="469"/>
    </row>
    <row r="35056" spans="6:6" x14ac:dyDescent="0.25">
      <c r="F35056" s="469"/>
    </row>
    <row r="35057" spans="6:6" x14ac:dyDescent="0.25">
      <c r="F35057" s="469"/>
    </row>
    <row r="35058" spans="6:6" x14ac:dyDescent="0.25">
      <c r="F35058" s="469"/>
    </row>
    <row r="35059" spans="6:6" x14ac:dyDescent="0.25">
      <c r="F35059" s="469"/>
    </row>
    <row r="35060" spans="6:6" x14ac:dyDescent="0.25">
      <c r="F35060" s="469"/>
    </row>
    <row r="35061" spans="6:6" x14ac:dyDescent="0.25">
      <c r="F35061" s="469"/>
    </row>
    <row r="35062" spans="6:6" x14ac:dyDescent="0.25">
      <c r="F35062" s="469"/>
    </row>
    <row r="35063" spans="6:6" x14ac:dyDescent="0.25">
      <c r="F35063" s="469"/>
    </row>
    <row r="35064" spans="6:6" x14ac:dyDescent="0.25">
      <c r="F35064" s="469"/>
    </row>
    <row r="35065" spans="6:6" x14ac:dyDescent="0.25">
      <c r="F35065" s="469"/>
    </row>
    <row r="35066" spans="6:6" x14ac:dyDescent="0.25">
      <c r="F35066" s="469"/>
    </row>
    <row r="35067" spans="6:6" x14ac:dyDescent="0.25">
      <c r="F35067" s="469"/>
    </row>
    <row r="35068" spans="6:6" x14ac:dyDescent="0.25">
      <c r="F35068" s="469"/>
    </row>
    <row r="35069" spans="6:6" x14ac:dyDescent="0.25">
      <c r="F35069" s="469"/>
    </row>
    <row r="35070" spans="6:6" x14ac:dyDescent="0.25">
      <c r="F35070" s="469"/>
    </row>
    <row r="35071" spans="6:6" x14ac:dyDescent="0.25">
      <c r="F35071" s="469"/>
    </row>
    <row r="35072" spans="6:6" x14ac:dyDescent="0.25">
      <c r="F35072" s="469"/>
    </row>
    <row r="35073" spans="6:6" x14ac:dyDescent="0.25">
      <c r="F35073" s="469"/>
    </row>
    <row r="35074" spans="6:6" x14ac:dyDescent="0.25">
      <c r="F35074" s="469"/>
    </row>
    <row r="35075" spans="6:6" x14ac:dyDescent="0.25">
      <c r="F35075" s="469"/>
    </row>
    <row r="35076" spans="6:6" x14ac:dyDescent="0.25">
      <c r="F35076" s="469"/>
    </row>
    <row r="35077" spans="6:6" x14ac:dyDescent="0.25">
      <c r="F35077" s="469"/>
    </row>
    <row r="35078" spans="6:6" x14ac:dyDescent="0.25">
      <c r="F35078" s="469"/>
    </row>
    <row r="35079" spans="6:6" x14ac:dyDescent="0.25">
      <c r="F35079" s="469"/>
    </row>
    <row r="35080" spans="6:6" x14ac:dyDescent="0.25">
      <c r="F35080" s="469"/>
    </row>
    <row r="35081" spans="6:6" x14ac:dyDescent="0.25">
      <c r="F35081" s="469"/>
    </row>
    <row r="35082" spans="6:6" x14ac:dyDescent="0.25">
      <c r="F35082" s="469"/>
    </row>
    <row r="35083" spans="6:6" x14ac:dyDescent="0.25">
      <c r="F35083" s="469"/>
    </row>
    <row r="35084" spans="6:6" x14ac:dyDescent="0.25">
      <c r="F35084" s="469"/>
    </row>
    <row r="35085" spans="6:6" x14ac:dyDescent="0.25">
      <c r="F35085" s="469"/>
    </row>
    <row r="35086" spans="6:6" x14ac:dyDescent="0.25">
      <c r="F35086" s="469"/>
    </row>
    <row r="35087" spans="6:6" x14ac:dyDescent="0.25">
      <c r="F35087" s="469"/>
    </row>
    <row r="35088" spans="6:6" x14ac:dyDescent="0.25">
      <c r="F35088" s="469"/>
    </row>
    <row r="35089" spans="6:6" x14ac:dyDescent="0.25">
      <c r="F35089" s="469"/>
    </row>
    <row r="35090" spans="6:6" x14ac:dyDescent="0.25">
      <c r="F35090" s="469"/>
    </row>
    <row r="35091" spans="6:6" x14ac:dyDescent="0.25">
      <c r="F35091" s="469"/>
    </row>
    <row r="35092" spans="6:6" x14ac:dyDescent="0.25">
      <c r="F35092" s="469"/>
    </row>
    <row r="35093" spans="6:6" x14ac:dyDescent="0.25">
      <c r="F35093" s="469"/>
    </row>
    <row r="35094" spans="6:6" x14ac:dyDescent="0.25">
      <c r="F35094" s="469"/>
    </row>
    <row r="35095" spans="6:6" x14ac:dyDescent="0.25">
      <c r="F35095" s="469"/>
    </row>
    <row r="35096" spans="6:6" x14ac:dyDescent="0.25">
      <c r="F35096" s="469"/>
    </row>
    <row r="35097" spans="6:6" x14ac:dyDescent="0.25">
      <c r="F35097" s="469"/>
    </row>
    <row r="35098" spans="6:6" x14ac:dyDescent="0.25">
      <c r="F35098" s="469"/>
    </row>
    <row r="35099" spans="6:6" x14ac:dyDescent="0.25">
      <c r="F35099" s="469"/>
    </row>
    <row r="35100" spans="6:6" x14ac:dyDescent="0.25">
      <c r="F35100" s="469"/>
    </row>
    <row r="35101" spans="6:6" x14ac:dyDescent="0.25">
      <c r="F35101" s="469"/>
    </row>
    <row r="35102" spans="6:6" x14ac:dyDescent="0.25">
      <c r="F35102" s="469"/>
    </row>
    <row r="35103" spans="6:6" x14ac:dyDescent="0.25">
      <c r="F35103" s="469"/>
    </row>
    <row r="35104" spans="6:6" x14ac:dyDescent="0.25">
      <c r="F35104" s="469"/>
    </row>
    <row r="35105" spans="6:6" x14ac:dyDescent="0.25">
      <c r="F35105" s="469"/>
    </row>
    <row r="35106" spans="6:6" x14ac:dyDescent="0.25">
      <c r="F35106" s="469"/>
    </row>
    <row r="35107" spans="6:6" x14ac:dyDescent="0.25">
      <c r="F35107" s="469"/>
    </row>
    <row r="35108" spans="6:6" x14ac:dyDescent="0.25">
      <c r="F35108" s="469"/>
    </row>
    <row r="35109" spans="6:6" x14ac:dyDescent="0.25">
      <c r="F35109" s="469"/>
    </row>
    <row r="35110" spans="6:6" x14ac:dyDescent="0.25">
      <c r="F35110" s="469"/>
    </row>
    <row r="35111" spans="6:6" x14ac:dyDescent="0.25">
      <c r="F35111" s="469"/>
    </row>
    <row r="35112" spans="6:6" x14ac:dyDescent="0.25">
      <c r="F35112" s="469"/>
    </row>
    <row r="35113" spans="6:6" x14ac:dyDescent="0.25">
      <c r="F35113" s="469"/>
    </row>
    <row r="35114" spans="6:6" x14ac:dyDescent="0.25">
      <c r="F35114" s="469"/>
    </row>
    <row r="35115" spans="6:6" x14ac:dyDescent="0.25">
      <c r="F35115" s="469"/>
    </row>
    <row r="35116" spans="6:6" x14ac:dyDescent="0.25">
      <c r="F35116" s="469"/>
    </row>
    <row r="35117" spans="6:6" x14ac:dyDescent="0.25">
      <c r="F35117" s="469"/>
    </row>
    <row r="35118" spans="6:6" x14ac:dyDescent="0.25">
      <c r="F35118" s="469"/>
    </row>
    <row r="35119" spans="6:6" x14ac:dyDescent="0.25">
      <c r="F35119" s="469"/>
    </row>
    <row r="35120" spans="6:6" x14ac:dyDescent="0.25">
      <c r="F35120" s="469"/>
    </row>
    <row r="35121" spans="6:6" x14ac:dyDescent="0.25">
      <c r="F35121" s="469"/>
    </row>
    <row r="35122" spans="6:6" x14ac:dyDescent="0.25">
      <c r="F35122" s="469"/>
    </row>
    <row r="35123" spans="6:6" x14ac:dyDescent="0.25">
      <c r="F35123" s="469"/>
    </row>
    <row r="35124" spans="6:6" x14ac:dyDescent="0.25">
      <c r="F35124" s="469"/>
    </row>
    <row r="35125" spans="6:6" x14ac:dyDescent="0.25">
      <c r="F35125" s="469"/>
    </row>
    <row r="35126" spans="6:6" x14ac:dyDescent="0.25">
      <c r="F35126" s="469"/>
    </row>
    <row r="35127" spans="6:6" x14ac:dyDescent="0.25">
      <c r="F35127" s="469"/>
    </row>
    <row r="35128" spans="6:6" x14ac:dyDescent="0.25">
      <c r="F35128" s="469"/>
    </row>
    <row r="35129" spans="6:6" x14ac:dyDescent="0.25">
      <c r="F35129" s="469"/>
    </row>
    <row r="35130" spans="6:6" x14ac:dyDescent="0.25">
      <c r="F35130" s="469"/>
    </row>
    <row r="35131" spans="6:6" x14ac:dyDescent="0.25">
      <c r="F35131" s="469"/>
    </row>
    <row r="35132" spans="6:6" x14ac:dyDescent="0.25">
      <c r="F35132" s="469"/>
    </row>
    <row r="35133" spans="6:6" x14ac:dyDescent="0.25">
      <c r="F35133" s="469"/>
    </row>
    <row r="35134" spans="6:6" x14ac:dyDescent="0.25">
      <c r="F35134" s="469"/>
    </row>
    <row r="35135" spans="6:6" x14ac:dyDescent="0.25">
      <c r="F35135" s="469"/>
    </row>
    <row r="35136" spans="6:6" x14ac:dyDescent="0.25">
      <c r="F35136" s="469"/>
    </row>
    <row r="35137" spans="6:6" x14ac:dyDescent="0.25">
      <c r="F35137" s="469"/>
    </row>
    <row r="35138" spans="6:6" x14ac:dyDescent="0.25">
      <c r="F35138" s="469"/>
    </row>
    <row r="35139" spans="6:6" x14ac:dyDescent="0.25">
      <c r="F35139" s="469"/>
    </row>
    <row r="35140" spans="6:6" x14ac:dyDescent="0.25">
      <c r="F35140" s="469"/>
    </row>
    <row r="35141" spans="6:6" x14ac:dyDescent="0.25">
      <c r="F35141" s="469"/>
    </row>
    <row r="35142" spans="6:6" x14ac:dyDescent="0.25">
      <c r="F35142" s="469"/>
    </row>
    <row r="35143" spans="6:6" x14ac:dyDescent="0.25">
      <c r="F35143" s="469"/>
    </row>
    <row r="35144" spans="6:6" x14ac:dyDescent="0.25">
      <c r="F35144" s="469"/>
    </row>
    <row r="35145" spans="6:6" x14ac:dyDescent="0.25">
      <c r="F35145" s="469"/>
    </row>
    <row r="35146" spans="6:6" x14ac:dyDescent="0.25">
      <c r="F35146" s="469"/>
    </row>
    <row r="35147" spans="6:6" x14ac:dyDescent="0.25">
      <c r="F35147" s="469"/>
    </row>
    <row r="35148" spans="6:6" x14ac:dyDescent="0.25">
      <c r="F35148" s="469"/>
    </row>
    <row r="35149" spans="6:6" x14ac:dyDescent="0.25">
      <c r="F35149" s="469"/>
    </row>
    <row r="35150" spans="6:6" x14ac:dyDescent="0.25">
      <c r="F35150" s="469"/>
    </row>
    <row r="35151" spans="6:6" x14ac:dyDescent="0.25">
      <c r="F35151" s="469"/>
    </row>
    <row r="35152" spans="6:6" x14ac:dyDescent="0.25">
      <c r="F35152" s="469"/>
    </row>
    <row r="35153" spans="6:6" x14ac:dyDescent="0.25">
      <c r="F35153" s="469"/>
    </row>
    <row r="35154" spans="6:6" x14ac:dyDescent="0.25">
      <c r="F35154" s="469"/>
    </row>
    <row r="35155" spans="6:6" x14ac:dyDescent="0.25">
      <c r="F35155" s="469"/>
    </row>
    <row r="35156" spans="6:6" x14ac:dyDescent="0.25">
      <c r="F35156" s="469"/>
    </row>
    <row r="35157" spans="6:6" x14ac:dyDescent="0.25">
      <c r="F35157" s="469"/>
    </row>
    <row r="35158" spans="6:6" x14ac:dyDescent="0.25">
      <c r="F35158" s="469"/>
    </row>
    <row r="35159" spans="6:6" x14ac:dyDescent="0.25">
      <c r="F35159" s="469"/>
    </row>
    <row r="35160" spans="6:6" x14ac:dyDescent="0.25">
      <c r="F35160" s="469"/>
    </row>
    <row r="35161" spans="6:6" x14ac:dyDescent="0.25">
      <c r="F35161" s="469"/>
    </row>
    <row r="35162" spans="6:6" x14ac:dyDescent="0.25">
      <c r="F35162" s="469"/>
    </row>
    <row r="35163" spans="6:6" x14ac:dyDescent="0.25">
      <c r="F35163" s="469"/>
    </row>
    <row r="35164" spans="6:6" x14ac:dyDescent="0.25">
      <c r="F35164" s="469"/>
    </row>
    <row r="35165" spans="6:6" x14ac:dyDescent="0.25">
      <c r="F35165" s="469"/>
    </row>
    <row r="35166" spans="6:6" x14ac:dyDescent="0.25">
      <c r="F35166" s="469"/>
    </row>
    <row r="35167" spans="6:6" x14ac:dyDescent="0.25">
      <c r="F35167" s="469"/>
    </row>
    <row r="35168" spans="6:6" x14ac:dyDescent="0.25">
      <c r="F35168" s="469"/>
    </row>
    <row r="35169" spans="6:6" x14ac:dyDescent="0.25">
      <c r="F35169" s="469"/>
    </row>
    <row r="35170" spans="6:6" x14ac:dyDescent="0.25">
      <c r="F35170" s="469"/>
    </row>
    <row r="35171" spans="6:6" x14ac:dyDescent="0.25">
      <c r="F35171" s="469"/>
    </row>
    <row r="35172" spans="6:6" x14ac:dyDescent="0.25">
      <c r="F35172" s="469"/>
    </row>
    <row r="35173" spans="6:6" x14ac:dyDescent="0.25">
      <c r="F35173" s="469"/>
    </row>
    <row r="35174" spans="6:6" x14ac:dyDescent="0.25">
      <c r="F35174" s="469"/>
    </row>
    <row r="35175" spans="6:6" x14ac:dyDescent="0.25">
      <c r="F35175" s="469"/>
    </row>
    <row r="35176" spans="6:6" x14ac:dyDescent="0.25">
      <c r="F35176" s="469"/>
    </row>
    <row r="35177" spans="6:6" x14ac:dyDescent="0.25">
      <c r="F35177" s="469"/>
    </row>
    <row r="35178" spans="6:6" x14ac:dyDescent="0.25">
      <c r="F35178" s="469"/>
    </row>
    <row r="35179" spans="6:6" x14ac:dyDescent="0.25">
      <c r="F35179" s="469"/>
    </row>
    <row r="35180" spans="6:6" x14ac:dyDescent="0.25">
      <c r="F35180" s="469"/>
    </row>
    <row r="35181" spans="6:6" x14ac:dyDescent="0.25">
      <c r="F35181" s="469"/>
    </row>
    <row r="35182" spans="6:6" x14ac:dyDescent="0.25">
      <c r="F35182" s="469"/>
    </row>
    <row r="35183" spans="6:6" x14ac:dyDescent="0.25">
      <c r="F35183" s="469"/>
    </row>
    <row r="35184" spans="6:6" x14ac:dyDescent="0.25">
      <c r="F35184" s="469"/>
    </row>
    <row r="35185" spans="6:6" x14ac:dyDescent="0.25">
      <c r="F35185" s="469"/>
    </row>
    <row r="35186" spans="6:6" x14ac:dyDescent="0.25">
      <c r="F35186" s="469"/>
    </row>
    <row r="35187" spans="6:6" x14ac:dyDescent="0.25">
      <c r="F35187" s="469"/>
    </row>
    <row r="35188" spans="6:6" x14ac:dyDescent="0.25">
      <c r="F35188" s="469"/>
    </row>
    <row r="35189" spans="6:6" x14ac:dyDescent="0.25">
      <c r="F35189" s="469"/>
    </row>
    <row r="35190" spans="6:6" x14ac:dyDescent="0.25">
      <c r="F35190" s="469"/>
    </row>
    <row r="35191" spans="6:6" x14ac:dyDescent="0.25">
      <c r="F35191" s="469"/>
    </row>
    <row r="35192" spans="6:6" x14ac:dyDescent="0.25">
      <c r="F35192" s="469"/>
    </row>
    <row r="35193" spans="6:6" x14ac:dyDescent="0.25">
      <c r="F35193" s="469"/>
    </row>
    <row r="35194" spans="6:6" x14ac:dyDescent="0.25">
      <c r="F35194" s="469"/>
    </row>
    <row r="35195" spans="6:6" x14ac:dyDescent="0.25">
      <c r="F35195" s="469"/>
    </row>
    <row r="35196" spans="6:6" x14ac:dyDescent="0.25">
      <c r="F35196" s="469"/>
    </row>
    <row r="35197" spans="6:6" x14ac:dyDescent="0.25">
      <c r="F35197" s="469"/>
    </row>
    <row r="35198" spans="6:6" x14ac:dyDescent="0.25">
      <c r="F35198" s="469"/>
    </row>
    <row r="35199" spans="6:6" x14ac:dyDescent="0.25">
      <c r="F35199" s="469"/>
    </row>
    <row r="35200" spans="6:6" x14ac:dyDescent="0.25">
      <c r="F35200" s="469"/>
    </row>
    <row r="35201" spans="6:6" x14ac:dyDescent="0.25">
      <c r="F35201" s="469"/>
    </row>
    <row r="35202" spans="6:6" x14ac:dyDescent="0.25">
      <c r="F35202" s="469"/>
    </row>
    <row r="35203" spans="6:6" x14ac:dyDescent="0.25">
      <c r="F35203" s="469"/>
    </row>
    <row r="35204" spans="6:6" x14ac:dyDescent="0.25">
      <c r="F35204" s="469"/>
    </row>
    <row r="35205" spans="6:6" x14ac:dyDescent="0.25">
      <c r="F35205" s="469"/>
    </row>
    <row r="35206" spans="6:6" x14ac:dyDescent="0.25">
      <c r="F35206" s="469"/>
    </row>
    <row r="35207" spans="6:6" x14ac:dyDescent="0.25">
      <c r="F35207" s="469"/>
    </row>
    <row r="35208" spans="6:6" x14ac:dyDescent="0.25">
      <c r="F35208" s="469"/>
    </row>
    <row r="35209" spans="6:6" x14ac:dyDescent="0.25">
      <c r="F35209" s="469"/>
    </row>
    <row r="35210" spans="6:6" x14ac:dyDescent="0.25">
      <c r="F35210" s="469"/>
    </row>
    <row r="35211" spans="6:6" x14ac:dyDescent="0.25">
      <c r="F35211" s="469"/>
    </row>
    <row r="35212" spans="6:6" x14ac:dyDescent="0.25">
      <c r="F35212" s="469"/>
    </row>
    <row r="35213" spans="6:6" x14ac:dyDescent="0.25">
      <c r="F35213" s="469"/>
    </row>
    <row r="35214" spans="6:6" x14ac:dyDescent="0.25">
      <c r="F35214" s="469"/>
    </row>
    <row r="35215" spans="6:6" x14ac:dyDescent="0.25">
      <c r="F35215" s="469"/>
    </row>
    <row r="35216" spans="6:6" x14ac:dyDescent="0.25">
      <c r="F35216" s="469"/>
    </row>
    <row r="35217" spans="6:6" x14ac:dyDescent="0.25">
      <c r="F35217" s="469"/>
    </row>
    <row r="35218" spans="6:6" x14ac:dyDescent="0.25">
      <c r="F35218" s="469"/>
    </row>
    <row r="35219" spans="6:6" x14ac:dyDescent="0.25">
      <c r="F35219" s="469"/>
    </row>
    <row r="35220" spans="6:6" x14ac:dyDescent="0.25">
      <c r="F35220" s="469"/>
    </row>
    <row r="35221" spans="6:6" x14ac:dyDescent="0.25">
      <c r="F35221" s="469"/>
    </row>
    <row r="35222" spans="6:6" x14ac:dyDescent="0.25">
      <c r="F35222" s="469"/>
    </row>
    <row r="35223" spans="6:6" x14ac:dyDescent="0.25">
      <c r="F35223" s="469"/>
    </row>
    <row r="35224" spans="6:6" x14ac:dyDescent="0.25">
      <c r="F35224" s="469"/>
    </row>
    <row r="35225" spans="6:6" x14ac:dyDescent="0.25">
      <c r="F35225" s="469"/>
    </row>
    <row r="35226" spans="6:6" x14ac:dyDescent="0.25">
      <c r="F35226" s="469"/>
    </row>
    <row r="35227" spans="6:6" x14ac:dyDescent="0.25">
      <c r="F35227" s="469"/>
    </row>
    <row r="35228" spans="6:6" x14ac:dyDescent="0.25">
      <c r="F35228" s="469"/>
    </row>
    <row r="35229" spans="6:6" x14ac:dyDescent="0.25">
      <c r="F35229" s="469"/>
    </row>
    <row r="35230" spans="6:6" x14ac:dyDescent="0.25">
      <c r="F35230" s="469"/>
    </row>
    <row r="35231" spans="6:6" x14ac:dyDescent="0.25">
      <c r="F35231" s="469"/>
    </row>
    <row r="35232" spans="6:6" x14ac:dyDescent="0.25">
      <c r="F35232" s="469"/>
    </row>
    <row r="35233" spans="6:6" x14ac:dyDescent="0.25">
      <c r="F35233" s="469"/>
    </row>
    <row r="35234" spans="6:6" x14ac:dyDescent="0.25">
      <c r="F35234" s="469"/>
    </row>
    <row r="35235" spans="6:6" x14ac:dyDescent="0.25">
      <c r="F35235" s="469"/>
    </row>
    <row r="35236" spans="6:6" x14ac:dyDescent="0.25">
      <c r="F35236" s="469"/>
    </row>
    <row r="35237" spans="6:6" x14ac:dyDescent="0.25">
      <c r="F35237" s="469"/>
    </row>
    <row r="35238" spans="6:6" x14ac:dyDescent="0.25">
      <c r="F35238" s="469"/>
    </row>
    <row r="35239" spans="6:6" x14ac:dyDescent="0.25">
      <c r="F35239" s="469"/>
    </row>
    <row r="35240" spans="6:6" x14ac:dyDescent="0.25">
      <c r="F35240" s="469"/>
    </row>
    <row r="35241" spans="6:6" x14ac:dyDescent="0.25">
      <c r="F35241" s="469"/>
    </row>
    <row r="35242" spans="6:6" x14ac:dyDescent="0.25">
      <c r="F35242" s="469"/>
    </row>
    <row r="35243" spans="6:6" x14ac:dyDescent="0.25">
      <c r="F35243" s="469"/>
    </row>
    <row r="35244" spans="6:6" x14ac:dyDescent="0.25">
      <c r="F35244" s="469"/>
    </row>
    <row r="35245" spans="6:6" x14ac:dyDescent="0.25">
      <c r="F35245" s="469"/>
    </row>
    <row r="35246" spans="6:6" x14ac:dyDescent="0.25">
      <c r="F35246" s="469"/>
    </row>
    <row r="35247" spans="6:6" x14ac:dyDescent="0.25">
      <c r="F35247" s="469"/>
    </row>
    <row r="35248" spans="6:6" x14ac:dyDescent="0.25">
      <c r="F35248" s="469"/>
    </row>
    <row r="35249" spans="6:6" x14ac:dyDescent="0.25">
      <c r="F35249" s="469"/>
    </row>
    <row r="35250" spans="6:6" x14ac:dyDescent="0.25">
      <c r="F35250" s="469"/>
    </row>
    <row r="35251" spans="6:6" x14ac:dyDescent="0.25">
      <c r="F35251" s="469"/>
    </row>
    <row r="35252" spans="6:6" x14ac:dyDescent="0.25">
      <c r="F35252" s="469"/>
    </row>
    <row r="35253" spans="6:6" x14ac:dyDescent="0.25">
      <c r="F35253" s="469"/>
    </row>
    <row r="35254" spans="6:6" x14ac:dyDescent="0.25">
      <c r="F35254" s="469"/>
    </row>
    <row r="35255" spans="6:6" x14ac:dyDescent="0.25">
      <c r="F35255" s="469"/>
    </row>
    <row r="35256" spans="6:6" x14ac:dyDescent="0.25">
      <c r="F35256" s="469"/>
    </row>
    <row r="35257" spans="6:6" x14ac:dyDescent="0.25">
      <c r="F35257" s="469"/>
    </row>
    <row r="35258" spans="6:6" x14ac:dyDescent="0.25">
      <c r="F35258" s="469"/>
    </row>
    <row r="35259" spans="6:6" x14ac:dyDescent="0.25">
      <c r="F35259" s="469"/>
    </row>
    <row r="35260" spans="6:6" x14ac:dyDescent="0.25">
      <c r="F35260" s="469"/>
    </row>
    <row r="35261" spans="6:6" x14ac:dyDescent="0.25">
      <c r="F35261" s="469"/>
    </row>
    <row r="35262" spans="6:6" x14ac:dyDescent="0.25">
      <c r="F35262" s="469"/>
    </row>
    <row r="35263" spans="6:6" x14ac:dyDescent="0.25">
      <c r="F35263" s="469"/>
    </row>
    <row r="35264" spans="6:6" x14ac:dyDescent="0.25">
      <c r="F35264" s="469"/>
    </row>
    <row r="35265" spans="6:6" x14ac:dyDescent="0.25">
      <c r="F35265" s="469"/>
    </row>
    <row r="35266" spans="6:6" x14ac:dyDescent="0.25">
      <c r="F35266" s="469"/>
    </row>
    <row r="35267" spans="6:6" x14ac:dyDescent="0.25">
      <c r="F35267" s="469"/>
    </row>
    <row r="35268" spans="6:6" x14ac:dyDescent="0.25">
      <c r="F35268" s="469"/>
    </row>
    <row r="35269" spans="6:6" x14ac:dyDescent="0.25">
      <c r="F35269" s="469"/>
    </row>
    <row r="35270" spans="6:6" x14ac:dyDescent="0.25">
      <c r="F35270" s="469"/>
    </row>
    <row r="35271" spans="6:6" x14ac:dyDescent="0.25">
      <c r="F35271" s="469"/>
    </row>
    <row r="35272" spans="6:6" x14ac:dyDescent="0.25">
      <c r="F35272" s="469"/>
    </row>
    <row r="35273" spans="6:6" x14ac:dyDescent="0.25">
      <c r="F35273" s="469"/>
    </row>
    <row r="35274" spans="6:6" x14ac:dyDescent="0.25">
      <c r="F35274" s="469"/>
    </row>
    <row r="35275" spans="6:6" x14ac:dyDescent="0.25">
      <c r="F35275" s="469"/>
    </row>
    <row r="35276" spans="6:6" x14ac:dyDescent="0.25">
      <c r="F35276" s="469"/>
    </row>
    <row r="35277" spans="6:6" x14ac:dyDescent="0.25">
      <c r="F35277" s="469"/>
    </row>
    <row r="35278" spans="6:6" x14ac:dyDescent="0.25">
      <c r="F35278" s="469"/>
    </row>
    <row r="35279" spans="6:6" x14ac:dyDescent="0.25">
      <c r="F35279" s="469"/>
    </row>
    <row r="35280" spans="6:6" x14ac:dyDescent="0.25">
      <c r="F35280" s="469"/>
    </row>
    <row r="35281" spans="6:6" x14ac:dyDescent="0.25">
      <c r="F35281" s="469"/>
    </row>
    <row r="35282" spans="6:6" x14ac:dyDescent="0.25">
      <c r="F35282" s="469"/>
    </row>
    <row r="35283" spans="6:6" x14ac:dyDescent="0.25">
      <c r="F35283" s="469"/>
    </row>
    <row r="35284" spans="6:6" x14ac:dyDescent="0.25">
      <c r="F35284" s="469"/>
    </row>
    <row r="35285" spans="6:6" x14ac:dyDescent="0.25">
      <c r="F35285" s="469"/>
    </row>
    <row r="35286" spans="6:6" x14ac:dyDescent="0.25">
      <c r="F35286" s="469"/>
    </row>
    <row r="35287" spans="6:6" x14ac:dyDescent="0.25">
      <c r="F35287" s="469"/>
    </row>
    <row r="35288" spans="6:6" x14ac:dyDescent="0.25">
      <c r="F35288" s="469"/>
    </row>
    <row r="35289" spans="6:6" x14ac:dyDescent="0.25">
      <c r="F35289" s="469"/>
    </row>
    <row r="35290" spans="6:6" x14ac:dyDescent="0.25">
      <c r="F35290" s="469"/>
    </row>
    <row r="35291" spans="6:6" x14ac:dyDescent="0.25">
      <c r="F35291" s="469"/>
    </row>
    <row r="35292" spans="6:6" x14ac:dyDescent="0.25">
      <c r="F35292" s="469"/>
    </row>
    <row r="35293" spans="6:6" x14ac:dyDescent="0.25">
      <c r="F35293" s="469"/>
    </row>
    <row r="35294" spans="6:6" x14ac:dyDescent="0.25">
      <c r="F35294" s="469"/>
    </row>
    <row r="35295" spans="6:6" x14ac:dyDescent="0.25">
      <c r="F35295" s="469"/>
    </row>
    <row r="35296" spans="6:6" x14ac:dyDescent="0.25">
      <c r="F35296" s="469"/>
    </row>
    <row r="35297" spans="6:6" x14ac:dyDescent="0.25">
      <c r="F35297" s="469"/>
    </row>
    <row r="35298" spans="6:6" x14ac:dyDescent="0.25">
      <c r="F35298" s="469"/>
    </row>
    <row r="35299" spans="6:6" x14ac:dyDescent="0.25">
      <c r="F35299" s="469"/>
    </row>
    <row r="35300" spans="6:6" x14ac:dyDescent="0.25">
      <c r="F35300" s="469"/>
    </row>
    <row r="35301" spans="6:6" x14ac:dyDescent="0.25">
      <c r="F35301" s="469"/>
    </row>
    <row r="35302" spans="6:6" x14ac:dyDescent="0.25">
      <c r="F35302" s="469"/>
    </row>
    <row r="35303" spans="6:6" x14ac:dyDescent="0.25">
      <c r="F35303" s="469"/>
    </row>
    <row r="35304" spans="6:6" x14ac:dyDescent="0.25">
      <c r="F35304" s="469"/>
    </row>
    <row r="35305" spans="6:6" x14ac:dyDescent="0.25">
      <c r="F35305" s="469"/>
    </row>
    <row r="35306" spans="6:6" x14ac:dyDescent="0.25">
      <c r="F35306" s="469"/>
    </row>
    <row r="35307" spans="6:6" x14ac:dyDescent="0.25">
      <c r="F35307" s="469"/>
    </row>
    <row r="35308" spans="6:6" x14ac:dyDescent="0.25">
      <c r="F35308" s="469"/>
    </row>
    <row r="35309" spans="6:6" x14ac:dyDescent="0.25">
      <c r="F35309" s="469"/>
    </row>
    <row r="35310" spans="6:6" x14ac:dyDescent="0.25">
      <c r="F35310" s="469"/>
    </row>
    <row r="35311" spans="6:6" x14ac:dyDescent="0.25">
      <c r="F35311" s="469"/>
    </row>
    <row r="35312" spans="6:6" x14ac:dyDescent="0.25">
      <c r="F35312" s="469"/>
    </row>
    <row r="35313" spans="6:6" x14ac:dyDescent="0.25">
      <c r="F35313" s="469"/>
    </row>
    <row r="35314" spans="6:6" x14ac:dyDescent="0.25">
      <c r="F35314" s="469"/>
    </row>
    <row r="35315" spans="6:6" x14ac:dyDescent="0.25">
      <c r="F35315" s="469"/>
    </row>
    <row r="35316" spans="6:6" x14ac:dyDescent="0.25">
      <c r="F35316" s="469"/>
    </row>
    <row r="35317" spans="6:6" x14ac:dyDescent="0.25">
      <c r="F35317" s="469"/>
    </row>
    <row r="35318" spans="6:6" x14ac:dyDescent="0.25">
      <c r="F35318" s="469"/>
    </row>
    <row r="35319" spans="6:6" x14ac:dyDescent="0.25">
      <c r="F35319" s="469"/>
    </row>
    <row r="35320" spans="6:6" x14ac:dyDescent="0.25">
      <c r="F35320" s="469"/>
    </row>
    <row r="35321" spans="6:6" x14ac:dyDescent="0.25">
      <c r="F35321" s="469"/>
    </row>
    <row r="35322" spans="6:6" x14ac:dyDescent="0.25">
      <c r="F35322" s="469"/>
    </row>
    <row r="35323" spans="6:6" x14ac:dyDescent="0.25">
      <c r="F35323" s="469"/>
    </row>
    <row r="35324" spans="6:6" x14ac:dyDescent="0.25">
      <c r="F35324" s="469"/>
    </row>
    <row r="35325" spans="6:6" x14ac:dyDescent="0.25">
      <c r="F35325" s="469"/>
    </row>
    <row r="35326" spans="6:6" x14ac:dyDescent="0.25">
      <c r="F35326" s="469"/>
    </row>
    <row r="35327" spans="6:6" x14ac:dyDescent="0.25">
      <c r="F35327" s="469"/>
    </row>
    <row r="35328" spans="6:6" x14ac:dyDescent="0.25">
      <c r="F35328" s="469"/>
    </row>
    <row r="35329" spans="6:6" x14ac:dyDescent="0.25">
      <c r="F35329" s="469"/>
    </row>
    <row r="35330" spans="6:6" x14ac:dyDescent="0.25">
      <c r="F35330" s="469"/>
    </row>
    <row r="35331" spans="6:6" x14ac:dyDescent="0.25">
      <c r="F35331" s="469"/>
    </row>
    <row r="35332" spans="6:6" x14ac:dyDescent="0.25">
      <c r="F35332" s="469"/>
    </row>
    <row r="35333" spans="6:6" x14ac:dyDescent="0.25">
      <c r="F35333" s="469"/>
    </row>
    <row r="35334" spans="6:6" x14ac:dyDescent="0.25">
      <c r="F35334" s="469"/>
    </row>
    <row r="35335" spans="6:6" x14ac:dyDescent="0.25">
      <c r="F35335" s="469"/>
    </row>
    <row r="35336" spans="6:6" x14ac:dyDescent="0.25">
      <c r="F35336" s="469"/>
    </row>
    <row r="35337" spans="6:6" x14ac:dyDescent="0.25">
      <c r="F35337" s="469"/>
    </row>
    <row r="35338" spans="6:6" x14ac:dyDescent="0.25">
      <c r="F35338" s="469"/>
    </row>
    <row r="35339" spans="6:6" x14ac:dyDescent="0.25">
      <c r="F35339" s="469"/>
    </row>
    <row r="35340" spans="6:6" x14ac:dyDescent="0.25">
      <c r="F35340" s="469"/>
    </row>
    <row r="35341" spans="6:6" x14ac:dyDescent="0.25">
      <c r="F35341" s="469"/>
    </row>
    <row r="35342" spans="6:6" x14ac:dyDescent="0.25">
      <c r="F35342" s="469"/>
    </row>
    <row r="35343" spans="6:6" x14ac:dyDescent="0.25">
      <c r="F35343" s="469"/>
    </row>
    <row r="35344" spans="6:6" x14ac:dyDescent="0.25">
      <c r="F35344" s="469"/>
    </row>
    <row r="35345" spans="6:6" x14ac:dyDescent="0.25">
      <c r="F35345" s="469"/>
    </row>
    <row r="35346" spans="6:6" x14ac:dyDescent="0.25">
      <c r="F35346" s="469"/>
    </row>
    <row r="35347" spans="6:6" x14ac:dyDescent="0.25">
      <c r="F35347" s="469"/>
    </row>
    <row r="35348" spans="6:6" x14ac:dyDescent="0.25">
      <c r="F35348" s="469"/>
    </row>
    <row r="35349" spans="6:6" x14ac:dyDescent="0.25">
      <c r="F35349" s="469"/>
    </row>
    <row r="35350" spans="6:6" x14ac:dyDescent="0.25">
      <c r="F35350" s="469"/>
    </row>
    <row r="35351" spans="6:6" x14ac:dyDescent="0.25">
      <c r="F35351" s="469"/>
    </row>
    <row r="35352" spans="6:6" x14ac:dyDescent="0.25">
      <c r="F35352" s="469"/>
    </row>
    <row r="35353" spans="6:6" x14ac:dyDescent="0.25">
      <c r="F35353" s="469"/>
    </row>
    <row r="35354" spans="6:6" x14ac:dyDescent="0.25">
      <c r="F35354" s="469"/>
    </row>
    <row r="35355" spans="6:6" x14ac:dyDescent="0.25">
      <c r="F35355" s="469"/>
    </row>
    <row r="35356" spans="6:6" x14ac:dyDescent="0.25">
      <c r="F35356" s="469"/>
    </row>
    <row r="35357" spans="6:6" x14ac:dyDescent="0.25">
      <c r="F35357" s="469"/>
    </row>
    <row r="35358" spans="6:6" x14ac:dyDescent="0.25">
      <c r="F35358" s="469"/>
    </row>
    <row r="35359" spans="6:6" x14ac:dyDescent="0.25">
      <c r="F35359" s="469"/>
    </row>
    <row r="35360" spans="6:6" x14ac:dyDescent="0.25">
      <c r="F35360" s="469"/>
    </row>
    <row r="35361" spans="6:6" x14ac:dyDescent="0.25">
      <c r="F35361" s="469"/>
    </row>
    <row r="35362" spans="6:6" x14ac:dyDescent="0.25">
      <c r="F35362" s="469"/>
    </row>
    <row r="35363" spans="6:6" x14ac:dyDescent="0.25">
      <c r="F35363" s="469"/>
    </row>
    <row r="35364" spans="6:6" x14ac:dyDescent="0.25">
      <c r="F35364" s="469"/>
    </row>
    <row r="35365" spans="6:6" x14ac:dyDescent="0.25">
      <c r="F35365" s="469"/>
    </row>
    <row r="35366" spans="6:6" x14ac:dyDescent="0.25">
      <c r="F35366" s="469"/>
    </row>
    <row r="35367" spans="6:6" x14ac:dyDescent="0.25">
      <c r="F35367" s="469"/>
    </row>
    <row r="35368" spans="6:6" x14ac:dyDescent="0.25">
      <c r="F35368" s="469"/>
    </row>
    <row r="35369" spans="6:6" x14ac:dyDescent="0.25">
      <c r="F35369" s="469"/>
    </row>
    <row r="35370" spans="6:6" x14ac:dyDescent="0.25">
      <c r="F35370" s="469"/>
    </row>
    <row r="35371" spans="6:6" x14ac:dyDescent="0.25">
      <c r="F35371" s="469"/>
    </row>
    <row r="35372" spans="6:6" x14ac:dyDescent="0.25">
      <c r="F35372" s="469"/>
    </row>
    <row r="35373" spans="6:6" x14ac:dyDescent="0.25">
      <c r="F35373" s="469"/>
    </row>
    <row r="35374" spans="6:6" x14ac:dyDescent="0.25">
      <c r="F35374" s="469"/>
    </row>
    <row r="35375" spans="6:6" x14ac:dyDescent="0.25">
      <c r="F35375" s="469"/>
    </row>
    <row r="35376" spans="6:6" x14ac:dyDescent="0.25">
      <c r="F35376" s="469"/>
    </row>
    <row r="35377" spans="6:6" x14ac:dyDescent="0.25">
      <c r="F35377" s="469"/>
    </row>
    <row r="35378" spans="6:6" x14ac:dyDescent="0.25">
      <c r="F35378" s="469"/>
    </row>
    <row r="35379" spans="6:6" x14ac:dyDescent="0.25">
      <c r="F35379" s="469"/>
    </row>
    <row r="35380" spans="6:6" x14ac:dyDescent="0.25">
      <c r="F35380" s="469"/>
    </row>
    <row r="35381" spans="6:6" x14ac:dyDescent="0.25">
      <c r="F35381" s="469"/>
    </row>
    <row r="35382" spans="6:6" x14ac:dyDescent="0.25">
      <c r="F35382" s="469"/>
    </row>
    <row r="35383" spans="6:6" x14ac:dyDescent="0.25">
      <c r="F35383" s="469"/>
    </row>
    <row r="35384" spans="6:6" x14ac:dyDescent="0.25">
      <c r="F35384" s="469"/>
    </row>
    <row r="35385" spans="6:6" x14ac:dyDescent="0.25">
      <c r="F35385" s="469"/>
    </row>
    <row r="35386" spans="6:6" x14ac:dyDescent="0.25">
      <c r="F35386" s="469"/>
    </row>
    <row r="35387" spans="6:6" x14ac:dyDescent="0.25">
      <c r="F35387" s="469"/>
    </row>
    <row r="35388" spans="6:6" x14ac:dyDescent="0.25">
      <c r="F35388" s="469"/>
    </row>
    <row r="35389" spans="6:6" x14ac:dyDescent="0.25">
      <c r="F35389" s="469"/>
    </row>
    <row r="35390" spans="6:6" x14ac:dyDescent="0.25">
      <c r="F35390" s="469"/>
    </row>
    <row r="35391" spans="6:6" x14ac:dyDescent="0.25">
      <c r="F35391" s="469"/>
    </row>
    <row r="35392" spans="6:6" x14ac:dyDescent="0.25">
      <c r="F35392" s="469"/>
    </row>
    <row r="35393" spans="6:6" x14ac:dyDescent="0.25">
      <c r="F35393" s="469"/>
    </row>
    <row r="35394" spans="6:6" x14ac:dyDescent="0.25">
      <c r="F35394" s="469"/>
    </row>
    <row r="35395" spans="6:6" x14ac:dyDescent="0.25">
      <c r="F35395" s="469"/>
    </row>
    <row r="35396" spans="6:6" x14ac:dyDescent="0.25">
      <c r="F35396" s="469"/>
    </row>
    <row r="35397" spans="6:6" x14ac:dyDescent="0.25">
      <c r="F35397" s="469"/>
    </row>
    <row r="35398" spans="6:6" x14ac:dyDescent="0.25">
      <c r="F35398" s="469"/>
    </row>
    <row r="35399" spans="6:6" x14ac:dyDescent="0.25">
      <c r="F35399" s="469"/>
    </row>
    <row r="35400" spans="6:6" x14ac:dyDescent="0.25">
      <c r="F35400" s="469"/>
    </row>
    <row r="35401" spans="6:6" x14ac:dyDescent="0.25">
      <c r="F35401" s="469"/>
    </row>
    <row r="35402" spans="6:6" x14ac:dyDescent="0.25">
      <c r="F35402" s="469"/>
    </row>
    <row r="35403" spans="6:6" x14ac:dyDescent="0.25">
      <c r="F35403" s="469"/>
    </row>
    <row r="35404" spans="6:6" x14ac:dyDescent="0.25">
      <c r="F35404" s="469"/>
    </row>
    <row r="35405" spans="6:6" x14ac:dyDescent="0.25">
      <c r="F35405" s="469"/>
    </row>
    <row r="35406" spans="6:6" x14ac:dyDescent="0.25">
      <c r="F35406" s="469"/>
    </row>
    <row r="35407" spans="6:6" x14ac:dyDescent="0.25">
      <c r="F35407" s="469"/>
    </row>
    <row r="35408" spans="6:6" x14ac:dyDescent="0.25">
      <c r="F35408" s="469"/>
    </row>
    <row r="35409" spans="6:6" x14ac:dyDescent="0.25">
      <c r="F35409" s="469"/>
    </row>
    <row r="35410" spans="6:6" x14ac:dyDescent="0.25">
      <c r="F35410" s="469"/>
    </row>
    <row r="35411" spans="6:6" x14ac:dyDescent="0.25">
      <c r="F35411" s="469"/>
    </row>
    <row r="35412" spans="6:6" x14ac:dyDescent="0.25">
      <c r="F35412" s="469"/>
    </row>
    <row r="35413" spans="6:6" x14ac:dyDescent="0.25">
      <c r="F35413" s="469"/>
    </row>
    <row r="35414" spans="6:6" x14ac:dyDescent="0.25">
      <c r="F35414" s="469"/>
    </row>
    <row r="35415" spans="6:6" x14ac:dyDescent="0.25">
      <c r="F35415" s="469"/>
    </row>
    <row r="35416" spans="6:6" x14ac:dyDescent="0.25">
      <c r="F35416" s="469"/>
    </row>
    <row r="35417" spans="6:6" x14ac:dyDescent="0.25">
      <c r="F35417" s="469"/>
    </row>
    <row r="35418" spans="6:6" x14ac:dyDescent="0.25">
      <c r="F35418" s="469"/>
    </row>
    <row r="35419" spans="6:6" x14ac:dyDescent="0.25">
      <c r="F35419" s="469"/>
    </row>
    <row r="35420" spans="6:6" x14ac:dyDescent="0.25">
      <c r="F35420" s="469"/>
    </row>
    <row r="35421" spans="6:6" x14ac:dyDescent="0.25">
      <c r="F35421" s="469"/>
    </row>
    <row r="35422" spans="6:6" x14ac:dyDescent="0.25">
      <c r="F35422" s="469"/>
    </row>
    <row r="35423" spans="6:6" x14ac:dyDescent="0.25">
      <c r="F35423" s="469"/>
    </row>
    <row r="35424" spans="6:6" x14ac:dyDescent="0.25">
      <c r="F35424" s="469"/>
    </row>
    <row r="35425" spans="6:6" x14ac:dyDescent="0.25">
      <c r="F35425" s="469"/>
    </row>
    <row r="35426" spans="6:6" x14ac:dyDescent="0.25">
      <c r="F35426" s="469"/>
    </row>
    <row r="35427" spans="6:6" x14ac:dyDescent="0.25">
      <c r="F35427" s="469"/>
    </row>
    <row r="35428" spans="6:6" x14ac:dyDescent="0.25">
      <c r="F35428" s="469"/>
    </row>
    <row r="35429" spans="6:6" x14ac:dyDescent="0.25">
      <c r="F35429" s="469"/>
    </row>
    <row r="35430" spans="6:6" x14ac:dyDescent="0.25">
      <c r="F35430" s="469"/>
    </row>
    <row r="35431" spans="6:6" x14ac:dyDescent="0.25">
      <c r="F35431" s="469"/>
    </row>
    <row r="35432" spans="6:6" x14ac:dyDescent="0.25">
      <c r="F35432" s="469"/>
    </row>
    <row r="35433" spans="6:6" x14ac:dyDescent="0.25">
      <c r="F35433" s="469"/>
    </row>
    <row r="35434" spans="6:6" x14ac:dyDescent="0.25">
      <c r="F35434" s="469"/>
    </row>
    <row r="35435" spans="6:6" x14ac:dyDescent="0.25">
      <c r="F35435" s="469"/>
    </row>
    <row r="35436" spans="6:6" x14ac:dyDescent="0.25">
      <c r="F35436" s="469"/>
    </row>
    <row r="35437" spans="6:6" x14ac:dyDescent="0.25">
      <c r="F35437" s="469"/>
    </row>
    <row r="35438" spans="6:6" x14ac:dyDescent="0.25">
      <c r="F35438" s="469"/>
    </row>
    <row r="35439" spans="6:6" x14ac:dyDescent="0.25">
      <c r="F35439" s="469"/>
    </row>
    <row r="35440" spans="6:6" x14ac:dyDescent="0.25">
      <c r="F35440" s="469"/>
    </row>
    <row r="35441" spans="6:6" x14ac:dyDescent="0.25">
      <c r="F35441" s="469"/>
    </row>
    <row r="35442" spans="6:6" x14ac:dyDescent="0.25">
      <c r="F35442" s="469"/>
    </row>
    <row r="35443" spans="6:6" x14ac:dyDescent="0.25">
      <c r="F35443" s="469"/>
    </row>
    <row r="35444" spans="6:6" x14ac:dyDescent="0.25">
      <c r="F35444" s="469"/>
    </row>
    <row r="35445" spans="6:6" x14ac:dyDescent="0.25">
      <c r="F35445" s="469"/>
    </row>
    <row r="35446" spans="6:6" x14ac:dyDescent="0.25">
      <c r="F35446" s="469"/>
    </row>
    <row r="35447" spans="6:6" x14ac:dyDescent="0.25">
      <c r="F35447" s="469"/>
    </row>
    <row r="35448" spans="6:6" x14ac:dyDescent="0.25">
      <c r="F35448" s="469"/>
    </row>
    <row r="35449" spans="6:6" x14ac:dyDescent="0.25">
      <c r="F35449" s="469"/>
    </row>
    <row r="35450" spans="6:6" x14ac:dyDescent="0.25">
      <c r="F35450" s="469"/>
    </row>
    <row r="35451" spans="6:6" x14ac:dyDescent="0.25">
      <c r="F35451" s="469"/>
    </row>
    <row r="35452" spans="6:6" x14ac:dyDescent="0.25">
      <c r="F35452" s="469"/>
    </row>
    <row r="35453" spans="6:6" x14ac:dyDescent="0.25">
      <c r="F35453" s="469"/>
    </row>
    <row r="35454" spans="6:6" x14ac:dyDescent="0.25">
      <c r="F35454" s="469"/>
    </row>
    <row r="35455" spans="6:6" x14ac:dyDescent="0.25">
      <c r="F35455" s="469"/>
    </row>
    <row r="35456" spans="6:6" x14ac:dyDescent="0.25">
      <c r="F35456" s="469"/>
    </row>
    <row r="35457" spans="6:6" x14ac:dyDescent="0.25">
      <c r="F35457" s="469"/>
    </row>
    <row r="35458" spans="6:6" x14ac:dyDescent="0.25">
      <c r="F35458" s="469"/>
    </row>
    <row r="35459" spans="6:6" x14ac:dyDescent="0.25">
      <c r="F35459" s="469"/>
    </row>
    <row r="35460" spans="6:6" x14ac:dyDescent="0.25">
      <c r="F35460" s="469"/>
    </row>
    <row r="35461" spans="6:6" x14ac:dyDescent="0.25">
      <c r="F35461" s="469"/>
    </row>
    <row r="35462" spans="6:6" x14ac:dyDescent="0.25">
      <c r="F35462" s="469"/>
    </row>
    <row r="35463" spans="6:6" x14ac:dyDescent="0.25">
      <c r="F35463" s="469"/>
    </row>
    <row r="35464" spans="6:6" x14ac:dyDescent="0.25">
      <c r="F35464" s="469"/>
    </row>
    <row r="35465" spans="6:6" x14ac:dyDescent="0.25">
      <c r="F35465" s="469"/>
    </row>
    <row r="35466" spans="6:6" x14ac:dyDescent="0.25">
      <c r="F35466" s="469"/>
    </row>
    <row r="35467" spans="6:6" x14ac:dyDescent="0.25">
      <c r="F35467" s="469"/>
    </row>
    <row r="35468" spans="6:6" x14ac:dyDescent="0.25">
      <c r="F35468" s="469"/>
    </row>
    <row r="35469" spans="6:6" x14ac:dyDescent="0.25">
      <c r="F35469" s="469"/>
    </row>
    <row r="35470" spans="6:6" x14ac:dyDescent="0.25">
      <c r="F35470" s="469"/>
    </row>
    <row r="35471" spans="6:6" x14ac:dyDescent="0.25">
      <c r="F35471" s="469"/>
    </row>
    <row r="35472" spans="6:6" x14ac:dyDescent="0.25">
      <c r="F35472" s="469"/>
    </row>
    <row r="35473" spans="6:6" x14ac:dyDescent="0.25">
      <c r="F35473" s="469"/>
    </row>
    <row r="35474" spans="6:6" x14ac:dyDescent="0.25">
      <c r="F35474" s="469"/>
    </row>
    <row r="35475" spans="6:6" x14ac:dyDescent="0.25">
      <c r="F35475" s="469"/>
    </row>
    <row r="35476" spans="6:6" x14ac:dyDescent="0.25">
      <c r="F35476" s="469"/>
    </row>
    <row r="35477" spans="6:6" x14ac:dyDescent="0.25">
      <c r="F35477" s="469"/>
    </row>
    <row r="35478" spans="6:6" x14ac:dyDescent="0.25">
      <c r="F35478" s="469"/>
    </row>
    <row r="35479" spans="6:6" x14ac:dyDescent="0.25">
      <c r="F35479" s="469"/>
    </row>
    <row r="35480" spans="6:6" x14ac:dyDescent="0.25">
      <c r="F35480" s="469"/>
    </row>
    <row r="35481" spans="6:6" x14ac:dyDescent="0.25">
      <c r="F35481" s="469"/>
    </row>
    <row r="35482" spans="6:6" x14ac:dyDescent="0.25">
      <c r="F35482" s="469"/>
    </row>
    <row r="35483" spans="6:6" x14ac:dyDescent="0.25">
      <c r="F35483" s="469"/>
    </row>
    <row r="35484" spans="6:6" x14ac:dyDescent="0.25">
      <c r="F35484" s="469"/>
    </row>
    <row r="35485" spans="6:6" x14ac:dyDescent="0.25">
      <c r="F35485" s="469"/>
    </row>
    <row r="35486" spans="6:6" x14ac:dyDescent="0.25">
      <c r="F35486" s="469"/>
    </row>
    <row r="35487" spans="6:6" x14ac:dyDescent="0.25">
      <c r="F35487" s="469"/>
    </row>
    <row r="35488" spans="6:6" x14ac:dyDescent="0.25">
      <c r="F35488" s="469"/>
    </row>
    <row r="35489" spans="6:6" x14ac:dyDescent="0.25">
      <c r="F35489" s="469"/>
    </row>
    <row r="35490" spans="6:6" x14ac:dyDescent="0.25">
      <c r="F35490" s="469"/>
    </row>
    <row r="35491" spans="6:6" x14ac:dyDescent="0.25">
      <c r="F35491" s="469"/>
    </row>
    <row r="35492" spans="6:6" x14ac:dyDescent="0.25">
      <c r="F35492" s="469"/>
    </row>
    <row r="35493" spans="6:6" x14ac:dyDescent="0.25">
      <c r="F35493" s="469"/>
    </row>
    <row r="35494" spans="6:6" x14ac:dyDescent="0.25">
      <c r="F35494" s="469"/>
    </row>
    <row r="35495" spans="6:6" x14ac:dyDescent="0.25">
      <c r="F35495" s="469"/>
    </row>
    <row r="35496" spans="6:6" x14ac:dyDescent="0.25">
      <c r="F35496" s="469"/>
    </row>
    <row r="35497" spans="6:6" x14ac:dyDescent="0.25">
      <c r="F35497" s="469"/>
    </row>
    <row r="35498" spans="6:6" x14ac:dyDescent="0.25">
      <c r="F35498" s="469"/>
    </row>
    <row r="35499" spans="6:6" x14ac:dyDescent="0.25">
      <c r="F35499" s="469"/>
    </row>
    <row r="35500" spans="6:6" x14ac:dyDescent="0.25">
      <c r="F35500" s="469"/>
    </row>
    <row r="35501" spans="6:6" x14ac:dyDescent="0.25">
      <c r="F35501" s="469"/>
    </row>
    <row r="35502" spans="6:6" x14ac:dyDescent="0.25">
      <c r="F35502" s="469"/>
    </row>
    <row r="35503" spans="6:6" x14ac:dyDescent="0.25">
      <c r="F35503" s="469"/>
    </row>
    <row r="35504" spans="6:6" x14ac:dyDescent="0.25">
      <c r="F35504" s="469"/>
    </row>
    <row r="35505" spans="6:6" x14ac:dyDescent="0.25">
      <c r="F35505" s="469"/>
    </row>
    <row r="35506" spans="6:6" x14ac:dyDescent="0.25">
      <c r="F35506" s="469"/>
    </row>
    <row r="35507" spans="6:6" x14ac:dyDescent="0.25">
      <c r="F35507" s="469"/>
    </row>
    <row r="35508" spans="6:6" x14ac:dyDescent="0.25">
      <c r="F35508" s="469"/>
    </row>
    <row r="35509" spans="6:6" x14ac:dyDescent="0.25">
      <c r="F35509" s="469"/>
    </row>
    <row r="35510" spans="6:6" x14ac:dyDescent="0.25">
      <c r="F35510" s="469"/>
    </row>
    <row r="35511" spans="6:6" x14ac:dyDescent="0.25">
      <c r="F35511" s="469"/>
    </row>
    <row r="35512" spans="6:6" x14ac:dyDescent="0.25">
      <c r="F35512" s="469"/>
    </row>
    <row r="35513" spans="6:6" x14ac:dyDescent="0.25">
      <c r="F35513" s="469"/>
    </row>
    <row r="35514" spans="6:6" x14ac:dyDescent="0.25">
      <c r="F35514" s="469"/>
    </row>
    <row r="35515" spans="6:6" x14ac:dyDescent="0.25">
      <c r="F35515" s="469"/>
    </row>
    <row r="35516" spans="6:6" x14ac:dyDescent="0.25">
      <c r="F35516" s="469"/>
    </row>
    <row r="35517" spans="6:6" x14ac:dyDescent="0.25">
      <c r="F35517" s="469"/>
    </row>
    <row r="35518" spans="6:6" x14ac:dyDescent="0.25">
      <c r="F35518" s="469"/>
    </row>
    <row r="35519" spans="6:6" x14ac:dyDescent="0.25">
      <c r="F35519" s="469"/>
    </row>
    <row r="35520" spans="6:6" x14ac:dyDescent="0.25">
      <c r="F35520" s="469"/>
    </row>
    <row r="35521" spans="6:6" x14ac:dyDescent="0.25">
      <c r="F35521" s="469"/>
    </row>
    <row r="35522" spans="6:6" x14ac:dyDescent="0.25">
      <c r="F35522" s="469"/>
    </row>
    <row r="35523" spans="6:6" x14ac:dyDescent="0.25">
      <c r="F35523" s="469"/>
    </row>
    <row r="35524" spans="6:6" x14ac:dyDescent="0.25">
      <c r="F35524" s="469"/>
    </row>
    <row r="35525" spans="6:6" x14ac:dyDescent="0.25">
      <c r="F35525" s="469"/>
    </row>
    <row r="35526" spans="6:6" x14ac:dyDescent="0.25">
      <c r="F35526" s="469"/>
    </row>
    <row r="35527" spans="6:6" x14ac:dyDescent="0.25">
      <c r="F35527" s="469"/>
    </row>
    <row r="35528" spans="6:6" x14ac:dyDescent="0.25">
      <c r="F35528" s="469"/>
    </row>
    <row r="35529" spans="6:6" x14ac:dyDescent="0.25">
      <c r="F35529" s="469"/>
    </row>
    <row r="35530" spans="6:6" x14ac:dyDescent="0.25">
      <c r="F35530" s="469"/>
    </row>
    <row r="35531" spans="6:6" x14ac:dyDescent="0.25">
      <c r="F35531" s="469"/>
    </row>
    <row r="35532" spans="6:6" x14ac:dyDescent="0.25">
      <c r="F35532" s="469"/>
    </row>
    <row r="35533" spans="6:6" x14ac:dyDescent="0.25">
      <c r="F35533" s="469"/>
    </row>
    <row r="35534" spans="6:6" x14ac:dyDescent="0.25">
      <c r="F35534" s="469"/>
    </row>
    <row r="35535" spans="6:6" x14ac:dyDescent="0.25">
      <c r="F35535" s="469"/>
    </row>
    <row r="35536" spans="6:6" x14ac:dyDescent="0.25">
      <c r="F35536" s="469"/>
    </row>
    <row r="35537" spans="6:6" x14ac:dyDescent="0.25">
      <c r="F35537" s="469"/>
    </row>
    <row r="35538" spans="6:6" x14ac:dyDescent="0.25">
      <c r="F35538" s="469"/>
    </row>
    <row r="35539" spans="6:6" x14ac:dyDescent="0.25">
      <c r="F35539" s="469"/>
    </row>
    <row r="35540" spans="6:6" x14ac:dyDescent="0.25">
      <c r="F35540" s="469"/>
    </row>
    <row r="35541" spans="6:6" x14ac:dyDescent="0.25">
      <c r="F35541" s="469"/>
    </row>
    <row r="35542" spans="6:6" x14ac:dyDescent="0.25">
      <c r="F35542" s="469"/>
    </row>
    <row r="35543" spans="6:6" x14ac:dyDescent="0.25">
      <c r="F35543" s="469"/>
    </row>
    <row r="35544" spans="6:6" x14ac:dyDescent="0.25">
      <c r="F35544" s="469"/>
    </row>
    <row r="35545" spans="6:6" x14ac:dyDescent="0.25">
      <c r="F35545" s="469"/>
    </row>
    <row r="35546" spans="6:6" x14ac:dyDescent="0.25">
      <c r="F35546" s="469"/>
    </row>
    <row r="35547" spans="6:6" x14ac:dyDescent="0.25">
      <c r="F35547" s="469"/>
    </row>
    <row r="35548" spans="6:6" x14ac:dyDescent="0.25">
      <c r="F35548" s="469"/>
    </row>
    <row r="35549" spans="6:6" x14ac:dyDescent="0.25">
      <c r="F35549" s="469"/>
    </row>
    <row r="35550" spans="6:6" x14ac:dyDescent="0.25">
      <c r="F35550" s="469"/>
    </row>
    <row r="35551" spans="6:6" x14ac:dyDescent="0.25">
      <c r="F35551" s="469"/>
    </row>
    <row r="35552" spans="6:6" x14ac:dyDescent="0.25">
      <c r="F35552" s="469"/>
    </row>
    <row r="35553" spans="6:6" x14ac:dyDescent="0.25">
      <c r="F35553" s="469"/>
    </row>
    <row r="35554" spans="6:6" x14ac:dyDescent="0.25">
      <c r="F35554" s="469"/>
    </row>
    <row r="35555" spans="6:6" x14ac:dyDescent="0.25">
      <c r="F35555" s="469"/>
    </row>
    <row r="35556" spans="6:6" x14ac:dyDescent="0.25">
      <c r="F35556" s="469"/>
    </row>
    <row r="35557" spans="6:6" x14ac:dyDescent="0.25">
      <c r="F35557" s="469"/>
    </row>
    <row r="35558" spans="6:6" x14ac:dyDescent="0.25">
      <c r="F35558" s="469"/>
    </row>
    <row r="35559" spans="6:6" x14ac:dyDescent="0.25">
      <c r="F35559" s="469"/>
    </row>
    <row r="35560" spans="6:6" x14ac:dyDescent="0.25">
      <c r="F35560" s="469"/>
    </row>
    <row r="35561" spans="6:6" x14ac:dyDescent="0.25">
      <c r="F35561" s="469"/>
    </row>
    <row r="35562" spans="6:6" x14ac:dyDescent="0.25">
      <c r="F35562" s="469"/>
    </row>
    <row r="35563" spans="6:6" x14ac:dyDescent="0.25">
      <c r="F35563" s="469"/>
    </row>
    <row r="35564" spans="6:6" x14ac:dyDescent="0.25">
      <c r="F35564" s="469"/>
    </row>
    <row r="35565" spans="6:6" x14ac:dyDescent="0.25">
      <c r="F35565" s="469"/>
    </row>
    <row r="35566" spans="6:6" x14ac:dyDescent="0.25">
      <c r="F35566" s="469"/>
    </row>
    <row r="35567" spans="6:6" x14ac:dyDescent="0.25">
      <c r="F35567" s="469"/>
    </row>
    <row r="35568" spans="6:6" x14ac:dyDescent="0.25">
      <c r="F35568" s="469"/>
    </row>
    <row r="35569" spans="6:6" x14ac:dyDescent="0.25">
      <c r="F35569" s="469"/>
    </row>
    <row r="35570" spans="6:6" x14ac:dyDescent="0.25">
      <c r="F35570" s="469"/>
    </row>
    <row r="35571" spans="6:6" x14ac:dyDescent="0.25">
      <c r="F35571" s="469"/>
    </row>
    <row r="35572" spans="6:6" x14ac:dyDescent="0.25">
      <c r="F35572" s="469"/>
    </row>
    <row r="35573" spans="6:6" x14ac:dyDescent="0.25">
      <c r="F35573" s="469"/>
    </row>
    <row r="35574" spans="6:6" x14ac:dyDescent="0.25">
      <c r="F35574" s="469"/>
    </row>
    <row r="35575" spans="6:6" x14ac:dyDescent="0.25">
      <c r="F35575" s="469"/>
    </row>
    <row r="35576" spans="6:6" x14ac:dyDescent="0.25">
      <c r="F35576" s="469"/>
    </row>
    <row r="35577" spans="6:6" x14ac:dyDescent="0.25">
      <c r="F35577" s="469"/>
    </row>
    <row r="35578" spans="6:6" x14ac:dyDescent="0.25">
      <c r="F35578" s="469"/>
    </row>
    <row r="35579" spans="6:6" x14ac:dyDescent="0.25">
      <c r="F35579" s="469"/>
    </row>
    <row r="35580" spans="6:6" x14ac:dyDescent="0.25">
      <c r="F35580" s="469"/>
    </row>
    <row r="35581" spans="6:6" x14ac:dyDescent="0.25">
      <c r="F35581" s="469"/>
    </row>
    <row r="35582" spans="6:6" x14ac:dyDescent="0.25">
      <c r="F35582" s="469"/>
    </row>
    <row r="35583" spans="6:6" x14ac:dyDescent="0.25">
      <c r="F35583" s="469"/>
    </row>
    <row r="35584" spans="6:6" x14ac:dyDescent="0.25">
      <c r="F35584" s="469"/>
    </row>
    <row r="35585" spans="6:6" x14ac:dyDescent="0.25">
      <c r="F35585" s="469"/>
    </row>
    <row r="35586" spans="6:6" x14ac:dyDescent="0.25">
      <c r="F35586" s="469"/>
    </row>
    <row r="35587" spans="6:6" x14ac:dyDescent="0.25">
      <c r="F35587" s="469"/>
    </row>
    <row r="35588" spans="6:6" x14ac:dyDescent="0.25">
      <c r="F35588" s="469"/>
    </row>
    <row r="35589" spans="6:6" x14ac:dyDescent="0.25">
      <c r="F35589" s="469"/>
    </row>
    <row r="35590" spans="6:6" x14ac:dyDescent="0.25">
      <c r="F35590" s="469"/>
    </row>
    <row r="35591" spans="6:6" x14ac:dyDescent="0.25">
      <c r="F35591" s="469"/>
    </row>
    <row r="35592" spans="6:6" x14ac:dyDescent="0.25">
      <c r="F35592" s="469"/>
    </row>
    <row r="35593" spans="6:6" x14ac:dyDescent="0.25">
      <c r="F35593" s="469"/>
    </row>
    <row r="35594" spans="6:6" x14ac:dyDescent="0.25">
      <c r="F35594" s="469"/>
    </row>
    <row r="35595" spans="6:6" x14ac:dyDescent="0.25">
      <c r="F35595" s="469"/>
    </row>
    <row r="35596" spans="6:6" x14ac:dyDescent="0.25">
      <c r="F35596" s="469"/>
    </row>
    <row r="35597" spans="6:6" x14ac:dyDescent="0.25">
      <c r="F35597" s="469"/>
    </row>
    <row r="35598" spans="6:6" x14ac:dyDescent="0.25">
      <c r="F35598" s="469"/>
    </row>
    <row r="35599" spans="6:6" x14ac:dyDescent="0.25">
      <c r="F35599" s="469"/>
    </row>
    <row r="35600" spans="6:6" x14ac:dyDescent="0.25">
      <c r="F35600" s="469"/>
    </row>
    <row r="35601" spans="6:6" x14ac:dyDescent="0.25">
      <c r="F35601" s="469"/>
    </row>
    <row r="35602" spans="6:6" x14ac:dyDescent="0.25">
      <c r="F35602" s="469"/>
    </row>
    <row r="35603" spans="6:6" x14ac:dyDescent="0.25">
      <c r="F35603" s="469"/>
    </row>
    <row r="35604" spans="6:6" x14ac:dyDescent="0.25">
      <c r="F35604" s="469"/>
    </row>
    <row r="35605" spans="6:6" x14ac:dyDescent="0.25">
      <c r="F35605" s="469"/>
    </row>
    <row r="35606" spans="6:6" x14ac:dyDescent="0.25">
      <c r="F35606" s="469"/>
    </row>
    <row r="35607" spans="6:6" x14ac:dyDescent="0.25">
      <c r="F35607" s="469"/>
    </row>
    <row r="35608" spans="6:6" x14ac:dyDescent="0.25">
      <c r="F35608" s="469"/>
    </row>
    <row r="35609" spans="6:6" x14ac:dyDescent="0.25">
      <c r="F35609" s="469"/>
    </row>
    <row r="35610" spans="6:6" x14ac:dyDescent="0.25">
      <c r="F35610" s="469"/>
    </row>
    <row r="35611" spans="6:6" x14ac:dyDescent="0.25">
      <c r="F35611" s="469"/>
    </row>
    <row r="35612" spans="6:6" x14ac:dyDescent="0.25">
      <c r="F35612" s="469"/>
    </row>
    <row r="35613" spans="6:6" x14ac:dyDescent="0.25">
      <c r="F35613" s="469"/>
    </row>
    <row r="35614" spans="6:6" x14ac:dyDescent="0.25">
      <c r="F35614" s="469"/>
    </row>
    <row r="35615" spans="6:6" x14ac:dyDescent="0.25">
      <c r="F35615" s="469"/>
    </row>
    <row r="35616" spans="6:6" x14ac:dyDescent="0.25">
      <c r="F35616" s="469"/>
    </row>
    <row r="35617" spans="6:6" x14ac:dyDescent="0.25">
      <c r="F35617" s="469"/>
    </row>
    <row r="35618" spans="6:6" x14ac:dyDescent="0.25">
      <c r="F35618" s="469"/>
    </row>
    <row r="35619" spans="6:6" x14ac:dyDescent="0.25">
      <c r="F35619" s="469"/>
    </row>
    <row r="35620" spans="6:6" x14ac:dyDescent="0.25">
      <c r="F35620" s="469"/>
    </row>
    <row r="35621" spans="6:6" x14ac:dyDescent="0.25">
      <c r="F35621" s="469"/>
    </row>
    <row r="35622" spans="6:6" x14ac:dyDescent="0.25">
      <c r="F35622" s="469"/>
    </row>
    <row r="35623" spans="6:6" x14ac:dyDescent="0.25">
      <c r="F35623" s="469"/>
    </row>
    <row r="35624" spans="6:6" x14ac:dyDescent="0.25">
      <c r="F35624" s="469"/>
    </row>
    <row r="35625" spans="6:6" x14ac:dyDescent="0.25">
      <c r="F35625" s="469"/>
    </row>
    <row r="35626" spans="6:6" x14ac:dyDescent="0.25">
      <c r="F35626" s="469"/>
    </row>
    <row r="35627" spans="6:6" x14ac:dyDescent="0.25">
      <c r="F35627" s="469"/>
    </row>
    <row r="35628" spans="6:6" x14ac:dyDescent="0.25">
      <c r="F35628" s="469"/>
    </row>
    <row r="35629" spans="6:6" x14ac:dyDescent="0.25">
      <c r="F35629" s="469"/>
    </row>
    <row r="35630" spans="6:6" x14ac:dyDescent="0.25">
      <c r="F35630" s="469"/>
    </row>
    <row r="35631" spans="6:6" x14ac:dyDescent="0.25">
      <c r="F35631" s="469"/>
    </row>
    <row r="35632" spans="6:6" x14ac:dyDescent="0.25">
      <c r="F35632" s="469"/>
    </row>
    <row r="35633" spans="6:6" x14ac:dyDescent="0.25">
      <c r="F35633" s="469"/>
    </row>
    <row r="35634" spans="6:6" x14ac:dyDescent="0.25">
      <c r="F35634" s="469"/>
    </row>
    <row r="35635" spans="6:6" x14ac:dyDescent="0.25">
      <c r="F35635" s="469"/>
    </row>
    <row r="35636" spans="6:6" x14ac:dyDescent="0.25">
      <c r="F35636" s="469"/>
    </row>
    <row r="35637" spans="6:6" x14ac:dyDescent="0.25">
      <c r="F35637" s="469"/>
    </row>
    <row r="35638" spans="6:6" x14ac:dyDescent="0.25">
      <c r="F35638" s="469"/>
    </row>
    <row r="35639" spans="6:6" x14ac:dyDescent="0.25">
      <c r="F35639" s="469"/>
    </row>
    <row r="35640" spans="6:6" x14ac:dyDescent="0.25">
      <c r="F35640" s="469"/>
    </row>
    <row r="35641" spans="6:6" x14ac:dyDescent="0.25">
      <c r="F35641" s="469"/>
    </row>
    <row r="35642" spans="6:6" x14ac:dyDescent="0.25">
      <c r="F35642" s="469"/>
    </row>
    <row r="35643" spans="6:6" x14ac:dyDescent="0.25">
      <c r="F35643" s="469"/>
    </row>
    <row r="35644" spans="6:6" x14ac:dyDescent="0.25">
      <c r="F35644" s="469"/>
    </row>
    <row r="35645" spans="6:6" x14ac:dyDescent="0.25">
      <c r="F35645" s="469"/>
    </row>
    <row r="35646" spans="6:6" x14ac:dyDescent="0.25">
      <c r="F35646" s="469"/>
    </row>
    <row r="35647" spans="6:6" x14ac:dyDescent="0.25">
      <c r="F35647" s="469"/>
    </row>
    <row r="35648" spans="6:6" x14ac:dyDescent="0.25">
      <c r="F35648" s="469"/>
    </row>
    <row r="35649" spans="6:6" x14ac:dyDescent="0.25">
      <c r="F35649" s="469"/>
    </row>
    <row r="35650" spans="6:6" x14ac:dyDescent="0.25">
      <c r="F35650" s="469"/>
    </row>
    <row r="35651" spans="6:6" x14ac:dyDescent="0.25">
      <c r="F35651" s="469"/>
    </row>
    <row r="35652" spans="6:6" x14ac:dyDescent="0.25">
      <c r="F35652" s="469"/>
    </row>
    <row r="35653" spans="6:6" x14ac:dyDescent="0.25">
      <c r="F35653" s="469"/>
    </row>
    <row r="35654" spans="6:6" x14ac:dyDescent="0.25">
      <c r="F35654" s="469"/>
    </row>
    <row r="35655" spans="6:6" x14ac:dyDescent="0.25">
      <c r="F35655" s="469"/>
    </row>
    <row r="35656" spans="6:6" x14ac:dyDescent="0.25">
      <c r="F35656" s="469"/>
    </row>
    <row r="35657" spans="6:6" x14ac:dyDescent="0.25">
      <c r="F35657" s="469"/>
    </row>
    <row r="35658" spans="6:6" x14ac:dyDescent="0.25">
      <c r="F35658" s="469"/>
    </row>
    <row r="35659" spans="6:6" x14ac:dyDescent="0.25">
      <c r="F35659" s="469"/>
    </row>
    <row r="35660" spans="6:6" x14ac:dyDescent="0.25">
      <c r="F35660" s="469"/>
    </row>
    <row r="35661" spans="6:6" x14ac:dyDescent="0.25">
      <c r="F35661" s="469"/>
    </row>
    <row r="35662" spans="6:6" x14ac:dyDescent="0.25">
      <c r="F35662" s="469"/>
    </row>
    <row r="35663" spans="6:6" x14ac:dyDescent="0.25">
      <c r="F35663" s="469"/>
    </row>
    <row r="35664" spans="6:6" x14ac:dyDescent="0.25">
      <c r="F35664" s="469"/>
    </row>
    <row r="35665" spans="6:6" x14ac:dyDescent="0.25">
      <c r="F35665" s="469"/>
    </row>
    <row r="35666" spans="6:6" x14ac:dyDescent="0.25">
      <c r="F35666" s="469"/>
    </row>
    <row r="35667" spans="6:6" x14ac:dyDescent="0.25">
      <c r="F35667" s="469"/>
    </row>
    <row r="35668" spans="6:6" x14ac:dyDescent="0.25">
      <c r="F35668" s="469"/>
    </row>
    <row r="35669" spans="6:6" x14ac:dyDescent="0.25">
      <c r="F35669" s="469"/>
    </row>
    <row r="35670" spans="6:6" x14ac:dyDescent="0.25">
      <c r="F35670" s="469"/>
    </row>
    <row r="35671" spans="6:6" x14ac:dyDescent="0.25">
      <c r="F35671" s="469"/>
    </row>
    <row r="35672" spans="6:6" x14ac:dyDescent="0.25">
      <c r="F35672" s="469"/>
    </row>
    <row r="35673" spans="6:6" x14ac:dyDescent="0.25">
      <c r="F35673" s="469"/>
    </row>
    <row r="35674" spans="6:6" x14ac:dyDescent="0.25">
      <c r="F35674" s="469"/>
    </row>
    <row r="35675" spans="6:6" x14ac:dyDescent="0.25">
      <c r="F35675" s="469"/>
    </row>
    <row r="35676" spans="6:6" x14ac:dyDescent="0.25">
      <c r="F35676" s="469"/>
    </row>
    <row r="35677" spans="6:6" x14ac:dyDescent="0.25">
      <c r="F35677" s="469"/>
    </row>
    <row r="35678" spans="6:6" x14ac:dyDescent="0.25">
      <c r="F35678" s="469"/>
    </row>
    <row r="35679" spans="6:6" x14ac:dyDescent="0.25">
      <c r="F35679" s="469"/>
    </row>
    <row r="35680" spans="6:6" x14ac:dyDescent="0.25">
      <c r="F35680" s="469"/>
    </row>
    <row r="35681" spans="6:6" x14ac:dyDescent="0.25">
      <c r="F35681" s="469"/>
    </row>
    <row r="35682" spans="6:6" x14ac:dyDescent="0.25">
      <c r="F35682" s="469"/>
    </row>
    <row r="35683" spans="6:6" x14ac:dyDescent="0.25">
      <c r="F35683" s="469"/>
    </row>
    <row r="35684" spans="6:6" x14ac:dyDescent="0.25">
      <c r="F35684" s="469"/>
    </row>
    <row r="35685" spans="6:6" x14ac:dyDescent="0.25">
      <c r="F35685" s="469"/>
    </row>
    <row r="35686" spans="6:6" x14ac:dyDescent="0.25">
      <c r="F35686" s="469"/>
    </row>
    <row r="35687" spans="6:6" x14ac:dyDescent="0.25">
      <c r="F35687" s="469"/>
    </row>
    <row r="35688" spans="6:6" x14ac:dyDescent="0.25">
      <c r="F35688" s="469"/>
    </row>
    <row r="35689" spans="6:6" x14ac:dyDescent="0.25">
      <c r="F35689" s="469"/>
    </row>
    <row r="35690" spans="6:6" x14ac:dyDescent="0.25">
      <c r="F35690" s="469"/>
    </row>
    <row r="35691" spans="6:6" x14ac:dyDescent="0.25">
      <c r="F35691" s="469"/>
    </row>
    <row r="35692" spans="6:6" x14ac:dyDescent="0.25">
      <c r="F35692" s="469"/>
    </row>
    <row r="35693" spans="6:6" x14ac:dyDescent="0.25">
      <c r="F35693" s="469"/>
    </row>
    <row r="35694" spans="6:6" x14ac:dyDescent="0.25">
      <c r="F35694" s="469"/>
    </row>
    <row r="35695" spans="6:6" x14ac:dyDescent="0.25">
      <c r="F35695" s="469"/>
    </row>
    <row r="35696" spans="6:6" x14ac:dyDescent="0.25">
      <c r="F35696" s="469"/>
    </row>
    <row r="35697" spans="6:6" x14ac:dyDescent="0.25">
      <c r="F35697" s="469"/>
    </row>
    <row r="35698" spans="6:6" x14ac:dyDescent="0.25">
      <c r="F35698" s="469"/>
    </row>
    <row r="35699" spans="6:6" x14ac:dyDescent="0.25">
      <c r="F35699" s="469"/>
    </row>
    <row r="35700" spans="6:6" x14ac:dyDescent="0.25">
      <c r="F35700" s="469"/>
    </row>
    <row r="35701" spans="6:6" x14ac:dyDescent="0.25">
      <c r="F35701" s="469"/>
    </row>
    <row r="35702" spans="6:6" x14ac:dyDescent="0.25">
      <c r="F35702" s="469"/>
    </row>
    <row r="35703" spans="6:6" x14ac:dyDescent="0.25">
      <c r="F35703" s="469"/>
    </row>
    <row r="35704" spans="6:6" x14ac:dyDescent="0.25">
      <c r="F35704" s="469"/>
    </row>
    <row r="35705" spans="6:6" x14ac:dyDescent="0.25">
      <c r="F35705" s="469"/>
    </row>
    <row r="35706" spans="6:6" x14ac:dyDescent="0.25">
      <c r="F35706" s="469"/>
    </row>
    <row r="35707" spans="6:6" x14ac:dyDescent="0.25">
      <c r="F35707" s="469"/>
    </row>
    <row r="35708" spans="6:6" x14ac:dyDescent="0.25">
      <c r="F35708" s="469"/>
    </row>
    <row r="35709" spans="6:6" x14ac:dyDescent="0.25">
      <c r="F35709" s="469"/>
    </row>
    <row r="35710" spans="6:6" x14ac:dyDescent="0.25">
      <c r="F35710" s="469"/>
    </row>
    <row r="35711" spans="6:6" x14ac:dyDescent="0.25">
      <c r="F35711" s="469"/>
    </row>
    <row r="35712" spans="6:6" x14ac:dyDescent="0.25">
      <c r="F35712" s="469"/>
    </row>
    <row r="35713" spans="6:6" x14ac:dyDescent="0.25">
      <c r="F35713" s="469"/>
    </row>
    <row r="35714" spans="6:6" x14ac:dyDescent="0.25">
      <c r="F35714" s="469"/>
    </row>
    <row r="35715" spans="6:6" x14ac:dyDescent="0.25">
      <c r="F35715" s="469"/>
    </row>
    <row r="35716" spans="6:6" x14ac:dyDescent="0.25">
      <c r="F35716" s="469"/>
    </row>
    <row r="35717" spans="6:6" x14ac:dyDescent="0.25">
      <c r="F35717" s="469"/>
    </row>
    <row r="35718" spans="6:6" x14ac:dyDescent="0.25">
      <c r="F35718" s="469"/>
    </row>
    <row r="35719" spans="6:6" x14ac:dyDescent="0.25">
      <c r="F35719" s="469"/>
    </row>
    <row r="35720" spans="6:6" x14ac:dyDescent="0.25">
      <c r="F35720" s="469"/>
    </row>
    <row r="35721" spans="6:6" x14ac:dyDescent="0.25">
      <c r="F35721" s="469"/>
    </row>
    <row r="35722" spans="6:6" x14ac:dyDescent="0.25">
      <c r="F35722" s="469"/>
    </row>
    <row r="35723" spans="6:6" x14ac:dyDescent="0.25">
      <c r="F35723" s="469"/>
    </row>
    <row r="35724" spans="6:6" x14ac:dyDescent="0.25">
      <c r="F35724" s="469"/>
    </row>
    <row r="35725" spans="6:6" x14ac:dyDescent="0.25">
      <c r="F35725" s="469"/>
    </row>
    <row r="35726" spans="6:6" x14ac:dyDescent="0.25">
      <c r="F35726" s="469"/>
    </row>
    <row r="35727" spans="6:6" x14ac:dyDescent="0.25">
      <c r="F35727" s="469"/>
    </row>
    <row r="35728" spans="6:6" x14ac:dyDescent="0.25">
      <c r="F35728" s="469"/>
    </row>
    <row r="35729" spans="6:6" x14ac:dyDescent="0.25">
      <c r="F35729" s="469"/>
    </row>
    <row r="35730" spans="6:6" x14ac:dyDescent="0.25">
      <c r="F35730" s="469"/>
    </row>
    <row r="35731" spans="6:6" x14ac:dyDescent="0.25">
      <c r="F35731" s="469"/>
    </row>
    <row r="35732" spans="6:6" x14ac:dyDescent="0.25">
      <c r="F35732" s="469"/>
    </row>
    <row r="35733" spans="6:6" x14ac:dyDescent="0.25">
      <c r="F35733" s="469"/>
    </row>
    <row r="35734" spans="6:6" x14ac:dyDescent="0.25">
      <c r="F35734" s="469"/>
    </row>
    <row r="35735" spans="6:6" x14ac:dyDescent="0.25">
      <c r="F35735" s="469"/>
    </row>
    <row r="35736" spans="6:6" x14ac:dyDescent="0.25">
      <c r="F35736" s="469"/>
    </row>
    <row r="35737" spans="6:6" x14ac:dyDescent="0.25">
      <c r="F35737" s="469"/>
    </row>
    <row r="35738" spans="6:6" x14ac:dyDescent="0.25">
      <c r="F35738" s="469"/>
    </row>
    <row r="35739" spans="6:6" x14ac:dyDescent="0.25">
      <c r="F35739" s="469"/>
    </row>
    <row r="35740" spans="6:6" x14ac:dyDescent="0.25">
      <c r="F35740" s="469"/>
    </row>
    <row r="35741" spans="6:6" x14ac:dyDescent="0.25">
      <c r="F35741" s="469"/>
    </row>
    <row r="35742" spans="6:6" x14ac:dyDescent="0.25">
      <c r="F35742" s="469"/>
    </row>
    <row r="35743" spans="6:6" x14ac:dyDescent="0.25">
      <c r="F35743" s="469"/>
    </row>
    <row r="35744" spans="6:6" x14ac:dyDescent="0.25">
      <c r="F35744" s="469"/>
    </row>
    <row r="35745" spans="6:6" x14ac:dyDescent="0.25">
      <c r="F35745" s="469"/>
    </row>
    <row r="35746" spans="6:6" x14ac:dyDescent="0.25">
      <c r="F35746" s="469"/>
    </row>
    <row r="35747" spans="6:6" x14ac:dyDescent="0.25">
      <c r="F35747" s="469"/>
    </row>
    <row r="35748" spans="6:6" x14ac:dyDescent="0.25">
      <c r="F35748" s="469"/>
    </row>
    <row r="35749" spans="6:6" x14ac:dyDescent="0.25">
      <c r="F35749" s="469"/>
    </row>
    <row r="35750" spans="6:6" x14ac:dyDescent="0.25">
      <c r="F35750" s="469"/>
    </row>
    <row r="35751" spans="6:6" x14ac:dyDescent="0.25">
      <c r="F35751" s="469"/>
    </row>
    <row r="35752" spans="6:6" x14ac:dyDescent="0.25">
      <c r="F35752" s="469"/>
    </row>
    <row r="35753" spans="6:6" x14ac:dyDescent="0.25">
      <c r="F35753" s="469"/>
    </row>
    <row r="35754" spans="6:6" x14ac:dyDescent="0.25">
      <c r="F35754" s="469"/>
    </row>
    <row r="35755" spans="6:6" x14ac:dyDescent="0.25">
      <c r="F35755" s="469"/>
    </row>
    <row r="35756" spans="6:6" x14ac:dyDescent="0.25">
      <c r="F35756" s="469"/>
    </row>
    <row r="35757" spans="6:6" x14ac:dyDescent="0.25">
      <c r="F35757" s="469"/>
    </row>
    <row r="35758" spans="6:6" x14ac:dyDescent="0.25">
      <c r="F35758" s="469"/>
    </row>
    <row r="35759" spans="6:6" x14ac:dyDescent="0.25">
      <c r="F35759" s="469"/>
    </row>
    <row r="35760" spans="6:6" x14ac:dyDescent="0.25">
      <c r="F35760" s="469"/>
    </row>
    <row r="35761" spans="6:6" x14ac:dyDescent="0.25">
      <c r="F35761" s="469"/>
    </row>
    <row r="35762" spans="6:6" x14ac:dyDescent="0.25">
      <c r="F35762" s="469"/>
    </row>
    <row r="35763" spans="6:6" x14ac:dyDescent="0.25">
      <c r="F35763" s="469"/>
    </row>
    <row r="35764" spans="6:6" x14ac:dyDescent="0.25">
      <c r="F35764" s="469"/>
    </row>
    <row r="35765" spans="6:6" x14ac:dyDescent="0.25">
      <c r="F35765" s="469"/>
    </row>
    <row r="35766" spans="6:6" x14ac:dyDescent="0.25">
      <c r="F35766" s="469"/>
    </row>
    <row r="35767" spans="6:6" x14ac:dyDescent="0.25">
      <c r="F35767" s="469"/>
    </row>
    <row r="35768" spans="6:6" x14ac:dyDescent="0.25">
      <c r="F35768" s="469"/>
    </row>
    <row r="35769" spans="6:6" x14ac:dyDescent="0.25">
      <c r="F35769" s="469"/>
    </row>
    <row r="35770" spans="6:6" x14ac:dyDescent="0.25">
      <c r="F35770" s="469"/>
    </row>
    <row r="35771" spans="6:6" x14ac:dyDescent="0.25">
      <c r="F35771" s="469"/>
    </row>
    <row r="35772" spans="6:6" x14ac:dyDescent="0.25">
      <c r="F35772" s="469"/>
    </row>
    <row r="35773" spans="6:6" x14ac:dyDescent="0.25">
      <c r="F35773" s="469"/>
    </row>
    <row r="35774" spans="6:6" x14ac:dyDescent="0.25">
      <c r="F35774" s="469"/>
    </row>
    <row r="35775" spans="6:6" x14ac:dyDescent="0.25">
      <c r="F35775" s="469"/>
    </row>
    <row r="35776" spans="6:6" x14ac:dyDescent="0.25">
      <c r="F35776" s="469"/>
    </row>
    <row r="35777" spans="6:6" x14ac:dyDescent="0.25">
      <c r="F35777" s="469"/>
    </row>
    <row r="35778" spans="6:6" x14ac:dyDescent="0.25">
      <c r="F35778" s="469"/>
    </row>
    <row r="35779" spans="6:6" x14ac:dyDescent="0.25">
      <c r="F35779" s="469"/>
    </row>
    <row r="35780" spans="6:6" x14ac:dyDescent="0.25">
      <c r="F35780" s="469"/>
    </row>
    <row r="35781" spans="6:6" x14ac:dyDescent="0.25">
      <c r="F35781" s="469"/>
    </row>
    <row r="35782" spans="6:6" x14ac:dyDescent="0.25">
      <c r="F35782" s="469"/>
    </row>
    <row r="35783" spans="6:6" x14ac:dyDescent="0.25">
      <c r="F35783" s="469"/>
    </row>
    <row r="35784" spans="6:6" x14ac:dyDescent="0.25">
      <c r="F35784" s="469"/>
    </row>
    <row r="35785" spans="6:6" x14ac:dyDescent="0.25">
      <c r="F35785" s="469"/>
    </row>
    <row r="35786" spans="6:6" x14ac:dyDescent="0.25">
      <c r="F35786" s="469"/>
    </row>
    <row r="35787" spans="6:6" x14ac:dyDescent="0.25">
      <c r="F35787" s="469"/>
    </row>
    <row r="35788" spans="6:6" x14ac:dyDescent="0.25">
      <c r="F35788" s="469"/>
    </row>
    <row r="35789" spans="6:6" x14ac:dyDescent="0.25">
      <c r="F35789" s="469"/>
    </row>
    <row r="35790" spans="6:6" x14ac:dyDescent="0.25">
      <c r="F35790" s="469"/>
    </row>
    <row r="35791" spans="6:6" x14ac:dyDescent="0.25">
      <c r="F35791" s="469"/>
    </row>
    <row r="35792" spans="6:6" x14ac:dyDescent="0.25">
      <c r="F35792" s="469"/>
    </row>
    <row r="35793" spans="6:6" x14ac:dyDescent="0.25">
      <c r="F35793" s="469"/>
    </row>
    <row r="35794" spans="6:6" x14ac:dyDescent="0.25">
      <c r="F35794" s="469"/>
    </row>
    <row r="35795" spans="6:6" x14ac:dyDescent="0.25">
      <c r="F35795" s="469"/>
    </row>
    <row r="35796" spans="6:6" x14ac:dyDescent="0.25">
      <c r="F35796" s="469"/>
    </row>
    <row r="35797" spans="6:6" x14ac:dyDescent="0.25">
      <c r="F35797" s="469"/>
    </row>
    <row r="35798" spans="6:6" x14ac:dyDescent="0.25">
      <c r="F35798" s="469"/>
    </row>
    <row r="35799" spans="6:6" x14ac:dyDescent="0.25">
      <c r="F35799" s="469"/>
    </row>
    <row r="35800" spans="6:6" x14ac:dyDescent="0.25">
      <c r="F35800" s="469"/>
    </row>
    <row r="35801" spans="6:6" x14ac:dyDescent="0.25">
      <c r="F35801" s="469"/>
    </row>
    <row r="35802" spans="6:6" x14ac:dyDescent="0.25">
      <c r="F35802" s="469"/>
    </row>
    <row r="35803" spans="6:6" x14ac:dyDescent="0.25">
      <c r="F35803" s="469"/>
    </row>
    <row r="35804" spans="6:6" x14ac:dyDescent="0.25">
      <c r="F35804" s="469"/>
    </row>
    <row r="35805" spans="6:6" x14ac:dyDescent="0.25">
      <c r="F35805" s="469"/>
    </row>
    <row r="35806" spans="6:6" x14ac:dyDescent="0.25">
      <c r="F35806" s="469"/>
    </row>
    <row r="35807" spans="6:6" x14ac:dyDescent="0.25">
      <c r="F35807" s="469"/>
    </row>
    <row r="35808" spans="6:6" x14ac:dyDescent="0.25">
      <c r="F35808" s="469"/>
    </row>
    <row r="35809" spans="6:6" x14ac:dyDescent="0.25">
      <c r="F35809" s="469"/>
    </row>
    <row r="35810" spans="6:6" x14ac:dyDescent="0.25">
      <c r="F35810" s="469"/>
    </row>
    <row r="35811" spans="6:6" x14ac:dyDescent="0.25">
      <c r="F35811" s="469"/>
    </row>
    <row r="35812" spans="6:6" x14ac:dyDescent="0.25">
      <c r="F35812" s="469"/>
    </row>
    <row r="35813" spans="6:6" x14ac:dyDescent="0.25">
      <c r="F35813" s="469"/>
    </row>
    <row r="35814" spans="6:6" x14ac:dyDescent="0.25">
      <c r="F35814" s="469"/>
    </row>
    <row r="35815" spans="6:6" x14ac:dyDescent="0.25">
      <c r="F35815" s="469"/>
    </row>
    <row r="35816" spans="6:6" x14ac:dyDescent="0.25">
      <c r="F35816" s="469"/>
    </row>
    <row r="35817" spans="6:6" x14ac:dyDescent="0.25">
      <c r="F35817" s="469"/>
    </row>
    <row r="35818" spans="6:6" x14ac:dyDescent="0.25">
      <c r="F35818" s="469"/>
    </row>
    <row r="35819" spans="6:6" x14ac:dyDescent="0.25">
      <c r="F35819" s="469"/>
    </row>
    <row r="35820" spans="6:6" x14ac:dyDescent="0.25">
      <c r="F35820" s="469"/>
    </row>
    <row r="35821" spans="6:6" x14ac:dyDescent="0.25">
      <c r="F35821" s="469"/>
    </row>
    <row r="35822" spans="6:6" x14ac:dyDescent="0.25">
      <c r="F35822" s="469"/>
    </row>
    <row r="35823" spans="6:6" x14ac:dyDescent="0.25">
      <c r="F35823" s="469"/>
    </row>
    <row r="35824" spans="6:6" x14ac:dyDescent="0.25">
      <c r="F35824" s="469"/>
    </row>
    <row r="35825" spans="6:6" x14ac:dyDescent="0.25">
      <c r="F35825" s="469"/>
    </row>
    <row r="35826" spans="6:6" x14ac:dyDescent="0.25">
      <c r="F35826" s="469"/>
    </row>
    <row r="35827" spans="6:6" x14ac:dyDescent="0.25">
      <c r="F35827" s="469"/>
    </row>
    <row r="35828" spans="6:6" x14ac:dyDescent="0.25">
      <c r="F35828" s="469"/>
    </row>
    <row r="35829" spans="6:6" x14ac:dyDescent="0.25">
      <c r="F35829" s="469"/>
    </row>
    <row r="35830" spans="6:6" x14ac:dyDescent="0.25">
      <c r="F35830" s="469"/>
    </row>
    <row r="35831" spans="6:6" x14ac:dyDescent="0.25">
      <c r="F35831" s="469"/>
    </row>
    <row r="35832" spans="6:6" x14ac:dyDescent="0.25">
      <c r="F35832" s="469"/>
    </row>
    <row r="35833" spans="6:6" x14ac:dyDescent="0.25">
      <c r="F35833" s="469"/>
    </row>
    <row r="35834" spans="6:6" x14ac:dyDescent="0.25">
      <c r="F35834" s="469"/>
    </row>
    <row r="35835" spans="6:6" x14ac:dyDescent="0.25">
      <c r="F35835" s="469"/>
    </row>
    <row r="35836" spans="6:6" x14ac:dyDescent="0.25">
      <c r="F35836" s="469"/>
    </row>
    <row r="35837" spans="6:6" x14ac:dyDescent="0.25">
      <c r="F35837" s="469"/>
    </row>
    <row r="35838" spans="6:6" x14ac:dyDescent="0.25">
      <c r="F35838" s="469"/>
    </row>
    <row r="35839" spans="6:6" x14ac:dyDescent="0.25">
      <c r="F35839" s="469"/>
    </row>
    <row r="35840" spans="6:6" x14ac:dyDescent="0.25">
      <c r="F35840" s="469"/>
    </row>
    <row r="35841" spans="6:6" x14ac:dyDescent="0.25">
      <c r="F35841" s="469"/>
    </row>
    <row r="35842" spans="6:6" x14ac:dyDescent="0.25">
      <c r="F35842" s="469"/>
    </row>
    <row r="35843" spans="6:6" x14ac:dyDescent="0.25">
      <c r="F35843" s="469"/>
    </row>
    <row r="35844" spans="6:6" x14ac:dyDescent="0.25">
      <c r="F35844" s="469"/>
    </row>
    <row r="35845" spans="6:6" x14ac:dyDescent="0.25">
      <c r="F35845" s="469"/>
    </row>
    <row r="35846" spans="6:6" x14ac:dyDescent="0.25">
      <c r="F35846" s="469"/>
    </row>
    <row r="35847" spans="6:6" x14ac:dyDescent="0.25">
      <c r="F35847" s="469"/>
    </row>
    <row r="35848" spans="6:6" x14ac:dyDescent="0.25">
      <c r="F35848" s="469"/>
    </row>
    <row r="35849" spans="6:6" x14ac:dyDescent="0.25">
      <c r="F35849" s="469"/>
    </row>
    <row r="35850" spans="6:6" x14ac:dyDescent="0.25">
      <c r="F35850" s="469"/>
    </row>
    <row r="35851" spans="6:6" x14ac:dyDescent="0.25">
      <c r="F35851" s="469"/>
    </row>
    <row r="35852" spans="6:6" x14ac:dyDescent="0.25">
      <c r="F35852" s="469"/>
    </row>
    <row r="35853" spans="6:6" x14ac:dyDescent="0.25">
      <c r="F35853" s="469"/>
    </row>
    <row r="35854" spans="6:6" x14ac:dyDescent="0.25">
      <c r="F35854" s="469"/>
    </row>
    <row r="35855" spans="6:6" x14ac:dyDescent="0.25">
      <c r="F35855" s="469"/>
    </row>
    <row r="35856" spans="6:6" x14ac:dyDescent="0.25">
      <c r="F35856" s="469"/>
    </row>
    <row r="35857" spans="6:6" x14ac:dyDescent="0.25">
      <c r="F35857" s="469"/>
    </row>
    <row r="35858" spans="6:6" x14ac:dyDescent="0.25">
      <c r="F35858" s="469"/>
    </row>
    <row r="35859" spans="6:6" x14ac:dyDescent="0.25">
      <c r="F35859" s="469"/>
    </row>
    <row r="35860" spans="6:6" x14ac:dyDescent="0.25">
      <c r="F35860" s="469"/>
    </row>
    <row r="35861" spans="6:6" x14ac:dyDescent="0.25">
      <c r="F35861" s="469"/>
    </row>
    <row r="35862" spans="6:6" x14ac:dyDescent="0.25">
      <c r="F35862" s="469"/>
    </row>
    <row r="35863" spans="6:6" x14ac:dyDescent="0.25">
      <c r="F35863" s="469"/>
    </row>
    <row r="35864" spans="6:6" x14ac:dyDescent="0.25">
      <c r="F35864" s="469"/>
    </row>
    <row r="35865" spans="6:6" x14ac:dyDescent="0.25">
      <c r="F35865" s="469"/>
    </row>
    <row r="35866" spans="6:6" x14ac:dyDescent="0.25">
      <c r="F35866" s="469"/>
    </row>
    <row r="35867" spans="6:6" x14ac:dyDescent="0.25">
      <c r="F35867" s="469"/>
    </row>
    <row r="35868" spans="6:6" x14ac:dyDescent="0.25">
      <c r="F35868" s="469"/>
    </row>
    <row r="35869" spans="6:6" x14ac:dyDescent="0.25">
      <c r="F35869" s="469"/>
    </row>
    <row r="35870" spans="6:6" x14ac:dyDescent="0.25">
      <c r="F35870" s="469"/>
    </row>
    <row r="35871" spans="6:6" x14ac:dyDescent="0.25">
      <c r="F35871" s="469"/>
    </row>
    <row r="35872" spans="6:6" x14ac:dyDescent="0.25">
      <c r="F35872" s="469"/>
    </row>
    <row r="35873" spans="6:6" x14ac:dyDescent="0.25">
      <c r="F35873" s="469"/>
    </row>
    <row r="35874" spans="6:6" x14ac:dyDescent="0.25">
      <c r="F35874" s="469"/>
    </row>
    <row r="35875" spans="6:6" x14ac:dyDescent="0.25">
      <c r="F35875" s="469"/>
    </row>
    <row r="35876" spans="6:6" x14ac:dyDescent="0.25">
      <c r="F35876" s="469"/>
    </row>
    <row r="35877" spans="6:6" x14ac:dyDescent="0.25">
      <c r="F35877" s="469"/>
    </row>
    <row r="35878" spans="6:6" x14ac:dyDescent="0.25">
      <c r="F35878" s="469"/>
    </row>
    <row r="35879" spans="6:6" x14ac:dyDescent="0.25">
      <c r="F35879" s="469"/>
    </row>
    <row r="35880" spans="6:6" x14ac:dyDescent="0.25">
      <c r="F35880" s="469"/>
    </row>
    <row r="35881" spans="6:6" x14ac:dyDescent="0.25">
      <c r="F35881" s="469"/>
    </row>
    <row r="35882" spans="6:6" x14ac:dyDescent="0.25">
      <c r="F35882" s="469"/>
    </row>
    <row r="35883" spans="6:6" x14ac:dyDescent="0.25">
      <c r="F35883" s="469"/>
    </row>
    <row r="35884" spans="6:6" x14ac:dyDescent="0.25">
      <c r="F35884" s="469"/>
    </row>
    <row r="35885" spans="6:6" x14ac:dyDescent="0.25">
      <c r="F35885" s="469"/>
    </row>
    <row r="35886" spans="6:6" x14ac:dyDescent="0.25">
      <c r="F35886" s="469"/>
    </row>
    <row r="35887" spans="6:6" x14ac:dyDescent="0.25">
      <c r="F35887" s="469"/>
    </row>
    <row r="35888" spans="6:6" x14ac:dyDescent="0.25">
      <c r="F35888" s="469"/>
    </row>
    <row r="35889" spans="6:6" x14ac:dyDescent="0.25">
      <c r="F35889" s="469"/>
    </row>
    <row r="35890" spans="6:6" x14ac:dyDescent="0.25">
      <c r="F35890" s="469"/>
    </row>
    <row r="35891" spans="6:6" x14ac:dyDescent="0.25">
      <c r="F35891" s="469"/>
    </row>
    <row r="35892" spans="6:6" x14ac:dyDescent="0.25">
      <c r="F35892" s="469"/>
    </row>
    <row r="35893" spans="6:6" x14ac:dyDescent="0.25">
      <c r="F35893" s="469"/>
    </row>
    <row r="35894" spans="6:6" x14ac:dyDescent="0.25">
      <c r="F35894" s="469"/>
    </row>
    <row r="35895" spans="6:6" x14ac:dyDescent="0.25">
      <c r="F35895" s="469"/>
    </row>
    <row r="35896" spans="6:6" x14ac:dyDescent="0.25">
      <c r="F35896" s="469"/>
    </row>
    <row r="35897" spans="6:6" x14ac:dyDescent="0.25">
      <c r="F35897" s="469"/>
    </row>
    <row r="35898" spans="6:6" x14ac:dyDescent="0.25">
      <c r="F35898" s="469"/>
    </row>
    <row r="35899" spans="6:6" x14ac:dyDescent="0.25">
      <c r="F35899" s="469"/>
    </row>
    <row r="35900" spans="6:6" x14ac:dyDescent="0.25">
      <c r="F35900" s="469"/>
    </row>
    <row r="35901" spans="6:6" x14ac:dyDescent="0.25">
      <c r="F35901" s="469"/>
    </row>
    <row r="35902" spans="6:6" x14ac:dyDescent="0.25">
      <c r="F35902" s="469"/>
    </row>
    <row r="35903" spans="6:6" x14ac:dyDescent="0.25">
      <c r="F35903" s="469"/>
    </row>
    <row r="35904" spans="6:6" x14ac:dyDescent="0.25">
      <c r="F35904" s="469"/>
    </row>
    <row r="35905" spans="6:6" x14ac:dyDescent="0.25">
      <c r="F35905" s="469"/>
    </row>
    <row r="35906" spans="6:6" x14ac:dyDescent="0.25">
      <c r="F35906" s="469"/>
    </row>
    <row r="35907" spans="6:6" x14ac:dyDescent="0.25">
      <c r="F35907" s="469"/>
    </row>
    <row r="35908" spans="6:6" x14ac:dyDescent="0.25">
      <c r="F35908" s="469"/>
    </row>
    <row r="35909" spans="6:6" x14ac:dyDescent="0.25">
      <c r="F35909" s="469"/>
    </row>
    <row r="35910" spans="6:6" x14ac:dyDescent="0.25">
      <c r="F35910" s="469"/>
    </row>
    <row r="35911" spans="6:6" x14ac:dyDescent="0.25">
      <c r="F35911" s="469"/>
    </row>
    <row r="35912" spans="6:6" x14ac:dyDescent="0.25">
      <c r="F35912" s="469"/>
    </row>
    <row r="35913" spans="6:6" x14ac:dyDescent="0.25">
      <c r="F35913" s="469"/>
    </row>
    <row r="35914" spans="6:6" x14ac:dyDescent="0.25">
      <c r="F35914" s="469"/>
    </row>
    <row r="35915" spans="6:6" x14ac:dyDescent="0.25">
      <c r="F35915" s="469"/>
    </row>
    <row r="35916" spans="6:6" x14ac:dyDescent="0.25">
      <c r="F35916" s="469"/>
    </row>
    <row r="35917" spans="6:6" x14ac:dyDescent="0.25">
      <c r="F35917" s="469"/>
    </row>
    <row r="35918" spans="6:6" x14ac:dyDescent="0.25">
      <c r="F35918" s="469"/>
    </row>
    <row r="35919" spans="6:6" x14ac:dyDescent="0.25">
      <c r="F35919" s="469"/>
    </row>
    <row r="35920" spans="6:6" x14ac:dyDescent="0.25">
      <c r="F35920" s="469"/>
    </row>
    <row r="35921" spans="6:6" x14ac:dyDescent="0.25">
      <c r="F35921" s="469"/>
    </row>
    <row r="35922" spans="6:6" x14ac:dyDescent="0.25">
      <c r="F35922" s="469"/>
    </row>
    <row r="35923" spans="6:6" x14ac:dyDescent="0.25">
      <c r="F35923" s="469"/>
    </row>
    <row r="35924" spans="6:6" x14ac:dyDescent="0.25">
      <c r="F35924" s="469"/>
    </row>
    <row r="35925" spans="6:6" x14ac:dyDescent="0.25">
      <c r="F35925" s="469"/>
    </row>
    <row r="35926" spans="6:6" x14ac:dyDescent="0.25">
      <c r="F35926" s="469"/>
    </row>
    <row r="35927" spans="6:6" x14ac:dyDescent="0.25">
      <c r="F35927" s="469"/>
    </row>
    <row r="35928" spans="6:6" x14ac:dyDescent="0.25">
      <c r="F35928" s="469"/>
    </row>
    <row r="35929" spans="6:6" x14ac:dyDescent="0.25">
      <c r="F35929" s="469"/>
    </row>
    <row r="35930" spans="6:6" x14ac:dyDescent="0.25">
      <c r="F35930" s="469"/>
    </row>
    <row r="35931" spans="6:6" x14ac:dyDescent="0.25">
      <c r="F35931" s="469"/>
    </row>
    <row r="35932" spans="6:6" x14ac:dyDescent="0.25">
      <c r="F35932" s="469"/>
    </row>
    <row r="35933" spans="6:6" x14ac:dyDescent="0.25">
      <c r="F35933" s="469"/>
    </row>
    <row r="35934" spans="6:6" x14ac:dyDescent="0.25">
      <c r="F35934" s="469"/>
    </row>
    <row r="35935" spans="6:6" x14ac:dyDescent="0.25">
      <c r="F35935" s="469"/>
    </row>
    <row r="35936" spans="6:6" x14ac:dyDescent="0.25">
      <c r="F35936" s="469"/>
    </row>
    <row r="35937" spans="6:6" x14ac:dyDescent="0.25">
      <c r="F35937" s="469"/>
    </row>
    <row r="35938" spans="6:6" x14ac:dyDescent="0.25">
      <c r="F35938" s="469"/>
    </row>
    <row r="35939" spans="6:6" x14ac:dyDescent="0.25">
      <c r="F35939" s="469"/>
    </row>
    <row r="35940" spans="6:6" x14ac:dyDescent="0.25">
      <c r="F35940" s="469"/>
    </row>
    <row r="35941" spans="6:6" x14ac:dyDescent="0.25">
      <c r="F35941" s="469"/>
    </row>
    <row r="35942" spans="6:6" x14ac:dyDescent="0.25">
      <c r="F35942" s="469"/>
    </row>
    <row r="35943" spans="6:6" x14ac:dyDescent="0.25">
      <c r="F35943" s="469"/>
    </row>
    <row r="35944" spans="6:6" x14ac:dyDescent="0.25">
      <c r="F35944" s="469"/>
    </row>
    <row r="35945" spans="6:6" x14ac:dyDescent="0.25">
      <c r="F35945" s="469"/>
    </row>
    <row r="35946" spans="6:6" x14ac:dyDescent="0.25">
      <c r="F35946" s="469"/>
    </row>
    <row r="35947" spans="6:6" x14ac:dyDescent="0.25">
      <c r="F35947" s="469"/>
    </row>
    <row r="35948" spans="6:6" x14ac:dyDescent="0.25">
      <c r="F35948" s="469"/>
    </row>
    <row r="35949" spans="6:6" x14ac:dyDescent="0.25">
      <c r="F35949" s="469"/>
    </row>
    <row r="35950" spans="6:6" x14ac:dyDescent="0.25">
      <c r="F35950" s="469"/>
    </row>
    <row r="35951" spans="6:6" x14ac:dyDescent="0.25">
      <c r="F35951" s="469"/>
    </row>
    <row r="35952" spans="6:6" x14ac:dyDescent="0.25">
      <c r="F35952" s="469"/>
    </row>
    <row r="35953" spans="6:6" x14ac:dyDescent="0.25">
      <c r="F35953" s="469"/>
    </row>
    <row r="35954" spans="6:6" x14ac:dyDescent="0.25">
      <c r="F35954" s="469"/>
    </row>
    <row r="35955" spans="6:6" x14ac:dyDescent="0.25">
      <c r="F35955" s="469"/>
    </row>
    <row r="35956" spans="6:6" x14ac:dyDescent="0.25">
      <c r="F35956" s="469"/>
    </row>
    <row r="35957" spans="6:6" x14ac:dyDescent="0.25">
      <c r="F35957" s="469"/>
    </row>
    <row r="35958" spans="6:6" x14ac:dyDescent="0.25">
      <c r="F35958" s="469"/>
    </row>
    <row r="35959" spans="6:6" x14ac:dyDescent="0.25">
      <c r="F35959" s="469"/>
    </row>
    <row r="35960" spans="6:6" x14ac:dyDescent="0.25">
      <c r="F35960" s="469"/>
    </row>
    <row r="35961" spans="6:6" x14ac:dyDescent="0.25">
      <c r="F35961" s="469"/>
    </row>
    <row r="35962" spans="6:6" x14ac:dyDescent="0.25">
      <c r="F35962" s="469"/>
    </row>
    <row r="35963" spans="6:6" x14ac:dyDescent="0.25">
      <c r="F35963" s="469"/>
    </row>
    <row r="35964" spans="6:6" x14ac:dyDescent="0.25">
      <c r="F35964" s="469"/>
    </row>
    <row r="35965" spans="6:6" x14ac:dyDescent="0.25">
      <c r="F35965" s="469"/>
    </row>
    <row r="35966" spans="6:6" x14ac:dyDescent="0.25">
      <c r="F35966" s="469"/>
    </row>
    <row r="35967" spans="6:6" x14ac:dyDescent="0.25">
      <c r="F35967" s="469"/>
    </row>
    <row r="35968" spans="6:6" x14ac:dyDescent="0.25">
      <c r="F35968" s="469"/>
    </row>
    <row r="35969" spans="6:6" x14ac:dyDescent="0.25">
      <c r="F35969" s="469"/>
    </row>
    <row r="35970" spans="6:6" x14ac:dyDescent="0.25">
      <c r="F35970" s="469"/>
    </row>
    <row r="35971" spans="6:6" x14ac:dyDescent="0.25">
      <c r="F35971" s="469"/>
    </row>
    <row r="35972" spans="6:6" x14ac:dyDescent="0.25">
      <c r="F35972" s="469"/>
    </row>
    <row r="35973" spans="6:6" x14ac:dyDescent="0.25">
      <c r="F35973" s="469"/>
    </row>
    <row r="35974" spans="6:6" x14ac:dyDescent="0.25">
      <c r="F35974" s="469"/>
    </row>
    <row r="35975" spans="6:6" x14ac:dyDescent="0.25">
      <c r="F35975" s="469"/>
    </row>
    <row r="35976" spans="6:6" x14ac:dyDescent="0.25">
      <c r="F35976" s="469"/>
    </row>
    <row r="35977" spans="6:6" x14ac:dyDescent="0.25">
      <c r="F35977" s="469"/>
    </row>
    <row r="35978" spans="6:6" x14ac:dyDescent="0.25">
      <c r="F35978" s="469"/>
    </row>
    <row r="35979" spans="6:6" x14ac:dyDescent="0.25">
      <c r="F35979" s="469"/>
    </row>
    <row r="35980" spans="6:6" x14ac:dyDescent="0.25">
      <c r="F35980" s="469"/>
    </row>
    <row r="35981" spans="6:6" x14ac:dyDescent="0.25">
      <c r="F35981" s="469"/>
    </row>
    <row r="35982" spans="6:6" x14ac:dyDescent="0.25">
      <c r="F35982" s="469"/>
    </row>
    <row r="35983" spans="6:6" x14ac:dyDescent="0.25">
      <c r="F35983" s="469"/>
    </row>
    <row r="35984" spans="6:6" x14ac:dyDescent="0.25">
      <c r="F35984" s="469"/>
    </row>
    <row r="35985" spans="6:6" x14ac:dyDescent="0.25">
      <c r="F35985" s="469"/>
    </row>
    <row r="35986" spans="6:6" x14ac:dyDescent="0.25">
      <c r="F35986" s="469"/>
    </row>
    <row r="35987" spans="6:6" x14ac:dyDescent="0.25">
      <c r="F35987" s="469"/>
    </row>
    <row r="35988" spans="6:6" x14ac:dyDescent="0.25">
      <c r="F35988" s="469"/>
    </row>
    <row r="35989" spans="6:6" x14ac:dyDescent="0.25">
      <c r="F35989" s="469"/>
    </row>
    <row r="35990" spans="6:6" x14ac:dyDescent="0.25">
      <c r="F35990" s="469"/>
    </row>
    <row r="35991" spans="6:6" x14ac:dyDescent="0.25">
      <c r="F35991" s="469"/>
    </row>
    <row r="35992" spans="6:6" x14ac:dyDescent="0.25">
      <c r="F35992" s="469"/>
    </row>
    <row r="35993" spans="6:6" x14ac:dyDescent="0.25">
      <c r="F35993" s="469"/>
    </row>
    <row r="35994" spans="6:6" x14ac:dyDescent="0.25">
      <c r="F35994" s="469"/>
    </row>
    <row r="35995" spans="6:6" x14ac:dyDescent="0.25">
      <c r="F35995" s="469"/>
    </row>
    <row r="35996" spans="6:6" x14ac:dyDescent="0.25">
      <c r="F35996" s="469"/>
    </row>
    <row r="35997" spans="6:6" x14ac:dyDescent="0.25">
      <c r="F35997" s="469"/>
    </row>
    <row r="35998" spans="6:6" x14ac:dyDescent="0.25">
      <c r="F35998" s="469"/>
    </row>
    <row r="35999" spans="6:6" x14ac:dyDescent="0.25">
      <c r="F35999" s="469"/>
    </row>
    <row r="36000" spans="6:6" x14ac:dyDescent="0.25">
      <c r="F36000" s="469"/>
    </row>
    <row r="36001" spans="6:6" x14ac:dyDescent="0.25">
      <c r="F36001" s="469"/>
    </row>
    <row r="36002" spans="6:6" x14ac:dyDescent="0.25">
      <c r="F36002" s="469"/>
    </row>
    <row r="36003" spans="6:6" x14ac:dyDescent="0.25">
      <c r="F36003" s="469"/>
    </row>
    <row r="36004" spans="6:6" x14ac:dyDescent="0.25">
      <c r="F36004" s="469"/>
    </row>
    <row r="36005" spans="6:6" x14ac:dyDescent="0.25">
      <c r="F36005" s="469"/>
    </row>
    <row r="36006" spans="6:6" x14ac:dyDescent="0.25">
      <c r="F36006" s="469"/>
    </row>
    <row r="36007" spans="6:6" x14ac:dyDescent="0.25">
      <c r="F36007" s="469"/>
    </row>
    <row r="36008" spans="6:6" x14ac:dyDescent="0.25">
      <c r="F36008" s="469"/>
    </row>
    <row r="36009" spans="6:6" x14ac:dyDescent="0.25">
      <c r="F36009" s="469"/>
    </row>
    <row r="36010" spans="6:6" x14ac:dyDescent="0.25">
      <c r="F36010" s="469"/>
    </row>
    <row r="36011" spans="6:6" x14ac:dyDescent="0.25">
      <c r="F36011" s="469"/>
    </row>
    <row r="36012" spans="6:6" x14ac:dyDescent="0.25">
      <c r="F36012" s="469"/>
    </row>
    <row r="36013" spans="6:6" x14ac:dyDescent="0.25">
      <c r="F36013" s="469"/>
    </row>
    <row r="36014" spans="6:6" x14ac:dyDescent="0.25">
      <c r="F36014" s="469"/>
    </row>
    <row r="36015" spans="6:6" x14ac:dyDescent="0.25">
      <c r="F36015" s="469"/>
    </row>
    <row r="36016" spans="6:6" x14ac:dyDescent="0.25">
      <c r="F36016" s="469"/>
    </row>
    <row r="36017" spans="6:6" x14ac:dyDescent="0.25">
      <c r="F36017" s="469"/>
    </row>
    <row r="36018" spans="6:6" x14ac:dyDescent="0.25">
      <c r="F36018" s="469"/>
    </row>
    <row r="36019" spans="6:6" x14ac:dyDescent="0.25">
      <c r="F36019" s="469"/>
    </row>
    <row r="36020" spans="6:6" x14ac:dyDescent="0.25">
      <c r="F36020" s="469"/>
    </row>
    <row r="36021" spans="6:6" x14ac:dyDescent="0.25">
      <c r="F36021" s="469"/>
    </row>
    <row r="36022" spans="6:6" x14ac:dyDescent="0.25">
      <c r="F36022" s="469"/>
    </row>
    <row r="36023" spans="6:6" x14ac:dyDescent="0.25">
      <c r="F36023" s="469"/>
    </row>
    <row r="36024" spans="6:6" x14ac:dyDescent="0.25">
      <c r="F36024" s="469"/>
    </row>
    <row r="36025" spans="6:6" x14ac:dyDescent="0.25">
      <c r="F36025" s="469"/>
    </row>
    <row r="36026" spans="6:6" x14ac:dyDescent="0.25">
      <c r="F36026" s="469"/>
    </row>
    <row r="36027" spans="6:6" x14ac:dyDescent="0.25">
      <c r="F36027" s="469"/>
    </row>
    <row r="36028" spans="6:6" x14ac:dyDescent="0.25">
      <c r="F36028" s="469"/>
    </row>
    <row r="36029" spans="6:6" x14ac:dyDescent="0.25">
      <c r="F36029" s="469"/>
    </row>
    <row r="36030" spans="6:6" x14ac:dyDescent="0.25">
      <c r="F36030" s="469"/>
    </row>
    <row r="36031" spans="6:6" x14ac:dyDescent="0.25">
      <c r="F36031" s="469"/>
    </row>
    <row r="36032" spans="6:6" x14ac:dyDescent="0.25">
      <c r="F36032" s="469"/>
    </row>
    <row r="36033" spans="6:6" x14ac:dyDescent="0.25">
      <c r="F36033" s="469"/>
    </row>
    <row r="36034" spans="6:6" x14ac:dyDescent="0.25">
      <c r="F36034" s="469"/>
    </row>
    <row r="36035" spans="6:6" x14ac:dyDescent="0.25">
      <c r="F36035" s="469"/>
    </row>
    <row r="36036" spans="6:6" x14ac:dyDescent="0.25">
      <c r="F36036" s="469"/>
    </row>
    <row r="36037" spans="6:6" x14ac:dyDescent="0.25">
      <c r="F36037" s="469"/>
    </row>
    <row r="36038" spans="6:6" x14ac:dyDescent="0.25">
      <c r="F36038" s="469"/>
    </row>
    <row r="36039" spans="6:6" x14ac:dyDescent="0.25">
      <c r="F36039" s="469"/>
    </row>
    <row r="36040" spans="6:6" x14ac:dyDescent="0.25">
      <c r="F36040" s="469"/>
    </row>
    <row r="36041" spans="6:6" x14ac:dyDescent="0.25">
      <c r="F36041" s="469"/>
    </row>
    <row r="36042" spans="6:6" x14ac:dyDescent="0.25">
      <c r="F36042" s="469"/>
    </row>
    <row r="36043" spans="6:6" x14ac:dyDescent="0.25">
      <c r="F36043" s="469"/>
    </row>
    <row r="36044" spans="6:6" x14ac:dyDescent="0.25">
      <c r="F36044" s="469"/>
    </row>
    <row r="36045" spans="6:6" x14ac:dyDescent="0.25">
      <c r="F36045" s="469"/>
    </row>
    <row r="36046" spans="6:6" x14ac:dyDescent="0.25">
      <c r="F36046" s="469"/>
    </row>
    <row r="36047" spans="6:6" x14ac:dyDescent="0.25">
      <c r="F36047" s="469"/>
    </row>
    <row r="36048" spans="6:6" x14ac:dyDescent="0.25">
      <c r="F36048" s="469"/>
    </row>
    <row r="36049" spans="6:6" x14ac:dyDescent="0.25">
      <c r="F36049" s="469"/>
    </row>
    <row r="36050" spans="6:6" x14ac:dyDescent="0.25">
      <c r="F36050" s="469"/>
    </row>
    <row r="36051" spans="6:6" x14ac:dyDescent="0.25">
      <c r="F36051" s="469"/>
    </row>
    <row r="36052" spans="6:6" x14ac:dyDescent="0.25">
      <c r="F36052" s="469"/>
    </row>
    <row r="36053" spans="6:6" x14ac:dyDescent="0.25">
      <c r="F36053" s="469"/>
    </row>
    <row r="36054" spans="6:6" x14ac:dyDescent="0.25">
      <c r="F36054" s="469"/>
    </row>
    <row r="36055" spans="6:6" x14ac:dyDescent="0.25">
      <c r="F36055" s="469"/>
    </row>
    <row r="36056" spans="6:6" x14ac:dyDescent="0.25">
      <c r="F36056" s="469"/>
    </row>
    <row r="36057" spans="6:6" x14ac:dyDescent="0.25">
      <c r="F36057" s="469"/>
    </row>
    <row r="36058" spans="6:6" x14ac:dyDescent="0.25">
      <c r="F36058" s="469"/>
    </row>
    <row r="36059" spans="6:6" x14ac:dyDescent="0.25">
      <c r="F36059" s="469"/>
    </row>
    <row r="36060" spans="6:6" x14ac:dyDescent="0.25">
      <c r="F36060" s="469"/>
    </row>
    <row r="36061" spans="6:6" x14ac:dyDescent="0.25">
      <c r="F36061" s="469"/>
    </row>
    <row r="36062" spans="6:6" x14ac:dyDescent="0.25">
      <c r="F36062" s="469"/>
    </row>
    <row r="36063" spans="6:6" x14ac:dyDescent="0.25">
      <c r="F36063" s="469"/>
    </row>
    <row r="36064" spans="6:6" x14ac:dyDescent="0.25">
      <c r="F36064" s="469"/>
    </row>
    <row r="36065" spans="6:6" x14ac:dyDescent="0.25">
      <c r="F36065" s="469"/>
    </row>
    <row r="36066" spans="6:6" x14ac:dyDescent="0.25">
      <c r="F36066" s="469"/>
    </row>
    <row r="36067" spans="6:6" x14ac:dyDescent="0.25">
      <c r="F36067" s="469"/>
    </row>
    <row r="36068" spans="6:6" x14ac:dyDescent="0.25">
      <c r="F36068" s="469"/>
    </row>
    <row r="36069" spans="6:6" x14ac:dyDescent="0.25">
      <c r="F36069" s="469"/>
    </row>
    <row r="36070" spans="6:6" x14ac:dyDescent="0.25">
      <c r="F36070" s="469"/>
    </row>
    <row r="36071" spans="6:6" x14ac:dyDescent="0.25">
      <c r="F36071" s="469"/>
    </row>
    <row r="36072" spans="6:6" x14ac:dyDescent="0.25">
      <c r="F36072" s="469"/>
    </row>
    <row r="36073" spans="6:6" x14ac:dyDescent="0.25">
      <c r="F36073" s="469"/>
    </row>
    <row r="36074" spans="6:6" x14ac:dyDescent="0.25">
      <c r="F36074" s="469"/>
    </row>
    <row r="36075" spans="6:6" x14ac:dyDescent="0.25">
      <c r="F36075" s="469"/>
    </row>
    <row r="36076" spans="6:6" x14ac:dyDescent="0.25">
      <c r="F36076" s="469"/>
    </row>
    <row r="36077" spans="6:6" x14ac:dyDescent="0.25">
      <c r="F36077" s="469"/>
    </row>
    <row r="36078" spans="6:6" x14ac:dyDescent="0.25">
      <c r="F36078" s="469"/>
    </row>
    <row r="36079" spans="6:6" x14ac:dyDescent="0.25">
      <c r="F36079" s="469"/>
    </row>
    <row r="36080" spans="6:6" x14ac:dyDescent="0.25">
      <c r="F36080" s="469"/>
    </row>
    <row r="36081" spans="6:6" x14ac:dyDescent="0.25">
      <c r="F36081" s="469"/>
    </row>
    <row r="36082" spans="6:6" x14ac:dyDescent="0.25">
      <c r="F36082" s="469"/>
    </row>
    <row r="36083" spans="6:6" x14ac:dyDescent="0.25">
      <c r="F36083" s="469"/>
    </row>
    <row r="36084" spans="6:6" x14ac:dyDescent="0.25">
      <c r="F36084" s="469"/>
    </row>
    <row r="36085" spans="6:6" x14ac:dyDescent="0.25">
      <c r="F36085" s="469"/>
    </row>
    <row r="36086" spans="6:6" x14ac:dyDescent="0.25">
      <c r="F36086" s="469"/>
    </row>
    <row r="36087" spans="6:6" x14ac:dyDescent="0.25">
      <c r="F36087" s="469"/>
    </row>
    <row r="36088" spans="6:6" x14ac:dyDescent="0.25">
      <c r="F36088" s="469"/>
    </row>
    <row r="36089" spans="6:6" x14ac:dyDescent="0.25">
      <c r="F36089" s="469"/>
    </row>
    <row r="36090" spans="6:6" x14ac:dyDescent="0.25">
      <c r="F36090" s="469"/>
    </row>
    <row r="36091" spans="6:6" x14ac:dyDescent="0.25">
      <c r="F36091" s="469"/>
    </row>
    <row r="36092" spans="6:6" x14ac:dyDescent="0.25">
      <c r="F36092" s="469"/>
    </row>
    <row r="36093" spans="6:6" x14ac:dyDescent="0.25">
      <c r="F36093" s="469"/>
    </row>
    <row r="36094" spans="6:6" x14ac:dyDescent="0.25">
      <c r="F36094" s="469"/>
    </row>
    <row r="36095" spans="6:6" x14ac:dyDescent="0.25">
      <c r="F36095" s="469"/>
    </row>
    <row r="36096" spans="6:6" x14ac:dyDescent="0.25">
      <c r="F36096" s="469"/>
    </row>
    <row r="36097" spans="6:6" x14ac:dyDescent="0.25">
      <c r="F36097" s="469"/>
    </row>
    <row r="36098" spans="6:6" x14ac:dyDescent="0.25">
      <c r="F36098" s="469"/>
    </row>
    <row r="36099" spans="6:6" x14ac:dyDescent="0.25">
      <c r="F36099" s="469"/>
    </row>
    <row r="36100" spans="6:6" x14ac:dyDescent="0.25">
      <c r="F36100" s="469"/>
    </row>
    <row r="36101" spans="6:6" x14ac:dyDescent="0.25">
      <c r="F36101" s="469"/>
    </row>
    <row r="36102" spans="6:6" x14ac:dyDescent="0.25">
      <c r="F36102" s="469"/>
    </row>
    <row r="36103" spans="6:6" x14ac:dyDescent="0.25">
      <c r="F36103" s="469"/>
    </row>
    <row r="36104" spans="6:6" x14ac:dyDescent="0.25">
      <c r="F36104" s="469"/>
    </row>
    <row r="36105" spans="6:6" x14ac:dyDescent="0.25">
      <c r="F36105" s="469"/>
    </row>
    <row r="36106" spans="6:6" x14ac:dyDescent="0.25">
      <c r="F36106" s="469"/>
    </row>
    <row r="36107" spans="6:6" x14ac:dyDescent="0.25">
      <c r="F36107" s="469"/>
    </row>
    <row r="36108" spans="6:6" x14ac:dyDescent="0.25">
      <c r="F36108" s="469"/>
    </row>
    <row r="36109" spans="6:6" x14ac:dyDescent="0.25">
      <c r="F36109" s="469"/>
    </row>
    <row r="36110" spans="6:6" x14ac:dyDescent="0.25">
      <c r="F36110" s="469"/>
    </row>
    <row r="36111" spans="6:6" x14ac:dyDescent="0.25">
      <c r="F36111" s="469"/>
    </row>
    <row r="36112" spans="6:6" x14ac:dyDescent="0.25">
      <c r="F36112" s="469"/>
    </row>
    <row r="36113" spans="6:6" x14ac:dyDescent="0.25">
      <c r="F36113" s="469"/>
    </row>
    <row r="36114" spans="6:6" x14ac:dyDescent="0.25">
      <c r="F36114" s="469"/>
    </row>
    <row r="36115" spans="6:6" x14ac:dyDescent="0.25">
      <c r="F36115" s="469"/>
    </row>
    <row r="36116" spans="6:6" x14ac:dyDescent="0.25">
      <c r="F36116" s="469"/>
    </row>
    <row r="36117" spans="6:6" x14ac:dyDescent="0.25">
      <c r="F36117" s="469"/>
    </row>
    <row r="36118" spans="6:6" x14ac:dyDescent="0.25">
      <c r="F36118" s="469"/>
    </row>
    <row r="36119" spans="6:6" x14ac:dyDescent="0.25">
      <c r="F36119" s="469"/>
    </row>
    <row r="36120" spans="6:6" x14ac:dyDescent="0.25">
      <c r="F36120" s="469"/>
    </row>
    <row r="36121" spans="6:6" x14ac:dyDescent="0.25">
      <c r="F36121" s="469"/>
    </row>
    <row r="36122" spans="6:6" x14ac:dyDescent="0.25">
      <c r="F36122" s="469"/>
    </row>
    <row r="36123" spans="6:6" x14ac:dyDescent="0.25">
      <c r="F36123" s="469"/>
    </row>
    <row r="36124" spans="6:6" x14ac:dyDescent="0.25">
      <c r="F36124" s="469"/>
    </row>
    <row r="36125" spans="6:6" x14ac:dyDescent="0.25">
      <c r="F36125" s="469"/>
    </row>
    <row r="36126" spans="6:6" x14ac:dyDescent="0.25">
      <c r="F36126" s="469"/>
    </row>
    <row r="36127" spans="6:6" x14ac:dyDescent="0.25">
      <c r="F36127" s="469"/>
    </row>
    <row r="36128" spans="6:6" x14ac:dyDescent="0.25">
      <c r="F36128" s="469"/>
    </row>
    <row r="36129" spans="6:6" x14ac:dyDescent="0.25">
      <c r="F36129" s="469"/>
    </row>
    <row r="36130" spans="6:6" x14ac:dyDescent="0.25">
      <c r="F36130" s="469"/>
    </row>
    <row r="36131" spans="6:6" x14ac:dyDescent="0.25">
      <c r="F36131" s="469"/>
    </row>
    <row r="36132" spans="6:6" x14ac:dyDescent="0.25">
      <c r="F36132" s="469"/>
    </row>
    <row r="36133" spans="6:6" x14ac:dyDescent="0.25">
      <c r="F36133" s="469"/>
    </row>
    <row r="36134" spans="6:6" x14ac:dyDescent="0.25">
      <c r="F36134" s="469"/>
    </row>
    <row r="36135" spans="6:6" x14ac:dyDescent="0.25">
      <c r="F36135" s="469"/>
    </row>
    <row r="36136" spans="6:6" x14ac:dyDescent="0.25">
      <c r="F36136" s="469"/>
    </row>
    <row r="36137" spans="6:6" x14ac:dyDescent="0.25">
      <c r="F36137" s="469"/>
    </row>
    <row r="36138" spans="6:6" x14ac:dyDescent="0.25">
      <c r="F36138" s="469"/>
    </row>
    <row r="36139" spans="6:6" x14ac:dyDescent="0.25">
      <c r="F36139" s="469"/>
    </row>
    <row r="36140" spans="6:6" x14ac:dyDescent="0.25">
      <c r="F36140" s="469"/>
    </row>
    <row r="36141" spans="6:6" x14ac:dyDescent="0.25">
      <c r="F36141" s="469"/>
    </row>
    <row r="36142" spans="6:6" x14ac:dyDescent="0.25">
      <c r="F36142" s="469"/>
    </row>
    <row r="36143" spans="6:6" x14ac:dyDescent="0.25">
      <c r="F36143" s="469"/>
    </row>
    <row r="36144" spans="6:6" x14ac:dyDescent="0.25">
      <c r="F36144" s="469"/>
    </row>
    <row r="36145" spans="6:6" x14ac:dyDescent="0.25">
      <c r="F36145" s="469"/>
    </row>
    <row r="36146" spans="6:6" x14ac:dyDescent="0.25">
      <c r="F36146" s="469"/>
    </row>
    <row r="36147" spans="6:6" x14ac:dyDescent="0.25">
      <c r="F36147" s="469"/>
    </row>
    <row r="36148" spans="6:6" x14ac:dyDescent="0.25">
      <c r="F36148" s="469"/>
    </row>
    <row r="36149" spans="6:6" x14ac:dyDescent="0.25">
      <c r="F36149" s="469"/>
    </row>
    <row r="36150" spans="6:6" x14ac:dyDescent="0.25">
      <c r="F36150" s="469"/>
    </row>
    <row r="36151" spans="6:6" x14ac:dyDescent="0.25">
      <c r="F36151" s="469"/>
    </row>
    <row r="36152" spans="6:6" x14ac:dyDescent="0.25">
      <c r="F36152" s="469"/>
    </row>
    <row r="36153" spans="6:6" x14ac:dyDescent="0.25">
      <c r="F36153" s="469"/>
    </row>
    <row r="36154" spans="6:6" x14ac:dyDescent="0.25">
      <c r="F36154" s="469"/>
    </row>
    <row r="36155" spans="6:6" x14ac:dyDescent="0.25">
      <c r="F36155" s="469"/>
    </row>
    <row r="36156" spans="6:6" x14ac:dyDescent="0.25">
      <c r="F36156" s="469"/>
    </row>
    <row r="36157" spans="6:6" x14ac:dyDescent="0.25">
      <c r="F36157" s="469"/>
    </row>
    <row r="36158" spans="6:6" x14ac:dyDescent="0.25">
      <c r="F36158" s="469"/>
    </row>
    <row r="36159" spans="6:6" x14ac:dyDescent="0.25">
      <c r="F36159" s="469"/>
    </row>
    <row r="36160" spans="6:6" x14ac:dyDescent="0.25">
      <c r="F36160" s="469"/>
    </row>
    <row r="36161" spans="6:6" x14ac:dyDescent="0.25">
      <c r="F36161" s="469"/>
    </row>
    <row r="36162" spans="6:6" x14ac:dyDescent="0.25">
      <c r="F36162" s="469"/>
    </row>
    <row r="36163" spans="6:6" x14ac:dyDescent="0.25">
      <c r="F36163" s="469"/>
    </row>
    <row r="36164" spans="6:6" x14ac:dyDescent="0.25">
      <c r="F36164" s="469"/>
    </row>
    <row r="36165" spans="6:6" x14ac:dyDescent="0.25">
      <c r="F36165" s="469"/>
    </row>
    <row r="36166" spans="6:6" x14ac:dyDescent="0.25">
      <c r="F36166" s="469"/>
    </row>
    <row r="36167" spans="6:6" x14ac:dyDescent="0.25">
      <c r="F36167" s="469"/>
    </row>
    <row r="36168" spans="6:6" x14ac:dyDescent="0.25">
      <c r="F36168" s="469"/>
    </row>
    <row r="36169" spans="6:6" x14ac:dyDescent="0.25">
      <c r="F36169" s="469"/>
    </row>
    <row r="36170" spans="6:6" x14ac:dyDescent="0.25">
      <c r="F36170" s="469"/>
    </row>
    <row r="36171" spans="6:6" x14ac:dyDescent="0.25">
      <c r="F36171" s="469"/>
    </row>
    <row r="36172" spans="6:6" x14ac:dyDescent="0.25">
      <c r="F36172" s="469"/>
    </row>
    <row r="36173" spans="6:6" x14ac:dyDescent="0.25">
      <c r="F36173" s="469"/>
    </row>
    <row r="36174" spans="6:6" x14ac:dyDescent="0.25">
      <c r="F36174" s="469"/>
    </row>
    <row r="36175" spans="6:6" x14ac:dyDescent="0.25">
      <c r="F36175" s="469"/>
    </row>
    <row r="36176" spans="6:6" x14ac:dyDescent="0.25">
      <c r="F36176" s="469"/>
    </row>
    <row r="36177" spans="6:6" x14ac:dyDescent="0.25">
      <c r="F36177" s="469"/>
    </row>
    <row r="36178" spans="6:6" x14ac:dyDescent="0.25">
      <c r="F36178" s="469"/>
    </row>
    <row r="36179" spans="6:6" x14ac:dyDescent="0.25">
      <c r="F36179" s="469"/>
    </row>
    <row r="36180" spans="6:6" x14ac:dyDescent="0.25">
      <c r="F36180" s="469"/>
    </row>
    <row r="36181" spans="6:6" x14ac:dyDescent="0.25">
      <c r="F36181" s="469"/>
    </row>
    <row r="36182" spans="6:6" x14ac:dyDescent="0.25">
      <c r="F36182" s="469"/>
    </row>
    <row r="36183" spans="6:6" x14ac:dyDescent="0.25">
      <c r="F36183" s="469"/>
    </row>
    <row r="36184" spans="6:6" x14ac:dyDescent="0.25">
      <c r="F36184" s="469"/>
    </row>
    <row r="36185" spans="6:6" x14ac:dyDescent="0.25">
      <c r="F36185" s="469"/>
    </row>
    <row r="36186" spans="6:6" x14ac:dyDescent="0.25">
      <c r="F36186" s="469"/>
    </row>
    <row r="36187" spans="6:6" x14ac:dyDescent="0.25">
      <c r="F36187" s="469"/>
    </row>
    <row r="36188" spans="6:6" x14ac:dyDescent="0.25">
      <c r="F36188" s="469"/>
    </row>
    <row r="36189" spans="6:6" x14ac:dyDescent="0.25">
      <c r="F36189" s="469"/>
    </row>
    <row r="36190" spans="6:6" x14ac:dyDescent="0.25">
      <c r="F36190" s="469"/>
    </row>
    <row r="36191" spans="6:6" x14ac:dyDescent="0.25">
      <c r="F36191" s="469"/>
    </row>
    <row r="36192" spans="6:6" x14ac:dyDescent="0.25">
      <c r="F36192" s="469"/>
    </row>
    <row r="36193" spans="6:6" x14ac:dyDescent="0.25">
      <c r="F36193" s="469"/>
    </row>
    <row r="36194" spans="6:6" x14ac:dyDescent="0.25">
      <c r="F36194" s="469"/>
    </row>
    <row r="36195" spans="6:6" x14ac:dyDescent="0.25">
      <c r="F36195" s="469"/>
    </row>
    <row r="36196" spans="6:6" x14ac:dyDescent="0.25">
      <c r="F36196" s="469"/>
    </row>
    <row r="36197" spans="6:6" x14ac:dyDescent="0.25">
      <c r="F36197" s="469"/>
    </row>
    <row r="36198" spans="6:6" x14ac:dyDescent="0.25">
      <c r="F36198" s="469"/>
    </row>
    <row r="36199" spans="6:6" x14ac:dyDescent="0.25">
      <c r="F36199" s="469"/>
    </row>
    <row r="36200" spans="6:6" x14ac:dyDescent="0.25">
      <c r="F36200" s="469"/>
    </row>
    <row r="36201" spans="6:6" x14ac:dyDescent="0.25">
      <c r="F36201" s="469"/>
    </row>
    <row r="36202" spans="6:6" x14ac:dyDescent="0.25">
      <c r="F36202" s="469"/>
    </row>
    <row r="36203" spans="6:6" x14ac:dyDescent="0.25">
      <c r="F36203" s="469"/>
    </row>
    <row r="36204" spans="6:6" x14ac:dyDescent="0.25">
      <c r="F36204" s="469"/>
    </row>
    <row r="36205" spans="6:6" x14ac:dyDescent="0.25">
      <c r="F36205" s="469"/>
    </row>
    <row r="36206" spans="6:6" x14ac:dyDescent="0.25">
      <c r="F36206" s="469"/>
    </row>
    <row r="36207" spans="6:6" x14ac:dyDescent="0.25">
      <c r="F36207" s="469"/>
    </row>
    <row r="36208" spans="6:6" x14ac:dyDescent="0.25">
      <c r="F36208" s="469"/>
    </row>
    <row r="36209" spans="6:6" x14ac:dyDescent="0.25">
      <c r="F36209" s="469"/>
    </row>
    <row r="36210" spans="6:6" x14ac:dyDescent="0.25">
      <c r="F36210" s="469"/>
    </row>
    <row r="36211" spans="6:6" x14ac:dyDescent="0.25">
      <c r="F36211" s="469"/>
    </row>
    <row r="36212" spans="6:6" x14ac:dyDescent="0.25">
      <c r="F36212" s="469"/>
    </row>
    <row r="36213" spans="6:6" x14ac:dyDescent="0.25">
      <c r="F36213" s="469"/>
    </row>
    <row r="36214" spans="6:6" x14ac:dyDescent="0.25">
      <c r="F36214" s="469"/>
    </row>
    <row r="36215" spans="6:6" x14ac:dyDescent="0.25">
      <c r="F36215" s="469"/>
    </row>
    <row r="36216" spans="6:6" x14ac:dyDescent="0.25">
      <c r="F36216" s="469"/>
    </row>
    <row r="36217" spans="6:6" x14ac:dyDescent="0.25">
      <c r="F36217" s="469"/>
    </row>
    <row r="36218" spans="6:6" x14ac:dyDescent="0.25">
      <c r="F36218" s="469"/>
    </row>
    <row r="36219" spans="6:6" x14ac:dyDescent="0.25">
      <c r="F36219" s="469"/>
    </row>
    <row r="36220" spans="6:6" x14ac:dyDescent="0.25">
      <c r="F36220" s="469"/>
    </row>
    <row r="36221" spans="6:6" x14ac:dyDescent="0.25">
      <c r="F36221" s="469"/>
    </row>
    <row r="36222" spans="6:6" x14ac:dyDescent="0.25">
      <c r="F36222" s="469"/>
    </row>
    <row r="36223" spans="6:6" x14ac:dyDescent="0.25">
      <c r="F36223" s="469"/>
    </row>
    <row r="36224" spans="6:6" x14ac:dyDescent="0.25">
      <c r="F36224" s="469"/>
    </row>
    <row r="36225" spans="6:6" x14ac:dyDescent="0.25">
      <c r="F36225" s="469"/>
    </row>
    <row r="36226" spans="6:6" x14ac:dyDescent="0.25">
      <c r="F36226" s="469"/>
    </row>
    <row r="36227" spans="6:6" x14ac:dyDescent="0.25">
      <c r="F36227" s="469"/>
    </row>
    <row r="36228" spans="6:6" x14ac:dyDescent="0.25">
      <c r="F36228" s="469"/>
    </row>
    <row r="36229" spans="6:6" x14ac:dyDescent="0.25">
      <c r="F36229" s="469"/>
    </row>
    <row r="36230" spans="6:6" x14ac:dyDescent="0.25">
      <c r="F36230" s="469"/>
    </row>
    <row r="36231" spans="6:6" x14ac:dyDescent="0.25">
      <c r="F36231" s="469"/>
    </row>
    <row r="36232" spans="6:6" x14ac:dyDescent="0.25">
      <c r="F36232" s="469"/>
    </row>
    <row r="36233" spans="6:6" x14ac:dyDescent="0.25">
      <c r="F36233" s="469"/>
    </row>
    <row r="36234" spans="6:6" x14ac:dyDescent="0.25">
      <c r="F36234" s="469"/>
    </row>
    <row r="36235" spans="6:6" x14ac:dyDescent="0.25">
      <c r="F36235" s="469"/>
    </row>
    <row r="36236" spans="6:6" x14ac:dyDescent="0.25">
      <c r="F36236" s="469"/>
    </row>
    <row r="36237" spans="6:6" x14ac:dyDescent="0.25">
      <c r="F36237" s="469"/>
    </row>
    <row r="36238" spans="6:6" x14ac:dyDescent="0.25">
      <c r="F36238" s="469"/>
    </row>
    <row r="36239" spans="6:6" x14ac:dyDescent="0.25">
      <c r="F36239" s="469"/>
    </row>
    <row r="36240" spans="6:6" x14ac:dyDescent="0.25">
      <c r="F36240" s="469"/>
    </row>
    <row r="36241" spans="6:6" x14ac:dyDescent="0.25">
      <c r="F36241" s="469"/>
    </row>
    <row r="36242" spans="6:6" x14ac:dyDescent="0.25">
      <c r="F36242" s="469"/>
    </row>
    <row r="36243" spans="6:6" x14ac:dyDescent="0.25">
      <c r="F36243" s="469"/>
    </row>
    <row r="36244" spans="6:6" x14ac:dyDescent="0.25">
      <c r="F36244" s="469"/>
    </row>
    <row r="36245" spans="6:6" x14ac:dyDescent="0.25">
      <c r="F36245" s="469"/>
    </row>
    <row r="36246" spans="6:6" x14ac:dyDescent="0.25">
      <c r="F36246" s="469"/>
    </row>
    <row r="36247" spans="6:6" x14ac:dyDescent="0.25">
      <c r="F36247" s="469"/>
    </row>
    <row r="36248" spans="6:6" x14ac:dyDescent="0.25">
      <c r="F36248" s="469"/>
    </row>
    <row r="36249" spans="6:6" x14ac:dyDescent="0.25">
      <c r="F36249" s="469"/>
    </row>
    <row r="36250" spans="6:6" x14ac:dyDescent="0.25">
      <c r="F36250" s="469"/>
    </row>
    <row r="36251" spans="6:6" x14ac:dyDescent="0.25">
      <c r="F36251" s="469"/>
    </row>
    <row r="36252" spans="6:6" x14ac:dyDescent="0.25">
      <c r="F36252" s="469"/>
    </row>
    <row r="36253" spans="6:6" x14ac:dyDescent="0.25">
      <c r="F36253" s="469"/>
    </row>
    <row r="36254" spans="6:6" x14ac:dyDescent="0.25">
      <c r="F36254" s="469"/>
    </row>
    <row r="36255" spans="6:6" x14ac:dyDescent="0.25">
      <c r="F36255" s="469"/>
    </row>
    <row r="36256" spans="6:6" x14ac:dyDescent="0.25">
      <c r="F36256" s="469"/>
    </row>
    <row r="36257" spans="6:6" x14ac:dyDescent="0.25">
      <c r="F36257" s="469"/>
    </row>
    <row r="36258" spans="6:6" x14ac:dyDescent="0.25">
      <c r="F36258" s="469"/>
    </row>
    <row r="36259" spans="6:6" x14ac:dyDescent="0.25">
      <c r="F36259" s="469"/>
    </row>
    <row r="36260" spans="6:6" x14ac:dyDescent="0.25">
      <c r="F36260" s="469"/>
    </row>
    <row r="36261" spans="6:6" x14ac:dyDescent="0.25">
      <c r="F36261" s="469"/>
    </row>
    <row r="36262" spans="6:6" x14ac:dyDescent="0.25">
      <c r="F36262" s="469"/>
    </row>
    <row r="36263" spans="6:6" x14ac:dyDescent="0.25">
      <c r="F36263" s="469"/>
    </row>
    <row r="36264" spans="6:6" x14ac:dyDescent="0.25">
      <c r="F36264" s="469"/>
    </row>
    <row r="36265" spans="6:6" x14ac:dyDescent="0.25">
      <c r="F36265" s="469"/>
    </row>
    <row r="36266" spans="6:6" x14ac:dyDescent="0.25">
      <c r="F36266" s="469"/>
    </row>
    <row r="36267" spans="6:6" x14ac:dyDescent="0.25">
      <c r="F36267" s="469"/>
    </row>
    <row r="36268" spans="6:6" x14ac:dyDescent="0.25">
      <c r="F36268" s="469"/>
    </row>
    <row r="36269" spans="6:6" x14ac:dyDescent="0.25">
      <c r="F36269" s="469"/>
    </row>
    <row r="36270" spans="6:6" x14ac:dyDescent="0.25">
      <c r="F36270" s="469"/>
    </row>
    <row r="36271" spans="6:6" x14ac:dyDescent="0.25">
      <c r="F36271" s="469"/>
    </row>
    <row r="36272" spans="6:6" x14ac:dyDescent="0.25">
      <c r="F36272" s="469"/>
    </row>
    <row r="36273" spans="6:6" x14ac:dyDescent="0.25">
      <c r="F36273" s="469"/>
    </row>
    <row r="36274" spans="6:6" x14ac:dyDescent="0.25">
      <c r="F36274" s="469"/>
    </row>
    <row r="36275" spans="6:6" x14ac:dyDescent="0.25">
      <c r="F36275" s="469"/>
    </row>
    <row r="36276" spans="6:6" x14ac:dyDescent="0.25">
      <c r="F36276" s="469"/>
    </row>
    <row r="36277" spans="6:6" x14ac:dyDescent="0.25">
      <c r="F36277" s="469"/>
    </row>
    <row r="36278" spans="6:6" x14ac:dyDescent="0.25">
      <c r="F36278" s="469"/>
    </row>
    <row r="36279" spans="6:6" x14ac:dyDescent="0.25">
      <c r="F36279" s="469"/>
    </row>
    <row r="36280" spans="6:6" x14ac:dyDescent="0.25">
      <c r="F36280" s="469"/>
    </row>
    <row r="36281" spans="6:6" x14ac:dyDescent="0.25">
      <c r="F36281" s="469"/>
    </row>
    <row r="36282" spans="6:6" x14ac:dyDescent="0.25">
      <c r="F36282" s="469"/>
    </row>
    <row r="36283" spans="6:6" x14ac:dyDescent="0.25">
      <c r="F36283" s="469"/>
    </row>
    <row r="36284" spans="6:6" x14ac:dyDescent="0.25">
      <c r="F36284" s="469"/>
    </row>
    <row r="36285" spans="6:6" x14ac:dyDescent="0.25">
      <c r="F36285" s="469"/>
    </row>
    <row r="36286" spans="6:6" x14ac:dyDescent="0.25">
      <c r="F36286" s="469"/>
    </row>
    <row r="36287" spans="6:6" x14ac:dyDescent="0.25">
      <c r="F36287" s="469"/>
    </row>
    <row r="36288" spans="6:6" x14ac:dyDescent="0.25">
      <c r="F36288" s="469"/>
    </row>
    <row r="36289" spans="6:6" x14ac:dyDescent="0.25">
      <c r="F36289" s="469"/>
    </row>
    <row r="36290" spans="6:6" x14ac:dyDescent="0.25">
      <c r="F36290" s="469"/>
    </row>
    <row r="36291" spans="6:6" x14ac:dyDescent="0.25">
      <c r="F36291" s="469"/>
    </row>
    <row r="36292" spans="6:6" x14ac:dyDescent="0.25">
      <c r="F36292" s="469"/>
    </row>
    <row r="36293" spans="6:6" x14ac:dyDescent="0.25">
      <c r="F36293" s="469"/>
    </row>
    <row r="36294" spans="6:6" x14ac:dyDescent="0.25">
      <c r="F36294" s="469"/>
    </row>
    <row r="36295" spans="6:6" x14ac:dyDescent="0.25">
      <c r="F36295" s="469"/>
    </row>
    <row r="36296" spans="6:6" x14ac:dyDescent="0.25">
      <c r="F36296" s="469"/>
    </row>
    <row r="36297" spans="6:6" x14ac:dyDescent="0.25">
      <c r="F36297" s="469"/>
    </row>
    <row r="36298" spans="6:6" x14ac:dyDescent="0.25">
      <c r="F36298" s="469"/>
    </row>
    <row r="36299" spans="6:6" x14ac:dyDescent="0.25">
      <c r="F36299" s="469"/>
    </row>
    <row r="36300" spans="6:6" x14ac:dyDescent="0.25">
      <c r="F36300" s="469"/>
    </row>
    <row r="36301" spans="6:6" x14ac:dyDescent="0.25">
      <c r="F36301" s="469"/>
    </row>
    <row r="36302" spans="6:6" x14ac:dyDescent="0.25">
      <c r="F36302" s="469"/>
    </row>
    <row r="36303" spans="6:6" x14ac:dyDescent="0.25">
      <c r="F36303" s="469"/>
    </row>
    <row r="36304" spans="6:6" x14ac:dyDescent="0.25">
      <c r="F36304" s="469"/>
    </row>
    <row r="36305" spans="6:6" x14ac:dyDescent="0.25">
      <c r="F36305" s="469"/>
    </row>
    <row r="36306" spans="6:6" x14ac:dyDescent="0.25">
      <c r="F36306" s="469"/>
    </row>
    <row r="36307" spans="6:6" x14ac:dyDescent="0.25">
      <c r="F36307" s="469"/>
    </row>
    <row r="36308" spans="6:6" x14ac:dyDescent="0.25">
      <c r="F36308" s="469"/>
    </row>
    <row r="36309" spans="6:6" x14ac:dyDescent="0.25">
      <c r="F36309" s="469"/>
    </row>
    <row r="36310" spans="6:6" x14ac:dyDescent="0.25">
      <c r="F36310" s="469"/>
    </row>
    <row r="36311" spans="6:6" x14ac:dyDescent="0.25">
      <c r="F36311" s="469"/>
    </row>
    <row r="36312" spans="6:6" x14ac:dyDescent="0.25">
      <c r="F36312" s="469"/>
    </row>
    <row r="36313" spans="6:6" x14ac:dyDescent="0.25">
      <c r="F36313" s="469"/>
    </row>
    <row r="36314" spans="6:6" x14ac:dyDescent="0.25">
      <c r="F36314" s="469"/>
    </row>
    <row r="36315" spans="6:6" x14ac:dyDescent="0.25">
      <c r="F36315" s="469"/>
    </row>
    <row r="36316" spans="6:6" x14ac:dyDescent="0.25">
      <c r="F36316" s="469"/>
    </row>
    <row r="36317" spans="6:6" x14ac:dyDescent="0.25">
      <c r="F36317" s="469"/>
    </row>
    <row r="36318" spans="6:6" x14ac:dyDescent="0.25">
      <c r="F36318" s="469"/>
    </row>
    <row r="36319" spans="6:6" x14ac:dyDescent="0.25">
      <c r="F36319" s="469"/>
    </row>
    <row r="36320" spans="6:6" x14ac:dyDescent="0.25">
      <c r="F36320" s="469"/>
    </row>
    <row r="36321" spans="6:6" x14ac:dyDescent="0.25">
      <c r="F36321" s="469"/>
    </row>
    <row r="36322" spans="6:6" x14ac:dyDescent="0.25">
      <c r="F36322" s="469"/>
    </row>
    <row r="36323" spans="6:6" x14ac:dyDescent="0.25">
      <c r="F36323" s="469"/>
    </row>
    <row r="36324" spans="6:6" x14ac:dyDescent="0.25">
      <c r="F36324" s="469"/>
    </row>
    <row r="36325" spans="6:6" x14ac:dyDescent="0.25">
      <c r="F36325" s="469"/>
    </row>
    <row r="36326" spans="6:6" x14ac:dyDescent="0.25">
      <c r="F36326" s="469"/>
    </row>
    <row r="36327" spans="6:6" x14ac:dyDescent="0.25">
      <c r="F36327" s="469"/>
    </row>
    <row r="36328" spans="6:6" x14ac:dyDescent="0.25">
      <c r="F36328" s="469"/>
    </row>
    <row r="36329" spans="6:6" x14ac:dyDescent="0.25">
      <c r="F36329" s="469"/>
    </row>
    <row r="36330" spans="6:6" x14ac:dyDescent="0.25">
      <c r="F36330" s="469"/>
    </row>
    <row r="36331" spans="6:6" x14ac:dyDescent="0.25">
      <c r="F36331" s="469"/>
    </row>
    <row r="36332" spans="6:6" x14ac:dyDescent="0.25">
      <c r="F36332" s="469"/>
    </row>
    <row r="36333" spans="6:6" x14ac:dyDescent="0.25">
      <c r="F36333" s="469"/>
    </row>
    <row r="36334" spans="6:6" x14ac:dyDescent="0.25">
      <c r="F36334" s="469"/>
    </row>
    <row r="36335" spans="6:6" x14ac:dyDescent="0.25">
      <c r="F36335" s="469"/>
    </row>
    <row r="36336" spans="6:6" x14ac:dyDescent="0.25">
      <c r="F36336" s="469"/>
    </row>
    <row r="36337" spans="6:6" x14ac:dyDescent="0.25">
      <c r="F36337" s="469"/>
    </row>
    <row r="36338" spans="6:6" x14ac:dyDescent="0.25">
      <c r="F36338" s="469"/>
    </row>
    <row r="36339" spans="6:6" x14ac:dyDescent="0.25">
      <c r="F36339" s="469"/>
    </row>
    <row r="36340" spans="6:6" x14ac:dyDescent="0.25">
      <c r="F36340" s="469"/>
    </row>
    <row r="36341" spans="6:6" x14ac:dyDescent="0.25">
      <c r="F36341" s="469"/>
    </row>
    <row r="36342" spans="6:6" x14ac:dyDescent="0.25">
      <c r="F36342" s="469"/>
    </row>
    <row r="36343" spans="6:6" x14ac:dyDescent="0.25">
      <c r="F36343" s="469"/>
    </row>
    <row r="36344" spans="6:6" x14ac:dyDescent="0.25">
      <c r="F36344" s="469"/>
    </row>
    <row r="36345" spans="6:6" x14ac:dyDescent="0.25">
      <c r="F36345" s="469"/>
    </row>
    <row r="36346" spans="6:6" x14ac:dyDescent="0.25">
      <c r="F36346" s="469"/>
    </row>
    <row r="36347" spans="6:6" x14ac:dyDescent="0.25">
      <c r="F36347" s="469"/>
    </row>
    <row r="36348" spans="6:6" x14ac:dyDescent="0.25">
      <c r="F36348" s="469"/>
    </row>
    <row r="36349" spans="6:6" x14ac:dyDescent="0.25">
      <c r="F36349" s="469"/>
    </row>
    <row r="36350" spans="6:6" x14ac:dyDescent="0.25">
      <c r="F36350" s="469"/>
    </row>
    <row r="36351" spans="6:6" x14ac:dyDescent="0.25">
      <c r="F36351" s="469"/>
    </row>
    <row r="36352" spans="6:6" x14ac:dyDescent="0.25">
      <c r="F36352" s="469"/>
    </row>
    <row r="36353" spans="6:6" x14ac:dyDescent="0.25">
      <c r="F36353" s="469"/>
    </row>
    <row r="36354" spans="6:6" x14ac:dyDescent="0.25">
      <c r="F36354" s="469"/>
    </row>
    <row r="36355" spans="6:6" x14ac:dyDescent="0.25">
      <c r="F36355" s="469"/>
    </row>
    <row r="36356" spans="6:6" x14ac:dyDescent="0.25">
      <c r="F36356" s="469"/>
    </row>
    <row r="36357" spans="6:6" x14ac:dyDescent="0.25">
      <c r="F36357" s="469"/>
    </row>
    <row r="36358" spans="6:6" x14ac:dyDescent="0.25">
      <c r="F36358" s="469"/>
    </row>
    <row r="36359" spans="6:6" x14ac:dyDescent="0.25">
      <c r="F36359" s="469"/>
    </row>
    <row r="36360" spans="6:6" x14ac:dyDescent="0.25">
      <c r="F36360" s="469"/>
    </row>
    <row r="36361" spans="6:6" x14ac:dyDescent="0.25">
      <c r="F36361" s="469"/>
    </row>
    <row r="36362" spans="6:6" x14ac:dyDescent="0.25">
      <c r="F36362" s="469"/>
    </row>
    <row r="36363" spans="6:6" x14ac:dyDescent="0.25">
      <c r="F36363" s="469"/>
    </row>
    <row r="36364" spans="6:6" x14ac:dyDescent="0.25">
      <c r="F36364" s="469"/>
    </row>
    <row r="36365" spans="6:6" x14ac:dyDescent="0.25">
      <c r="F36365" s="469"/>
    </row>
    <row r="36366" spans="6:6" x14ac:dyDescent="0.25">
      <c r="F36366" s="469"/>
    </row>
    <row r="36367" spans="6:6" x14ac:dyDescent="0.25">
      <c r="F36367" s="469"/>
    </row>
    <row r="36368" spans="6:6" x14ac:dyDescent="0.25">
      <c r="F36368" s="469"/>
    </row>
    <row r="36369" spans="6:6" x14ac:dyDescent="0.25">
      <c r="F36369" s="469"/>
    </row>
    <row r="36370" spans="6:6" x14ac:dyDescent="0.25">
      <c r="F36370" s="469"/>
    </row>
    <row r="36371" spans="6:6" x14ac:dyDescent="0.25">
      <c r="F36371" s="469"/>
    </row>
    <row r="36372" spans="6:6" x14ac:dyDescent="0.25">
      <c r="F36372" s="469"/>
    </row>
    <row r="36373" spans="6:6" x14ac:dyDescent="0.25">
      <c r="F36373" s="469"/>
    </row>
    <row r="36374" spans="6:6" x14ac:dyDescent="0.25">
      <c r="F36374" s="469"/>
    </row>
    <row r="36375" spans="6:6" x14ac:dyDescent="0.25">
      <c r="F36375" s="469"/>
    </row>
    <row r="36376" spans="6:6" x14ac:dyDescent="0.25">
      <c r="F36376" s="469"/>
    </row>
    <row r="36377" spans="6:6" x14ac:dyDescent="0.25">
      <c r="F36377" s="469"/>
    </row>
    <row r="36378" spans="6:6" x14ac:dyDescent="0.25">
      <c r="F36378" s="469"/>
    </row>
    <row r="36379" spans="6:6" x14ac:dyDescent="0.25">
      <c r="F36379" s="469"/>
    </row>
    <row r="36380" spans="6:6" x14ac:dyDescent="0.25">
      <c r="F36380" s="469"/>
    </row>
    <row r="36381" spans="6:6" x14ac:dyDescent="0.25">
      <c r="F36381" s="469"/>
    </row>
    <row r="36382" spans="6:6" x14ac:dyDescent="0.25">
      <c r="F36382" s="469"/>
    </row>
    <row r="36383" spans="6:6" x14ac:dyDescent="0.25">
      <c r="F36383" s="469"/>
    </row>
    <row r="36384" spans="6:6" x14ac:dyDescent="0.25">
      <c r="F36384" s="469"/>
    </row>
    <row r="36385" spans="6:6" x14ac:dyDescent="0.25">
      <c r="F36385" s="469"/>
    </row>
    <row r="36386" spans="6:6" x14ac:dyDescent="0.25">
      <c r="F36386" s="469"/>
    </row>
    <row r="36387" spans="6:6" x14ac:dyDescent="0.25">
      <c r="F36387" s="469"/>
    </row>
    <row r="36388" spans="6:6" x14ac:dyDescent="0.25">
      <c r="F36388" s="469"/>
    </row>
    <row r="36389" spans="6:6" x14ac:dyDescent="0.25">
      <c r="F36389" s="469"/>
    </row>
    <row r="36390" spans="6:6" x14ac:dyDescent="0.25">
      <c r="F36390" s="469"/>
    </row>
    <row r="36391" spans="6:6" x14ac:dyDescent="0.25">
      <c r="F36391" s="469"/>
    </row>
    <row r="36392" spans="6:6" x14ac:dyDescent="0.25">
      <c r="F36392" s="469"/>
    </row>
    <row r="36393" spans="6:6" x14ac:dyDescent="0.25">
      <c r="F36393" s="469"/>
    </row>
    <row r="36394" spans="6:6" x14ac:dyDescent="0.25">
      <c r="F36394" s="469"/>
    </row>
    <row r="36395" spans="6:6" x14ac:dyDescent="0.25">
      <c r="F36395" s="469"/>
    </row>
    <row r="36396" spans="6:6" x14ac:dyDescent="0.25">
      <c r="F36396" s="469"/>
    </row>
    <row r="36397" spans="6:6" x14ac:dyDescent="0.25">
      <c r="F36397" s="469"/>
    </row>
    <row r="36398" spans="6:6" x14ac:dyDescent="0.25">
      <c r="F36398" s="469"/>
    </row>
    <row r="36399" spans="6:6" x14ac:dyDescent="0.25">
      <c r="F36399" s="469"/>
    </row>
    <row r="36400" spans="6:6" x14ac:dyDescent="0.25">
      <c r="F36400" s="469"/>
    </row>
    <row r="36401" spans="6:6" x14ac:dyDescent="0.25">
      <c r="F36401" s="469"/>
    </row>
    <row r="36402" spans="6:6" x14ac:dyDescent="0.25">
      <c r="F36402" s="469"/>
    </row>
    <row r="36403" spans="6:6" x14ac:dyDescent="0.25">
      <c r="F36403" s="469"/>
    </row>
    <row r="36404" spans="6:6" x14ac:dyDescent="0.25">
      <c r="F36404" s="469"/>
    </row>
    <row r="36405" spans="6:6" x14ac:dyDescent="0.25">
      <c r="F36405" s="469"/>
    </row>
    <row r="36406" spans="6:6" x14ac:dyDescent="0.25">
      <c r="F36406" s="469"/>
    </row>
    <row r="36407" spans="6:6" x14ac:dyDescent="0.25">
      <c r="F36407" s="469"/>
    </row>
    <row r="36408" spans="6:6" x14ac:dyDescent="0.25">
      <c r="F36408" s="469"/>
    </row>
    <row r="36409" spans="6:6" x14ac:dyDescent="0.25">
      <c r="F36409" s="469"/>
    </row>
    <row r="36410" spans="6:6" x14ac:dyDescent="0.25">
      <c r="F36410" s="469"/>
    </row>
    <row r="36411" spans="6:6" x14ac:dyDescent="0.25">
      <c r="F36411" s="469"/>
    </row>
    <row r="36412" spans="6:6" x14ac:dyDescent="0.25">
      <c r="F36412" s="469"/>
    </row>
    <row r="36413" spans="6:6" x14ac:dyDescent="0.25">
      <c r="F36413" s="469"/>
    </row>
    <row r="36414" spans="6:6" x14ac:dyDescent="0.25">
      <c r="F36414" s="469"/>
    </row>
    <row r="36415" spans="6:6" x14ac:dyDescent="0.25">
      <c r="F36415" s="469"/>
    </row>
    <row r="36416" spans="6:6" x14ac:dyDescent="0.25">
      <c r="F36416" s="469"/>
    </row>
    <row r="36417" spans="6:6" x14ac:dyDescent="0.25">
      <c r="F36417" s="469"/>
    </row>
    <row r="36418" spans="6:6" x14ac:dyDescent="0.25">
      <c r="F36418" s="469"/>
    </row>
    <row r="36419" spans="6:6" x14ac:dyDescent="0.25">
      <c r="F36419" s="469"/>
    </row>
    <row r="36420" spans="6:6" x14ac:dyDescent="0.25">
      <c r="F36420" s="469"/>
    </row>
    <row r="36421" spans="6:6" x14ac:dyDescent="0.25">
      <c r="F36421" s="469"/>
    </row>
    <row r="36422" spans="6:6" x14ac:dyDescent="0.25">
      <c r="F36422" s="469"/>
    </row>
    <row r="36423" spans="6:6" x14ac:dyDescent="0.25">
      <c r="F36423" s="469"/>
    </row>
    <row r="36424" spans="6:6" x14ac:dyDescent="0.25">
      <c r="F36424" s="469"/>
    </row>
    <row r="36425" spans="6:6" x14ac:dyDescent="0.25">
      <c r="F36425" s="469"/>
    </row>
    <row r="36426" spans="6:6" x14ac:dyDescent="0.25">
      <c r="F36426" s="469"/>
    </row>
    <row r="36427" spans="6:6" x14ac:dyDescent="0.25">
      <c r="F36427" s="469"/>
    </row>
    <row r="36428" spans="6:6" x14ac:dyDescent="0.25">
      <c r="F36428" s="469"/>
    </row>
    <row r="36429" spans="6:6" x14ac:dyDescent="0.25">
      <c r="F36429" s="469"/>
    </row>
    <row r="36430" spans="6:6" x14ac:dyDescent="0.25">
      <c r="F36430" s="469"/>
    </row>
    <row r="36431" spans="6:6" x14ac:dyDescent="0.25">
      <c r="F36431" s="469"/>
    </row>
    <row r="36432" spans="6:6" x14ac:dyDescent="0.25">
      <c r="F36432" s="469"/>
    </row>
    <row r="36433" spans="6:6" x14ac:dyDescent="0.25">
      <c r="F36433" s="469"/>
    </row>
    <row r="36434" spans="6:6" x14ac:dyDescent="0.25">
      <c r="F36434" s="469"/>
    </row>
    <row r="36435" spans="6:6" x14ac:dyDescent="0.25">
      <c r="F36435" s="469"/>
    </row>
    <row r="36436" spans="6:6" x14ac:dyDescent="0.25">
      <c r="F36436" s="469"/>
    </row>
    <row r="36437" spans="6:6" x14ac:dyDescent="0.25">
      <c r="F36437" s="469"/>
    </row>
    <row r="36438" spans="6:6" x14ac:dyDescent="0.25">
      <c r="F36438" s="469"/>
    </row>
    <row r="36439" spans="6:6" x14ac:dyDescent="0.25">
      <c r="F36439" s="469"/>
    </row>
    <row r="36440" spans="6:6" x14ac:dyDescent="0.25">
      <c r="F36440" s="469"/>
    </row>
    <row r="36441" spans="6:6" x14ac:dyDescent="0.25">
      <c r="F36441" s="469"/>
    </row>
    <row r="36442" spans="6:6" x14ac:dyDescent="0.25">
      <c r="F36442" s="469"/>
    </row>
    <row r="36443" spans="6:6" x14ac:dyDescent="0.25">
      <c r="F36443" s="469"/>
    </row>
    <row r="36444" spans="6:6" x14ac:dyDescent="0.25">
      <c r="F36444" s="469"/>
    </row>
    <row r="36445" spans="6:6" x14ac:dyDescent="0.25">
      <c r="F36445" s="469"/>
    </row>
    <row r="36446" spans="6:6" x14ac:dyDescent="0.25">
      <c r="F36446" s="469"/>
    </row>
    <row r="36447" spans="6:6" x14ac:dyDescent="0.25">
      <c r="F36447" s="469"/>
    </row>
    <row r="36448" spans="6:6" x14ac:dyDescent="0.25">
      <c r="F36448" s="469"/>
    </row>
    <row r="36449" spans="6:6" x14ac:dyDescent="0.25">
      <c r="F36449" s="469"/>
    </row>
    <row r="36450" spans="6:6" x14ac:dyDescent="0.25">
      <c r="F36450" s="469"/>
    </row>
    <row r="36451" spans="6:6" x14ac:dyDescent="0.25">
      <c r="F36451" s="469"/>
    </row>
    <row r="36452" spans="6:6" x14ac:dyDescent="0.25">
      <c r="F36452" s="469"/>
    </row>
    <row r="36453" spans="6:6" x14ac:dyDescent="0.25">
      <c r="F36453" s="469"/>
    </row>
    <row r="36454" spans="6:6" x14ac:dyDescent="0.25">
      <c r="F36454" s="469"/>
    </row>
    <row r="36455" spans="6:6" x14ac:dyDescent="0.25">
      <c r="F36455" s="469"/>
    </row>
    <row r="36456" spans="6:6" x14ac:dyDescent="0.25">
      <c r="F36456" s="469"/>
    </row>
    <row r="36457" spans="6:6" x14ac:dyDescent="0.25">
      <c r="F36457" s="469"/>
    </row>
    <row r="36458" spans="6:6" x14ac:dyDescent="0.25">
      <c r="F36458" s="469"/>
    </row>
    <row r="36459" spans="6:6" x14ac:dyDescent="0.25">
      <c r="F36459" s="469"/>
    </row>
    <row r="36460" spans="6:6" x14ac:dyDescent="0.25">
      <c r="F36460" s="469"/>
    </row>
    <row r="36461" spans="6:6" x14ac:dyDescent="0.25">
      <c r="F36461" s="469"/>
    </row>
    <row r="36462" spans="6:6" x14ac:dyDescent="0.25">
      <c r="F36462" s="469"/>
    </row>
    <row r="36463" spans="6:6" x14ac:dyDescent="0.25">
      <c r="F36463" s="469"/>
    </row>
    <row r="36464" spans="6:6" x14ac:dyDescent="0.25">
      <c r="F36464" s="469"/>
    </row>
    <row r="36465" spans="6:6" x14ac:dyDescent="0.25">
      <c r="F36465" s="469"/>
    </row>
    <row r="36466" spans="6:6" x14ac:dyDescent="0.25">
      <c r="F36466" s="469"/>
    </row>
    <row r="36467" spans="6:6" x14ac:dyDescent="0.25">
      <c r="F36467" s="469"/>
    </row>
    <row r="36468" spans="6:6" x14ac:dyDescent="0.25">
      <c r="F36468" s="469"/>
    </row>
    <row r="36469" spans="6:6" x14ac:dyDescent="0.25">
      <c r="F36469" s="469"/>
    </row>
    <row r="36470" spans="6:6" x14ac:dyDescent="0.25">
      <c r="F36470" s="469"/>
    </row>
    <row r="36471" spans="6:6" x14ac:dyDescent="0.25">
      <c r="F36471" s="469"/>
    </row>
    <row r="36472" spans="6:6" x14ac:dyDescent="0.25">
      <c r="F36472" s="469"/>
    </row>
    <row r="36473" spans="6:6" x14ac:dyDescent="0.25">
      <c r="F36473" s="469"/>
    </row>
    <row r="36474" spans="6:6" x14ac:dyDescent="0.25">
      <c r="F36474" s="469"/>
    </row>
    <row r="36475" spans="6:6" x14ac:dyDescent="0.25">
      <c r="F36475" s="469"/>
    </row>
    <row r="36476" spans="6:6" x14ac:dyDescent="0.25">
      <c r="F36476" s="469"/>
    </row>
    <row r="36477" spans="6:6" x14ac:dyDescent="0.25">
      <c r="F36477" s="469"/>
    </row>
    <row r="36478" spans="6:6" x14ac:dyDescent="0.25">
      <c r="F36478" s="469"/>
    </row>
    <row r="36479" spans="6:6" x14ac:dyDescent="0.25">
      <c r="F36479" s="469"/>
    </row>
    <row r="36480" spans="6:6" x14ac:dyDescent="0.25">
      <c r="F36480" s="469"/>
    </row>
    <row r="36481" spans="6:6" x14ac:dyDescent="0.25">
      <c r="F36481" s="469"/>
    </row>
    <row r="36482" spans="6:6" x14ac:dyDescent="0.25">
      <c r="F36482" s="469"/>
    </row>
    <row r="36483" spans="6:6" x14ac:dyDescent="0.25">
      <c r="F36483" s="469"/>
    </row>
    <row r="36484" spans="6:6" x14ac:dyDescent="0.25">
      <c r="F36484" s="469"/>
    </row>
    <row r="36485" spans="6:6" x14ac:dyDescent="0.25">
      <c r="F36485" s="469"/>
    </row>
    <row r="36486" spans="6:6" x14ac:dyDescent="0.25">
      <c r="F36486" s="469"/>
    </row>
    <row r="36487" spans="6:6" x14ac:dyDescent="0.25">
      <c r="F36487" s="469"/>
    </row>
    <row r="36488" spans="6:6" x14ac:dyDescent="0.25">
      <c r="F36488" s="469"/>
    </row>
    <row r="36489" spans="6:6" x14ac:dyDescent="0.25">
      <c r="F36489" s="469"/>
    </row>
    <row r="36490" spans="6:6" x14ac:dyDescent="0.25">
      <c r="F36490" s="469"/>
    </row>
    <row r="36491" spans="6:6" x14ac:dyDescent="0.25">
      <c r="F36491" s="469"/>
    </row>
    <row r="36492" spans="6:6" x14ac:dyDescent="0.25">
      <c r="F36492" s="469"/>
    </row>
    <row r="36493" spans="6:6" x14ac:dyDescent="0.25">
      <c r="F36493" s="469"/>
    </row>
    <row r="36494" spans="6:6" x14ac:dyDescent="0.25">
      <c r="F36494" s="469"/>
    </row>
    <row r="36495" spans="6:6" x14ac:dyDescent="0.25">
      <c r="F36495" s="469"/>
    </row>
    <row r="36496" spans="6:6" x14ac:dyDescent="0.25">
      <c r="F36496" s="469"/>
    </row>
    <row r="36497" spans="6:6" x14ac:dyDescent="0.25">
      <c r="F36497" s="469"/>
    </row>
    <row r="36498" spans="6:6" x14ac:dyDescent="0.25">
      <c r="F36498" s="469"/>
    </row>
    <row r="36499" spans="6:6" x14ac:dyDescent="0.25">
      <c r="F36499" s="469"/>
    </row>
    <row r="36500" spans="6:6" x14ac:dyDescent="0.25">
      <c r="F36500" s="469"/>
    </row>
    <row r="36501" spans="6:6" x14ac:dyDescent="0.25">
      <c r="F36501" s="469"/>
    </row>
    <row r="36502" spans="6:6" x14ac:dyDescent="0.25">
      <c r="F36502" s="469"/>
    </row>
    <row r="36503" spans="6:6" x14ac:dyDescent="0.25">
      <c r="F36503" s="469"/>
    </row>
    <row r="36504" spans="6:6" x14ac:dyDescent="0.25">
      <c r="F36504" s="469"/>
    </row>
    <row r="36505" spans="6:6" x14ac:dyDescent="0.25">
      <c r="F36505" s="469"/>
    </row>
    <row r="36506" spans="6:6" x14ac:dyDescent="0.25">
      <c r="F36506" s="469"/>
    </row>
    <row r="36507" spans="6:6" x14ac:dyDescent="0.25">
      <c r="F36507" s="469"/>
    </row>
    <row r="36508" spans="6:6" x14ac:dyDescent="0.25">
      <c r="F36508" s="469"/>
    </row>
    <row r="36509" spans="6:6" x14ac:dyDescent="0.25">
      <c r="F36509" s="469"/>
    </row>
    <row r="36510" spans="6:6" x14ac:dyDescent="0.25">
      <c r="F36510" s="469"/>
    </row>
    <row r="36511" spans="6:6" x14ac:dyDescent="0.25">
      <c r="F36511" s="469"/>
    </row>
    <row r="36512" spans="6:6" x14ac:dyDescent="0.25">
      <c r="F36512" s="469"/>
    </row>
    <row r="36513" spans="6:6" x14ac:dyDescent="0.25">
      <c r="F36513" s="469"/>
    </row>
    <row r="36514" spans="6:6" x14ac:dyDescent="0.25">
      <c r="F36514" s="469"/>
    </row>
    <row r="36515" spans="6:6" x14ac:dyDescent="0.25">
      <c r="F36515" s="469"/>
    </row>
    <row r="36516" spans="6:6" x14ac:dyDescent="0.25">
      <c r="F36516" s="469"/>
    </row>
    <row r="36517" spans="6:6" x14ac:dyDescent="0.25">
      <c r="F36517" s="469"/>
    </row>
    <row r="36518" spans="6:6" x14ac:dyDescent="0.25">
      <c r="F36518" s="469"/>
    </row>
    <row r="36519" spans="6:6" x14ac:dyDescent="0.25">
      <c r="F36519" s="469"/>
    </row>
    <row r="36520" spans="6:6" x14ac:dyDescent="0.25">
      <c r="F36520" s="469"/>
    </row>
    <row r="36521" spans="6:6" x14ac:dyDescent="0.25">
      <c r="F36521" s="469"/>
    </row>
    <row r="36522" spans="6:6" x14ac:dyDescent="0.25">
      <c r="F36522" s="469"/>
    </row>
    <row r="36523" spans="6:6" x14ac:dyDescent="0.25">
      <c r="F36523" s="469"/>
    </row>
    <row r="36524" spans="6:6" x14ac:dyDescent="0.25">
      <c r="F36524" s="469"/>
    </row>
    <row r="36525" spans="6:6" x14ac:dyDescent="0.25">
      <c r="F36525" s="469"/>
    </row>
    <row r="36526" spans="6:6" x14ac:dyDescent="0.25">
      <c r="F36526" s="469"/>
    </row>
    <row r="36527" spans="6:6" x14ac:dyDescent="0.25">
      <c r="F36527" s="469"/>
    </row>
    <row r="36528" spans="6:6" x14ac:dyDescent="0.25">
      <c r="F36528" s="469"/>
    </row>
    <row r="36529" spans="6:6" x14ac:dyDescent="0.25">
      <c r="F36529" s="469"/>
    </row>
    <row r="36530" spans="6:6" x14ac:dyDescent="0.25">
      <c r="F36530" s="469"/>
    </row>
    <row r="36531" spans="6:6" x14ac:dyDescent="0.25">
      <c r="F36531" s="469"/>
    </row>
    <row r="36532" spans="6:6" x14ac:dyDescent="0.25">
      <c r="F36532" s="469"/>
    </row>
    <row r="36533" spans="6:6" x14ac:dyDescent="0.25">
      <c r="F36533" s="469"/>
    </row>
    <row r="36534" spans="6:6" x14ac:dyDescent="0.25">
      <c r="F36534" s="469"/>
    </row>
    <row r="36535" spans="6:6" x14ac:dyDescent="0.25">
      <c r="F36535" s="469"/>
    </row>
    <row r="36536" spans="6:6" x14ac:dyDescent="0.25">
      <c r="F36536" s="469"/>
    </row>
    <row r="36537" spans="6:6" x14ac:dyDescent="0.25">
      <c r="F36537" s="469"/>
    </row>
    <row r="36538" spans="6:6" x14ac:dyDescent="0.25">
      <c r="F36538" s="469"/>
    </row>
    <row r="36539" spans="6:6" x14ac:dyDescent="0.25">
      <c r="F36539" s="469"/>
    </row>
    <row r="36540" spans="6:6" x14ac:dyDescent="0.25">
      <c r="F36540" s="469"/>
    </row>
    <row r="36541" spans="6:6" x14ac:dyDescent="0.25">
      <c r="F36541" s="469"/>
    </row>
    <row r="36542" spans="6:6" x14ac:dyDescent="0.25">
      <c r="F36542" s="469"/>
    </row>
    <row r="36543" spans="6:6" x14ac:dyDescent="0.25">
      <c r="F36543" s="469"/>
    </row>
    <row r="36544" spans="6:6" x14ac:dyDescent="0.25">
      <c r="F36544" s="469"/>
    </row>
    <row r="36545" spans="6:6" x14ac:dyDescent="0.25">
      <c r="F36545" s="469"/>
    </row>
    <row r="36546" spans="6:6" x14ac:dyDescent="0.25">
      <c r="F36546" s="469"/>
    </row>
    <row r="36547" spans="6:6" x14ac:dyDescent="0.25">
      <c r="F36547" s="469"/>
    </row>
    <row r="36548" spans="6:6" x14ac:dyDescent="0.25">
      <c r="F36548" s="469"/>
    </row>
    <row r="36549" spans="6:6" x14ac:dyDescent="0.25">
      <c r="F36549" s="469"/>
    </row>
    <row r="36550" spans="6:6" x14ac:dyDescent="0.25">
      <c r="F36550" s="469"/>
    </row>
    <row r="36551" spans="6:6" x14ac:dyDescent="0.25">
      <c r="F36551" s="469"/>
    </row>
    <row r="36552" spans="6:6" x14ac:dyDescent="0.25">
      <c r="F36552" s="469"/>
    </row>
    <row r="36553" spans="6:6" x14ac:dyDescent="0.25">
      <c r="F36553" s="469"/>
    </row>
    <row r="36554" spans="6:6" x14ac:dyDescent="0.25">
      <c r="F36554" s="469"/>
    </row>
    <row r="36555" spans="6:6" x14ac:dyDescent="0.25">
      <c r="F36555" s="469"/>
    </row>
    <row r="36556" spans="6:6" x14ac:dyDescent="0.25">
      <c r="F36556" s="469"/>
    </row>
    <row r="36557" spans="6:6" x14ac:dyDescent="0.25">
      <c r="F36557" s="469"/>
    </row>
    <row r="36558" spans="6:6" x14ac:dyDescent="0.25">
      <c r="F36558" s="469"/>
    </row>
    <row r="36559" spans="6:6" x14ac:dyDescent="0.25">
      <c r="F36559" s="469"/>
    </row>
    <row r="36560" spans="6:6" x14ac:dyDescent="0.25">
      <c r="F36560" s="469"/>
    </row>
    <row r="36561" spans="6:6" x14ac:dyDescent="0.25">
      <c r="F36561" s="469"/>
    </row>
    <row r="36562" spans="6:6" x14ac:dyDescent="0.25">
      <c r="F36562" s="469"/>
    </row>
    <row r="36563" spans="6:6" x14ac:dyDescent="0.25">
      <c r="F36563" s="469"/>
    </row>
    <row r="36564" spans="6:6" x14ac:dyDescent="0.25">
      <c r="F36564" s="469"/>
    </row>
    <row r="36565" spans="6:6" x14ac:dyDescent="0.25">
      <c r="F36565" s="469"/>
    </row>
    <row r="36566" spans="6:6" x14ac:dyDescent="0.25">
      <c r="F36566" s="469"/>
    </row>
    <row r="36567" spans="6:6" x14ac:dyDescent="0.25">
      <c r="F36567" s="469"/>
    </row>
    <row r="36568" spans="6:6" x14ac:dyDescent="0.25">
      <c r="F36568" s="469"/>
    </row>
    <row r="36569" spans="6:6" x14ac:dyDescent="0.25">
      <c r="F36569" s="469"/>
    </row>
    <row r="36570" spans="6:6" x14ac:dyDescent="0.25">
      <c r="F36570" s="469"/>
    </row>
    <row r="36571" spans="6:6" x14ac:dyDescent="0.25">
      <c r="F36571" s="469"/>
    </row>
    <row r="36572" spans="6:6" x14ac:dyDescent="0.25">
      <c r="F36572" s="469"/>
    </row>
    <row r="36573" spans="6:6" x14ac:dyDescent="0.25">
      <c r="F36573" s="469"/>
    </row>
    <row r="36574" spans="6:6" x14ac:dyDescent="0.25">
      <c r="F36574" s="469"/>
    </row>
    <row r="36575" spans="6:6" x14ac:dyDescent="0.25">
      <c r="F36575" s="469"/>
    </row>
    <row r="36576" spans="6:6" x14ac:dyDescent="0.25">
      <c r="F36576" s="469"/>
    </row>
    <row r="36577" spans="6:6" x14ac:dyDescent="0.25">
      <c r="F36577" s="469"/>
    </row>
    <row r="36578" spans="6:6" x14ac:dyDescent="0.25">
      <c r="F36578" s="469"/>
    </row>
    <row r="36579" spans="6:6" x14ac:dyDescent="0.25">
      <c r="F36579" s="469"/>
    </row>
    <row r="36580" spans="6:6" x14ac:dyDescent="0.25">
      <c r="F36580" s="469"/>
    </row>
    <row r="36581" spans="6:6" x14ac:dyDescent="0.25">
      <c r="F36581" s="469"/>
    </row>
    <row r="36582" spans="6:6" x14ac:dyDescent="0.25">
      <c r="F36582" s="469"/>
    </row>
    <row r="36583" spans="6:6" x14ac:dyDescent="0.25">
      <c r="F36583" s="469"/>
    </row>
    <row r="36584" spans="6:6" x14ac:dyDescent="0.25">
      <c r="F36584" s="469"/>
    </row>
    <row r="36585" spans="6:6" x14ac:dyDescent="0.25">
      <c r="F36585" s="469"/>
    </row>
    <row r="36586" spans="6:6" x14ac:dyDescent="0.25">
      <c r="F36586" s="469"/>
    </row>
    <row r="36587" spans="6:6" x14ac:dyDescent="0.25">
      <c r="F36587" s="469"/>
    </row>
    <row r="36588" spans="6:6" x14ac:dyDescent="0.25">
      <c r="F36588" s="469"/>
    </row>
    <row r="36589" spans="6:6" x14ac:dyDescent="0.25">
      <c r="F36589" s="469"/>
    </row>
    <row r="36590" spans="6:6" x14ac:dyDescent="0.25">
      <c r="F36590" s="469"/>
    </row>
    <row r="36591" spans="6:6" x14ac:dyDescent="0.25">
      <c r="F36591" s="469"/>
    </row>
    <row r="36592" spans="6:6" x14ac:dyDescent="0.25">
      <c r="F36592" s="469"/>
    </row>
    <row r="36593" spans="6:6" x14ac:dyDescent="0.25">
      <c r="F36593" s="469"/>
    </row>
    <row r="36594" spans="6:6" x14ac:dyDescent="0.25">
      <c r="F36594" s="469"/>
    </row>
    <row r="36595" spans="6:6" x14ac:dyDescent="0.25">
      <c r="F36595" s="469"/>
    </row>
    <row r="36596" spans="6:6" x14ac:dyDescent="0.25">
      <c r="F36596" s="469"/>
    </row>
    <row r="36597" spans="6:6" x14ac:dyDescent="0.25">
      <c r="F36597" s="469"/>
    </row>
    <row r="36598" spans="6:6" x14ac:dyDescent="0.25">
      <c r="F36598" s="469"/>
    </row>
    <row r="36599" spans="6:6" x14ac:dyDescent="0.25">
      <c r="F36599" s="469"/>
    </row>
    <row r="36600" spans="6:6" x14ac:dyDescent="0.25">
      <c r="F36600" s="469"/>
    </row>
    <row r="36601" spans="6:6" x14ac:dyDescent="0.25">
      <c r="F36601" s="469"/>
    </row>
    <row r="36602" spans="6:6" x14ac:dyDescent="0.25">
      <c r="F36602" s="469"/>
    </row>
    <row r="36603" spans="6:6" x14ac:dyDescent="0.25">
      <c r="F36603" s="469"/>
    </row>
    <row r="36604" spans="6:6" x14ac:dyDescent="0.25">
      <c r="F36604" s="469"/>
    </row>
    <row r="36605" spans="6:6" x14ac:dyDescent="0.25">
      <c r="F36605" s="469"/>
    </row>
    <row r="36606" spans="6:6" x14ac:dyDescent="0.25">
      <c r="F36606" s="469"/>
    </row>
    <row r="36607" spans="6:6" x14ac:dyDescent="0.25">
      <c r="F36607" s="469"/>
    </row>
    <row r="36608" spans="6:6" x14ac:dyDescent="0.25">
      <c r="F36608" s="469"/>
    </row>
    <row r="36609" spans="6:6" x14ac:dyDescent="0.25">
      <c r="F36609" s="469"/>
    </row>
    <row r="36610" spans="6:6" x14ac:dyDescent="0.25">
      <c r="F36610" s="469"/>
    </row>
    <row r="36611" spans="6:6" x14ac:dyDescent="0.25">
      <c r="F36611" s="469"/>
    </row>
    <row r="36612" spans="6:6" x14ac:dyDescent="0.25">
      <c r="F36612" s="469"/>
    </row>
    <row r="36613" spans="6:6" x14ac:dyDescent="0.25">
      <c r="F36613" s="469"/>
    </row>
    <row r="36614" spans="6:6" x14ac:dyDescent="0.25">
      <c r="F36614" s="469"/>
    </row>
    <row r="36615" spans="6:6" x14ac:dyDescent="0.25">
      <c r="F36615" s="469"/>
    </row>
    <row r="36616" spans="6:6" x14ac:dyDescent="0.25">
      <c r="F36616" s="469"/>
    </row>
    <row r="36617" spans="6:6" x14ac:dyDescent="0.25">
      <c r="F36617" s="469"/>
    </row>
    <row r="36618" spans="6:6" x14ac:dyDescent="0.25">
      <c r="F36618" s="469"/>
    </row>
    <row r="36619" spans="6:6" x14ac:dyDescent="0.25">
      <c r="F36619" s="469"/>
    </row>
    <row r="36620" spans="6:6" x14ac:dyDescent="0.25">
      <c r="F36620" s="469"/>
    </row>
    <row r="36621" spans="6:6" x14ac:dyDescent="0.25">
      <c r="F36621" s="469"/>
    </row>
    <row r="36622" spans="6:6" x14ac:dyDescent="0.25">
      <c r="F36622" s="469"/>
    </row>
    <row r="36623" spans="6:6" x14ac:dyDescent="0.25">
      <c r="F36623" s="469"/>
    </row>
    <row r="36624" spans="6:6" x14ac:dyDescent="0.25">
      <c r="F36624" s="469"/>
    </row>
    <row r="36625" spans="6:6" x14ac:dyDescent="0.25">
      <c r="F36625" s="469"/>
    </row>
    <row r="36626" spans="6:6" x14ac:dyDescent="0.25">
      <c r="F36626" s="469"/>
    </row>
    <row r="36627" spans="6:6" x14ac:dyDescent="0.25">
      <c r="F36627" s="469"/>
    </row>
    <row r="36628" spans="6:6" x14ac:dyDescent="0.25">
      <c r="F36628" s="469"/>
    </row>
    <row r="36629" spans="6:6" x14ac:dyDescent="0.25">
      <c r="F36629" s="469"/>
    </row>
    <row r="36630" spans="6:6" x14ac:dyDescent="0.25">
      <c r="F36630" s="469"/>
    </row>
    <row r="36631" spans="6:6" x14ac:dyDescent="0.25">
      <c r="F36631" s="469"/>
    </row>
    <row r="36632" spans="6:6" x14ac:dyDescent="0.25">
      <c r="F36632" s="469"/>
    </row>
    <row r="36633" spans="6:6" x14ac:dyDescent="0.25">
      <c r="F36633" s="469"/>
    </row>
    <row r="36634" spans="6:6" x14ac:dyDescent="0.25">
      <c r="F36634" s="469"/>
    </row>
    <row r="36635" spans="6:6" x14ac:dyDescent="0.25">
      <c r="F36635" s="469"/>
    </row>
    <row r="36636" spans="6:6" x14ac:dyDescent="0.25">
      <c r="F36636" s="469"/>
    </row>
    <row r="36637" spans="6:6" x14ac:dyDescent="0.25">
      <c r="F36637" s="469"/>
    </row>
    <row r="36638" spans="6:6" x14ac:dyDescent="0.25">
      <c r="F36638" s="469"/>
    </row>
    <row r="36639" spans="6:6" x14ac:dyDescent="0.25">
      <c r="F36639" s="469"/>
    </row>
    <row r="36640" spans="6:6" x14ac:dyDescent="0.25">
      <c r="F36640" s="469"/>
    </row>
    <row r="36641" spans="6:6" x14ac:dyDescent="0.25">
      <c r="F36641" s="469"/>
    </row>
    <row r="36642" spans="6:6" x14ac:dyDescent="0.25">
      <c r="F36642" s="469"/>
    </row>
    <row r="36643" spans="6:6" x14ac:dyDescent="0.25">
      <c r="F36643" s="469"/>
    </row>
    <row r="36644" spans="6:6" x14ac:dyDescent="0.25">
      <c r="F36644" s="469"/>
    </row>
    <row r="36645" spans="6:6" x14ac:dyDescent="0.25">
      <c r="F36645" s="469"/>
    </row>
    <row r="36646" spans="6:6" x14ac:dyDescent="0.25">
      <c r="F36646" s="469"/>
    </row>
    <row r="36647" spans="6:6" x14ac:dyDescent="0.25">
      <c r="F36647" s="469"/>
    </row>
    <row r="36648" spans="6:6" x14ac:dyDescent="0.25">
      <c r="F36648" s="469"/>
    </row>
    <row r="36649" spans="6:6" x14ac:dyDescent="0.25">
      <c r="F36649" s="469"/>
    </row>
    <row r="36650" spans="6:6" x14ac:dyDescent="0.25">
      <c r="F36650" s="469"/>
    </row>
    <row r="36651" spans="6:6" x14ac:dyDescent="0.25">
      <c r="F36651" s="469"/>
    </row>
    <row r="36652" spans="6:6" x14ac:dyDescent="0.25">
      <c r="F36652" s="469"/>
    </row>
    <row r="36653" spans="6:6" x14ac:dyDescent="0.25">
      <c r="F36653" s="469"/>
    </row>
    <row r="36654" spans="6:6" x14ac:dyDescent="0.25">
      <c r="F36654" s="469"/>
    </row>
    <row r="36655" spans="6:6" x14ac:dyDescent="0.25">
      <c r="F36655" s="469"/>
    </row>
    <row r="36656" spans="6:6" x14ac:dyDescent="0.25">
      <c r="F36656" s="469"/>
    </row>
    <row r="36657" spans="6:6" x14ac:dyDescent="0.25">
      <c r="F36657" s="469"/>
    </row>
    <row r="36658" spans="6:6" x14ac:dyDescent="0.25">
      <c r="F36658" s="469"/>
    </row>
    <row r="36659" spans="6:6" x14ac:dyDescent="0.25">
      <c r="F36659" s="469"/>
    </row>
    <row r="36660" spans="6:6" x14ac:dyDescent="0.25">
      <c r="F36660" s="469"/>
    </row>
    <row r="36661" spans="6:6" x14ac:dyDescent="0.25">
      <c r="F36661" s="469"/>
    </row>
    <row r="36662" spans="6:6" x14ac:dyDescent="0.25">
      <c r="F36662" s="469"/>
    </row>
    <row r="36663" spans="6:6" x14ac:dyDescent="0.25">
      <c r="F36663" s="469"/>
    </row>
    <row r="36664" spans="6:6" x14ac:dyDescent="0.25">
      <c r="F36664" s="469"/>
    </row>
    <row r="36665" spans="6:6" x14ac:dyDescent="0.25">
      <c r="F36665" s="469"/>
    </row>
    <row r="36666" spans="6:6" x14ac:dyDescent="0.25">
      <c r="F36666" s="469"/>
    </row>
    <row r="36667" spans="6:6" x14ac:dyDescent="0.25">
      <c r="F36667" s="469"/>
    </row>
    <row r="36668" spans="6:6" x14ac:dyDescent="0.25">
      <c r="F36668" s="469"/>
    </row>
    <row r="36669" spans="6:6" x14ac:dyDescent="0.25">
      <c r="F36669" s="469"/>
    </row>
    <row r="36670" spans="6:6" x14ac:dyDescent="0.25">
      <c r="F36670" s="469"/>
    </row>
    <row r="36671" spans="6:6" x14ac:dyDescent="0.25">
      <c r="F36671" s="469"/>
    </row>
    <row r="36672" spans="6:6" x14ac:dyDescent="0.25">
      <c r="F36672" s="469"/>
    </row>
    <row r="36673" spans="6:6" x14ac:dyDescent="0.25">
      <c r="F36673" s="469"/>
    </row>
    <row r="36674" spans="6:6" x14ac:dyDescent="0.25">
      <c r="F36674" s="469"/>
    </row>
    <row r="36675" spans="6:6" x14ac:dyDescent="0.25">
      <c r="F36675" s="469"/>
    </row>
    <row r="36676" spans="6:6" x14ac:dyDescent="0.25">
      <c r="F36676" s="469"/>
    </row>
    <row r="36677" spans="6:6" x14ac:dyDescent="0.25">
      <c r="F36677" s="469"/>
    </row>
    <row r="36678" spans="6:6" x14ac:dyDescent="0.25">
      <c r="F36678" s="469"/>
    </row>
    <row r="36679" spans="6:6" x14ac:dyDescent="0.25">
      <c r="F36679" s="469"/>
    </row>
    <row r="36680" spans="6:6" x14ac:dyDescent="0.25">
      <c r="F36680" s="469"/>
    </row>
    <row r="36681" spans="6:6" x14ac:dyDescent="0.25">
      <c r="F36681" s="469"/>
    </row>
    <row r="36682" spans="6:6" x14ac:dyDescent="0.25">
      <c r="F36682" s="469"/>
    </row>
    <row r="36683" spans="6:6" x14ac:dyDescent="0.25">
      <c r="F36683" s="469"/>
    </row>
    <row r="36684" spans="6:6" x14ac:dyDescent="0.25">
      <c r="F36684" s="469"/>
    </row>
    <row r="36685" spans="6:6" x14ac:dyDescent="0.25">
      <c r="F36685" s="469"/>
    </row>
    <row r="36686" spans="6:6" x14ac:dyDescent="0.25">
      <c r="F36686" s="469"/>
    </row>
    <row r="36687" spans="6:6" x14ac:dyDescent="0.25">
      <c r="F36687" s="469"/>
    </row>
    <row r="36688" spans="6:6" x14ac:dyDescent="0.25">
      <c r="F36688" s="469"/>
    </row>
    <row r="36689" spans="6:6" x14ac:dyDescent="0.25">
      <c r="F36689" s="469"/>
    </row>
    <row r="36690" spans="6:6" x14ac:dyDescent="0.25">
      <c r="F36690" s="469"/>
    </row>
    <row r="36691" spans="6:6" x14ac:dyDescent="0.25">
      <c r="F36691" s="469"/>
    </row>
    <row r="36692" spans="6:6" x14ac:dyDescent="0.25">
      <c r="F36692" s="469"/>
    </row>
    <row r="36693" spans="6:6" x14ac:dyDescent="0.25">
      <c r="F36693" s="469"/>
    </row>
    <row r="36694" spans="6:6" x14ac:dyDescent="0.25">
      <c r="F36694" s="469"/>
    </row>
    <row r="36695" spans="6:6" x14ac:dyDescent="0.25">
      <c r="F36695" s="469"/>
    </row>
    <row r="36696" spans="6:6" x14ac:dyDescent="0.25">
      <c r="F36696" s="469"/>
    </row>
    <row r="36697" spans="6:6" x14ac:dyDescent="0.25">
      <c r="F36697" s="469"/>
    </row>
    <row r="36698" spans="6:6" x14ac:dyDescent="0.25">
      <c r="F36698" s="469"/>
    </row>
    <row r="36699" spans="6:6" x14ac:dyDescent="0.25">
      <c r="F36699" s="469"/>
    </row>
    <row r="36700" spans="6:6" x14ac:dyDescent="0.25">
      <c r="F36700" s="469"/>
    </row>
    <row r="36701" spans="6:6" x14ac:dyDescent="0.25">
      <c r="F36701" s="469"/>
    </row>
    <row r="36702" spans="6:6" x14ac:dyDescent="0.25">
      <c r="F36702" s="469"/>
    </row>
    <row r="36703" spans="6:6" x14ac:dyDescent="0.25">
      <c r="F36703" s="469"/>
    </row>
    <row r="36704" spans="6:6" x14ac:dyDescent="0.25">
      <c r="F36704" s="469"/>
    </row>
    <row r="36705" spans="6:6" x14ac:dyDescent="0.25">
      <c r="F36705" s="469"/>
    </row>
    <row r="36706" spans="6:6" x14ac:dyDescent="0.25">
      <c r="F36706" s="469"/>
    </row>
    <row r="36707" spans="6:6" x14ac:dyDescent="0.25">
      <c r="F36707" s="469"/>
    </row>
    <row r="36708" spans="6:6" x14ac:dyDescent="0.25">
      <c r="F36708" s="469"/>
    </row>
    <row r="36709" spans="6:6" x14ac:dyDescent="0.25">
      <c r="F36709" s="469"/>
    </row>
    <row r="36710" spans="6:6" x14ac:dyDescent="0.25">
      <c r="F36710" s="469"/>
    </row>
    <row r="36711" spans="6:6" x14ac:dyDescent="0.25">
      <c r="F36711" s="469"/>
    </row>
    <row r="36712" spans="6:6" x14ac:dyDescent="0.25">
      <c r="F36712" s="469"/>
    </row>
    <row r="36713" spans="6:6" x14ac:dyDescent="0.25">
      <c r="F36713" s="469"/>
    </row>
    <row r="36714" spans="6:6" x14ac:dyDescent="0.25">
      <c r="F36714" s="469"/>
    </row>
    <row r="36715" spans="6:6" x14ac:dyDescent="0.25">
      <c r="F36715" s="469"/>
    </row>
    <row r="36716" spans="6:6" x14ac:dyDescent="0.25">
      <c r="F36716" s="469"/>
    </row>
    <row r="36717" spans="6:6" x14ac:dyDescent="0.25">
      <c r="F36717" s="469"/>
    </row>
    <row r="36718" spans="6:6" x14ac:dyDescent="0.25">
      <c r="F36718" s="469"/>
    </row>
    <row r="36719" spans="6:6" x14ac:dyDescent="0.25">
      <c r="F36719" s="469"/>
    </row>
    <row r="36720" spans="6:6" x14ac:dyDescent="0.25">
      <c r="F36720" s="469"/>
    </row>
    <row r="36721" spans="6:6" x14ac:dyDescent="0.25">
      <c r="F36721" s="469"/>
    </row>
    <row r="36722" spans="6:6" x14ac:dyDescent="0.25">
      <c r="F36722" s="469"/>
    </row>
    <row r="36723" spans="6:6" x14ac:dyDescent="0.25">
      <c r="F36723" s="469"/>
    </row>
    <row r="36724" spans="6:6" x14ac:dyDescent="0.25">
      <c r="F36724" s="469"/>
    </row>
    <row r="36725" spans="6:6" x14ac:dyDescent="0.25">
      <c r="F36725" s="469"/>
    </row>
    <row r="36726" spans="6:6" x14ac:dyDescent="0.25">
      <c r="F36726" s="469"/>
    </row>
    <row r="36727" spans="6:6" x14ac:dyDescent="0.25">
      <c r="F36727" s="469"/>
    </row>
    <row r="36728" spans="6:6" x14ac:dyDescent="0.25">
      <c r="F36728" s="469"/>
    </row>
    <row r="36729" spans="6:6" x14ac:dyDescent="0.25">
      <c r="F36729" s="469"/>
    </row>
    <row r="36730" spans="6:6" x14ac:dyDescent="0.25">
      <c r="F36730" s="469"/>
    </row>
    <row r="36731" spans="6:6" x14ac:dyDescent="0.25">
      <c r="F36731" s="469"/>
    </row>
    <row r="36732" spans="6:6" x14ac:dyDescent="0.25">
      <c r="F36732" s="469"/>
    </row>
    <row r="36733" spans="6:6" x14ac:dyDescent="0.25">
      <c r="F36733" s="469"/>
    </row>
    <row r="36734" spans="6:6" x14ac:dyDescent="0.25">
      <c r="F36734" s="469"/>
    </row>
    <row r="36735" spans="6:6" x14ac:dyDescent="0.25">
      <c r="F36735" s="469"/>
    </row>
    <row r="36736" spans="6:6" x14ac:dyDescent="0.25">
      <c r="F36736" s="469"/>
    </row>
    <row r="36737" spans="6:6" x14ac:dyDescent="0.25">
      <c r="F36737" s="469"/>
    </row>
    <row r="36738" spans="6:6" x14ac:dyDescent="0.25">
      <c r="F36738" s="469"/>
    </row>
    <row r="36739" spans="6:6" x14ac:dyDescent="0.25">
      <c r="F36739" s="469"/>
    </row>
    <row r="36740" spans="6:6" x14ac:dyDescent="0.25">
      <c r="F36740" s="469"/>
    </row>
    <row r="36741" spans="6:6" x14ac:dyDescent="0.25">
      <c r="F36741" s="469"/>
    </row>
    <row r="36742" spans="6:6" x14ac:dyDescent="0.25">
      <c r="F36742" s="469"/>
    </row>
    <row r="36743" spans="6:6" x14ac:dyDescent="0.25">
      <c r="F36743" s="469"/>
    </row>
    <row r="36744" spans="6:6" x14ac:dyDescent="0.25">
      <c r="F36744" s="469"/>
    </row>
    <row r="36745" spans="6:6" x14ac:dyDescent="0.25">
      <c r="F36745" s="469"/>
    </row>
    <row r="36746" spans="6:6" x14ac:dyDescent="0.25">
      <c r="F36746" s="469"/>
    </row>
    <row r="36747" spans="6:6" x14ac:dyDescent="0.25">
      <c r="F36747" s="469"/>
    </row>
    <row r="36748" spans="6:6" x14ac:dyDescent="0.25">
      <c r="F36748" s="469"/>
    </row>
    <row r="36749" spans="6:6" x14ac:dyDescent="0.25">
      <c r="F36749" s="469"/>
    </row>
    <row r="36750" spans="6:6" x14ac:dyDescent="0.25">
      <c r="F36750" s="469"/>
    </row>
    <row r="36751" spans="6:6" x14ac:dyDescent="0.25">
      <c r="F36751" s="469"/>
    </row>
    <row r="36752" spans="6:6" x14ac:dyDescent="0.25">
      <c r="F36752" s="469"/>
    </row>
    <row r="36753" spans="6:6" x14ac:dyDescent="0.25">
      <c r="F36753" s="469"/>
    </row>
    <row r="36754" spans="6:6" x14ac:dyDescent="0.25">
      <c r="F36754" s="469"/>
    </row>
    <row r="36755" spans="6:6" x14ac:dyDescent="0.25">
      <c r="F36755" s="469"/>
    </row>
    <row r="36756" spans="6:6" x14ac:dyDescent="0.25">
      <c r="F36756" s="469"/>
    </row>
    <row r="36757" spans="6:6" x14ac:dyDescent="0.25">
      <c r="F36757" s="469"/>
    </row>
    <row r="36758" spans="6:6" x14ac:dyDescent="0.25">
      <c r="F36758" s="469"/>
    </row>
    <row r="36759" spans="6:6" x14ac:dyDescent="0.25">
      <c r="F36759" s="469"/>
    </row>
    <row r="36760" spans="6:6" x14ac:dyDescent="0.25">
      <c r="F36760" s="469"/>
    </row>
    <row r="36761" spans="6:6" x14ac:dyDescent="0.25">
      <c r="F36761" s="469"/>
    </row>
    <row r="36762" spans="6:6" x14ac:dyDescent="0.25">
      <c r="F36762" s="469"/>
    </row>
    <row r="36763" spans="6:6" x14ac:dyDescent="0.25">
      <c r="F36763" s="469"/>
    </row>
    <row r="36764" spans="6:6" x14ac:dyDescent="0.25">
      <c r="F36764" s="469"/>
    </row>
    <row r="36765" spans="6:6" x14ac:dyDescent="0.25">
      <c r="F36765" s="469"/>
    </row>
    <row r="36766" spans="6:6" x14ac:dyDescent="0.25">
      <c r="F36766" s="469"/>
    </row>
    <row r="36767" spans="6:6" x14ac:dyDescent="0.25">
      <c r="F36767" s="469"/>
    </row>
    <row r="36768" spans="6:6" x14ac:dyDescent="0.25">
      <c r="F36768" s="469"/>
    </row>
    <row r="36769" spans="6:6" x14ac:dyDescent="0.25">
      <c r="F36769" s="469"/>
    </row>
    <row r="36770" spans="6:6" x14ac:dyDescent="0.25">
      <c r="F36770" s="469"/>
    </row>
    <row r="36771" spans="6:6" x14ac:dyDescent="0.25">
      <c r="F36771" s="469"/>
    </row>
    <row r="36772" spans="6:6" x14ac:dyDescent="0.25">
      <c r="F36772" s="469"/>
    </row>
    <row r="36773" spans="6:6" x14ac:dyDescent="0.25">
      <c r="F36773" s="469"/>
    </row>
    <row r="36774" spans="6:6" x14ac:dyDescent="0.25">
      <c r="F36774" s="469"/>
    </row>
    <row r="36775" spans="6:6" x14ac:dyDescent="0.25">
      <c r="F36775" s="469"/>
    </row>
    <row r="36776" spans="6:6" x14ac:dyDescent="0.25">
      <c r="F36776" s="469"/>
    </row>
    <row r="36777" spans="6:6" x14ac:dyDescent="0.25">
      <c r="F36777" s="469"/>
    </row>
    <row r="36778" spans="6:6" x14ac:dyDescent="0.25">
      <c r="F36778" s="469"/>
    </row>
    <row r="36779" spans="6:6" x14ac:dyDescent="0.25">
      <c r="F36779" s="469"/>
    </row>
    <row r="36780" spans="6:6" x14ac:dyDescent="0.25">
      <c r="F36780" s="469"/>
    </row>
    <row r="36781" spans="6:6" x14ac:dyDescent="0.25">
      <c r="F36781" s="469"/>
    </row>
    <row r="36782" spans="6:6" x14ac:dyDescent="0.25">
      <c r="F36782" s="469"/>
    </row>
    <row r="36783" spans="6:6" x14ac:dyDescent="0.25">
      <c r="F36783" s="469"/>
    </row>
    <row r="36784" spans="6:6" x14ac:dyDescent="0.25">
      <c r="F36784" s="469"/>
    </row>
    <row r="36785" spans="6:6" x14ac:dyDescent="0.25">
      <c r="F36785" s="469"/>
    </row>
    <row r="36786" spans="6:6" x14ac:dyDescent="0.25">
      <c r="F36786" s="469"/>
    </row>
    <row r="36787" spans="6:6" x14ac:dyDescent="0.25">
      <c r="F36787" s="469"/>
    </row>
    <row r="36788" spans="6:6" x14ac:dyDescent="0.25">
      <c r="F36788" s="469"/>
    </row>
    <row r="36789" spans="6:6" x14ac:dyDescent="0.25">
      <c r="F36789" s="469"/>
    </row>
    <row r="36790" spans="6:6" x14ac:dyDescent="0.25">
      <c r="F36790" s="469"/>
    </row>
    <row r="36791" spans="6:6" x14ac:dyDescent="0.25">
      <c r="F36791" s="469"/>
    </row>
    <row r="36792" spans="6:6" x14ac:dyDescent="0.25">
      <c r="F36792" s="469"/>
    </row>
    <row r="36793" spans="6:6" x14ac:dyDescent="0.25">
      <c r="F36793" s="469"/>
    </row>
    <row r="36794" spans="6:6" x14ac:dyDescent="0.25">
      <c r="F36794" s="469"/>
    </row>
    <row r="36795" spans="6:6" x14ac:dyDescent="0.25">
      <c r="F36795" s="469"/>
    </row>
    <row r="36796" spans="6:6" x14ac:dyDescent="0.25">
      <c r="F36796" s="469"/>
    </row>
    <row r="36797" spans="6:6" x14ac:dyDescent="0.25">
      <c r="F36797" s="469"/>
    </row>
    <row r="36798" spans="6:6" x14ac:dyDescent="0.25">
      <c r="F36798" s="469"/>
    </row>
    <row r="36799" spans="6:6" x14ac:dyDescent="0.25">
      <c r="F36799" s="469"/>
    </row>
    <row r="36800" spans="6:6" x14ac:dyDescent="0.25">
      <c r="F36800" s="469"/>
    </row>
    <row r="36801" spans="6:6" x14ac:dyDescent="0.25">
      <c r="F36801" s="469"/>
    </row>
    <row r="36802" spans="6:6" x14ac:dyDescent="0.25">
      <c r="F36802" s="469"/>
    </row>
    <row r="36803" spans="6:6" x14ac:dyDescent="0.25">
      <c r="F36803" s="469"/>
    </row>
    <row r="36804" spans="6:6" x14ac:dyDescent="0.25">
      <c r="F36804" s="469"/>
    </row>
    <row r="36805" spans="6:6" x14ac:dyDescent="0.25">
      <c r="F36805" s="469"/>
    </row>
    <row r="36806" spans="6:6" x14ac:dyDescent="0.25">
      <c r="F36806" s="469"/>
    </row>
    <row r="36807" spans="6:6" x14ac:dyDescent="0.25">
      <c r="F36807" s="469"/>
    </row>
    <row r="36808" spans="6:6" x14ac:dyDescent="0.25">
      <c r="F36808" s="469"/>
    </row>
    <row r="36809" spans="6:6" x14ac:dyDescent="0.25">
      <c r="F36809" s="469"/>
    </row>
    <row r="36810" spans="6:6" x14ac:dyDescent="0.25">
      <c r="F36810" s="469"/>
    </row>
    <row r="36811" spans="6:6" x14ac:dyDescent="0.25">
      <c r="F36811" s="469"/>
    </row>
    <row r="36812" spans="6:6" x14ac:dyDescent="0.25">
      <c r="F36812" s="469"/>
    </row>
    <row r="36813" spans="6:6" x14ac:dyDescent="0.25">
      <c r="F36813" s="469"/>
    </row>
    <row r="36814" spans="6:6" x14ac:dyDescent="0.25">
      <c r="F36814" s="469"/>
    </row>
    <row r="36815" spans="6:6" x14ac:dyDescent="0.25">
      <c r="F36815" s="469"/>
    </row>
    <row r="36816" spans="6:6" x14ac:dyDescent="0.25">
      <c r="F36816" s="469"/>
    </row>
    <row r="36817" spans="6:6" x14ac:dyDescent="0.25">
      <c r="F36817" s="469"/>
    </row>
    <row r="36818" spans="6:6" x14ac:dyDescent="0.25">
      <c r="F36818" s="469"/>
    </row>
    <row r="36819" spans="6:6" x14ac:dyDescent="0.25">
      <c r="F36819" s="469"/>
    </row>
    <row r="36820" spans="6:6" x14ac:dyDescent="0.25">
      <c r="F36820" s="469"/>
    </row>
    <row r="36821" spans="6:6" x14ac:dyDescent="0.25">
      <c r="F36821" s="469"/>
    </row>
    <row r="36822" spans="6:6" x14ac:dyDescent="0.25">
      <c r="F36822" s="469"/>
    </row>
    <row r="36823" spans="6:6" x14ac:dyDescent="0.25">
      <c r="F36823" s="469"/>
    </row>
    <row r="36824" spans="6:6" x14ac:dyDescent="0.25">
      <c r="F36824" s="469"/>
    </row>
    <row r="36825" spans="6:6" x14ac:dyDescent="0.25">
      <c r="F36825" s="469"/>
    </row>
    <row r="36826" spans="6:6" x14ac:dyDescent="0.25">
      <c r="F36826" s="469"/>
    </row>
    <row r="36827" spans="6:6" x14ac:dyDescent="0.25">
      <c r="F36827" s="469"/>
    </row>
    <row r="36828" spans="6:6" x14ac:dyDescent="0.25">
      <c r="F36828" s="469"/>
    </row>
    <row r="36829" spans="6:6" x14ac:dyDescent="0.25">
      <c r="F36829" s="469"/>
    </row>
    <row r="36830" spans="6:6" x14ac:dyDescent="0.25">
      <c r="F36830" s="469"/>
    </row>
    <row r="36831" spans="6:6" x14ac:dyDescent="0.25">
      <c r="F36831" s="469"/>
    </row>
    <row r="36832" spans="6:6" x14ac:dyDescent="0.25">
      <c r="F36832" s="469"/>
    </row>
    <row r="36833" spans="6:6" x14ac:dyDescent="0.25">
      <c r="F36833" s="469"/>
    </row>
    <row r="36834" spans="6:6" x14ac:dyDescent="0.25">
      <c r="F36834" s="469"/>
    </row>
    <row r="36835" spans="6:6" x14ac:dyDescent="0.25">
      <c r="F36835" s="469"/>
    </row>
    <row r="36836" spans="6:6" x14ac:dyDescent="0.25">
      <c r="F36836" s="469"/>
    </row>
    <row r="36837" spans="6:6" x14ac:dyDescent="0.25">
      <c r="F36837" s="469"/>
    </row>
    <row r="36838" spans="6:6" x14ac:dyDescent="0.25">
      <c r="F36838" s="469"/>
    </row>
    <row r="36839" spans="6:6" x14ac:dyDescent="0.25">
      <c r="F36839" s="469"/>
    </row>
    <row r="36840" spans="6:6" x14ac:dyDescent="0.25">
      <c r="F36840" s="469"/>
    </row>
    <row r="36841" spans="6:6" x14ac:dyDescent="0.25">
      <c r="F36841" s="469"/>
    </row>
    <row r="36842" spans="6:6" x14ac:dyDescent="0.25">
      <c r="F36842" s="469"/>
    </row>
    <row r="36843" spans="6:6" x14ac:dyDescent="0.25">
      <c r="F36843" s="469"/>
    </row>
    <row r="36844" spans="6:6" x14ac:dyDescent="0.25">
      <c r="F36844" s="469"/>
    </row>
    <row r="36845" spans="6:6" x14ac:dyDescent="0.25">
      <c r="F36845" s="469"/>
    </row>
    <row r="36846" spans="6:6" x14ac:dyDescent="0.25">
      <c r="F36846" s="469"/>
    </row>
    <row r="36847" spans="6:6" x14ac:dyDescent="0.25">
      <c r="F36847" s="469"/>
    </row>
    <row r="36848" spans="6:6" x14ac:dyDescent="0.25">
      <c r="F36848" s="469"/>
    </row>
    <row r="36849" spans="6:6" x14ac:dyDescent="0.25">
      <c r="F36849" s="469"/>
    </row>
    <row r="36850" spans="6:6" x14ac:dyDescent="0.25">
      <c r="F36850" s="469"/>
    </row>
    <row r="36851" spans="6:6" x14ac:dyDescent="0.25">
      <c r="F36851" s="469"/>
    </row>
    <row r="36852" spans="6:6" x14ac:dyDescent="0.25">
      <c r="F36852" s="469"/>
    </row>
    <row r="36853" spans="6:6" x14ac:dyDescent="0.25">
      <c r="F36853" s="469"/>
    </row>
    <row r="36854" spans="6:6" x14ac:dyDescent="0.25">
      <c r="F36854" s="469"/>
    </row>
    <row r="36855" spans="6:6" x14ac:dyDescent="0.25">
      <c r="F36855" s="469"/>
    </row>
    <row r="36856" spans="6:6" x14ac:dyDescent="0.25">
      <c r="F36856" s="469"/>
    </row>
    <row r="36857" spans="6:6" x14ac:dyDescent="0.25">
      <c r="F36857" s="469"/>
    </row>
    <row r="36858" spans="6:6" x14ac:dyDescent="0.25">
      <c r="F36858" s="469"/>
    </row>
    <row r="36859" spans="6:6" x14ac:dyDescent="0.25">
      <c r="F36859" s="469"/>
    </row>
    <row r="36860" spans="6:6" x14ac:dyDescent="0.25">
      <c r="F36860" s="469"/>
    </row>
    <row r="36861" spans="6:6" x14ac:dyDescent="0.25">
      <c r="F36861" s="469"/>
    </row>
    <row r="36862" spans="6:6" x14ac:dyDescent="0.25">
      <c r="F36862" s="469"/>
    </row>
    <row r="36863" spans="6:6" x14ac:dyDescent="0.25">
      <c r="F36863" s="469"/>
    </row>
    <row r="36864" spans="6:6" x14ac:dyDescent="0.25">
      <c r="F36864" s="469"/>
    </row>
    <row r="36865" spans="6:6" x14ac:dyDescent="0.25">
      <c r="F36865" s="469"/>
    </row>
    <row r="36866" spans="6:6" x14ac:dyDescent="0.25">
      <c r="F36866" s="469"/>
    </row>
    <row r="36867" spans="6:6" x14ac:dyDescent="0.25">
      <c r="F36867" s="469"/>
    </row>
    <row r="36868" spans="6:6" x14ac:dyDescent="0.25">
      <c r="F36868" s="469"/>
    </row>
    <row r="36869" spans="6:6" x14ac:dyDescent="0.25">
      <c r="F36869" s="469"/>
    </row>
    <row r="36870" spans="6:6" x14ac:dyDescent="0.25">
      <c r="F36870" s="469"/>
    </row>
    <row r="36871" spans="6:6" x14ac:dyDescent="0.25">
      <c r="F36871" s="469"/>
    </row>
    <row r="36872" spans="6:6" x14ac:dyDescent="0.25">
      <c r="F36872" s="469"/>
    </row>
    <row r="36873" spans="6:6" x14ac:dyDescent="0.25">
      <c r="F36873" s="469"/>
    </row>
    <row r="36874" spans="6:6" x14ac:dyDescent="0.25">
      <c r="F36874" s="469"/>
    </row>
    <row r="36875" spans="6:6" x14ac:dyDescent="0.25">
      <c r="F36875" s="469"/>
    </row>
    <row r="36876" spans="6:6" x14ac:dyDescent="0.25">
      <c r="F36876" s="469"/>
    </row>
    <row r="36877" spans="6:6" x14ac:dyDescent="0.25">
      <c r="F36877" s="469"/>
    </row>
    <row r="36878" spans="6:6" x14ac:dyDescent="0.25">
      <c r="F36878" s="469"/>
    </row>
    <row r="36879" spans="6:6" x14ac:dyDescent="0.25">
      <c r="F36879" s="469"/>
    </row>
    <row r="36880" spans="6:6" x14ac:dyDescent="0.25">
      <c r="F36880" s="469"/>
    </row>
    <row r="36881" spans="6:6" x14ac:dyDescent="0.25">
      <c r="F36881" s="469"/>
    </row>
    <row r="36882" spans="6:6" x14ac:dyDescent="0.25">
      <c r="F36882" s="469"/>
    </row>
    <row r="36883" spans="6:6" x14ac:dyDescent="0.25">
      <c r="F36883" s="469"/>
    </row>
    <row r="36884" spans="6:6" x14ac:dyDescent="0.25">
      <c r="F36884" s="469"/>
    </row>
    <row r="36885" spans="6:6" x14ac:dyDescent="0.25">
      <c r="F36885" s="469"/>
    </row>
    <row r="36886" spans="6:6" x14ac:dyDescent="0.25">
      <c r="F36886" s="469"/>
    </row>
    <row r="36887" spans="6:6" x14ac:dyDescent="0.25">
      <c r="F36887" s="469"/>
    </row>
    <row r="36888" spans="6:6" x14ac:dyDescent="0.25">
      <c r="F36888" s="469"/>
    </row>
    <row r="36889" spans="6:6" x14ac:dyDescent="0.25">
      <c r="F36889" s="469"/>
    </row>
    <row r="36890" spans="6:6" x14ac:dyDescent="0.25">
      <c r="F36890" s="469"/>
    </row>
    <row r="36891" spans="6:6" x14ac:dyDescent="0.25">
      <c r="F36891" s="469"/>
    </row>
    <row r="36892" spans="6:6" x14ac:dyDescent="0.25">
      <c r="F36892" s="469"/>
    </row>
    <row r="36893" spans="6:6" x14ac:dyDescent="0.25">
      <c r="F36893" s="469"/>
    </row>
    <row r="36894" spans="6:6" x14ac:dyDescent="0.25">
      <c r="F36894" s="469"/>
    </row>
    <row r="36895" spans="6:6" x14ac:dyDescent="0.25">
      <c r="F36895" s="469"/>
    </row>
    <row r="36896" spans="6:6" x14ac:dyDescent="0.25">
      <c r="F36896" s="469"/>
    </row>
    <row r="36897" spans="6:6" x14ac:dyDescent="0.25">
      <c r="F36897" s="469"/>
    </row>
    <row r="36898" spans="6:6" x14ac:dyDescent="0.25">
      <c r="F36898" s="469"/>
    </row>
    <row r="36899" spans="6:6" x14ac:dyDescent="0.25">
      <c r="F36899" s="469"/>
    </row>
    <row r="36900" spans="6:6" x14ac:dyDescent="0.25">
      <c r="F36900" s="469"/>
    </row>
    <row r="36901" spans="6:6" x14ac:dyDescent="0.25">
      <c r="F36901" s="469"/>
    </row>
    <row r="36902" spans="6:6" x14ac:dyDescent="0.25">
      <c r="F36902" s="469"/>
    </row>
    <row r="36903" spans="6:6" x14ac:dyDescent="0.25">
      <c r="F36903" s="469"/>
    </row>
    <row r="36904" spans="6:6" x14ac:dyDescent="0.25">
      <c r="F36904" s="469"/>
    </row>
    <row r="36905" spans="6:6" x14ac:dyDescent="0.25">
      <c r="F36905" s="469"/>
    </row>
    <row r="36906" spans="6:6" x14ac:dyDescent="0.25">
      <c r="F36906" s="469"/>
    </row>
    <row r="36907" spans="6:6" x14ac:dyDescent="0.25">
      <c r="F36907" s="469"/>
    </row>
    <row r="36908" spans="6:6" x14ac:dyDescent="0.25">
      <c r="F36908" s="469"/>
    </row>
    <row r="36909" spans="6:6" x14ac:dyDescent="0.25">
      <c r="F36909" s="469"/>
    </row>
    <row r="36910" spans="6:6" x14ac:dyDescent="0.25">
      <c r="F36910" s="469"/>
    </row>
    <row r="36911" spans="6:6" x14ac:dyDescent="0.25">
      <c r="F36911" s="469"/>
    </row>
    <row r="36912" spans="6:6" x14ac:dyDescent="0.25">
      <c r="F36912" s="469"/>
    </row>
    <row r="36913" spans="6:6" x14ac:dyDescent="0.25">
      <c r="F36913" s="469"/>
    </row>
    <row r="36914" spans="6:6" x14ac:dyDescent="0.25">
      <c r="F36914" s="469"/>
    </row>
    <row r="36915" spans="6:6" x14ac:dyDescent="0.25">
      <c r="F36915" s="469"/>
    </row>
    <row r="36916" spans="6:6" x14ac:dyDescent="0.25">
      <c r="F36916" s="469"/>
    </row>
    <row r="36917" spans="6:6" x14ac:dyDescent="0.25">
      <c r="F36917" s="469"/>
    </row>
    <row r="36918" spans="6:6" x14ac:dyDescent="0.25">
      <c r="F36918" s="469"/>
    </row>
    <row r="36919" spans="6:6" x14ac:dyDescent="0.25">
      <c r="F36919" s="469"/>
    </row>
    <row r="36920" spans="6:6" x14ac:dyDescent="0.25">
      <c r="F36920" s="469"/>
    </row>
    <row r="36921" spans="6:6" x14ac:dyDescent="0.25">
      <c r="F36921" s="469"/>
    </row>
    <row r="36922" spans="6:6" x14ac:dyDescent="0.25">
      <c r="F36922" s="469"/>
    </row>
    <row r="36923" spans="6:6" x14ac:dyDescent="0.25">
      <c r="F36923" s="469"/>
    </row>
    <row r="36924" spans="6:6" x14ac:dyDescent="0.25">
      <c r="F36924" s="469"/>
    </row>
    <row r="36925" spans="6:6" x14ac:dyDescent="0.25">
      <c r="F36925" s="469"/>
    </row>
    <row r="36926" spans="6:6" x14ac:dyDescent="0.25">
      <c r="F36926" s="469"/>
    </row>
    <row r="36927" spans="6:6" x14ac:dyDescent="0.25">
      <c r="F36927" s="469"/>
    </row>
    <row r="36928" spans="6:6" x14ac:dyDescent="0.25">
      <c r="F36928" s="469"/>
    </row>
    <row r="36929" spans="6:6" x14ac:dyDescent="0.25">
      <c r="F36929" s="469"/>
    </row>
    <row r="36930" spans="6:6" x14ac:dyDescent="0.25">
      <c r="F36930" s="469"/>
    </row>
    <row r="36931" spans="6:6" x14ac:dyDescent="0.25">
      <c r="F36931" s="469"/>
    </row>
    <row r="36932" spans="6:6" x14ac:dyDescent="0.25">
      <c r="F36932" s="469"/>
    </row>
    <row r="36933" spans="6:6" x14ac:dyDescent="0.25">
      <c r="F36933" s="469"/>
    </row>
    <row r="36934" spans="6:6" x14ac:dyDescent="0.25">
      <c r="F36934" s="469"/>
    </row>
    <row r="36935" spans="6:6" x14ac:dyDescent="0.25">
      <c r="F36935" s="469"/>
    </row>
    <row r="36936" spans="6:6" x14ac:dyDescent="0.25">
      <c r="F36936" s="469"/>
    </row>
    <row r="36937" spans="6:6" x14ac:dyDescent="0.25">
      <c r="F36937" s="469"/>
    </row>
    <row r="36938" spans="6:6" x14ac:dyDescent="0.25">
      <c r="F36938" s="469"/>
    </row>
    <row r="36939" spans="6:6" x14ac:dyDescent="0.25">
      <c r="F36939" s="469"/>
    </row>
    <row r="36940" spans="6:6" x14ac:dyDescent="0.25">
      <c r="F36940" s="469"/>
    </row>
    <row r="36941" spans="6:6" x14ac:dyDescent="0.25">
      <c r="F36941" s="469"/>
    </row>
    <row r="36942" spans="6:6" x14ac:dyDescent="0.25">
      <c r="F36942" s="469"/>
    </row>
    <row r="36943" spans="6:6" x14ac:dyDescent="0.25">
      <c r="F36943" s="469"/>
    </row>
    <row r="36944" spans="6:6" x14ac:dyDescent="0.25">
      <c r="F36944" s="469"/>
    </row>
    <row r="36945" spans="6:6" x14ac:dyDescent="0.25">
      <c r="F36945" s="469"/>
    </row>
    <row r="36946" spans="6:6" x14ac:dyDescent="0.25">
      <c r="F36946" s="469"/>
    </row>
    <row r="36947" spans="6:6" x14ac:dyDescent="0.25">
      <c r="F36947" s="469"/>
    </row>
    <row r="36948" spans="6:6" x14ac:dyDescent="0.25">
      <c r="F36948" s="469"/>
    </row>
    <row r="36949" spans="6:6" x14ac:dyDescent="0.25">
      <c r="F36949" s="469"/>
    </row>
    <row r="36950" spans="6:6" x14ac:dyDescent="0.25">
      <c r="F36950" s="469"/>
    </row>
    <row r="36951" spans="6:6" x14ac:dyDescent="0.25">
      <c r="F36951" s="469"/>
    </row>
    <row r="36952" spans="6:6" x14ac:dyDescent="0.25">
      <c r="F36952" s="469"/>
    </row>
    <row r="36953" spans="6:6" x14ac:dyDescent="0.25">
      <c r="F36953" s="469"/>
    </row>
    <row r="36954" spans="6:6" x14ac:dyDescent="0.25">
      <c r="F36954" s="469"/>
    </row>
    <row r="36955" spans="6:6" x14ac:dyDescent="0.25">
      <c r="F36955" s="469"/>
    </row>
    <row r="36956" spans="6:6" x14ac:dyDescent="0.25">
      <c r="F36956" s="469"/>
    </row>
    <row r="36957" spans="6:6" x14ac:dyDescent="0.25">
      <c r="F36957" s="469"/>
    </row>
    <row r="36958" spans="6:6" x14ac:dyDescent="0.25">
      <c r="F36958" s="469"/>
    </row>
    <row r="36959" spans="6:6" x14ac:dyDescent="0.25">
      <c r="F36959" s="469"/>
    </row>
    <row r="36960" spans="6:6" x14ac:dyDescent="0.25">
      <c r="F36960" s="469"/>
    </row>
    <row r="36961" spans="6:6" x14ac:dyDescent="0.25">
      <c r="F36961" s="469"/>
    </row>
    <row r="36962" spans="6:6" x14ac:dyDescent="0.25">
      <c r="F36962" s="469"/>
    </row>
    <row r="36963" spans="6:6" x14ac:dyDescent="0.25">
      <c r="F36963" s="469"/>
    </row>
    <row r="36964" spans="6:6" x14ac:dyDescent="0.25">
      <c r="F36964" s="469"/>
    </row>
    <row r="36965" spans="6:6" x14ac:dyDescent="0.25">
      <c r="F36965" s="469"/>
    </row>
    <row r="36966" spans="6:6" x14ac:dyDescent="0.25">
      <c r="F36966" s="469"/>
    </row>
    <row r="36967" spans="6:6" x14ac:dyDescent="0.25">
      <c r="F36967" s="469"/>
    </row>
    <row r="36968" spans="6:6" x14ac:dyDescent="0.25">
      <c r="F36968" s="469"/>
    </row>
    <row r="36969" spans="6:6" x14ac:dyDescent="0.25">
      <c r="F36969" s="469"/>
    </row>
    <row r="36970" spans="6:6" x14ac:dyDescent="0.25">
      <c r="F36970" s="469"/>
    </row>
    <row r="36971" spans="6:6" x14ac:dyDescent="0.25">
      <c r="F36971" s="469"/>
    </row>
    <row r="36972" spans="6:6" x14ac:dyDescent="0.25">
      <c r="F36972" s="469"/>
    </row>
    <row r="36973" spans="6:6" x14ac:dyDescent="0.25">
      <c r="F36973" s="469"/>
    </row>
    <row r="36974" spans="6:6" x14ac:dyDescent="0.25">
      <c r="F36974" s="469"/>
    </row>
    <row r="36975" spans="6:6" x14ac:dyDescent="0.25">
      <c r="F36975" s="469"/>
    </row>
    <row r="36976" spans="6:6" x14ac:dyDescent="0.25">
      <c r="F36976" s="469"/>
    </row>
    <row r="36977" spans="6:6" x14ac:dyDescent="0.25">
      <c r="F36977" s="469"/>
    </row>
    <row r="36978" spans="6:6" x14ac:dyDescent="0.25">
      <c r="F36978" s="469"/>
    </row>
    <row r="36979" spans="6:6" x14ac:dyDescent="0.25">
      <c r="F36979" s="469"/>
    </row>
    <row r="36980" spans="6:6" x14ac:dyDescent="0.25">
      <c r="F36980" s="469"/>
    </row>
    <row r="36981" spans="6:6" x14ac:dyDescent="0.25">
      <c r="F36981" s="469"/>
    </row>
    <row r="36982" spans="6:6" x14ac:dyDescent="0.25">
      <c r="F36982" s="469"/>
    </row>
    <row r="36983" spans="6:6" x14ac:dyDescent="0.25">
      <c r="F36983" s="469"/>
    </row>
    <row r="36984" spans="6:6" x14ac:dyDescent="0.25">
      <c r="F36984" s="469"/>
    </row>
    <row r="36985" spans="6:6" x14ac:dyDescent="0.25">
      <c r="F36985" s="469"/>
    </row>
    <row r="36986" spans="6:6" x14ac:dyDescent="0.25">
      <c r="F36986" s="469"/>
    </row>
    <row r="36987" spans="6:6" x14ac:dyDescent="0.25">
      <c r="F36987" s="469"/>
    </row>
    <row r="36988" spans="6:6" x14ac:dyDescent="0.25">
      <c r="F36988" s="469"/>
    </row>
    <row r="36989" spans="6:6" x14ac:dyDescent="0.25">
      <c r="F36989" s="469"/>
    </row>
    <row r="36990" spans="6:6" x14ac:dyDescent="0.25">
      <c r="F36990" s="469"/>
    </row>
    <row r="36991" spans="6:6" x14ac:dyDescent="0.25">
      <c r="F36991" s="469"/>
    </row>
    <row r="36992" spans="6:6" x14ac:dyDescent="0.25">
      <c r="F36992" s="469"/>
    </row>
    <row r="36993" spans="6:6" x14ac:dyDescent="0.25">
      <c r="F36993" s="469"/>
    </row>
    <row r="36994" spans="6:6" x14ac:dyDescent="0.25">
      <c r="F36994" s="469"/>
    </row>
    <row r="36995" spans="6:6" x14ac:dyDescent="0.25">
      <c r="F36995" s="469"/>
    </row>
    <row r="36996" spans="6:6" x14ac:dyDescent="0.25">
      <c r="F36996" s="469"/>
    </row>
    <row r="36997" spans="6:6" x14ac:dyDescent="0.25">
      <c r="F36997" s="469"/>
    </row>
    <row r="36998" spans="6:6" x14ac:dyDescent="0.25">
      <c r="F36998" s="469"/>
    </row>
    <row r="36999" spans="6:6" x14ac:dyDescent="0.25">
      <c r="F36999" s="469"/>
    </row>
    <row r="37000" spans="6:6" x14ac:dyDescent="0.25">
      <c r="F37000" s="469"/>
    </row>
    <row r="37001" spans="6:6" x14ac:dyDescent="0.25">
      <c r="F37001" s="469"/>
    </row>
    <row r="37002" spans="6:6" x14ac:dyDescent="0.25">
      <c r="F37002" s="469"/>
    </row>
    <row r="37003" spans="6:6" x14ac:dyDescent="0.25">
      <c r="F37003" s="469"/>
    </row>
    <row r="37004" spans="6:6" x14ac:dyDescent="0.25">
      <c r="F37004" s="469"/>
    </row>
    <row r="37005" spans="6:6" x14ac:dyDescent="0.25">
      <c r="F37005" s="469"/>
    </row>
    <row r="37006" spans="6:6" x14ac:dyDescent="0.25">
      <c r="F37006" s="469"/>
    </row>
    <row r="37007" spans="6:6" x14ac:dyDescent="0.25">
      <c r="F37007" s="469"/>
    </row>
    <row r="37008" spans="6:6" x14ac:dyDescent="0.25">
      <c r="F37008" s="469"/>
    </row>
    <row r="37009" spans="6:6" x14ac:dyDescent="0.25">
      <c r="F37009" s="469"/>
    </row>
    <row r="37010" spans="6:6" x14ac:dyDescent="0.25">
      <c r="F37010" s="469"/>
    </row>
    <row r="37011" spans="6:6" x14ac:dyDescent="0.25">
      <c r="F37011" s="469"/>
    </row>
    <row r="37012" spans="6:6" x14ac:dyDescent="0.25">
      <c r="F37012" s="469"/>
    </row>
    <row r="37013" spans="6:6" x14ac:dyDescent="0.25">
      <c r="F37013" s="469"/>
    </row>
    <row r="37014" spans="6:6" x14ac:dyDescent="0.25">
      <c r="F37014" s="469"/>
    </row>
    <row r="37015" spans="6:6" x14ac:dyDescent="0.25">
      <c r="F37015" s="469"/>
    </row>
    <row r="37016" spans="6:6" x14ac:dyDescent="0.25">
      <c r="F37016" s="469"/>
    </row>
    <row r="37017" spans="6:6" x14ac:dyDescent="0.25">
      <c r="F37017" s="469"/>
    </row>
    <row r="37018" spans="6:6" x14ac:dyDescent="0.25">
      <c r="F37018" s="469"/>
    </row>
    <row r="37019" spans="6:6" x14ac:dyDescent="0.25">
      <c r="F37019" s="469"/>
    </row>
    <row r="37020" spans="6:6" x14ac:dyDescent="0.25">
      <c r="F37020" s="469"/>
    </row>
    <row r="37021" spans="6:6" x14ac:dyDescent="0.25">
      <c r="F37021" s="469"/>
    </row>
    <row r="37022" spans="6:6" x14ac:dyDescent="0.25">
      <c r="F37022" s="469"/>
    </row>
    <row r="37023" spans="6:6" x14ac:dyDescent="0.25">
      <c r="F37023" s="469"/>
    </row>
    <row r="37024" spans="6:6" x14ac:dyDescent="0.25">
      <c r="F37024" s="469"/>
    </row>
    <row r="37025" spans="6:6" x14ac:dyDescent="0.25">
      <c r="F37025" s="469"/>
    </row>
    <row r="37026" spans="6:6" x14ac:dyDescent="0.25">
      <c r="F37026" s="469"/>
    </row>
    <row r="37027" spans="6:6" x14ac:dyDescent="0.25">
      <c r="F37027" s="469"/>
    </row>
    <row r="37028" spans="6:6" x14ac:dyDescent="0.25">
      <c r="F37028" s="469"/>
    </row>
    <row r="37029" spans="6:6" x14ac:dyDescent="0.25">
      <c r="F37029" s="469"/>
    </row>
    <row r="37030" spans="6:6" x14ac:dyDescent="0.25">
      <c r="F37030" s="469"/>
    </row>
    <row r="37031" spans="6:6" x14ac:dyDescent="0.25">
      <c r="F37031" s="469"/>
    </row>
    <row r="37032" spans="6:6" x14ac:dyDescent="0.25">
      <c r="F37032" s="469"/>
    </row>
    <row r="37033" spans="6:6" x14ac:dyDescent="0.25">
      <c r="F37033" s="469"/>
    </row>
    <row r="37034" spans="6:6" x14ac:dyDescent="0.25">
      <c r="F37034" s="469"/>
    </row>
    <row r="37035" spans="6:6" x14ac:dyDescent="0.25">
      <c r="F37035" s="469"/>
    </row>
    <row r="37036" spans="6:6" x14ac:dyDescent="0.25">
      <c r="F37036" s="469"/>
    </row>
    <row r="37037" spans="6:6" x14ac:dyDescent="0.25">
      <c r="F37037" s="469"/>
    </row>
    <row r="37038" spans="6:6" x14ac:dyDescent="0.25">
      <c r="F37038" s="469"/>
    </row>
    <row r="37039" spans="6:6" x14ac:dyDescent="0.25">
      <c r="F37039" s="469"/>
    </row>
    <row r="37040" spans="6:6" x14ac:dyDescent="0.25">
      <c r="F37040" s="469"/>
    </row>
    <row r="37041" spans="6:6" x14ac:dyDescent="0.25">
      <c r="F37041" s="469"/>
    </row>
    <row r="37042" spans="6:6" x14ac:dyDescent="0.25">
      <c r="F37042" s="469"/>
    </row>
    <row r="37043" spans="6:6" x14ac:dyDescent="0.25">
      <c r="F37043" s="469"/>
    </row>
    <row r="37044" spans="6:6" x14ac:dyDescent="0.25">
      <c r="F37044" s="469"/>
    </row>
    <row r="37045" spans="6:6" x14ac:dyDescent="0.25">
      <c r="F37045" s="469"/>
    </row>
    <row r="37046" spans="6:6" x14ac:dyDescent="0.25">
      <c r="F37046" s="469"/>
    </row>
    <row r="37047" spans="6:6" x14ac:dyDescent="0.25">
      <c r="F37047" s="469"/>
    </row>
    <row r="37048" spans="6:6" x14ac:dyDescent="0.25">
      <c r="F37048" s="469"/>
    </row>
    <row r="37049" spans="6:6" x14ac:dyDescent="0.25">
      <c r="F37049" s="469"/>
    </row>
    <row r="37050" spans="6:6" x14ac:dyDescent="0.25">
      <c r="F37050" s="469"/>
    </row>
    <row r="37051" spans="6:6" x14ac:dyDescent="0.25">
      <c r="F37051" s="469"/>
    </row>
    <row r="37052" spans="6:6" x14ac:dyDescent="0.25">
      <c r="F37052" s="469"/>
    </row>
    <row r="37053" spans="6:6" x14ac:dyDescent="0.25">
      <c r="F37053" s="469"/>
    </row>
    <row r="37054" spans="6:6" x14ac:dyDescent="0.25">
      <c r="F37054" s="469"/>
    </row>
    <row r="37055" spans="6:6" x14ac:dyDescent="0.25">
      <c r="F37055" s="469"/>
    </row>
    <row r="37056" spans="6:6" x14ac:dyDescent="0.25">
      <c r="F37056" s="469"/>
    </row>
    <row r="37057" spans="6:6" x14ac:dyDescent="0.25">
      <c r="F37057" s="469"/>
    </row>
    <row r="37058" spans="6:6" x14ac:dyDescent="0.25">
      <c r="F37058" s="469"/>
    </row>
    <row r="37059" spans="6:6" x14ac:dyDescent="0.25">
      <c r="F37059" s="469"/>
    </row>
    <row r="37060" spans="6:6" x14ac:dyDescent="0.25">
      <c r="F37060" s="469"/>
    </row>
    <row r="37061" spans="6:6" x14ac:dyDescent="0.25">
      <c r="F37061" s="469"/>
    </row>
    <row r="37062" spans="6:6" x14ac:dyDescent="0.25">
      <c r="F37062" s="469"/>
    </row>
    <row r="37063" spans="6:6" x14ac:dyDescent="0.25">
      <c r="F37063" s="469"/>
    </row>
    <row r="37064" spans="6:6" x14ac:dyDescent="0.25">
      <c r="F37064" s="469"/>
    </row>
    <row r="37065" spans="6:6" x14ac:dyDescent="0.25">
      <c r="F37065" s="469"/>
    </row>
    <row r="37066" spans="6:6" x14ac:dyDescent="0.25">
      <c r="F37066" s="469"/>
    </row>
    <row r="37067" spans="6:6" x14ac:dyDescent="0.25">
      <c r="F37067" s="469"/>
    </row>
    <row r="37068" spans="6:6" x14ac:dyDescent="0.25">
      <c r="F37068" s="469"/>
    </row>
    <row r="37069" spans="6:6" x14ac:dyDescent="0.25">
      <c r="F37069" s="469"/>
    </row>
    <row r="37070" spans="6:6" x14ac:dyDescent="0.25">
      <c r="F37070" s="469"/>
    </row>
    <row r="37071" spans="6:6" x14ac:dyDescent="0.25">
      <c r="F37071" s="469"/>
    </row>
    <row r="37072" spans="6:6" x14ac:dyDescent="0.25">
      <c r="F37072" s="469"/>
    </row>
    <row r="37073" spans="6:6" x14ac:dyDescent="0.25">
      <c r="F37073" s="469"/>
    </row>
    <row r="37074" spans="6:6" x14ac:dyDescent="0.25">
      <c r="F37074" s="469"/>
    </row>
    <row r="37075" spans="6:6" x14ac:dyDescent="0.25">
      <c r="F37075" s="469"/>
    </row>
    <row r="37076" spans="6:6" x14ac:dyDescent="0.25">
      <c r="F37076" s="469"/>
    </row>
    <row r="37077" spans="6:6" x14ac:dyDescent="0.25">
      <c r="F37077" s="469"/>
    </row>
    <row r="37078" spans="6:6" x14ac:dyDescent="0.25">
      <c r="F37078" s="469"/>
    </row>
    <row r="37079" spans="6:6" x14ac:dyDescent="0.25">
      <c r="F37079" s="469"/>
    </row>
    <row r="37080" spans="6:6" x14ac:dyDescent="0.25">
      <c r="F37080" s="469"/>
    </row>
    <row r="37081" spans="6:6" x14ac:dyDescent="0.25">
      <c r="F37081" s="469"/>
    </row>
    <row r="37082" spans="6:6" x14ac:dyDescent="0.25">
      <c r="F37082" s="469"/>
    </row>
    <row r="37083" spans="6:6" x14ac:dyDescent="0.25">
      <c r="F37083" s="469"/>
    </row>
    <row r="37084" spans="6:6" x14ac:dyDescent="0.25">
      <c r="F37084" s="469"/>
    </row>
    <row r="37085" spans="6:6" x14ac:dyDescent="0.25">
      <c r="F37085" s="469"/>
    </row>
    <row r="37086" spans="6:6" x14ac:dyDescent="0.25">
      <c r="F37086" s="469"/>
    </row>
    <row r="37087" spans="6:6" x14ac:dyDescent="0.25">
      <c r="F37087" s="469"/>
    </row>
    <row r="37088" spans="6:6" x14ac:dyDescent="0.25">
      <c r="F37088" s="469"/>
    </row>
    <row r="37089" spans="6:6" x14ac:dyDescent="0.25">
      <c r="F37089" s="469"/>
    </row>
    <row r="37090" spans="6:6" x14ac:dyDescent="0.25">
      <c r="F37090" s="469"/>
    </row>
    <row r="37091" spans="6:6" x14ac:dyDescent="0.25">
      <c r="F37091" s="469"/>
    </row>
    <row r="37092" spans="6:6" x14ac:dyDescent="0.25">
      <c r="F37092" s="469"/>
    </row>
    <row r="37093" spans="6:6" x14ac:dyDescent="0.25">
      <c r="F37093" s="469"/>
    </row>
    <row r="37094" spans="6:6" x14ac:dyDescent="0.25">
      <c r="F37094" s="469"/>
    </row>
    <row r="37095" spans="6:6" x14ac:dyDescent="0.25">
      <c r="F37095" s="469"/>
    </row>
    <row r="37096" spans="6:6" x14ac:dyDescent="0.25">
      <c r="F37096" s="469"/>
    </row>
    <row r="37097" spans="6:6" x14ac:dyDescent="0.25">
      <c r="F37097" s="469"/>
    </row>
    <row r="37098" spans="6:6" x14ac:dyDescent="0.25">
      <c r="F37098" s="469"/>
    </row>
    <row r="37099" spans="6:6" x14ac:dyDescent="0.25">
      <c r="F37099" s="469"/>
    </row>
    <row r="37100" spans="6:6" x14ac:dyDescent="0.25">
      <c r="F37100" s="469"/>
    </row>
    <row r="37101" spans="6:6" x14ac:dyDescent="0.25">
      <c r="F37101" s="469"/>
    </row>
    <row r="37102" spans="6:6" x14ac:dyDescent="0.25">
      <c r="F37102" s="469"/>
    </row>
    <row r="37103" spans="6:6" x14ac:dyDescent="0.25">
      <c r="F37103" s="469"/>
    </row>
    <row r="37104" spans="6:6" x14ac:dyDescent="0.25">
      <c r="F37104" s="469"/>
    </row>
    <row r="37105" spans="6:6" x14ac:dyDescent="0.25">
      <c r="F37105" s="469"/>
    </row>
    <row r="37106" spans="6:6" x14ac:dyDescent="0.25">
      <c r="F37106" s="469"/>
    </row>
    <row r="37107" spans="6:6" x14ac:dyDescent="0.25">
      <c r="F37107" s="469"/>
    </row>
    <row r="37108" spans="6:6" x14ac:dyDescent="0.25">
      <c r="F37108" s="469"/>
    </row>
    <row r="37109" spans="6:6" x14ac:dyDescent="0.25">
      <c r="F37109" s="469"/>
    </row>
    <row r="37110" spans="6:6" x14ac:dyDescent="0.25">
      <c r="F37110" s="469"/>
    </row>
    <row r="37111" spans="6:6" x14ac:dyDescent="0.25">
      <c r="F37111" s="469"/>
    </row>
    <row r="37112" spans="6:6" x14ac:dyDescent="0.25">
      <c r="F37112" s="469"/>
    </row>
    <row r="37113" spans="6:6" x14ac:dyDescent="0.25">
      <c r="F37113" s="469"/>
    </row>
    <row r="37114" spans="6:6" x14ac:dyDescent="0.25">
      <c r="F37114" s="469"/>
    </row>
    <row r="37115" spans="6:6" x14ac:dyDescent="0.25">
      <c r="F37115" s="469"/>
    </row>
    <row r="37116" spans="6:6" x14ac:dyDescent="0.25">
      <c r="F37116" s="469"/>
    </row>
    <row r="37117" spans="6:6" x14ac:dyDescent="0.25">
      <c r="F37117" s="469"/>
    </row>
    <row r="37118" spans="6:6" x14ac:dyDescent="0.25">
      <c r="F37118" s="469"/>
    </row>
    <row r="37119" spans="6:6" x14ac:dyDescent="0.25">
      <c r="F37119" s="469"/>
    </row>
    <row r="37120" spans="6:6" x14ac:dyDescent="0.25">
      <c r="F37120" s="469"/>
    </row>
    <row r="37121" spans="6:6" x14ac:dyDescent="0.25">
      <c r="F37121" s="469"/>
    </row>
    <row r="37122" spans="6:6" x14ac:dyDescent="0.25">
      <c r="F37122" s="469"/>
    </row>
    <row r="37123" spans="6:6" x14ac:dyDescent="0.25">
      <c r="F37123" s="469"/>
    </row>
    <row r="37124" spans="6:6" x14ac:dyDescent="0.25">
      <c r="F37124" s="469"/>
    </row>
    <row r="37125" spans="6:6" x14ac:dyDescent="0.25">
      <c r="F37125" s="469"/>
    </row>
    <row r="37126" spans="6:6" x14ac:dyDescent="0.25">
      <c r="F37126" s="469"/>
    </row>
    <row r="37127" spans="6:6" x14ac:dyDescent="0.25">
      <c r="F37127" s="469"/>
    </row>
    <row r="37128" spans="6:6" x14ac:dyDescent="0.25">
      <c r="F37128" s="469"/>
    </row>
    <row r="37129" spans="6:6" x14ac:dyDescent="0.25">
      <c r="F37129" s="469"/>
    </row>
    <row r="37130" spans="6:6" x14ac:dyDescent="0.25">
      <c r="F37130" s="469"/>
    </row>
    <row r="37131" spans="6:6" x14ac:dyDescent="0.25">
      <c r="F37131" s="469"/>
    </row>
    <row r="37132" spans="6:6" x14ac:dyDescent="0.25">
      <c r="F37132" s="469"/>
    </row>
    <row r="37133" spans="6:6" x14ac:dyDescent="0.25">
      <c r="F37133" s="469"/>
    </row>
    <row r="37134" spans="6:6" x14ac:dyDescent="0.25">
      <c r="F37134" s="469"/>
    </row>
    <row r="37135" spans="6:6" x14ac:dyDescent="0.25">
      <c r="F37135" s="469"/>
    </row>
    <row r="37136" spans="6:6" x14ac:dyDescent="0.25">
      <c r="F37136" s="469"/>
    </row>
    <row r="37137" spans="6:6" x14ac:dyDescent="0.25">
      <c r="F37137" s="469"/>
    </row>
    <row r="37138" spans="6:6" x14ac:dyDescent="0.25">
      <c r="F37138" s="469"/>
    </row>
    <row r="37139" spans="6:6" x14ac:dyDescent="0.25">
      <c r="F37139" s="469"/>
    </row>
    <row r="37140" spans="6:6" x14ac:dyDescent="0.25">
      <c r="F37140" s="469"/>
    </row>
    <row r="37141" spans="6:6" x14ac:dyDescent="0.25">
      <c r="F37141" s="469"/>
    </row>
    <row r="37142" spans="6:6" x14ac:dyDescent="0.25">
      <c r="F37142" s="469"/>
    </row>
    <row r="37143" spans="6:6" x14ac:dyDescent="0.25">
      <c r="F37143" s="469"/>
    </row>
    <row r="37144" spans="6:6" x14ac:dyDescent="0.25">
      <c r="F37144" s="469"/>
    </row>
    <row r="37145" spans="6:6" x14ac:dyDescent="0.25">
      <c r="F37145" s="469"/>
    </row>
    <row r="37146" spans="6:6" x14ac:dyDescent="0.25">
      <c r="F37146" s="469"/>
    </row>
    <row r="37147" spans="6:6" x14ac:dyDescent="0.25">
      <c r="F37147" s="469"/>
    </row>
    <row r="37148" spans="6:6" x14ac:dyDescent="0.25">
      <c r="F37148" s="469"/>
    </row>
    <row r="37149" spans="6:6" x14ac:dyDescent="0.25">
      <c r="F37149" s="469"/>
    </row>
    <row r="37150" spans="6:6" x14ac:dyDescent="0.25">
      <c r="F37150" s="469"/>
    </row>
    <row r="37151" spans="6:6" x14ac:dyDescent="0.25">
      <c r="F37151" s="469"/>
    </row>
    <row r="37152" spans="6:6" x14ac:dyDescent="0.25">
      <c r="F37152" s="469"/>
    </row>
    <row r="37153" spans="6:6" x14ac:dyDescent="0.25">
      <c r="F37153" s="469"/>
    </row>
    <row r="37154" spans="6:6" x14ac:dyDescent="0.25">
      <c r="F37154" s="469"/>
    </row>
    <row r="37155" spans="6:6" x14ac:dyDescent="0.25">
      <c r="F37155" s="469"/>
    </row>
    <row r="37156" spans="6:6" x14ac:dyDescent="0.25">
      <c r="F37156" s="469"/>
    </row>
    <row r="37157" spans="6:6" x14ac:dyDescent="0.25">
      <c r="F37157" s="469"/>
    </row>
    <row r="37158" spans="6:6" x14ac:dyDescent="0.25">
      <c r="F37158" s="469"/>
    </row>
    <row r="37159" spans="6:6" x14ac:dyDescent="0.25">
      <c r="F37159" s="469"/>
    </row>
    <row r="37160" spans="6:6" x14ac:dyDescent="0.25">
      <c r="F37160" s="469"/>
    </row>
    <row r="37161" spans="6:6" x14ac:dyDescent="0.25">
      <c r="F37161" s="469"/>
    </row>
    <row r="37162" spans="6:6" x14ac:dyDescent="0.25">
      <c r="F37162" s="469"/>
    </row>
    <row r="37163" spans="6:6" x14ac:dyDescent="0.25">
      <c r="F37163" s="469"/>
    </row>
    <row r="37164" spans="6:6" x14ac:dyDescent="0.25">
      <c r="F37164" s="469"/>
    </row>
    <row r="37165" spans="6:6" x14ac:dyDescent="0.25">
      <c r="F37165" s="469"/>
    </row>
    <row r="37166" spans="6:6" x14ac:dyDescent="0.25">
      <c r="F37166" s="469"/>
    </row>
    <row r="37167" spans="6:6" x14ac:dyDescent="0.25">
      <c r="F37167" s="469"/>
    </row>
    <row r="37168" spans="6:6" x14ac:dyDescent="0.25">
      <c r="F37168" s="469"/>
    </row>
    <row r="37169" spans="6:6" x14ac:dyDescent="0.25">
      <c r="F37169" s="469"/>
    </row>
    <row r="37170" spans="6:6" x14ac:dyDescent="0.25">
      <c r="F37170" s="469"/>
    </row>
    <row r="37171" spans="6:6" x14ac:dyDescent="0.25">
      <c r="F37171" s="469"/>
    </row>
    <row r="37172" spans="6:6" x14ac:dyDescent="0.25">
      <c r="F37172" s="469"/>
    </row>
    <row r="37173" spans="6:6" x14ac:dyDescent="0.25">
      <c r="F37173" s="469"/>
    </row>
    <row r="37174" spans="6:6" x14ac:dyDescent="0.25">
      <c r="F37174" s="469"/>
    </row>
    <row r="37175" spans="6:6" x14ac:dyDescent="0.25">
      <c r="F37175" s="469"/>
    </row>
    <row r="37176" spans="6:6" x14ac:dyDescent="0.25">
      <c r="F37176" s="469"/>
    </row>
    <row r="37177" spans="6:6" x14ac:dyDescent="0.25">
      <c r="F37177" s="469"/>
    </row>
    <row r="37178" spans="6:6" x14ac:dyDescent="0.25">
      <c r="F37178" s="469"/>
    </row>
    <row r="37179" spans="6:6" x14ac:dyDescent="0.25">
      <c r="F37179" s="469"/>
    </row>
    <row r="37180" spans="6:6" x14ac:dyDescent="0.25">
      <c r="F37180" s="469"/>
    </row>
    <row r="37181" spans="6:6" x14ac:dyDescent="0.25">
      <c r="F37181" s="469"/>
    </row>
    <row r="37182" spans="6:6" x14ac:dyDescent="0.25">
      <c r="F37182" s="469"/>
    </row>
    <row r="37183" spans="6:6" x14ac:dyDescent="0.25">
      <c r="F37183" s="469"/>
    </row>
    <row r="37184" spans="6:6" x14ac:dyDescent="0.25">
      <c r="F37184" s="469"/>
    </row>
    <row r="37185" spans="6:6" x14ac:dyDescent="0.25">
      <c r="F37185" s="469"/>
    </row>
    <row r="37186" spans="6:6" x14ac:dyDescent="0.25">
      <c r="F37186" s="469"/>
    </row>
    <row r="37187" spans="6:6" x14ac:dyDescent="0.25">
      <c r="F37187" s="469"/>
    </row>
    <row r="37188" spans="6:6" x14ac:dyDescent="0.25">
      <c r="F37188" s="469"/>
    </row>
    <row r="37189" spans="6:6" x14ac:dyDescent="0.25">
      <c r="F37189" s="469"/>
    </row>
    <row r="37190" spans="6:6" x14ac:dyDescent="0.25">
      <c r="F37190" s="469"/>
    </row>
    <row r="37191" spans="6:6" x14ac:dyDescent="0.25">
      <c r="F37191" s="469"/>
    </row>
    <row r="37192" spans="6:6" x14ac:dyDescent="0.25">
      <c r="F37192" s="469"/>
    </row>
    <row r="37193" spans="6:6" x14ac:dyDescent="0.25">
      <c r="F37193" s="469"/>
    </row>
    <row r="37194" spans="6:6" x14ac:dyDescent="0.25">
      <c r="F37194" s="469"/>
    </row>
    <row r="37195" spans="6:6" x14ac:dyDescent="0.25">
      <c r="F37195" s="469"/>
    </row>
    <row r="37196" spans="6:6" x14ac:dyDescent="0.25">
      <c r="F37196" s="469"/>
    </row>
    <row r="37197" spans="6:6" x14ac:dyDescent="0.25">
      <c r="F37197" s="469"/>
    </row>
    <row r="37198" spans="6:6" x14ac:dyDescent="0.25">
      <c r="F37198" s="469"/>
    </row>
    <row r="37199" spans="6:6" x14ac:dyDescent="0.25">
      <c r="F37199" s="469"/>
    </row>
    <row r="37200" spans="6:6" x14ac:dyDescent="0.25">
      <c r="F37200" s="469"/>
    </row>
    <row r="37201" spans="6:6" x14ac:dyDescent="0.25">
      <c r="F37201" s="469"/>
    </row>
    <row r="37202" spans="6:6" x14ac:dyDescent="0.25">
      <c r="F37202" s="469"/>
    </row>
    <row r="37203" spans="6:6" x14ac:dyDescent="0.25">
      <c r="F37203" s="469"/>
    </row>
    <row r="37204" spans="6:6" x14ac:dyDescent="0.25">
      <c r="F37204" s="469"/>
    </row>
    <row r="37205" spans="6:6" x14ac:dyDescent="0.25">
      <c r="F37205" s="469"/>
    </row>
    <row r="37206" spans="6:6" x14ac:dyDescent="0.25">
      <c r="F37206" s="469"/>
    </row>
    <row r="37207" spans="6:6" x14ac:dyDescent="0.25">
      <c r="F37207" s="469"/>
    </row>
    <row r="37208" spans="6:6" x14ac:dyDescent="0.25">
      <c r="F37208" s="469"/>
    </row>
    <row r="37209" spans="6:6" x14ac:dyDescent="0.25">
      <c r="F37209" s="469"/>
    </row>
    <row r="37210" spans="6:6" x14ac:dyDescent="0.25">
      <c r="F37210" s="469"/>
    </row>
    <row r="37211" spans="6:6" x14ac:dyDescent="0.25">
      <c r="F37211" s="469"/>
    </row>
    <row r="37212" spans="6:6" x14ac:dyDescent="0.25">
      <c r="F37212" s="469"/>
    </row>
    <row r="37213" spans="6:6" x14ac:dyDescent="0.25">
      <c r="F37213" s="469"/>
    </row>
    <row r="37214" spans="6:6" x14ac:dyDescent="0.25">
      <c r="F37214" s="469"/>
    </row>
    <row r="37215" spans="6:6" x14ac:dyDescent="0.25">
      <c r="F37215" s="469"/>
    </row>
    <row r="37216" spans="6:6" x14ac:dyDescent="0.25">
      <c r="F37216" s="469"/>
    </row>
    <row r="37217" spans="6:6" x14ac:dyDescent="0.25">
      <c r="F37217" s="469"/>
    </row>
    <row r="37218" spans="6:6" x14ac:dyDescent="0.25">
      <c r="F37218" s="469"/>
    </row>
    <row r="37219" spans="6:6" x14ac:dyDescent="0.25">
      <c r="F37219" s="469"/>
    </row>
    <row r="37220" spans="6:6" x14ac:dyDescent="0.25">
      <c r="F37220" s="469"/>
    </row>
    <row r="37221" spans="6:6" x14ac:dyDescent="0.25">
      <c r="F37221" s="469"/>
    </row>
    <row r="37222" spans="6:6" x14ac:dyDescent="0.25">
      <c r="F37222" s="469"/>
    </row>
    <row r="37223" spans="6:6" x14ac:dyDescent="0.25">
      <c r="F37223" s="469"/>
    </row>
    <row r="37224" spans="6:6" x14ac:dyDescent="0.25">
      <c r="F37224" s="469"/>
    </row>
    <row r="37225" spans="6:6" x14ac:dyDescent="0.25">
      <c r="F37225" s="469"/>
    </row>
    <row r="37226" spans="6:6" x14ac:dyDescent="0.25">
      <c r="F37226" s="469"/>
    </row>
    <row r="37227" spans="6:6" x14ac:dyDescent="0.25">
      <c r="F37227" s="469"/>
    </row>
    <row r="37228" spans="6:6" x14ac:dyDescent="0.25">
      <c r="F37228" s="469"/>
    </row>
    <row r="37229" spans="6:6" x14ac:dyDescent="0.25">
      <c r="F37229" s="469"/>
    </row>
    <row r="37230" spans="6:6" x14ac:dyDescent="0.25">
      <c r="F37230" s="469"/>
    </row>
    <row r="37231" spans="6:6" x14ac:dyDescent="0.25">
      <c r="F37231" s="469"/>
    </row>
    <row r="37232" spans="6:6" x14ac:dyDescent="0.25">
      <c r="F37232" s="469"/>
    </row>
    <row r="37233" spans="6:6" x14ac:dyDescent="0.25">
      <c r="F37233" s="469"/>
    </row>
    <row r="37234" spans="6:6" x14ac:dyDescent="0.25">
      <c r="F37234" s="469"/>
    </row>
    <row r="37235" spans="6:6" x14ac:dyDescent="0.25">
      <c r="F37235" s="469"/>
    </row>
    <row r="37236" spans="6:6" x14ac:dyDescent="0.25">
      <c r="F37236" s="469"/>
    </row>
    <row r="37237" spans="6:6" x14ac:dyDescent="0.25">
      <c r="F37237" s="469"/>
    </row>
    <row r="37238" spans="6:6" x14ac:dyDescent="0.25">
      <c r="F37238" s="469"/>
    </row>
    <row r="37239" spans="6:6" x14ac:dyDescent="0.25">
      <c r="F37239" s="469"/>
    </row>
    <row r="37240" spans="6:6" x14ac:dyDescent="0.25">
      <c r="F37240" s="469"/>
    </row>
    <row r="37241" spans="6:6" x14ac:dyDescent="0.25">
      <c r="F37241" s="469"/>
    </row>
    <row r="37242" spans="6:6" x14ac:dyDescent="0.25">
      <c r="F37242" s="469"/>
    </row>
    <row r="37243" spans="6:6" x14ac:dyDescent="0.25">
      <c r="F37243" s="469"/>
    </row>
    <row r="37244" spans="6:6" x14ac:dyDescent="0.25">
      <c r="F37244" s="469"/>
    </row>
    <row r="37245" spans="6:6" x14ac:dyDescent="0.25">
      <c r="F37245" s="469"/>
    </row>
    <row r="37246" spans="6:6" x14ac:dyDescent="0.25">
      <c r="F37246" s="469"/>
    </row>
    <row r="37247" spans="6:6" x14ac:dyDescent="0.25">
      <c r="F37247" s="469"/>
    </row>
    <row r="37248" spans="6:6" x14ac:dyDescent="0.25">
      <c r="F37248" s="469"/>
    </row>
    <row r="37249" spans="6:6" x14ac:dyDescent="0.25">
      <c r="F37249" s="469"/>
    </row>
    <row r="37250" spans="6:6" x14ac:dyDescent="0.25">
      <c r="F37250" s="469"/>
    </row>
    <row r="37251" spans="6:6" x14ac:dyDescent="0.25">
      <c r="F37251" s="469"/>
    </row>
    <row r="37252" spans="6:6" x14ac:dyDescent="0.25">
      <c r="F37252" s="469"/>
    </row>
    <row r="37253" spans="6:6" x14ac:dyDescent="0.25">
      <c r="F37253" s="469"/>
    </row>
    <row r="37254" spans="6:6" x14ac:dyDescent="0.25">
      <c r="F37254" s="469"/>
    </row>
    <row r="37255" spans="6:6" x14ac:dyDescent="0.25">
      <c r="F37255" s="469"/>
    </row>
    <row r="37256" spans="6:6" x14ac:dyDescent="0.25">
      <c r="F37256" s="469"/>
    </row>
    <row r="37257" spans="6:6" x14ac:dyDescent="0.25">
      <c r="F37257" s="469"/>
    </row>
    <row r="37258" spans="6:6" x14ac:dyDescent="0.25">
      <c r="F37258" s="469"/>
    </row>
    <row r="37259" spans="6:6" x14ac:dyDescent="0.25">
      <c r="F37259" s="469"/>
    </row>
    <row r="37260" spans="6:6" x14ac:dyDescent="0.25">
      <c r="F37260" s="469"/>
    </row>
    <row r="37261" spans="6:6" x14ac:dyDescent="0.25">
      <c r="F37261" s="469"/>
    </row>
    <row r="37262" spans="6:6" x14ac:dyDescent="0.25">
      <c r="F37262" s="469"/>
    </row>
    <row r="37263" spans="6:6" x14ac:dyDescent="0.25">
      <c r="F37263" s="469"/>
    </row>
    <row r="37264" spans="6:6" x14ac:dyDescent="0.25">
      <c r="F37264" s="469"/>
    </row>
    <row r="37265" spans="6:6" x14ac:dyDescent="0.25">
      <c r="F37265" s="469"/>
    </row>
    <row r="37266" spans="6:6" x14ac:dyDescent="0.25">
      <c r="F37266" s="469"/>
    </row>
    <row r="37267" spans="6:6" x14ac:dyDescent="0.25">
      <c r="F37267" s="469"/>
    </row>
    <row r="37268" spans="6:6" x14ac:dyDescent="0.25">
      <c r="F37268" s="469"/>
    </row>
    <row r="37269" spans="6:6" x14ac:dyDescent="0.25">
      <c r="F37269" s="469"/>
    </row>
    <row r="37270" spans="6:6" x14ac:dyDescent="0.25">
      <c r="F37270" s="469"/>
    </row>
    <row r="37271" spans="6:6" x14ac:dyDescent="0.25">
      <c r="F37271" s="469"/>
    </row>
    <row r="37272" spans="6:6" x14ac:dyDescent="0.25">
      <c r="F37272" s="469"/>
    </row>
    <row r="37273" spans="6:6" x14ac:dyDescent="0.25">
      <c r="F37273" s="469"/>
    </row>
    <row r="37274" spans="6:6" x14ac:dyDescent="0.25">
      <c r="F37274" s="469"/>
    </row>
    <row r="37275" spans="6:6" x14ac:dyDescent="0.25">
      <c r="F37275" s="469"/>
    </row>
    <row r="37276" spans="6:6" x14ac:dyDescent="0.25">
      <c r="F37276" s="469"/>
    </row>
    <row r="37277" spans="6:6" x14ac:dyDescent="0.25">
      <c r="F37277" s="469"/>
    </row>
    <row r="37278" spans="6:6" x14ac:dyDescent="0.25">
      <c r="F37278" s="469"/>
    </row>
    <row r="37279" spans="6:6" x14ac:dyDescent="0.25">
      <c r="F37279" s="469"/>
    </row>
    <row r="37280" spans="6:6" x14ac:dyDescent="0.25">
      <c r="F37280" s="469"/>
    </row>
    <row r="37281" spans="6:6" x14ac:dyDescent="0.25">
      <c r="F37281" s="469"/>
    </row>
    <row r="37282" spans="6:6" x14ac:dyDescent="0.25">
      <c r="F37282" s="469"/>
    </row>
    <row r="37283" spans="6:6" x14ac:dyDescent="0.25">
      <c r="F37283" s="469"/>
    </row>
    <row r="37284" spans="6:6" x14ac:dyDescent="0.25">
      <c r="F37284" s="469"/>
    </row>
    <row r="37285" spans="6:6" x14ac:dyDescent="0.25">
      <c r="F37285" s="469"/>
    </row>
    <row r="37286" spans="6:6" x14ac:dyDescent="0.25">
      <c r="F37286" s="469"/>
    </row>
    <row r="37287" spans="6:6" x14ac:dyDescent="0.25">
      <c r="F37287" s="469"/>
    </row>
    <row r="37288" spans="6:6" x14ac:dyDescent="0.25">
      <c r="F37288" s="469"/>
    </row>
    <row r="37289" spans="6:6" x14ac:dyDescent="0.25">
      <c r="F37289" s="469"/>
    </row>
    <row r="37290" spans="6:6" x14ac:dyDescent="0.25">
      <c r="F37290" s="469"/>
    </row>
    <row r="37291" spans="6:6" x14ac:dyDescent="0.25">
      <c r="F37291" s="469"/>
    </row>
    <row r="37292" spans="6:6" x14ac:dyDescent="0.25">
      <c r="F37292" s="469"/>
    </row>
    <row r="37293" spans="6:6" x14ac:dyDescent="0.25">
      <c r="F37293" s="469"/>
    </row>
    <row r="37294" spans="6:6" x14ac:dyDescent="0.25">
      <c r="F37294" s="469"/>
    </row>
    <row r="37295" spans="6:6" x14ac:dyDescent="0.25">
      <c r="F37295" s="469"/>
    </row>
    <row r="37296" spans="6:6" x14ac:dyDescent="0.25">
      <c r="F37296" s="469"/>
    </row>
    <row r="37297" spans="6:6" x14ac:dyDescent="0.25">
      <c r="F37297" s="469"/>
    </row>
    <row r="37298" spans="6:6" x14ac:dyDescent="0.25">
      <c r="F37298" s="469"/>
    </row>
    <row r="37299" spans="6:6" x14ac:dyDescent="0.25">
      <c r="F37299" s="469"/>
    </row>
    <row r="37300" spans="6:6" x14ac:dyDescent="0.25">
      <c r="F37300" s="469"/>
    </row>
    <row r="37301" spans="6:6" x14ac:dyDescent="0.25">
      <c r="F37301" s="469"/>
    </row>
    <row r="37302" spans="6:6" x14ac:dyDescent="0.25">
      <c r="F37302" s="469"/>
    </row>
    <row r="37303" spans="6:6" x14ac:dyDescent="0.25">
      <c r="F37303" s="469"/>
    </row>
    <row r="37304" spans="6:6" x14ac:dyDescent="0.25">
      <c r="F37304" s="469"/>
    </row>
    <row r="37305" spans="6:6" x14ac:dyDescent="0.25">
      <c r="F37305" s="469"/>
    </row>
    <row r="37306" spans="6:6" x14ac:dyDescent="0.25">
      <c r="F37306" s="469"/>
    </row>
    <row r="37307" spans="6:6" x14ac:dyDescent="0.25">
      <c r="F37307" s="469"/>
    </row>
    <row r="37308" spans="6:6" x14ac:dyDescent="0.25">
      <c r="F37308" s="469"/>
    </row>
    <row r="37309" spans="6:6" x14ac:dyDescent="0.25">
      <c r="F37309" s="469"/>
    </row>
    <row r="37310" spans="6:6" x14ac:dyDescent="0.25">
      <c r="F37310" s="469"/>
    </row>
    <row r="37311" spans="6:6" x14ac:dyDescent="0.25">
      <c r="F37311" s="469"/>
    </row>
    <row r="37312" spans="6:6" x14ac:dyDescent="0.25">
      <c r="F37312" s="469"/>
    </row>
    <row r="37313" spans="6:6" x14ac:dyDescent="0.25">
      <c r="F37313" s="469"/>
    </row>
    <row r="37314" spans="6:6" x14ac:dyDescent="0.25">
      <c r="F37314" s="469"/>
    </row>
    <row r="37315" spans="6:6" x14ac:dyDescent="0.25">
      <c r="F37315" s="469"/>
    </row>
    <row r="37316" spans="6:6" x14ac:dyDescent="0.25">
      <c r="F37316" s="469"/>
    </row>
    <row r="37317" spans="6:6" x14ac:dyDescent="0.25">
      <c r="F37317" s="469"/>
    </row>
    <row r="37318" spans="6:6" x14ac:dyDescent="0.25">
      <c r="F37318" s="469"/>
    </row>
    <row r="37319" spans="6:6" x14ac:dyDescent="0.25">
      <c r="F37319" s="469"/>
    </row>
    <row r="37320" spans="6:6" x14ac:dyDescent="0.25">
      <c r="F37320" s="469"/>
    </row>
    <row r="37321" spans="6:6" x14ac:dyDescent="0.25">
      <c r="F37321" s="469"/>
    </row>
    <row r="37322" spans="6:6" x14ac:dyDescent="0.25">
      <c r="F37322" s="469"/>
    </row>
    <row r="37323" spans="6:6" x14ac:dyDescent="0.25">
      <c r="F37323" s="469"/>
    </row>
    <row r="37324" spans="6:6" x14ac:dyDescent="0.25">
      <c r="F37324" s="469"/>
    </row>
    <row r="37325" spans="6:6" x14ac:dyDescent="0.25">
      <c r="F37325" s="469"/>
    </row>
    <row r="37326" spans="6:6" x14ac:dyDescent="0.25">
      <c r="F37326" s="469"/>
    </row>
    <row r="37327" spans="6:6" x14ac:dyDescent="0.25">
      <c r="F37327" s="469"/>
    </row>
    <row r="37328" spans="6:6" x14ac:dyDescent="0.25">
      <c r="F37328" s="469"/>
    </row>
    <row r="37329" spans="6:6" x14ac:dyDescent="0.25">
      <c r="F37329" s="469"/>
    </row>
    <row r="37330" spans="6:6" x14ac:dyDescent="0.25">
      <c r="F37330" s="469"/>
    </row>
    <row r="37331" spans="6:6" x14ac:dyDescent="0.25">
      <c r="F37331" s="469"/>
    </row>
    <row r="37332" spans="6:6" x14ac:dyDescent="0.25">
      <c r="F37332" s="469"/>
    </row>
    <row r="37333" spans="6:6" x14ac:dyDescent="0.25">
      <c r="F37333" s="469"/>
    </row>
    <row r="37334" spans="6:6" x14ac:dyDescent="0.25">
      <c r="F37334" s="469"/>
    </row>
    <row r="37335" spans="6:6" x14ac:dyDescent="0.25">
      <c r="F37335" s="469"/>
    </row>
    <row r="37336" spans="6:6" x14ac:dyDescent="0.25">
      <c r="F37336" s="469"/>
    </row>
    <row r="37337" spans="6:6" x14ac:dyDescent="0.25">
      <c r="F37337" s="469"/>
    </row>
    <row r="37338" spans="6:6" x14ac:dyDescent="0.25">
      <c r="F37338" s="469"/>
    </row>
    <row r="37339" spans="6:6" x14ac:dyDescent="0.25">
      <c r="F37339" s="469"/>
    </row>
    <row r="37340" spans="6:6" x14ac:dyDescent="0.25">
      <c r="F37340" s="469"/>
    </row>
    <row r="37341" spans="6:6" x14ac:dyDescent="0.25">
      <c r="F37341" s="469"/>
    </row>
    <row r="37342" spans="6:6" x14ac:dyDescent="0.25">
      <c r="F37342" s="469"/>
    </row>
    <row r="37343" spans="6:6" x14ac:dyDescent="0.25">
      <c r="F37343" s="469"/>
    </row>
    <row r="37344" spans="6:6" x14ac:dyDescent="0.25">
      <c r="F37344" s="469"/>
    </row>
    <row r="37345" spans="6:6" x14ac:dyDescent="0.25">
      <c r="F37345" s="469"/>
    </row>
    <row r="37346" spans="6:6" x14ac:dyDescent="0.25">
      <c r="F37346" s="469"/>
    </row>
    <row r="37347" spans="6:6" x14ac:dyDescent="0.25">
      <c r="F37347" s="469"/>
    </row>
    <row r="37348" spans="6:6" x14ac:dyDescent="0.25">
      <c r="F37348" s="469"/>
    </row>
    <row r="37349" spans="6:6" x14ac:dyDescent="0.25">
      <c r="F37349" s="469"/>
    </row>
    <row r="37350" spans="6:6" x14ac:dyDescent="0.25">
      <c r="F37350" s="469"/>
    </row>
    <row r="37351" spans="6:6" x14ac:dyDescent="0.25">
      <c r="F37351" s="469"/>
    </row>
    <row r="37352" spans="6:6" x14ac:dyDescent="0.25">
      <c r="F37352" s="469"/>
    </row>
    <row r="37353" spans="6:6" x14ac:dyDescent="0.25">
      <c r="F37353" s="469"/>
    </row>
    <row r="37354" spans="6:6" x14ac:dyDescent="0.25">
      <c r="F37354" s="469"/>
    </row>
    <row r="37355" spans="6:6" x14ac:dyDescent="0.25">
      <c r="F37355" s="469"/>
    </row>
    <row r="37356" spans="6:6" x14ac:dyDescent="0.25">
      <c r="F37356" s="469"/>
    </row>
    <row r="37357" spans="6:6" x14ac:dyDescent="0.25">
      <c r="F37357" s="469"/>
    </row>
    <row r="37358" spans="6:6" x14ac:dyDescent="0.25">
      <c r="F37358" s="469"/>
    </row>
    <row r="37359" spans="6:6" x14ac:dyDescent="0.25">
      <c r="F37359" s="469"/>
    </row>
    <row r="37360" spans="6:6" x14ac:dyDescent="0.25">
      <c r="F37360" s="469"/>
    </row>
    <row r="37361" spans="6:6" x14ac:dyDescent="0.25">
      <c r="F37361" s="469"/>
    </row>
    <row r="37362" spans="6:6" x14ac:dyDescent="0.25">
      <c r="F37362" s="469"/>
    </row>
    <row r="37363" spans="6:6" x14ac:dyDescent="0.25">
      <c r="F37363" s="469"/>
    </row>
    <row r="37364" spans="6:6" x14ac:dyDescent="0.25">
      <c r="F37364" s="469"/>
    </row>
    <row r="37365" spans="6:6" x14ac:dyDescent="0.25">
      <c r="F37365" s="469"/>
    </row>
    <row r="37366" spans="6:6" x14ac:dyDescent="0.25">
      <c r="F37366" s="469"/>
    </row>
    <row r="37367" spans="6:6" x14ac:dyDescent="0.25">
      <c r="F37367" s="469"/>
    </row>
    <row r="37368" spans="6:6" x14ac:dyDescent="0.25">
      <c r="F37368" s="469"/>
    </row>
    <row r="37369" spans="6:6" x14ac:dyDescent="0.25">
      <c r="F37369" s="469"/>
    </row>
    <row r="37370" spans="6:6" x14ac:dyDescent="0.25">
      <c r="F37370" s="469"/>
    </row>
    <row r="37371" spans="6:6" x14ac:dyDescent="0.25">
      <c r="F37371" s="469"/>
    </row>
    <row r="37372" spans="6:6" x14ac:dyDescent="0.25">
      <c r="F37372" s="469"/>
    </row>
    <row r="37373" spans="6:6" x14ac:dyDescent="0.25">
      <c r="F37373" s="469"/>
    </row>
    <row r="37374" spans="6:6" x14ac:dyDescent="0.25">
      <c r="F37374" s="469"/>
    </row>
    <row r="37375" spans="6:6" x14ac:dyDescent="0.25">
      <c r="F37375" s="469"/>
    </row>
    <row r="37376" spans="6:6" x14ac:dyDescent="0.25">
      <c r="F37376" s="469"/>
    </row>
    <row r="37377" spans="6:6" x14ac:dyDescent="0.25">
      <c r="F37377" s="469"/>
    </row>
    <row r="37378" spans="6:6" x14ac:dyDescent="0.25">
      <c r="F37378" s="469"/>
    </row>
    <row r="37379" spans="6:6" x14ac:dyDescent="0.25">
      <c r="F37379" s="469"/>
    </row>
    <row r="37380" spans="6:6" x14ac:dyDescent="0.25">
      <c r="F37380" s="469"/>
    </row>
    <row r="37381" spans="6:6" x14ac:dyDescent="0.25">
      <c r="F37381" s="469"/>
    </row>
    <row r="37382" spans="6:6" x14ac:dyDescent="0.25">
      <c r="F37382" s="469"/>
    </row>
    <row r="37383" spans="6:6" x14ac:dyDescent="0.25">
      <c r="F37383" s="469"/>
    </row>
    <row r="37384" spans="6:6" x14ac:dyDescent="0.25">
      <c r="F37384" s="469"/>
    </row>
    <row r="37385" spans="6:6" x14ac:dyDescent="0.25">
      <c r="F37385" s="469"/>
    </row>
    <row r="37386" spans="6:6" x14ac:dyDescent="0.25">
      <c r="F37386" s="469"/>
    </row>
    <row r="37387" spans="6:6" x14ac:dyDescent="0.25">
      <c r="F37387" s="469"/>
    </row>
    <row r="37388" spans="6:6" x14ac:dyDescent="0.25">
      <c r="F37388" s="469"/>
    </row>
    <row r="37389" spans="6:6" x14ac:dyDescent="0.25">
      <c r="F37389" s="469"/>
    </row>
    <row r="37390" spans="6:6" x14ac:dyDescent="0.25">
      <c r="F37390" s="469"/>
    </row>
    <row r="37391" spans="6:6" x14ac:dyDescent="0.25">
      <c r="F37391" s="469"/>
    </row>
    <row r="37392" spans="6:6" x14ac:dyDescent="0.25">
      <c r="F37392" s="469"/>
    </row>
    <row r="37393" spans="6:6" x14ac:dyDescent="0.25">
      <c r="F37393" s="469"/>
    </row>
    <row r="37394" spans="6:6" x14ac:dyDescent="0.25">
      <c r="F37394" s="469"/>
    </row>
    <row r="37395" spans="6:6" x14ac:dyDescent="0.25">
      <c r="F37395" s="469"/>
    </row>
    <row r="37396" spans="6:6" x14ac:dyDescent="0.25">
      <c r="F37396" s="469"/>
    </row>
    <row r="37397" spans="6:6" x14ac:dyDescent="0.25">
      <c r="F37397" s="469"/>
    </row>
    <row r="37398" spans="6:6" x14ac:dyDescent="0.25">
      <c r="F37398" s="469"/>
    </row>
    <row r="37399" spans="6:6" x14ac:dyDescent="0.25">
      <c r="F37399" s="469"/>
    </row>
    <row r="37400" spans="6:6" x14ac:dyDescent="0.25">
      <c r="F37400" s="469"/>
    </row>
    <row r="37401" spans="6:6" x14ac:dyDescent="0.25">
      <c r="F37401" s="469"/>
    </row>
    <row r="37402" spans="6:6" x14ac:dyDescent="0.25">
      <c r="F37402" s="469"/>
    </row>
    <row r="37403" spans="6:6" x14ac:dyDescent="0.25">
      <c r="F37403" s="469"/>
    </row>
    <row r="37404" spans="6:6" x14ac:dyDescent="0.25">
      <c r="F37404" s="469"/>
    </row>
    <row r="37405" spans="6:6" x14ac:dyDescent="0.25">
      <c r="F37405" s="469"/>
    </row>
    <row r="37406" spans="6:6" x14ac:dyDescent="0.25">
      <c r="F37406" s="469"/>
    </row>
    <row r="37407" spans="6:6" x14ac:dyDescent="0.25">
      <c r="F37407" s="469"/>
    </row>
    <row r="37408" spans="6:6" x14ac:dyDescent="0.25">
      <c r="F37408" s="469"/>
    </row>
    <row r="37409" spans="6:6" x14ac:dyDescent="0.25">
      <c r="F37409" s="469"/>
    </row>
    <row r="37410" spans="6:6" x14ac:dyDescent="0.25">
      <c r="F37410" s="469"/>
    </row>
    <row r="37411" spans="6:6" x14ac:dyDescent="0.25">
      <c r="F37411" s="469"/>
    </row>
    <row r="37412" spans="6:6" x14ac:dyDescent="0.25">
      <c r="F37412" s="469"/>
    </row>
    <row r="37413" spans="6:6" x14ac:dyDescent="0.25">
      <c r="F37413" s="469"/>
    </row>
    <row r="37414" spans="6:6" x14ac:dyDescent="0.25">
      <c r="F37414" s="469"/>
    </row>
    <row r="37415" spans="6:6" x14ac:dyDescent="0.25">
      <c r="F37415" s="469"/>
    </row>
    <row r="37416" spans="6:6" x14ac:dyDescent="0.25">
      <c r="F37416" s="469"/>
    </row>
    <row r="37417" spans="6:6" x14ac:dyDescent="0.25">
      <c r="F37417" s="469"/>
    </row>
    <row r="37418" spans="6:6" x14ac:dyDescent="0.25">
      <c r="F37418" s="469"/>
    </row>
    <row r="37419" spans="6:6" x14ac:dyDescent="0.25">
      <c r="F37419" s="469"/>
    </row>
    <row r="37420" spans="6:6" x14ac:dyDescent="0.25">
      <c r="F37420" s="469"/>
    </row>
    <row r="37421" spans="6:6" x14ac:dyDescent="0.25">
      <c r="F37421" s="469"/>
    </row>
    <row r="37422" spans="6:6" x14ac:dyDescent="0.25">
      <c r="F37422" s="469"/>
    </row>
    <row r="37423" spans="6:6" x14ac:dyDescent="0.25">
      <c r="F37423" s="469"/>
    </row>
    <row r="37424" spans="6:6" x14ac:dyDescent="0.25">
      <c r="F37424" s="469"/>
    </row>
    <row r="37425" spans="6:6" x14ac:dyDescent="0.25">
      <c r="F37425" s="469"/>
    </row>
    <row r="37426" spans="6:6" x14ac:dyDescent="0.25">
      <c r="F37426" s="469"/>
    </row>
    <row r="37427" spans="6:6" x14ac:dyDescent="0.25">
      <c r="F37427" s="469"/>
    </row>
    <row r="37428" spans="6:6" x14ac:dyDescent="0.25">
      <c r="F37428" s="469"/>
    </row>
    <row r="37429" spans="6:6" x14ac:dyDescent="0.25">
      <c r="F37429" s="469"/>
    </row>
    <row r="37430" spans="6:6" x14ac:dyDescent="0.25">
      <c r="F37430" s="469"/>
    </row>
    <row r="37431" spans="6:6" x14ac:dyDescent="0.25">
      <c r="F37431" s="469"/>
    </row>
    <row r="37432" spans="6:6" x14ac:dyDescent="0.25">
      <c r="F37432" s="469"/>
    </row>
    <row r="37433" spans="6:6" x14ac:dyDescent="0.25">
      <c r="F37433" s="469"/>
    </row>
    <row r="37434" spans="6:6" x14ac:dyDescent="0.25">
      <c r="F37434" s="469"/>
    </row>
    <row r="37435" spans="6:6" x14ac:dyDescent="0.25">
      <c r="F37435" s="469"/>
    </row>
    <row r="37436" spans="6:6" x14ac:dyDescent="0.25">
      <c r="F37436" s="469"/>
    </row>
    <row r="37437" spans="6:6" x14ac:dyDescent="0.25">
      <c r="F37437" s="469"/>
    </row>
    <row r="37438" spans="6:6" x14ac:dyDescent="0.25">
      <c r="F37438" s="469"/>
    </row>
    <row r="37439" spans="6:6" x14ac:dyDescent="0.25">
      <c r="F37439" s="469"/>
    </row>
    <row r="37440" spans="6:6" x14ac:dyDescent="0.25">
      <c r="F37440" s="469"/>
    </row>
    <row r="37441" spans="6:6" x14ac:dyDescent="0.25">
      <c r="F37441" s="469"/>
    </row>
    <row r="37442" spans="6:6" x14ac:dyDescent="0.25">
      <c r="F37442" s="469"/>
    </row>
    <row r="37443" spans="6:6" x14ac:dyDescent="0.25">
      <c r="F37443" s="469"/>
    </row>
    <row r="37444" spans="6:6" x14ac:dyDescent="0.25">
      <c r="F37444" s="469"/>
    </row>
    <row r="37445" spans="6:6" x14ac:dyDescent="0.25">
      <c r="F37445" s="469"/>
    </row>
    <row r="37446" spans="6:6" x14ac:dyDescent="0.25">
      <c r="F37446" s="469"/>
    </row>
    <row r="37447" spans="6:6" x14ac:dyDescent="0.25">
      <c r="F37447" s="469"/>
    </row>
    <row r="37448" spans="6:6" x14ac:dyDescent="0.25">
      <c r="F37448" s="469"/>
    </row>
    <row r="37449" spans="6:6" x14ac:dyDescent="0.25">
      <c r="F37449" s="469"/>
    </row>
    <row r="37450" spans="6:6" x14ac:dyDescent="0.25">
      <c r="F37450" s="469"/>
    </row>
    <row r="37451" spans="6:6" x14ac:dyDescent="0.25">
      <c r="F37451" s="469"/>
    </row>
    <row r="37452" spans="6:6" x14ac:dyDescent="0.25">
      <c r="F37452" s="469"/>
    </row>
    <row r="37453" spans="6:6" x14ac:dyDescent="0.25">
      <c r="F37453" s="469"/>
    </row>
    <row r="37454" spans="6:6" x14ac:dyDescent="0.25">
      <c r="F37454" s="469"/>
    </row>
    <row r="37455" spans="6:6" x14ac:dyDescent="0.25">
      <c r="F37455" s="469"/>
    </row>
    <row r="37456" spans="6:6" x14ac:dyDescent="0.25">
      <c r="F37456" s="469"/>
    </row>
    <row r="37457" spans="6:6" x14ac:dyDescent="0.25">
      <c r="F37457" s="469"/>
    </row>
    <row r="37458" spans="6:6" x14ac:dyDescent="0.25">
      <c r="F37458" s="469"/>
    </row>
    <row r="37459" spans="6:6" x14ac:dyDescent="0.25">
      <c r="F37459" s="469"/>
    </row>
    <row r="37460" spans="6:6" x14ac:dyDescent="0.25">
      <c r="F37460" s="469"/>
    </row>
    <row r="37461" spans="6:6" x14ac:dyDescent="0.25">
      <c r="F37461" s="469"/>
    </row>
    <row r="37462" spans="6:6" x14ac:dyDescent="0.25">
      <c r="F37462" s="469"/>
    </row>
    <row r="37463" spans="6:6" x14ac:dyDescent="0.25">
      <c r="F37463" s="469"/>
    </row>
    <row r="37464" spans="6:6" x14ac:dyDescent="0.25">
      <c r="F37464" s="469"/>
    </row>
    <row r="37465" spans="6:6" x14ac:dyDescent="0.25">
      <c r="F37465" s="469"/>
    </row>
    <row r="37466" spans="6:6" x14ac:dyDescent="0.25">
      <c r="F37466" s="469"/>
    </row>
    <row r="37467" spans="6:6" x14ac:dyDescent="0.25">
      <c r="F37467" s="469"/>
    </row>
    <row r="37468" spans="6:6" x14ac:dyDescent="0.25">
      <c r="F37468" s="469"/>
    </row>
    <row r="37469" spans="6:6" x14ac:dyDescent="0.25">
      <c r="F37469" s="469"/>
    </row>
    <row r="37470" spans="6:6" x14ac:dyDescent="0.25">
      <c r="F37470" s="469"/>
    </row>
    <row r="37471" spans="6:6" x14ac:dyDescent="0.25">
      <c r="F37471" s="469"/>
    </row>
    <row r="37472" spans="6:6" x14ac:dyDescent="0.25">
      <c r="F37472" s="469"/>
    </row>
    <row r="37473" spans="6:6" x14ac:dyDescent="0.25">
      <c r="F37473" s="469"/>
    </row>
    <row r="37474" spans="6:6" x14ac:dyDescent="0.25">
      <c r="F37474" s="469"/>
    </row>
    <row r="37475" spans="6:6" x14ac:dyDescent="0.25">
      <c r="F37475" s="469"/>
    </row>
    <row r="37476" spans="6:6" x14ac:dyDescent="0.25">
      <c r="F37476" s="469"/>
    </row>
    <row r="37477" spans="6:6" x14ac:dyDescent="0.25">
      <c r="F37477" s="469"/>
    </row>
    <row r="37478" spans="6:6" x14ac:dyDescent="0.25">
      <c r="F37478" s="469"/>
    </row>
    <row r="37479" spans="6:6" x14ac:dyDescent="0.25">
      <c r="F37479" s="469"/>
    </row>
    <row r="37480" spans="6:6" x14ac:dyDescent="0.25">
      <c r="F37480" s="469"/>
    </row>
    <row r="37481" spans="6:6" x14ac:dyDescent="0.25">
      <c r="F37481" s="469"/>
    </row>
    <row r="37482" spans="6:6" x14ac:dyDescent="0.25">
      <c r="F37482" s="469"/>
    </row>
    <row r="37483" spans="6:6" x14ac:dyDescent="0.25">
      <c r="F37483" s="469"/>
    </row>
    <row r="37484" spans="6:6" x14ac:dyDescent="0.25">
      <c r="F37484" s="469"/>
    </row>
    <row r="37485" spans="6:6" x14ac:dyDescent="0.25">
      <c r="F37485" s="469"/>
    </row>
    <row r="37486" spans="6:6" x14ac:dyDescent="0.25">
      <c r="F37486" s="469"/>
    </row>
    <row r="37487" spans="6:6" x14ac:dyDescent="0.25">
      <c r="F37487" s="469"/>
    </row>
    <row r="37488" spans="6:6" x14ac:dyDescent="0.25">
      <c r="F37488" s="469"/>
    </row>
    <row r="37489" spans="6:6" x14ac:dyDescent="0.25">
      <c r="F37489" s="469"/>
    </row>
    <row r="37490" spans="6:6" x14ac:dyDescent="0.25">
      <c r="F37490" s="469"/>
    </row>
    <row r="37491" spans="6:6" x14ac:dyDescent="0.25">
      <c r="F37491" s="469"/>
    </row>
    <row r="37492" spans="6:6" x14ac:dyDescent="0.25">
      <c r="F37492" s="469"/>
    </row>
    <row r="37493" spans="6:6" x14ac:dyDescent="0.25">
      <c r="F37493" s="469"/>
    </row>
    <row r="37494" spans="6:6" x14ac:dyDescent="0.25">
      <c r="F37494" s="469"/>
    </row>
    <row r="37495" spans="6:6" x14ac:dyDescent="0.25">
      <c r="F37495" s="469"/>
    </row>
    <row r="37496" spans="6:6" x14ac:dyDescent="0.25">
      <c r="F37496" s="469"/>
    </row>
    <row r="37497" spans="6:6" x14ac:dyDescent="0.25">
      <c r="F37497" s="469"/>
    </row>
    <row r="37498" spans="6:6" x14ac:dyDescent="0.25">
      <c r="F37498" s="469"/>
    </row>
    <row r="37499" spans="6:6" x14ac:dyDescent="0.25">
      <c r="F37499" s="469"/>
    </row>
    <row r="37500" spans="6:6" x14ac:dyDescent="0.25">
      <c r="F37500" s="469"/>
    </row>
    <row r="37501" spans="6:6" x14ac:dyDescent="0.25">
      <c r="F37501" s="469"/>
    </row>
    <row r="37502" spans="6:6" x14ac:dyDescent="0.25">
      <c r="F37502" s="469"/>
    </row>
    <row r="37503" spans="6:6" x14ac:dyDescent="0.25">
      <c r="F37503" s="469"/>
    </row>
    <row r="37504" spans="6:6" x14ac:dyDescent="0.25">
      <c r="F37504" s="469"/>
    </row>
    <row r="37505" spans="6:6" x14ac:dyDescent="0.25">
      <c r="F37505" s="469"/>
    </row>
    <row r="37506" spans="6:6" x14ac:dyDescent="0.25">
      <c r="F37506" s="469"/>
    </row>
    <row r="37507" spans="6:6" x14ac:dyDescent="0.25">
      <c r="F37507" s="469"/>
    </row>
    <row r="37508" spans="6:6" x14ac:dyDescent="0.25">
      <c r="F37508" s="469"/>
    </row>
    <row r="37509" spans="6:6" x14ac:dyDescent="0.25">
      <c r="F37509" s="469"/>
    </row>
    <row r="37510" spans="6:6" x14ac:dyDescent="0.25">
      <c r="F37510" s="469"/>
    </row>
    <row r="37511" spans="6:6" x14ac:dyDescent="0.25">
      <c r="F37511" s="469"/>
    </row>
    <row r="37512" spans="6:6" x14ac:dyDescent="0.25">
      <c r="F37512" s="469"/>
    </row>
    <row r="37513" spans="6:6" x14ac:dyDescent="0.25">
      <c r="F37513" s="469"/>
    </row>
    <row r="37514" spans="6:6" x14ac:dyDescent="0.25">
      <c r="F37514" s="469"/>
    </row>
    <row r="37515" spans="6:6" x14ac:dyDescent="0.25">
      <c r="F37515" s="469"/>
    </row>
    <row r="37516" spans="6:6" x14ac:dyDescent="0.25">
      <c r="F37516" s="469"/>
    </row>
    <row r="37517" spans="6:6" x14ac:dyDescent="0.25">
      <c r="F37517" s="469"/>
    </row>
    <row r="37518" spans="6:6" x14ac:dyDescent="0.25">
      <c r="F37518" s="469"/>
    </row>
    <row r="37519" spans="6:6" x14ac:dyDescent="0.25">
      <c r="F37519" s="469"/>
    </row>
    <row r="37520" spans="6:6" x14ac:dyDescent="0.25">
      <c r="F37520" s="469"/>
    </row>
    <row r="37521" spans="6:6" x14ac:dyDescent="0.25">
      <c r="F37521" s="469"/>
    </row>
    <row r="37522" spans="6:6" x14ac:dyDescent="0.25">
      <c r="F37522" s="469"/>
    </row>
    <row r="37523" spans="6:6" x14ac:dyDescent="0.25">
      <c r="F37523" s="469"/>
    </row>
    <row r="37524" spans="6:6" x14ac:dyDescent="0.25">
      <c r="F37524" s="469"/>
    </row>
    <row r="37525" spans="6:6" x14ac:dyDescent="0.25">
      <c r="F37525" s="469"/>
    </row>
    <row r="37526" spans="6:6" x14ac:dyDescent="0.25">
      <c r="F37526" s="469"/>
    </row>
    <row r="37527" spans="6:6" x14ac:dyDescent="0.25">
      <c r="F37527" s="469"/>
    </row>
    <row r="37528" spans="6:6" x14ac:dyDescent="0.25">
      <c r="F37528" s="469"/>
    </row>
    <row r="37529" spans="6:6" x14ac:dyDescent="0.25">
      <c r="F37529" s="469"/>
    </row>
    <row r="37530" spans="6:6" x14ac:dyDescent="0.25">
      <c r="F37530" s="469"/>
    </row>
    <row r="37531" spans="6:6" x14ac:dyDescent="0.25">
      <c r="F37531" s="469"/>
    </row>
    <row r="37532" spans="6:6" x14ac:dyDescent="0.25">
      <c r="F37532" s="469"/>
    </row>
    <row r="37533" spans="6:6" x14ac:dyDescent="0.25">
      <c r="F37533" s="469"/>
    </row>
    <row r="37534" spans="6:6" x14ac:dyDescent="0.25">
      <c r="F37534" s="469"/>
    </row>
    <row r="37535" spans="6:6" x14ac:dyDescent="0.25">
      <c r="F37535" s="469"/>
    </row>
    <row r="37536" spans="6:6" x14ac:dyDescent="0.25">
      <c r="F37536" s="469"/>
    </row>
    <row r="37537" spans="6:6" x14ac:dyDescent="0.25">
      <c r="F37537" s="469"/>
    </row>
    <row r="37538" spans="6:6" x14ac:dyDescent="0.25">
      <c r="F37538" s="469"/>
    </row>
    <row r="37539" spans="6:6" x14ac:dyDescent="0.25">
      <c r="F37539" s="469"/>
    </row>
    <row r="37540" spans="6:6" x14ac:dyDescent="0.25">
      <c r="F37540" s="469"/>
    </row>
    <row r="37541" spans="6:6" x14ac:dyDescent="0.25">
      <c r="F37541" s="469"/>
    </row>
    <row r="37542" spans="6:6" x14ac:dyDescent="0.25">
      <c r="F37542" s="469"/>
    </row>
    <row r="37543" spans="6:6" x14ac:dyDescent="0.25">
      <c r="F37543" s="469"/>
    </row>
    <row r="37544" spans="6:6" x14ac:dyDescent="0.25">
      <c r="F37544" s="469"/>
    </row>
    <row r="37545" spans="6:6" x14ac:dyDescent="0.25">
      <c r="F37545" s="469"/>
    </row>
    <row r="37546" spans="6:6" x14ac:dyDescent="0.25">
      <c r="F37546" s="469"/>
    </row>
    <row r="37547" spans="6:6" x14ac:dyDescent="0.25">
      <c r="F37547" s="469"/>
    </row>
    <row r="37548" spans="6:6" x14ac:dyDescent="0.25">
      <c r="F37548" s="469"/>
    </row>
    <row r="37549" spans="6:6" x14ac:dyDescent="0.25">
      <c r="F37549" s="469"/>
    </row>
    <row r="37550" spans="6:6" x14ac:dyDescent="0.25">
      <c r="F37550" s="469"/>
    </row>
    <row r="37551" spans="6:6" x14ac:dyDescent="0.25">
      <c r="F37551" s="469"/>
    </row>
    <row r="37552" spans="6:6" x14ac:dyDescent="0.25">
      <c r="F37552" s="469"/>
    </row>
    <row r="37553" spans="6:6" x14ac:dyDescent="0.25">
      <c r="F37553" s="469"/>
    </row>
    <row r="37554" spans="6:6" x14ac:dyDescent="0.25">
      <c r="F37554" s="469"/>
    </row>
    <row r="37555" spans="6:6" x14ac:dyDescent="0.25">
      <c r="F37555" s="469"/>
    </row>
    <row r="37556" spans="6:6" x14ac:dyDescent="0.25">
      <c r="F37556" s="469"/>
    </row>
    <row r="37557" spans="6:6" x14ac:dyDescent="0.25">
      <c r="F37557" s="469"/>
    </row>
    <row r="37558" spans="6:6" x14ac:dyDescent="0.25">
      <c r="F37558" s="469"/>
    </row>
    <row r="37559" spans="6:6" x14ac:dyDescent="0.25">
      <c r="F37559" s="469"/>
    </row>
    <row r="37560" spans="6:6" x14ac:dyDescent="0.25">
      <c r="F37560" s="469"/>
    </row>
    <row r="37561" spans="6:6" x14ac:dyDescent="0.25">
      <c r="F37561" s="469"/>
    </row>
    <row r="37562" spans="6:6" x14ac:dyDescent="0.25">
      <c r="F37562" s="469"/>
    </row>
    <row r="37563" spans="6:6" x14ac:dyDescent="0.25">
      <c r="F37563" s="469"/>
    </row>
    <row r="37564" spans="6:6" x14ac:dyDescent="0.25">
      <c r="F37564" s="469"/>
    </row>
    <row r="37565" spans="6:6" x14ac:dyDescent="0.25">
      <c r="F37565" s="469"/>
    </row>
    <row r="37566" spans="6:6" x14ac:dyDescent="0.25">
      <c r="F37566" s="469"/>
    </row>
    <row r="37567" spans="6:6" x14ac:dyDescent="0.25">
      <c r="F37567" s="469"/>
    </row>
    <row r="37568" spans="6:6" x14ac:dyDescent="0.25">
      <c r="F37568" s="469"/>
    </row>
    <row r="37569" spans="6:6" x14ac:dyDescent="0.25">
      <c r="F37569" s="469"/>
    </row>
    <row r="37570" spans="6:6" x14ac:dyDescent="0.25">
      <c r="F37570" s="469"/>
    </row>
    <row r="37571" spans="6:6" x14ac:dyDescent="0.25">
      <c r="F37571" s="469"/>
    </row>
    <row r="37572" spans="6:6" x14ac:dyDescent="0.25">
      <c r="F37572" s="469"/>
    </row>
    <row r="37573" spans="6:6" x14ac:dyDescent="0.25">
      <c r="F37573" s="469"/>
    </row>
    <row r="37574" spans="6:6" x14ac:dyDescent="0.25">
      <c r="F37574" s="469"/>
    </row>
    <row r="37575" spans="6:6" x14ac:dyDescent="0.25">
      <c r="F37575" s="469"/>
    </row>
    <row r="37576" spans="6:6" x14ac:dyDescent="0.25">
      <c r="F37576" s="469"/>
    </row>
    <row r="37577" spans="6:6" x14ac:dyDescent="0.25">
      <c r="F37577" s="469"/>
    </row>
    <row r="37578" spans="6:6" x14ac:dyDescent="0.25">
      <c r="F37578" s="469"/>
    </row>
    <row r="37579" spans="6:6" x14ac:dyDescent="0.25">
      <c r="F37579" s="469"/>
    </row>
    <row r="37580" spans="6:6" x14ac:dyDescent="0.25">
      <c r="F37580" s="469"/>
    </row>
    <row r="37581" spans="6:6" x14ac:dyDescent="0.25">
      <c r="F37581" s="469"/>
    </row>
    <row r="37582" spans="6:6" x14ac:dyDescent="0.25">
      <c r="F37582" s="469"/>
    </row>
    <row r="37583" spans="6:6" x14ac:dyDescent="0.25">
      <c r="F37583" s="469"/>
    </row>
    <row r="37584" spans="6:6" x14ac:dyDescent="0.25">
      <c r="F37584" s="469"/>
    </row>
    <row r="37585" spans="6:6" x14ac:dyDescent="0.25">
      <c r="F37585" s="469"/>
    </row>
    <row r="37586" spans="6:6" x14ac:dyDescent="0.25">
      <c r="F37586" s="469"/>
    </row>
    <row r="37587" spans="6:6" x14ac:dyDescent="0.25">
      <c r="F37587" s="469"/>
    </row>
    <row r="37588" spans="6:6" x14ac:dyDescent="0.25">
      <c r="F37588" s="469"/>
    </row>
    <row r="37589" spans="6:6" x14ac:dyDescent="0.25">
      <c r="F37589" s="469"/>
    </row>
    <row r="37590" spans="6:6" x14ac:dyDescent="0.25">
      <c r="F37590" s="469"/>
    </row>
    <row r="37591" spans="6:6" x14ac:dyDescent="0.25">
      <c r="F37591" s="469"/>
    </row>
    <row r="37592" spans="6:6" x14ac:dyDescent="0.25">
      <c r="F37592" s="469"/>
    </row>
    <row r="37593" spans="6:6" x14ac:dyDescent="0.25">
      <c r="F37593" s="469"/>
    </row>
    <row r="37594" spans="6:6" x14ac:dyDescent="0.25">
      <c r="F37594" s="469"/>
    </row>
    <row r="37595" spans="6:6" x14ac:dyDescent="0.25">
      <c r="F37595" s="469"/>
    </row>
    <row r="37596" spans="6:6" x14ac:dyDescent="0.25">
      <c r="F37596" s="469"/>
    </row>
    <row r="37597" spans="6:6" x14ac:dyDescent="0.25">
      <c r="F37597" s="469"/>
    </row>
    <row r="37598" spans="6:6" x14ac:dyDescent="0.25">
      <c r="F37598" s="469"/>
    </row>
    <row r="37599" spans="6:6" x14ac:dyDescent="0.25">
      <c r="F37599" s="469"/>
    </row>
    <row r="37600" spans="6:6" x14ac:dyDescent="0.25">
      <c r="F37600" s="469"/>
    </row>
    <row r="37601" spans="6:6" x14ac:dyDescent="0.25">
      <c r="F37601" s="469"/>
    </row>
    <row r="37602" spans="6:6" x14ac:dyDescent="0.25">
      <c r="F37602" s="469"/>
    </row>
    <row r="37603" spans="6:6" x14ac:dyDescent="0.25">
      <c r="F37603" s="469"/>
    </row>
    <row r="37604" spans="6:6" x14ac:dyDescent="0.25">
      <c r="F37604" s="469"/>
    </row>
    <row r="37605" spans="6:6" x14ac:dyDescent="0.25">
      <c r="F37605" s="469"/>
    </row>
    <row r="37606" spans="6:6" x14ac:dyDescent="0.25">
      <c r="F37606" s="469"/>
    </row>
    <row r="37607" spans="6:6" x14ac:dyDescent="0.25">
      <c r="F37607" s="469"/>
    </row>
    <row r="37608" spans="6:6" x14ac:dyDescent="0.25">
      <c r="F37608" s="469"/>
    </row>
    <row r="37609" spans="6:6" x14ac:dyDescent="0.25">
      <c r="F37609" s="469"/>
    </row>
    <row r="37610" spans="6:6" x14ac:dyDescent="0.25">
      <c r="F37610" s="469"/>
    </row>
    <row r="37611" spans="6:6" x14ac:dyDescent="0.25">
      <c r="F37611" s="469"/>
    </row>
    <row r="37612" spans="6:6" x14ac:dyDescent="0.25">
      <c r="F37612" s="469"/>
    </row>
    <row r="37613" spans="6:6" x14ac:dyDescent="0.25">
      <c r="F37613" s="469"/>
    </row>
    <row r="37614" spans="6:6" x14ac:dyDescent="0.25">
      <c r="F37614" s="469"/>
    </row>
    <row r="37615" spans="6:6" x14ac:dyDescent="0.25">
      <c r="F37615" s="469"/>
    </row>
    <row r="37616" spans="6:6" x14ac:dyDescent="0.25">
      <c r="F37616" s="469"/>
    </row>
    <row r="37617" spans="6:6" x14ac:dyDescent="0.25">
      <c r="F37617" s="469"/>
    </row>
    <row r="37618" spans="6:6" x14ac:dyDescent="0.25">
      <c r="F37618" s="469"/>
    </row>
    <row r="37619" spans="6:6" x14ac:dyDescent="0.25">
      <c r="F37619" s="469"/>
    </row>
    <row r="37620" spans="6:6" x14ac:dyDescent="0.25">
      <c r="F37620" s="469"/>
    </row>
    <row r="37621" spans="6:6" x14ac:dyDescent="0.25">
      <c r="F37621" s="469"/>
    </row>
    <row r="37622" spans="6:6" x14ac:dyDescent="0.25">
      <c r="F37622" s="469"/>
    </row>
    <row r="37623" spans="6:6" x14ac:dyDescent="0.25">
      <c r="F37623" s="469"/>
    </row>
    <row r="37624" spans="6:6" x14ac:dyDescent="0.25">
      <c r="F37624" s="469"/>
    </row>
    <row r="37625" spans="6:6" x14ac:dyDescent="0.25">
      <c r="F37625" s="469"/>
    </row>
    <row r="37626" spans="6:6" x14ac:dyDescent="0.25">
      <c r="F37626" s="469"/>
    </row>
    <row r="37627" spans="6:6" x14ac:dyDescent="0.25">
      <c r="F37627" s="469"/>
    </row>
    <row r="37628" spans="6:6" x14ac:dyDescent="0.25">
      <c r="F37628" s="469"/>
    </row>
    <row r="37629" spans="6:6" x14ac:dyDescent="0.25">
      <c r="F37629" s="469"/>
    </row>
    <row r="37630" spans="6:6" x14ac:dyDescent="0.25">
      <c r="F37630" s="469"/>
    </row>
    <row r="37631" spans="6:6" x14ac:dyDescent="0.25">
      <c r="F37631" s="469"/>
    </row>
    <row r="37632" spans="6:6" x14ac:dyDescent="0.25">
      <c r="F37632" s="469"/>
    </row>
    <row r="37633" spans="6:6" x14ac:dyDescent="0.25">
      <c r="F37633" s="469"/>
    </row>
    <row r="37634" spans="6:6" x14ac:dyDescent="0.25">
      <c r="F37634" s="469"/>
    </row>
    <row r="37635" spans="6:6" x14ac:dyDescent="0.25">
      <c r="F37635" s="469"/>
    </row>
    <row r="37636" spans="6:6" x14ac:dyDescent="0.25">
      <c r="F37636" s="469"/>
    </row>
    <row r="37637" spans="6:6" x14ac:dyDescent="0.25">
      <c r="F37637" s="469"/>
    </row>
    <row r="37638" spans="6:6" x14ac:dyDescent="0.25">
      <c r="F37638" s="469"/>
    </row>
    <row r="37639" spans="6:6" x14ac:dyDescent="0.25">
      <c r="F37639" s="469"/>
    </row>
    <row r="37640" spans="6:6" x14ac:dyDescent="0.25">
      <c r="F37640" s="469"/>
    </row>
    <row r="37641" spans="6:6" x14ac:dyDescent="0.25">
      <c r="F37641" s="469"/>
    </row>
    <row r="37642" spans="6:6" x14ac:dyDescent="0.25">
      <c r="F37642" s="469"/>
    </row>
    <row r="37643" spans="6:6" x14ac:dyDescent="0.25">
      <c r="F37643" s="469"/>
    </row>
    <row r="37644" spans="6:6" x14ac:dyDescent="0.25">
      <c r="F37644" s="469"/>
    </row>
    <row r="37645" spans="6:6" x14ac:dyDescent="0.25">
      <c r="F37645" s="469"/>
    </row>
    <row r="37646" spans="6:6" x14ac:dyDescent="0.25">
      <c r="F37646" s="469"/>
    </row>
    <row r="37647" spans="6:6" x14ac:dyDescent="0.25">
      <c r="F37647" s="469"/>
    </row>
    <row r="37648" spans="6:6" x14ac:dyDescent="0.25">
      <c r="F37648" s="469"/>
    </row>
    <row r="37649" spans="6:6" x14ac:dyDescent="0.25">
      <c r="F37649" s="469"/>
    </row>
    <row r="37650" spans="6:6" x14ac:dyDescent="0.25">
      <c r="F37650" s="469"/>
    </row>
    <row r="37651" spans="6:6" x14ac:dyDescent="0.25">
      <c r="F37651" s="469"/>
    </row>
    <row r="37652" spans="6:6" x14ac:dyDescent="0.25">
      <c r="F37652" s="469"/>
    </row>
    <row r="37653" spans="6:6" x14ac:dyDescent="0.25">
      <c r="F37653" s="469"/>
    </row>
    <row r="37654" spans="6:6" x14ac:dyDescent="0.25">
      <c r="F37654" s="469"/>
    </row>
    <row r="37655" spans="6:6" x14ac:dyDescent="0.25">
      <c r="F37655" s="469"/>
    </row>
    <row r="37656" spans="6:6" x14ac:dyDescent="0.25">
      <c r="F37656" s="469"/>
    </row>
    <row r="37657" spans="6:6" x14ac:dyDescent="0.25">
      <c r="F37657" s="469"/>
    </row>
    <row r="37658" spans="6:6" x14ac:dyDescent="0.25">
      <c r="F37658" s="469"/>
    </row>
    <row r="37659" spans="6:6" x14ac:dyDescent="0.25">
      <c r="F37659" s="469"/>
    </row>
    <row r="37660" spans="6:6" x14ac:dyDescent="0.25">
      <c r="F37660" s="469"/>
    </row>
    <row r="37661" spans="6:6" x14ac:dyDescent="0.25">
      <c r="F37661" s="469"/>
    </row>
    <row r="37662" spans="6:6" x14ac:dyDescent="0.25">
      <c r="F37662" s="469"/>
    </row>
    <row r="37663" spans="6:6" x14ac:dyDescent="0.25">
      <c r="F37663" s="469"/>
    </row>
    <row r="37664" spans="6:6" x14ac:dyDescent="0.25">
      <c r="F37664" s="469"/>
    </row>
    <row r="37665" spans="6:6" x14ac:dyDescent="0.25">
      <c r="F37665" s="469"/>
    </row>
    <row r="37666" spans="6:6" x14ac:dyDescent="0.25">
      <c r="F37666" s="469"/>
    </row>
    <row r="37667" spans="6:6" x14ac:dyDescent="0.25">
      <c r="F37667" s="469"/>
    </row>
    <row r="37668" spans="6:6" x14ac:dyDescent="0.25">
      <c r="F37668" s="469"/>
    </row>
    <row r="37669" spans="6:6" x14ac:dyDescent="0.25">
      <c r="F37669" s="469"/>
    </row>
    <row r="37670" spans="6:6" x14ac:dyDescent="0.25">
      <c r="F37670" s="469"/>
    </row>
    <row r="37671" spans="6:6" x14ac:dyDescent="0.25">
      <c r="F37671" s="469"/>
    </row>
    <row r="37672" spans="6:6" x14ac:dyDescent="0.25">
      <c r="F37672" s="469"/>
    </row>
    <row r="37673" spans="6:6" x14ac:dyDescent="0.25">
      <c r="F37673" s="469"/>
    </row>
    <row r="37674" spans="6:6" x14ac:dyDescent="0.25">
      <c r="F37674" s="469"/>
    </row>
    <row r="37675" spans="6:6" x14ac:dyDescent="0.25">
      <c r="F37675" s="469"/>
    </row>
    <row r="37676" spans="6:6" x14ac:dyDescent="0.25">
      <c r="F37676" s="469"/>
    </row>
    <row r="37677" spans="6:6" x14ac:dyDescent="0.25">
      <c r="F37677" s="469"/>
    </row>
    <row r="37678" spans="6:6" x14ac:dyDescent="0.25">
      <c r="F37678" s="469"/>
    </row>
    <row r="37679" spans="6:6" x14ac:dyDescent="0.25">
      <c r="F37679" s="469"/>
    </row>
    <row r="37680" spans="6:6" x14ac:dyDescent="0.25">
      <c r="F37680" s="469"/>
    </row>
    <row r="37681" spans="6:6" x14ac:dyDescent="0.25">
      <c r="F37681" s="469"/>
    </row>
    <row r="37682" spans="6:6" x14ac:dyDescent="0.25">
      <c r="F37682" s="469"/>
    </row>
    <row r="37683" spans="6:6" x14ac:dyDescent="0.25">
      <c r="F37683" s="469"/>
    </row>
    <row r="37684" spans="6:6" x14ac:dyDescent="0.25">
      <c r="F37684" s="469"/>
    </row>
    <row r="37685" spans="6:6" x14ac:dyDescent="0.25">
      <c r="F37685" s="469"/>
    </row>
    <row r="37686" spans="6:6" x14ac:dyDescent="0.25">
      <c r="F37686" s="469"/>
    </row>
    <row r="37687" spans="6:6" x14ac:dyDescent="0.25">
      <c r="F37687" s="469"/>
    </row>
    <row r="37688" spans="6:6" x14ac:dyDescent="0.25">
      <c r="F37688" s="469"/>
    </row>
    <row r="37689" spans="6:6" x14ac:dyDescent="0.25">
      <c r="F37689" s="469"/>
    </row>
    <row r="37690" spans="6:6" x14ac:dyDescent="0.25">
      <c r="F37690" s="469"/>
    </row>
    <row r="37691" spans="6:6" x14ac:dyDescent="0.25">
      <c r="F37691" s="469"/>
    </row>
    <row r="37692" spans="6:6" x14ac:dyDescent="0.25">
      <c r="F37692" s="469"/>
    </row>
    <row r="37693" spans="6:6" x14ac:dyDescent="0.25">
      <c r="F37693" s="469"/>
    </row>
    <row r="37694" spans="6:6" x14ac:dyDescent="0.25">
      <c r="F37694" s="469"/>
    </row>
    <row r="37695" spans="6:6" x14ac:dyDescent="0.25">
      <c r="F37695" s="469"/>
    </row>
    <row r="37696" spans="6:6" x14ac:dyDescent="0.25">
      <c r="F37696" s="469"/>
    </row>
    <row r="37697" spans="6:6" x14ac:dyDescent="0.25">
      <c r="F37697" s="469"/>
    </row>
    <row r="37698" spans="6:6" x14ac:dyDescent="0.25">
      <c r="F37698" s="469"/>
    </row>
    <row r="37699" spans="6:6" x14ac:dyDescent="0.25">
      <c r="F37699" s="469"/>
    </row>
    <row r="37700" spans="6:6" x14ac:dyDescent="0.25">
      <c r="F37700" s="469"/>
    </row>
    <row r="37701" spans="6:6" x14ac:dyDescent="0.25">
      <c r="F37701" s="469"/>
    </row>
    <row r="37702" spans="6:6" x14ac:dyDescent="0.25">
      <c r="F37702" s="469"/>
    </row>
    <row r="37703" spans="6:6" x14ac:dyDescent="0.25">
      <c r="F37703" s="469"/>
    </row>
    <row r="37704" spans="6:6" x14ac:dyDescent="0.25">
      <c r="F37704" s="469"/>
    </row>
    <row r="37705" spans="6:6" x14ac:dyDescent="0.25">
      <c r="F37705" s="469"/>
    </row>
    <row r="37706" spans="6:6" x14ac:dyDescent="0.25">
      <c r="F37706" s="469"/>
    </row>
    <row r="37707" spans="6:6" x14ac:dyDescent="0.25">
      <c r="F37707" s="469"/>
    </row>
    <row r="37708" spans="6:6" x14ac:dyDescent="0.25">
      <c r="F37708" s="469"/>
    </row>
    <row r="37709" spans="6:6" x14ac:dyDescent="0.25">
      <c r="F37709" s="469"/>
    </row>
    <row r="37710" spans="6:6" x14ac:dyDescent="0.25">
      <c r="F37710" s="469"/>
    </row>
    <row r="37711" spans="6:6" x14ac:dyDescent="0.25">
      <c r="F37711" s="469"/>
    </row>
    <row r="37712" spans="6:6" x14ac:dyDescent="0.25">
      <c r="F37712" s="469"/>
    </row>
    <row r="37713" spans="6:6" x14ac:dyDescent="0.25">
      <c r="F37713" s="469"/>
    </row>
    <row r="37714" spans="6:6" x14ac:dyDescent="0.25">
      <c r="F37714" s="469"/>
    </row>
    <row r="37715" spans="6:6" x14ac:dyDescent="0.25">
      <c r="F37715" s="469"/>
    </row>
    <row r="37716" spans="6:6" x14ac:dyDescent="0.25">
      <c r="F37716" s="469"/>
    </row>
    <row r="37717" spans="6:6" x14ac:dyDescent="0.25">
      <c r="F37717" s="469"/>
    </row>
    <row r="37718" spans="6:6" x14ac:dyDescent="0.25">
      <c r="F37718" s="469"/>
    </row>
    <row r="37719" spans="6:6" x14ac:dyDescent="0.25">
      <c r="F37719" s="469"/>
    </row>
    <row r="37720" spans="6:6" x14ac:dyDescent="0.25">
      <c r="F37720" s="469"/>
    </row>
    <row r="37721" spans="6:6" x14ac:dyDescent="0.25">
      <c r="F37721" s="469"/>
    </row>
    <row r="37722" spans="6:6" x14ac:dyDescent="0.25">
      <c r="F37722" s="469"/>
    </row>
    <row r="37723" spans="6:6" x14ac:dyDescent="0.25">
      <c r="F37723" s="469"/>
    </row>
    <row r="37724" spans="6:6" x14ac:dyDescent="0.25">
      <c r="F37724" s="469"/>
    </row>
    <row r="37725" spans="6:6" x14ac:dyDescent="0.25">
      <c r="F37725" s="469"/>
    </row>
    <row r="37726" spans="6:6" x14ac:dyDescent="0.25">
      <c r="F37726" s="469"/>
    </row>
    <row r="37727" spans="6:6" x14ac:dyDescent="0.25">
      <c r="F37727" s="469"/>
    </row>
    <row r="37728" spans="6:6" x14ac:dyDescent="0.25">
      <c r="F37728" s="469"/>
    </row>
    <row r="37729" spans="6:6" x14ac:dyDescent="0.25">
      <c r="F37729" s="469"/>
    </row>
    <row r="37730" spans="6:6" x14ac:dyDescent="0.25">
      <c r="F37730" s="469"/>
    </row>
    <row r="37731" spans="6:6" x14ac:dyDescent="0.25">
      <c r="F37731" s="469"/>
    </row>
    <row r="37732" spans="6:6" x14ac:dyDescent="0.25">
      <c r="F37732" s="469"/>
    </row>
    <row r="37733" spans="6:6" x14ac:dyDescent="0.25">
      <c r="F37733" s="469"/>
    </row>
    <row r="37734" spans="6:6" x14ac:dyDescent="0.25">
      <c r="F37734" s="469"/>
    </row>
    <row r="37735" spans="6:6" x14ac:dyDescent="0.25">
      <c r="F37735" s="469"/>
    </row>
    <row r="37736" spans="6:6" x14ac:dyDescent="0.25">
      <c r="F37736" s="469"/>
    </row>
    <row r="37737" spans="6:6" x14ac:dyDescent="0.25">
      <c r="F37737" s="469"/>
    </row>
    <row r="37738" spans="6:6" x14ac:dyDescent="0.25">
      <c r="F37738" s="469"/>
    </row>
    <row r="37739" spans="6:6" x14ac:dyDescent="0.25">
      <c r="F37739" s="469"/>
    </row>
    <row r="37740" spans="6:6" x14ac:dyDescent="0.25">
      <c r="F37740" s="469"/>
    </row>
    <row r="37741" spans="6:6" x14ac:dyDescent="0.25">
      <c r="F37741" s="469"/>
    </row>
    <row r="37742" spans="6:6" x14ac:dyDescent="0.25">
      <c r="F37742" s="469"/>
    </row>
    <row r="37743" spans="6:6" x14ac:dyDescent="0.25">
      <c r="F37743" s="469"/>
    </row>
    <row r="37744" spans="6:6" x14ac:dyDescent="0.25">
      <c r="F37744" s="469"/>
    </row>
    <row r="37745" spans="6:6" x14ac:dyDescent="0.25">
      <c r="F37745" s="469"/>
    </row>
    <row r="37746" spans="6:6" x14ac:dyDescent="0.25">
      <c r="F37746" s="469"/>
    </row>
    <row r="37747" spans="6:6" x14ac:dyDescent="0.25">
      <c r="F37747" s="469"/>
    </row>
    <row r="37748" spans="6:6" x14ac:dyDescent="0.25">
      <c r="F37748" s="469"/>
    </row>
    <row r="37749" spans="6:6" x14ac:dyDescent="0.25">
      <c r="F37749" s="469"/>
    </row>
    <row r="37750" spans="6:6" x14ac:dyDescent="0.25">
      <c r="F37750" s="469"/>
    </row>
    <row r="37751" spans="6:6" x14ac:dyDescent="0.25">
      <c r="F37751" s="469"/>
    </row>
    <row r="37752" spans="6:6" x14ac:dyDescent="0.25">
      <c r="F37752" s="469"/>
    </row>
    <row r="37753" spans="6:6" x14ac:dyDescent="0.25">
      <c r="F37753" s="469"/>
    </row>
    <row r="37754" spans="6:6" x14ac:dyDescent="0.25">
      <c r="F37754" s="469"/>
    </row>
    <row r="37755" spans="6:6" x14ac:dyDescent="0.25">
      <c r="F37755" s="469"/>
    </row>
    <row r="37756" spans="6:6" x14ac:dyDescent="0.25">
      <c r="F37756" s="469"/>
    </row>
    <row r="37757" spans="6:6" x14ac:dyDescent="0.25">
      <c r="F37757" s="469"/>
    </row>
    <row r="37758" spans="6:6" x14ac:dyDescent="0.25">
      <c r="F37758" s="469"/>
    </row>
    <row r="37759" spans="6:6" x14ac:dyDescent="0.25">
      <c r="F37759" s="469"/>
    </row>
    <row r="37760" spans="6:6" x14ac:dyDescent="0.25">
      <c r="F37760" s="469"/>
    </row>
    <row r="37761" spans="6:6" x14ac:dyDescent="0.25">
      <c r="F37761" s="469"/>
    </row>
    <row r="37762" spans="6:6" x14ac:dyDescent="0.25">
      <c r="F37762" s="469"/>
    </row>
    <row r="37763" spans="6:6" x14ac:dyDescent="0.25">
      <c r="F37763" s="469"/>
    </row>
    <row r="37764" spans="6:6" x14ac:dyDescent="0.25">
      <c r="F37764" s="469"/>
    </row>
    <row r="37765" spans="6:6" x14ac:dyDescent="0.25">
      <c r="F37765" s="469"/>
    </row>
    <row r="37766" spans="6:6" x14ac:dyDescent="0.25">
      <c r="F37766" s="469"/>
    </row>
    <row r="37767" spans="6:6" x14ac:dyDescent="0.25">
      <c r="F37767" s="469"/>
    </row>
    <row r="37768" spans="6:6" x14ac:dyDescent="0.25">
      <c r="F37768" s="469"/>
    </row>
    <row r="37769" spans="6:6" x14ac:dyDescent="0.25">
      <c r="F37769" s="469"/>
    </row>
    <row r="37770" spans="6:6" x14ac:dyDescent="0.25">
      <c r="F37770" s="469"/>
    </row>
    <row r="37771" spans="6:6" x14ac:dyDescent="0.25">
      <c r="F37771" s="469"/>
    </row>
    <row r="37772" spans="6:6" x14ac:dyDescent="0.25">
      <c r="F37772" s="469"/>
    </row>
    <row r="37773" spans="6:6" x14ac:dyDescent="0.25">
      <c r="F37773" s="469"/>
    </row>
    <row r="37774" spans="6:6" x14ac:dyDescent="0.25">
      <c r="F37774" s="469"/>
    </row>
    <row r="37775" spans="6:6" x14ac:dyDescent="0.25">
      <c r="F37775" s="469"/>
    </row>
    <row r="37776" spans="6:6" x14ac:dyDescent="0.25">
      <c r="F37776" s="469"/>
    </row>
    <row r="37777" spans="6:6" x14ac:dyDescent="0.25">
      <c r="F37777" s="469"/>
    </row>
    <row r="37778" spans="6:6" x14ac:dyDescent="0.25">
      <c r="F37778" s="469"/>
    </row>
    <row r="37779" spans="6:6" x14ac:dyDescent="0.25">
      <c r="F37779" s="469"/>
    </row>
    <row r="37780" spans="6:6" x14ac:dyDescent="0.25">
      <c r="F37780" s="469"/>
    </row>
    <row r="37781" spans="6:6" x14ac:dyDescent="0.25">
      <c r="F37781" s="469"/>
    </row>
    <row r="37782" spans="6:6" x14ac:dyDescent="0.25">
      <c r="F37782" s="469"/>
    </row>
    <row r="37783" spans="6:6" x14ac:dyDescent="0.25">
      <c r="F37783" s="469"/>
    </row>
    <row r="37784" spans="6:6" x14ac:dyDescent="0.25">
      <c r="F37784" s="469"/>
    </row>
    <row r="37785" spans="6:6" x14ac:dyDescent="0.25">
      <c r="F37785" s="469"/>
    </row>
    <row r="37786" spans="6:6" x14ac:dyDescent="0.25">
      <c r="F37786" s="469"/>
    </row>
    <row r="37787" spans="6:6" x14ac:dyDescent="0.25">
      <c r="F37787" s="469"/>
    </row>
    <row r="37788" spans="6:6" x14ac:dyDescent="0.25">
      <c r="F37788" s="469"/>
    </row>
    <row r="37789" spans="6:6" x14ac:dyDescent="0.25">
      <c r="F37789" s="469"/>
    </row>
    <row r="37790" spans="6:6" x14ac:dyDescent="0.25">
      <c r="F37790" s="469"/>
    </row>
    <row r="37791" spans="6:6" x14ac:dyDescent="0.25">
      <c r="F37791" s="469"/>
    </row>
    <row r="37792" spans="6:6" x14ac:dyDescent="0.25">
      <c r="F37792" s="469"/>
    </row>
    <row r="37793" spans="6:6" x14ac:dyDescent="0.25">
      <c r="F37793" s="469"/>
    </row>
    <row r="37794" spans="6:6" x14ac:dyDescent="0.25">
      <c r="F37794" s="469"/>
    </row>
    <row r="37795" spans="6:6" x14ac:dyDescent="0.25">
      <c r="F37795" s="469"/>
    </row>
    <row r="37796" spans="6:6" x14ac:dyDescent="0.25">
      <c r="F37796" s="469"/>
    </row>
    <row r="37797" spans="6:6" x14ac:dyDescent="0.25">
      <c r="F37797" s="469"/>
    </row>
    <row r="37798" spans="6:6" x14ac:dyDescent="0.25">
      <c r="F37798" s="469"/>
    </row>
    <row r="37799" spans="6:6" x14ac:dyDescent="0.25">
      <c r="F37799" s="469"/>
    </row>
    <row r="37800" spans="6:6" x14ac:dyDescent="0.25">
      <c r="F37800" s="469"/>
    </row>
    <row r="37801" spans="6:6" x14ac:dyDescent="0.25">
      <c r="F37801" s="469"/>
    </row>
    <row r="37802" spans="6:6" x14ac:dyDescent="0.25">
      <c r="F37802" s="469"/>
    </row>
    <row r="37803" spans="6:6" x14ac:dyDescent="0.25">
      <c r="F37803" s="469"/>
    </row>
    <row r="37804" spans="6:6" x14ac:dyDescent="0.25">
      <c r="F37804" s="469"/>
    </row>
    <row r="37805" spans="6:6" x14ac:dyDescent="0.25">
      <c r="F37805" s="469"/>
    </row>
    <row r="37806" spans="6:6" x14ac:dyDescent="0.25">
      <c r="F37806" s="469"/>
    </row>
    <row r="37807" spans="6:6" x14ac:dyDescent="0.25">
      <c r="F37807" s="469"/>
    </row>
    <row r="37808" spans="6:6" x14ac:dyDescent="0.25">
      <c r="F37808" s="469"/>
    </row>
    <row r="37809" spans="6:6" x14ac:dyDescent="0.25">
      <c r="F37809" s="469"/>
    </row>
    <row r="37810" spans="6:6" x14ac:dyDescent="0.25">
      <c r="F37810" s="469"/>
    </row>
    <row r="37811" spans="6:6" x14ac:dyDescent="0.25">
      <c r="F37811" s="469"/>
    </row>
    <row r="37812" spans="6:6" x14ac:dyDescent="0.25">
      <c r="F37812" s="469"/>
    </row>
    <row r="37813" spans="6:6" x14ac:dyDescent="0.25">
      <c r="F37813" s="469"/>
    </row>
    <row r="37814" spans="6:6" x14ac:dyDescent="0.25">
      <c r="F37814" s="469"/>
    </row>
    <row r="37815" spans="6:6" x14ac:dyDescent="0.25">
      <c r="F37815" s="469"/>
    </row>
    <row r="37816" spans="6:6" x14ac:dyDescent="0.25">
      <c r="F37816" s="469"/>
    </row>
    <row r="37817" spans="6:6" x14ac:dyDescent="0.25">
      <c r="F37817" s="469"/>
    </row>
    <row r="37818" spans="6:6" x14ac:dyDescent="0.25">
      <c r="F37818" s="469"/>
    </row>
    <row r="37819" spans="6:6" x14ac:dyDescent="0.25">
      <c r="F37819" s="469"/>
    </row>
    <row r="37820" spans="6:6" x14ac:dyDescent="0.25">
      <c r="F37820" s="469"/>
    </row>
    <row r="37821" spans="6:6" x14ac:dyDescent="0.25">
      <c r="F37821" s="469"/>
    </row>
    <row r="37822" spans="6:6" x14ac:dyDescent="0.25">
      <c r="F37822" s="469"/>
    </row>
    <row r="37823" spans="6:6" x14ac:dyDescent="0.25">
      <c r="F37823" s="469"/>
    </row>
    <row r="37824" spans="6:6" x14ac:dyDescent="0.25">
      <c r="F37824" s="469"/>
    </row>
    <row r="37825" spans="6:6" x14ac:dyDescent="0.25">
      <c r="F37825" s="469"/>
    </row>
    <row r="37826" spans="6:6" x14ac:dyDescent="0.25">
      <c r="F37826" s="469"/>
    </row>
    <row r="37827" spans="6:6" x14ac:dyDescent="0.25">
      <c r="F37827" s="469"/>
    </row>
    <row r="37828" spans="6:6" x14ac:dyDescent="0.25">
      <c r="F37828" s="469"/>
    </row>
    <row r="37829" spans="6:6" x14ac:dyDescent="0.25">
      <c r="F37829" s="469"/>
    </row>
    <row r="37830" spans="6:6" x14ac:dyDescent="0.25">
      <c r="F37830" s="469"/>
    </row>
    <row r="37831" spans="6:6" x14ac:dyDescent="0.25">
      <c r="F37831" s="469"/>
    </row>
    <row r="37832" spans="6:6" x14ac:dyDescent="0.25">
      <c r="F37832" s="469"/>
    </row>
    <row r="37833" spans="6:6" x14ac:dyDescent="0.25">
      <c r="F37833" s="469"/>
    </row>
    <row r="37834" spans="6:6" x14ac:dyDescent="0.25">
      <c r="F37834" s="469"/>
    </row>
    <row r="37835" spans="6:6" x14ac:dyDescent="0.25">
      <c r="F37835" s="469"/>
    </row>
    <row r="37836" spans="6:6" x14ac:dyDescent="0.25">
      <c r="F37836" s="469"/>
    </row>
    <row r="37837" spans="6:6" x14ac:dyDescent="0.25">
      <c r="F37837" s="469"/>
    </row>
    <row r="37838" spans="6:6" x14ac:dyDescent="0.25">
      <c r="F37838" s="469"/>
    </row>
    <row r="37839" spans="6:6" x14ac:dyDescent="0.25">
      <c r="F37839" s="469"/>
    </row>
    <row r="37840" spans="6:6" x14ac:dyDescent="0.25">
      <c r="F37840" s="469"/>
    </row>
    <row r="37841" spans="6:6" x14ac:dyDescent="0.25">
      <c r="F37841" s="469"/>
    </row>
    <row r="37842" spans="6:6" x14ac:dyDescent="0.25">
      <c r="F37842" s="469"/>
    </row>
    <row r="37843" spans="6:6" x14ac:dyDescent="0.25">
      <c r="F37843" s="469"/>
    </row>
    <row r="37844" spans="6:6" x14ac:dyDescent="0.25">
      <c r="F37844" s="469"/>
    </row>
    <row r="37845" spans="6:6" x14ac:dyDescent="0.25">
      <c r="F37845" s="469"/>
    </row>
    <row r="37846" spans="6:6" x14ac:dyDescent="0.25">
      <c r="F37846" s="469"/>
    </row>
    <row r="37847" spans="6:6" x14ac:dyDescent="0.25">
      <c r="F37847" s="469"/>
    </row>
    <row r="37848" spans="6:6" x14ac:dyDescent="0.25">
      <c r="F37848" s="469"/>
    </row>
    <row r="37849" spans="6:6" x14ac:dyDescent="0.25">
      <c r="F37849" s="469"/>
    </row>
    <row r="37850" spans="6:6" x14ac:dyDescent="0.25">
      <c r="F37850" s="469"/>
    </row>
    <row r="37851" spans="6:6" x14ac:dyDescent="0.25">
      <c r="F37851" s="469"/>
    </row>
    <row r="37852" spans="6:6" x14ac:dyDescent="0.25">
      <c r="F37852" s="469"/>
    </row>
    <row r="37853" spans="6:6" x14ac:dyDescent="0.25">
      <c r="F37853" s="469"/>
    </row>
    <row r="37854" spans="6:6" x14ac:dyDescent="0.25">
      <c r="F37854" s="469"/>
    </row>
    <row r="37855" spans="6:6" x14ac:dyDescent="0.25">
      <c r="F37855" s="469"/>
    </row>
    <row r="37856" spans="6:6" x14ac:dyDescent="0.25">
      <c r="F37856" s="469"/>
    </row>
    <row r="37857" spans="6:6" x14ac:dyDescent="0.25">
      <c r="F37857" s="469"/>
    </row>
    <row r="37858" spans="6:6" x14ac:dyDescent="0.25">
      <c r="F37858" s="469"/>
    </row>
    <row r="37859" spans="6:6" x14ac:dyDescent="0.25">
      <c r="F37859" s="469"/>
    </row>
    <row r="37860" spans="6:6" x14ac:dyDescent="0.25">
      <c r="F37860" s="469"/>
    </row>
    <row r="37861" spans="6:6" x14ac:dyDescent="0.25">
      <c r="F37861" s="469"/>
    </row>
    <row r="37862" spans="6:6" x14ac:dyDescent="0.25">
      <c r="F37862" s="469"/>
    </row>
    <row r="37863" spans="6:6" x14ac:dyDescent="0.25">
      <c r="F37863" s="469"/>
    </row>
    <row r="37864" spans="6:6" x14ac:dyDescent="0.25">
      <c r="F37864" s="469"/>
    </row>
    <row r="37865" spans="6:6" x14ac:dyDescent="0.25">
      <c r="F37865" s="469"/>
    </row>
    <row r="37866" spans="6:6" x14ac:dyDescent="0.25">
      <c r="F37866" s="469"/>
    </row>
    <row r="37867" spans="6:6" x14ac:dyDescent="0.25">
      <c r="F37867" s="469"/>
    </row>
    <row r="37868" spans="6:6" x14ac:dyDescent="0.25">
      <c r="F37868" s="469"/>
    </row>
    <row r="37869" spans="6:6" x14ac:dyDescent="0.25">
      <c r="F37869" s="469"/>
    </row>
    <row r="37870" spans="6:6" x14ac:dyDescent="0.25">
      <c r="F37870" s="469"/>
    </row>
    <row r="37871" spans="6:6" x14ac:dyDescent="0.25">
      <c r="F37871" s="469"/>
    </row>
    <row r="37872" spans="6:6" x14ac:dyDescent="0.25">
      <c r="F37872" s="469"/>
    </row>
    <row r="37873" spans="6:6" x14ac:dyDescent="0.25">
      <c r="F37873" s="469"/>
    </row>
    <row r="37874" spans="6:6" x14ac:dyDescent="0.25">
      <c r="F37874" s="469"/>
    </row>
    <row r="37875" spans="6:6" x14ac:dyDescent="0.25">
      <c r="F37875" s="469"/>
    </row>
    <row r="37876" spans="6:6" x14ac:dyDescent="0.25">
      <c r="F37876" s="469"/>
    </row>
    <row r="37877" spans="6:6" x14ac:dyDescent="0.25">
      <c r="F37877" s="469"/>
    </row>
    <row r="37878" spans="6:6" x14ac:dyDescent="0.25">
      <c r="F37878" s="469"/>
    </row>
    <row r="37879" spans="6:6" x14ac:dyDescent="0.25">
      <c r="F37879" s="469"/>
    </row>
    <row r="37880" spans="6:6" x14ac:dyDescent="0.25">
      <c r="F37880" s="469"/>
    </row>
    <row r="37881" spans="6:6" x14ac:dyDescent="0.25">
      <c r="F37881" s="469"/>
    </row>
    <row r="37882" spans="6:6" x14ac:dyDescent="0.25">
      <c r="F37882" s="469"/>
    </row>
    <row r="37883" spans="6:6" x14ac:dyDescent="0.25">
      <c r="F37883" s="469"/>
    </row>
    <row r="37884" spans="6:6" x14ac:dyDescent="0.25">
      <c r="F37884" s="469"/>
    </row>
    <row r="37885" spans="6:6" x14ac:dyDescent="0.25">
      <c r="F37885" s="469"/>
    </row>
    <row r="37886" spans="6:6" x14ac:dyDescent="0.25">
      <c r="F37886" s="469"/>
    </row>
    <row r="37887" spans="6:6" x14ac:dyDescent="0.25">
      <c r="F37887" s="469"/>
    </row>
    <row r="37888" spans="6:6" x14ac:dyDescent="0.25">
      <c r="F37888" s="469"/>
    </row>
    <row r="37889" spans="6:6" x14ac:dyDescent="0.25">
      <c r="F37889" s="469"/>
    </row>
    <row r="37890" spans="6:6" x14ac:dyDescent="0.25">
      <c r="F37890" s="469"/>
    </row>
    <row r="37891" spans="6:6" x14ac:dyDescent="0.25">
      <c r="F37891" s="469"/>
    </row>
    <row r="37892" spans="6:6" x14ac:dyDescent="0.25">
      <c r="F37892" s="469"/>
    </row>
    <row r="37893" spans="6:6" x14ac:dyDescent="0.25">
      <c r="F37893" s="469"/>
    </row>
    <row r="37894" spans="6:6" x14ac:dyDescent="0.25">
      <c r="F37894" s="469"/>
    </row>
    <row r="37895" spans="6:6" x14ac:dyDescent="0.25">
      <c r="F37895" s="469"/>
    </row>
    <row r="37896" spans="6:6" x14ac:dyDescent="0.25">
      <c r="F37896" s="469"/>
    </row>
    <row r="37897" spans="6:6" x14ac:dyDescent="0.25">
      <c r="F37897" s="469"/>
    </row>
    <row r="37898" spans="6:6" x14ac:dyDescent="0.25">
      <c r="F37898" s="469"/>
    </row>
    <row r="37899" spans="6:6" x14ac:dyDescent="0.25">
      <c r="F37899" s="469"/>
    </row>
    <row r="37900" spans="6:6" x14ac:dyDescent="0.25">
      <c r="F37900" s="469"/>
    </row>
    <row r="37901" spans="6:6" x14ac:dyDescent="0.25">
      <c r="F37901" s="469"/>
    </row>
    <row r="37902" spans="6:6" x14ac:dyDescent="0.25">
      <c r="F37902" s="469"/>
    </row>
    <row r="37903" spans="6:6" x14ac:dyDescent="0.25">
      <c r="F37903" s="469"/>
    </row>
    <row r="37904" spans="6:6" x14ac:dyDescent="0.25">
      <c r="F37904" s="469"/>
    </row>
    <row r="37905" spans="6:6" x14ac:dyDescent="0.25">
      <c r="F37905" s="469"/>
    </row>
    <row r="37906" spans="6:6" x14ac:dyDescent="0.25">
      <c r="F37906" s="469"/>
    </row>
    <row r="37907" spans="6:6" x14ac:dyDescent="0.25">
      <c r="F37907" s="469"/>
    </row>
    <row r="37908" spans="6:6" x14ac:dyDescent="0.25">
      <c r="F37908" s="469"/>
    </row>
    <row r="37909" spans="6:6" x14ac:dyDescent="0.25">
      <c r="F37909" s="469"/>
    </row>
    <row r="37910" spans="6:6" x14ac:dyDescent="0.25">
      <c r="F37910" s="469"/>
    </row>
    <row r="37911" spans="6:6" x14ac:dyDescent="0.25">
      <c r="F37911" s="469"/>
    </row>
    <row r="37912" spans="6:6" x14ac:dyDescent="0.25">
      <c r="F37912" s="469"/>
    </row>
    <row r="37913" spans="6:6" x14ac:dyDescent="0.25">
      <c r="F37913" s="469"/>
    </row>
    <row r="37914" spans="6:6" x14ac:dyDescent="0.25">
      <c r="F37914" s="469"/>
    </row>
    <row r="37915" spans="6:6" x14ac:dyDescent="0.25">
      <c r="F37915" s="469"/>
    </row>
    <row r="37916" spans="6:6" x14ac:dyDescent="0.25">
      <c r="F37916" s="469"/>
    </row>
    <row r="37917" spans="6:6" x14ac:dyDescent="0.25">
      <c r="F37917" s="469"/>
    </row>
    <row r="37918" spans="6:6" x14ac:dyDescent="0.25">
      <c r="F37918" s="469"/>
    </row>
    <row r="37919" spans="6:6" x14ac:dyDescent="0.25">
      <c r="F37919" s="469"/>
    </row>
    <row r="37920" spans="6:6" x14ac:dyDescent="0.25">
      <c r="F37920" s="469"/>
    </row>
    <row r="37921" spans="6:6" x14ac:dyDescent="0.25">
      <c r="F37921" s="469"/>
    </row>
    <row r="37922" spans="6:6" x14ac:dyDescent="0.25">
      <c r="F37922" s="469"/>
    </row>
    <row r="37923" spans="6:6" x14ac:dyDescent="0.25">
      <c r="F37923" s="469"/>
    </row>
    <row r="37924" spans="6:6" x14ac:dyDescent="0.25">
      <c r="F37924" s="469"/>
    </row>
    <row r="37925" spans="6:6" x14ac:dyDescent="0.25">
      <c r="F37925" s="469"/>
    </row>
    <row r="37926" spans="6:6" x14ac:dyDescent="0.25">
      <c r="F37926" s="469"/>
    </row>
    <row r="37927" spans="6:6" x14ac:dyDescent="0.25">
      <c r="F37927" s="469"/>
    </row>
    <row r="37928" spans="6:6" x14ac:dyDescent="0.25">
      <c r="F37928" s="469"/>
    </row>
    <row r="37929" spans="6:6" x14ac:dyDescent="0.25">
      <c r="F37929" s="469"/>
    </row>
    <row r="37930" spans="6:6" x14ac:dyDescent="0.25">
      <c r="F37930" s="469"/>
    </row>
    <row r="37931" spans="6:6" x14ac:dyDescent="0.25">
      <c r="F37931" s="469"/>
    </row>
    <row r="37932" spans="6:6" x14ac:dyDescent="0.25">
      <c r="F37932" s="469"/>
    </row>
    <row r="37933" spans="6:6" x14ac:dyDescent="0.25">
      <c r="F37933" s="469"/>
    </row>
    <row r="37934" spans="6:6" x14ac:dyDescent="0.25">
      <c r="F37934" s="469"/>
    </row>
    <row r="37935" spans="6:6" x14ac:dyDescent="0.25">
      <c r="F37935" s="469"/>
    </row>
    <row r="37936" spans="6:6" x14ac:dyDescent="0.25">
      <c r="F37936" s="469"/>
    </row>
    <row r="37937" spans="6:6" x14ac:dyDescent="0.25">
      <c r="F37937" s="469"/>
    </row>
    <row r="37938" spans="6:6" x14ac:dyDescent="0.25">
      <c r="F37938" s="469"/>
    </row>
    <row r="37939" spans="6:6" x14ac:dyDescent="0.25">
      <c r="F37939" s="469"/>
    </row>
    <row r="37940" spans="6:6" x14ac:dyDescent="0.25">
      <c r="F37940" s="469"/>
    </row>
    <row r="37941" spans="6:6" x14ac:dyDescent="0.25">
      <c r="F37941" s="469"/>
    </row>
    <row r="37942" spans="6:6" x14ac:dyDescent="0.25">
      <c r="F37942" s="469"/>
    </row>
    <row r="37943" spans="6:6" x14ac:dyDescent="0.25">
      <c r="F37943" s="469"/>
    </row>
    <row r="37944" spans="6:6" x14ac:dyDescent="0.25">
      <c r="F37944" s="469"/>
    </row>
    <row r="37945" spans="6:6" x14ac:dyDescent="0.25">
      <c r="F37945" s="469"/>
    </row>
    <row r="37946" spans="6:6" x14ac:dyDescent="0.25">
      <c r="F37946" s="469"/>
    </row>
    <row r="37947" spans="6:6" x14ac:dyDescent="0.25">
      <c r="F37947" s="469"/>
    </row>
    <row r="37948" spans="6:6" x14ac:dyDescent="0.25">
      <c r="F37948" s="469"/>
    </row>
    <row r="37949" spans="6:6" x14ac:dyDescent="0.25">
      <c r="F37949" s="469"/>
    </row>
    <row r="37950" spans="6:6" x14ac:dyDescent="0.25">
      <c r="F37950" s="469"/>
    </row>
    <row r="37951" spans="6:6" x14ac:dyDescent="0.25">
      <c r="F37951" s="469"/>
    </row>
    <row r="37952" spans="6:6" x14ac:dyDescent="0.25">
      <c r="F37952" s="469"/>
    </row>
    <row r="37953" spans="6:6" x14ac:dyDescent="0.25">
      <c r="F37953" s="469"/>
    </row>
    <row r="37954" spans="6:6" x14ac:dyDescent="0.25">
      <c r="F37954" s="469"/>
    </row>
    <row r="37955" spans="6:6" x14ac:dyDescent="0.25">
      <c r="F37955" s="469"/>
    </row>
    <row r="37956" spans="6:6" x14ac:dyDescent="0.25">
      <c r="F37956" s="469"/>
    </row>
    <row r="37957" spans="6:6" x14ac:dyDescent="0.25">
      <c r="F37957" s="469"/>
    </row>
    <row r="37958" spans="6:6" x14ac:dyDescent="0.25">
      <c r="F37958" s="469"/>
    </row>
    <row r="37959" spans="6:6" x14ac:dyDescent="0.25">
      <c r="F37959" s="469"/>
    </row>
    <row r="37960" spans="6:6" x14ac:dyDescent="0.25">
      <c r="F37960" s="469"/>
    </row>
    <row r="37961" spans="6:6" x14ac:dyDescent="0.25">
      <c r="F37961" s="469"/>
    </row>
    <row r="37962" spans="6:6" x14ac:dyDescent="0.25">
      <c r="F37962" s="469"/>
    </row>
    <row r="37963" spans="6:6" x14ac:dyDescent="0.25">
      <c r="F37963" s="469"/>
    </row>
    <row r="37964" spans="6:6" x14ac:dyDescent="0.25">
      <c r="F37964" s="469"/>
    </row>
    <row r="37965" spans="6:6" x14ac:dyDescent="0.25">
      <c r="F37965" s="469"/>
    </row>
    <row r="37966" spans="6:6" x14ac:dyDescent="0.25">
      <c r="F37966" s="469"/>
    </row>
    <row r="37967" spans="6:6" x14ac:dyDescent="0.25">
      <c r="F37967" s="469"/>
    </row>
    <row r="37968" spans="6:6" x14ac:dyDescent="0.25">
      <c r="F37968" s="469"/>
    </row>
    <row r="37969" spans="6:6" x14ac:dyDescent="0.25">
      <c r="F37969" s="469"/>
    </row>
    <row r="37970" spans="6:6" x14ac:dyDescent="0.25">
      <c r="F37970" s="469"/>
    </row>
    <row r="37971" spans="6:6" x14ac:dyDescent="0.25">
      <c r="F37971" s="469"/>
    </row>
    <row r="37972" spans="6:6" x14ac:dyDescent="0.25">
      <c r="F37972" s="469"/>
    </row>
    <row r="37973" spans="6:6" x14ac:dyDescent="0.25">
      <c r="F37973" s="469"/>
    </row>
    <row r="37974" spans="6:6" x14ac:dyDescent="0.25">
      <c r="F37974" s="469"/>
    </row>
    <row r="37975" spans="6:6" x14ac:dyDescent="0.25">
      <c r="F37975" s="469"/>
    </row>
    <row r="37976" spans="6:6" x14ac:dyDescent="0.25">
      <c r="F37976" s="469"/>
    </row>
    <row r="37977" spans="6:6" x14ac:dyDescent="0.25">
      <c r="F37977" s="469"/>
    </row>
    <row r="37978" spans="6:6" x14ac:dyDescent="0.25">
      <c r="F37978" s="469"/>
    </row>
    <row r="37979" spans="6:6" x14ac:dyDescent="0.25">
      <c r="F37979" s="469"/>
    </row>
    <row r="37980" spans="6:6" x14ac:dyDescent="0.25">
      <c r="F37980" s="469"/>
    </row>
    <row r="37981" spans="6:6" x14ac:dyDescent="0.25">
      <c r="F37981" s="469"/>
    </row>
    <row r="37982" spans="6:6" x14ac:dyDescent="0.25">
      <c r="F37982" s="469"/>
    </row>
    <row r="37983" spans="6:6" x14ac:dyDescent="0.25">
      <c r="F37983" s="469"/>
    </row>
    <row r="37984" spans="6:6" x14ac:dyDescent="0.25">
      <c r="F37984" s="469"/>
    </row>
    <row r="37985" spans="6:6" x14ac:dyDescent="0.25">
      <c r="F37985" s="469"/>
    </row>
    <row r="37986" spans="6:6" x14ac:dyDescent="0.25">
      <c r="F37986" s="469"/>
    </row>
    <row r="37987" spans="6:6" x14ac:dyDescent="0.25">
      <c r="F37987" s="469"/>
    </row>
    <row r="37988" spans="6:6" x14ac:dyDescent="0.25">
      <c r="F37988" s="469"/>
    </row>
    <row r="37989" spans="6:6" x14ac:dyDescent="0.25">
      <c r="F37989" s="469"/>
    </row>
    <row r="37990" spans="6:6" x14ac:dyDescent="0.25">
      <c r="F37990" s="469"/>
    </row>
    <row r="37991" spans="6:6" x14ac:dyDescent="0.25">
      <c r="F37991" s="469"/>
    </row>
    <row r="37992" spans="6:6" x14ac:dyDescent="0.25">
      <c r="F37992" s="469"/>
    </row>
    <row r="37993" spans="6:6" x14ac:dyDescent="0.25">
      <c r="F37993" s="469"/>
    </row>
    <row r="37994" spans="6:6" x14ac:dyDescent="0.25">
      <c r="F37994" s="469"/>
    </row>
    <row r="37995" spans="6:6" x14ac:dyDescent="0.25">
      <c r="F37995" s="469"/>
    </row>
    <row r="37996" spans="6:6" x14ac:dyDescent="0.25">
      <c r="F37996" s="469"/>
    </row>
    <row r="37997" spans="6:6" x14ac:dyDescent="0.25">
      <c r="F37997" s="469"/>
    </row>
    <row r="37998" spans="6:6" x14ac:dyDescent="0.25">
      <c r="F37998" s="469"/>
    </row>
    <row r="37999" spans="6:6" x14ac:dyDescent="0.25">
      <c r="F37999" s="469"/>
    </row>
    <row r="38000" spans="6:6" x14ac:dyDescent="0.25">
      <c r="F38000" s="469"/>
    </row>
    <row r="38001" spans="6:6" x14ac:dyDescent="0.25">
      <c r="F38001" s="469"/>
    </row>
    <row r="38002" spans="6:6" x14ac:dyDescent="0.25">
      <c r="F38002" s="469"/>
    </row>
    <row r="38003" spans="6:6" x14ac:dyDescent="0.25">
      <c r="F38003" s="469"/>
    </row>
    <row r="38004" spans="6:6" x14ac:dyDescent="0.25">
      <c r="F38004" s="469"/>
    </row>
    <row r="38005" spans="6:6" x14ac:dyDescent="0.25">
      <c r="F38005" s="469"/>
    </row>
    <row r="38006" spans="6:6" x14ac:dyDescent="0.25">
      <c r="F38006" s="469"/>
    </row>
    <row r="38007" spans="6:6" x14ac:dyDescent="0.25">
      <c r="F38007" s="469"/>
    </row>
    <row r="38008" spans="6:6" x14ac:dyDescent="0.25">
      <c r="F38008" s="469"/>
    </row>
    <row r="38009" spans="6:6" x14ac:dyDescent="0.25">
      <c r="F38009" s="469"/>
    </row>
    <row r="38010" spans="6:6" x14ac:dyDescent="0.25">
      <c r="F38010" s="469"/>
    </row>
    <row r="38011" spans="6:6" x14ac:dyDescent="0.25">
      <c r="F38011" s="469"/>
    </row>
    <row r="38012" spans="6:6" x14ac:dyDescent="0.25">
      <c r="F38012" s="469"/>
    </row>
    <row r="38013" spans="6:6" x14ac:dyDescent="0.25">
      <c r="F38013" s="469"/>
    </row>
    <row r="38014" spans="6:6" x14ac:dyDescent="0.25">
      <c r="F38014" s="469"/>
    </row>
    <row r="38015" spans="6:6" x14ac:dyDescent="0.25">
      <c r="F38015" s="469"/>
    </row>
    <row r="38016" spans="6:6" x14ac:dyDescent="0.25">
      <c r="F38016" s="469"/>
    </row>
    <row r="38017" spans="6:6" x14ac:dyDescent="0.25">
      <c r="F38017" s="469"/>
    </row>
    <row r="38018" spans="6:6" x14ac:dyDescent="0.25">
      <c r="F38018" s="469"/>
    </row>
    <row r="38019" spans="6:6" x14ac:dyDescent="0.25">
      <c r="F38019" s="469"/>
    </row>
    <row r="38020" spans="6:6" x14ac:dyDescent="0.25">
      <c r="F38020" s="469"/>
    </row>
    <row r="38021" spans="6:6" x14ac:dyDescent="0.25">
      <c r="F38021" s="469"/>
    </row>
    <row r="38022" spans="6:6" x14ac:dyDescent="0.25">
      <c r="F38022" s="469"/>
    </row>
    <row r="38023" spans="6:6" x14ac:dyDescent="0.25">
      <c r="F38023" s="469"/>
    </row>
    <row r="38024" spans="6:6" x14ac:dyDescent="0.25">
      <c r="F38024" s="469"/>
    </row>
    <row r="38025" spans="6:6" x14ac:dyDescent="0.25">
      <c r="F38025" s="469"/>
    </row>
    <row r="38026" spans="6:6" x14ac:dyDescent="0.25">
      <c r="F38026" s="469"/>
    </row>
    <row r="38027" spans="6:6" x14ac:dyDescent="0.25">
      <c r="F38027" s="469"/>
    </row>
    <row r="38028" spans="6:6" x14ac:dyDescent="0.25">
      <c r="F38028" s="469"/>
    </row>
    <row r="38029" spans="6:6" x14ac:dyDescent="0.25">
      <c r="F38029" s="469"/>
    </row>
    <row r="38030" spans="6:6" x14ac:dyDescent="0.25">
      <c r="F38030" s="469"/>
    </row>
    <row r="38031" spans="6:6" x14ac:dyDescent="0.25">
      <c r="F38031" s="469"/>
    </row>
    <row r="38032" spans="6:6" x14ac:dyDescent="0.25">
      <c r="F38032" s="469"/>
    </row>
    <row r="38033" spans="6:6" x14ac:dyDescent="0.25">
      <c r="F38033" s="469"/>
    </row>
    <row r="38034" spans="6:6" x14ac:dyDescent="0.25">
      <c r="F38034" s="469"/>
    </row>
    <row r="38035" spans="6:6" x14ac:dyDescent="0.25">
      <c r="F38035" s="469"/>
    </row>
    <row r="38036" spans="6:6" x14ac:dyDescent="0.25">
      <c r="F38036" s="469"/>
    </row>
    <row r="38037" spans="6:6" x14ac:dyDescent="0.25">
      <c r="F38037" s="469"/>
    </row>
    <row r="38038" spans="6:6" x14ac:dyDescent="0.25">
      <c r="F38038" s="469"/>
    </row>
    <row r="38039" spans="6:6" x14ac:dyDescent="0.25">
      <c r="F38039" s="469"/>
    </row>
    <row r="38040" spans="6:6" x14ac:dyDescent="0.25">
      <c r="F38040" s="469"/>
    </row>
    <row r="38041" spans="6:6" x14ac:dyDescent="0.25">
      <c r="F38041" s="469"/>
    </row>
    <row r="38042" spans="6:6" x14ac:dyDescent="0.25">
      <c r="F38042" s="469"/>
    </row>
    <row r="38043" spans="6:6" x14ac:dyDescent="0.25">
      <c r="F38043" s="469"/>
    </row>
    <row r="38044" spans="6:6" x14ac:dyDescent="0.25">
      <c r="F38044" s="469"/>
    </row>
    <row r="38045" spans="6:6" x14ac:dyDescent="0.25">
      <c r="F38045" s="469"/>
    </row>
    <row r="38046" spans="6:6" x14ac:dyDescent="0.25">
      <c r="F38046" s="469"/>
    </row>
    <row r="38047" spans="6:6" x14ac:dyDescent="0.25">
      <c r="F38047" s="469"/>
    </row>
    <row r="38048" spans="6:6" x14ac:dyDescent="0.25">
      <c r="F38048" s="469"/>
    </row>
    <row r="38049" spans="6:6" x14ac:dyDescent="0.25">
      <c r="F38049" s="469"/>
    </row>
    <row r="38050" spans="6:6" x14ac:dyDescent="0.25">
      <c r="F38050" s="469"/>
    </row>
    <row r="38051" spans="6:6" x14ac:dyDescent="0.25">
      <c r="F38051" s="469"/>
    </row>
    <row r="38052" spans="6:6" x14ac:dyDescent="0.25">
      <c r="F38052" s="469"/>
    </row>
    <row r="38053" spans="6:6" x14ac:dyDescent="0.25">
      <c r="F38053" s="469"/>
    </row>
    <row r="38054" spans="6:6" x14ac:dyDescent="0.25">
      <c r="F38054" s="469"/>
    </row>
    <row r="38055" spans="6:6" x14ac:dyDescent="0.25">
      <c r="F38055" s="469"/>
    </row>
    <row r="38056" spans="6:6" x14ac:dyDescent="0.25">
      <c r="F38056" s="469"/>
    </row>
    <row r="38057" spans="6:6" x14ac:dyDescent="0.25">
      <c r="F38057" s="469"/>
    </row>
    <row r="38058" spans="6:6" x14ac:dyDescent="0.25">
      <c r="F38058" s="469"/>
    </row>
    <row r="38059" spans="6:6" x14ac:dyDescent="0.25">
      <c r="F38059" s="469"/>
    </row>
    <row r="38060" spans="6:6" x14ac:dyDescent="0.25">
      <c r="F38060" s="469"/>
    </row>
    <row r="38061" spans="6:6" x14ac:dyDescent="0.25">
      <c r="F38061" s="469"/>
    </row>
    <row r="38062" spans="6:6" x14ac:dyDescent="0.25">
      <c r="F38062" s="469"/>
    </row>
    <row r="38063" spans="6:6" x14ac:dyDescent="0.25">
      <c r="F38063" s="469"/>
    </row>
    <row r="38064" spans="6:6" x14ac:dyDescent="0.25">
      <c r="F38064" s="469"/>
    </row>
    <row r="38065" spans="6:6" x14ac:dyDescent="0.25">
      <c r="F38065" s="469"/>
    </row>
    <row r="38066" spans="6:6" x14ac:dyDescent="0.25">
      <c r="F38066" s="469"/>
    </row>
    <row r="38067" spans="6:6" x14ac:dyDescent="0.25">
      <c r="F38067" s="469"/>
    </row>
    <row r="38068" spans="6:6" x14ac:dyDescent="0.25">
      <c r="F38068" s="469"/>
    </row>
    <row r="38069" spans="6:6" x14ac:dyDescent="0.25">
      <c r="F38069" s="469"/>
    </row>
    <row r="38070" spans="6:6" x14ac:dyDescent="0.25">
      <c r="F38070" s="469"/>
    </row>
    <row r="38071" spans="6:6" x14ac:dyDescent="0.25">
      <c r="F38071" s="469"/>
    </row>
    <row r="38072" spans="6:6" x14ac:dyDescent="0.25">
      <c r="F38072" s="469"/>
    </row>
    <row r="38073" spans="6:6" x14ac:dyDescent="0.25">
      <c r="F38073" s="469"/>
    </row>
    <row r="38074" spans="6:6" x14ac:dyDescent="0.25">
      <c r="F38074" s="469"/>
    </row>
    <row r="38075" spans="6:6" x14ac:dyDescent="0.25">
      <c r="F38075" s="469"/>
    </row>
    <row r="38076" spans="6:6" x14ac:dyDescent="0.25">
      <c r="F38076" s="469"/>
    </row>
    <row r="38077" spans="6:6" x14ac:dyDescent="0.25">
      <c r="F38077" s="469"/>
    </row>
    <row r="38078" spans="6:6" x14ac:dyDescent="0.25">
      <c r="F38078" s="469"/>
    </row>
    <row r="38079" spans="6:6" x14ac:dyDescent="0.25">
      <c r="F38079" s="469"/>
    </row>
    <row r="38080" spans="6:6" x14ac:dyDescent="0.25">
      <c r="F38080" s="469"/>
    </row>
    <row r="38081" spans="6:6" x14ac:dyDescent="0.25">
      <c r="F38081" s="469"/>
    </row>
    <row r="38082" spans="6:6" x14ac:dyDescent="0.25">
      <c r="F38082" s="469"/>
    </row>
    <row r="38083" spans="6:6" x14ac:dyDescent="0.25">
      <c r="F38083" s="469"/>
    </row>
    <row r="38084" spans="6:6" x14ac:dyDescent="0.25">
      <c r="F38084" s="469"/>
    </row>
    <row r="38085" spans="6:6" x14ac:dyDescent="0.25">
      <c r="F38085" s="469"/>
    </row>
    <row r="38086" spans="6:6" x14ac:dyDescent="0.25">
      <c r="F38086" s="469"/>
    </row>
    <row r="38087" spans="6:6" x14ac:dyDescent="0.25">
      <c r="F38087" s="469"/>
    </row>
    <row r="38088" spans="6:6" x14ac:dyDescent="0.25">
      <c r="F38088" s="469"/>
    </row>
    <row r="38089" spans="6:6" x14ac:dyDescent="0.25">
      <c r="F38089" s="469"/>
    </row>
    <row r="38090" spans="6:6" x14ac:dyDescent="0.25">
      <c r="F38090" s="469"/>
    </row>
    <row r="38091" spans="6:6" x14ac:dyDescent="0.25">
      <c r="F38091" s="469"/>
    </row>
    <row r="38092" spans="6:6" x14ac:dyDescent="0.25">
      <c r="F38092" s="469"/>
    </row>
    <row r="38093" spans="6:6" x14ac:dyDescent="0.25">
      <c r="F38093" s="469"/>
    </row>
    <row r="38094" spans="6:6" x14ac:dyDescent="0.25">
      <c r="F38094" s="469"/>
    </row>
    <row r="38095" spans="6:6" x14ac:dyDescent="0.25">
      <c r="F38095" s="469"/>
    </row>
    <row r="38096" spans="6:6" x14ac:dyDescent="0.25">
      <c r="F38096" s="469"/>
    </row>
    <row r="38097" spans="6:6" x14ac:dyDescent="0.25">
      <c r="F38097" s="469"/>
    </row>
    <row r="38098" spans="6:6" x14ac:dyDescent="0.25">
      <c r="F38098" s="469"/>
    </row>
    <row r="38099" spans="6:6" x14ac:dyDescent="0.25">
      <c r="F38099" s="469"/>
    </row>
    <row r="38100" spans="6:6" x14ac:dyDescent="0.25">
      <c r="F38100" s="469"/>
    </row>
    <row r="38101" spans="6:6" x14ac:dyDescent="0.25">
      <c r="F38101" s="469"/>
    </row>
    <row r="38102" spans="6:6" x14ac:dyDescent="0.25">
      <c r="F38102" s="469"/>
    </row>
    <row r="38103" spans="6:6" x14ac:dyDescent="0.25">
      <c r="F38103" s="469"/>
    </row>
    <row r="38104" spans="6:6" x14ac:dyDescent="0.25">
      <c r="F38104" s="469"/>
    </row>
    <row r="38105" spans="6:6" x14ac:dyDescent="0.25">
      <c r="F38105" s="469"/>
    </row>
    <row r="38106" spans="6:6" x14ac:dyDescent="0.25">
      <c r="F38106" s="469"/>
    </row>
    <row r="38107" spans="6:6" x14ac:dyDescent="0.25">
      <c r="F38107" s="469"/>
    </row>
    <row r="38108" spans="6:6" x14ac:dyDescent="0.25">
      <c r="F38108" s="469"/>
    </row>
    <row r="38109" spans="6:6" x14ac:dyDescent="0.25">
      <c r="F38109" s="469"/>
    </row>
    <row r="38110" spans="6:6" x14ac:dyDescent="0.25">
      <c r="F38110" s="469"/>
    </row>
    <row r="38111" spans="6:6" x14ac:dyDescent="0.25">
      <c r="F38111" s="469"/>
    </row>
    <row r="38112" spans="6:6" x14ac:dyDescent="0.25">
      <c r="F38112" s="469"/>
    </row>
    <row r="38113" spans="6:6" x14ac:dyDescent="0.25">
      <c r="F38113" s="469"/>
    </row>
    <row r="38114" spans="6:6" x14ac:dyDescent="0.25">
      <c r="F38114" s="469"/>
    </row>
    <row r="38115" spans="6:6" x14ac:dyDescent="0.25">
      <c r="F38115" s="469"/>
    </row>
    <row r="38116" spans="6:6" x14ac:dyDescent="0.25">
      <c r="F38116" s="469"/>
    </row>
    <row r="38117" spans="6:6" x14ac:dyDescent="0.25">
      <c r="F38117" s="469"/>
    </row>
    <row r="38118" spans="6:6" x14ac:dyDescent="0.25">
      <c r="F38118" s="469"/>
    </row>
    <row r="38119" spans="6:6" x14ac:dyDescent="0.25">
      <c r="F38119" s="469"/>
    </row>
    <row r="38120" spans="6:6" x14ac:dyDescent="0.25">
      <c r="F38120" s="469"/>
    </row>
    <row r="38121" spans="6:6" x14ac:dyDescent="0.25">
      <c r="F38121" s="469"/>
    </row>
    <row r="38122" spans="6:6" x14ac:dyDescent="0.25">
      <c r="F38122" s="469"/>
    </row>
    <row r="38123" spans="6:6" x14ac:dyDescent="0.25">
      <c r="F38123" s="469"/>
    </row>
    <row r="38124" spans="6:6" x14ac:dyDescent="0.25">
      <c r="F38124" s="469"/>
    </row>
    <row r="38125" spans="6:6" x14ac:dyDescent="0.25">
      <c r="F38125" s="469"/>
    </row>
    <row r="38126" spans="6:6" x14ac:dyDescent="0.25">
      <c r="F38126" s="469"/>
    </row>
    <row r="38127" spans="6:6" x14ac:dyDescent="0.25">
      <c r="F38127" s="469"/>
    </row>
    <row r="38128" spans="6:6" x14ac:dyDescent="0.25">
      <c r="F38128" s="469"/>
    </row>
    <row r="38129" spans="6:6" x14ac:dyDescent="0.25">
      <c r="F38129" s="469"/>
    </row>
    <row r="38130" spans="6:6" x14ac:dyDescent="0.25">
      <c r="F38130" s="469"/>
    </row>
    <row r="38131" spans="6:6" x14ac:dyDescent="0.25">
      <c r="F38131" s="469"/>
    </row>
    <row r="38132" spans="6:6" x14ac:dyDescent="0.25">
      <c r="F38132" s="469"/>
    </row>
    <row r="38133" spans="6:6" x14ac:dyDescent="0.25">
      <c r="F38133" s="469"/>
    </row>
    <row r="38134" spans="6:6" x14ac:dyDescent="0.25">
      <c r="F38134" s="469"/>
    </row>
    <row r="38135" spans="6:6" x14ac:dyDescent="0.25">
      <c r="F38135" s="469"/>
    </row>
    <row r="38136" spans="6:6" x14ac:dyDescent="0.25">
      <c r="F38136" s="469"/>
    </row>
    <row r="38137" spans="6:6" x14ac:dyDescent="0.25">
      <c r="F38137" s="469"/>
    </row>
    <row r="38138" spans="6:6" x14ac:dyDescent="0.25">
      <c r="F38138" s="469"/>
    </row>
    <row r="38139" spans="6:6" x14ac:dyDescent="0.25">
      <c r="F38139" s="469"/>
    </row>
    <row r="38140" spans="6:6" x14ac:dyDescent="0.25">
      <c r="F38140" s="469"/>
    </row>
    <row r="38141" spans="6:6" x14ac:dyDescent="0.25">
      <c r="F38141" s="469"/>
    </row>
    <row r="38142" spans="6:6" x14ac:dyDescent="0.25">
      <c r="F38142" s="469"/>
    </row>
    <row r="38143" spans="6:6" x14ac:dyDescent="0.25">
      <c r="F38143" s="469"/>
    </row>
    <row r="38144" spans="6:6" x14ac:dyDescent="0.25">
      <c r="F38144" s="469"/>
    </row>
    <row r="38145" spans="6:6" x14ac:dyDescent="0.25">
      <c r="F38145" s="469"/>
    </row>
    <row r="38146" spans="6:6" x14ac:dyDescent="0.25">
      <c r="F38146" s="469"/>
    </row>
    <row r="38147" spans="6:6" x14ac:dyDescent="0.25">
      <c r="F38147" s="469"/>
    </row>
    <row r="38148" spans="6:6" x14ac:dyDescent="0.25">
      <c r="F38148" s="469"/>
    </row>
    <row r="38149" spans="6:6" x14ac:dyDescent="0.25">
      <c r="F38149" s="469"/>
    </row>
    <row r="38150" spans="6:6" x14ac:dyDescent="0.25">
      <c r="F38150" s="469"/>
    </row>
    <row r="38151" spans="6:6" x14ac:dyDescent="0.25">
      <c r="F38151" s="469"/>
    </row>
    <row r="38152" spans="6:6" x14ac:dyDescent="0.25">
      <c r="F38152" s="469"/>
    </row>
    <row r="38153" spans="6:6" x14ac:dyDescent="0.25">
      <c r="F38153" s="469"/>
    </row>
    <row r="38154" spans="6:6" x14ac:dyDescent="0.25">
      <c r="F38154" s="469"/>
    </row>
    <row r="38155" spans="6:6" x14ac:dyDescent="0.25">
      <c r="F38155" s="469"/>
    </row>
    <row r="38156" spans="6:6" x14ac:dyDescent="0.25">
      <c r="F38156" s="469"/>
    </row>
    <row r="38157" spans="6:6" x14ac:dyDescent="0.25">
      <c r="F38157" s="469"/>
    </row>
    <row r="38158" spans="6:6" x14ac:dyDescent="0.25">
      <c r="F38158" s="469"/>
    </row>
    <row r="38159" spans="6:6" x14ac:dyDescent="0.25">
      <c r="F38159" s="469"/>
    </row>
    <row r="38160" spans="6:6" x14ac:dyDescent="0.25">
      <c r="F38160" s="469"/>
    </row>
    <row r="38161" spans="6:6" x14ac:dyDescent="0.25">
      <c r="F38161" s="469"/>
    </row>
    <row r="38162" spans="6:6" x14ac:dyDescent="0.25">
      <c r="F38162" s="469"/>
    </row>
    <row r="38163" spans="6:6" x14ac:dyDescent="0.25">
      <c r="F38163" s="469"/>
    </row>
    <row r="38164" spans="6:6" x14ac:dyDescent="0.25">
      <c r="F38164" s="469"/>
    </row>
    <row r="38165" spans="6:6" x14ac:dyDescent="0.25">
      <c r="F38165" s="469"/>
    </row>
    <row r="38166" spans="6:6" x14ac:dyDescent="0.25">
      <c r="F38166" s="469"/>
    </row>
    <row r="38167" spans="6:6" x14ac:dyDescent="0.25">
      <c r="F38167" s="469"/>
    </row>
    <row r="38168" spans="6:6" x14ac:dyDescent="0.25">
      <c r="F38168" s="469"/>
    </row>
    <row r="38169" spans="6:6" x14ac:dyDescent="0.25">
      <c r="F38169" s="469"/>
    </row>
    <row r="38170" spans="6:6" x14ac:dyDescent="0.25">
      <c r="F38170" s="469"/>
    </row>
    <row r="38171" spans="6:6" x14ac:dyDescent="0.25">
      <c r="F38171" s="469"/>
    </row>
    <row r="38172" spans="6:6" x14ac:dyDescent="0.25">
      <c r="F38172" s="469"/>
    </row>
    <row r="38173" spans="6:6" x14ac:dyDescent="0.25">
      <c r="F38173" s="469"/>
    </row>
    <row r="38174" spans="6:6" x14ac:dyDescent="0.25">
      <c r="F38174" s="469"/>
    </row>
    <row r="38175" spans="6:6" x14ac:dyDescent="0.25">
      <c r="F38175" s="469"/>
    </row>
    <row r="38176" spans="6:6" x14ac:dyDescent="0.25">
      <c r="F38176" s="469"/>
    </row>
    <row r="38177" spans="6:6" x14ac:dyDescent="0.25">
      <c r="F38177" s="469"/>
    </row>
    <row r="38178" spans="6:6" x14ac:dyDescent="0.25">
      <c r="F38178" s="469"/>
    </row>
    <row r="38179" spans="6:6" x14ac:dyDescent="0.25">
      <c r="F38179" s="469"/>
    </row>
    <row r="38180" spans="6:6" x14ac:dyDescent="0.25">
      <c r="F38180" s="469"/>
    </row>
    <row r="38181" spans="6:6" x14ac:dyDescent="0.25">
      <c r="F38181" s="469"/>
    </row>
    <row r="38182" spans="6:6" x14ac:dyDescent="0.25">
      <c r="F38182" s="469"/>
    </row>
    <row r="38183" spans="6:6" x14ac:dyDescent="0.25">
      <c r="F38183" s="469"/>
    </row>
    <row r="38184" spans="6:6" x14ac:dyDescent="0.25">
      <c r="F38184" s="469"/>
    </row>
    <row r="38185" spans="6:6" x14ac:dyDescent="0.25">
      <c r="F38185" s="469"/>
    </row>
    <row r="38186" spans="6:6" x14ac:dyDescent="0.25">
      <c r="F38186" s="469"/>
    </row>
    <row r="38187" spans="6:6" x14ac:dyDescent="0.25">
      <c r="F38187" s="469"/>
    </row>
    <row r="38188" spans="6:6" x14ac:dyDescent="0.25">
      <c r="F38188" s="469"/>
    </row>
    <row r="38189" spans="6:6" x14ac:dyDescent="0.25">
      <c r="F38189" s="469"/>
    </row>
    <row r="38190" spans="6:6" x14ac:dyDescent="0.25">
      <c r="F38190" s="469"/>
    </row>
    <row r="38191" spans="6:6" x14ac:dyDescent="0.25">
      <c r="F38191" s="469"/>
    </row>
    <row r="38192" spans="6:6" x14ac:dyDescent="0.25">
      <c r="F38192" s="469"/>
    </row>
    <row r="38193" spans="6:6" x14ac:dyDescent="0.25">
      <c r="F38193" s="469"/>
    </row>
    <row r="38194" spans="6:6" x14ac:dyDescent="0.25">
      <c r="F38194" s="469"/>
    </row>
    <row r="38195" spans="6:6" x14ac:dyDescent="0.25">
      <c r="F38195" s="469"/>
    </row>
    <row r="38196" spans="6:6" x14ac:dyDescent="0.25">
      <c r="F38196" s="469"/>
    </row>
    <row r="38197" spans="6:6" x14ac:dyDescent="0.25">
      <c r="F38197" s="469"/>
    </row>
    <row r="38198" spans="6:6" x14ac:dyDescent="0.25">
      <c r="F38198" s="469"/>
    </row>
    <row r="38199" spans="6:6" x14ac:dyDescent="0.25">
      <c r="F38199" s="469"/>
    </row>
    <row r="38200" spans="6:6" x14ac:dyDescent="0.25">
      <c r="F38200" s="469"/>
    </row>
    <row r="38201" spans="6:6" x14ac:dyDescent="0.25">
      <c r="F38201" s="469"/>
    </row>
    <row r="38202" spans="6:6" x14ac:dyDescent="0.25">
      <c r="F38202" s="469"/>
    </row>
    <row r="38203" spans="6:6" x14ac:dyDescent="0.25">
      <c r="F38203" s="469"/>
    </row>
    <row r="38204" spans="6:6" x14ac:dyDescent="0.25">
      <c r="F38204" s="469"/>
    </row>
    <row r="38205" spans="6:6" x14ac:dyDescent="0.25">
      <c r="F38205" s="469"/>
    </row>
    <row r="38206" spans="6:6" x14ac:dyDescent="0.25">
      <c r="F38206" s="469"/>
    </row>
    <row r="38207" spans="6:6" x14ac:dyDescent="0.25">
      <c r="F38207" s="469"/>
    </row>
    <row r="38208" spans="6:6" x14ac:dyDescent="0.25">
      <c r="F38208" s="469"/>
    </row>
    <row r="38209" spans="6:6" x14ac:dyDescent="0.25">
      <c r="F38209" s="469"/>
    </row>
    <row r="38210" spans="6:6" x14ac:dyDescent="0.25">
      <c r="F38210" s="469"/>
    </row>
    <row r="38211" spans="6:6" x14ac:dyDescent="0.25">
      <c r="F38211" s="469"/>
    </row>
    <row r="38212" spans="6:6" x14ac:dyDescent="0.25">
      <c r="F38212" s="469"/>
    </row>
    <row r="38213" spans="6:6" x14ac:dyDescent="0.25">
      <c r="F38213" s="469"/>
    </row>
    <row r="38214" spans="6:6" x14ac:dyDescent="0.25">
      <c r="F38214" s="469"/>
    </row>
    <row r="38215" spans="6:6" x14ac:dyDescent="0.25">
      <c r="F38215" s="469"/>
    </row>
    <row r="38216" spans="6:6" x14ac:dyDescent="0.25">
      <c r="F38216" s="469"/>
    </row>
    <row r="38217" spans="6:6" x14ac:dyDescent="0.25">
      <c r="F38217" s="469"/>
    </row>
    <row r="38218" spans="6:6" x14ac:dyDescent="0.25">
      <c r="F38218" s="469"/>
    </row>
    <row r="38219" spans="6:6" x14ac:dyDescent="0.25">
      <c r="F38219" s="469"/>
    </row>
    <row r="38220" spans="6:6" x14ac:dyDescent="0.25">
      <c r="F38220" s="469"/>
    </row>
    <row r="38221" spans="6:6" x14ac:dyDescent="0.25">
      <c r="F38221" s="469"/>
    </row>
    <row r="38222" spans="6:6" x14ac:dyDescent="0.25">
      <c r="F38222" s="469"/>
    </row>
    <row r="38223" spans="6:6" x14ac:dyDescent="0.25">
      <c r="F38223" s="469"/>
    </row>
    <row r="38224" spans="6:6" x14ac:dyDescent="0.25">
      <c r="F38224" s="469"/>
    </row>
    <row r="38225" spans="6:6" x14ac:dyDescent="0.25">
      <c r="F38225" s="469"/>
    </row>
    <row r="38226" spans="6:6" x14ac:dyDescent="0.25">
      <c r="F38226" s="469"/>
    </row>
    <row r="38227" spans="6:6" x14ac:dyDescent="0.25">
      <c r="F38227" s="469"/>
    </row>
    <row r="38228" spans="6:6" x14ac:dyDescent="0.25">
      <c r="F38228" s="469"/>
    </row>
    <row r="38229" spans="6:6" x14ac:dyDescent="0.25">
      <c r="F38229" s="469"/>
    </row>
    <row r="38230" spans="6:6" x14ac:dyDescent="0.25">
      <c r="F38230" s="469"/>
    </row>
    <row r="38231" spans="6:6" x14ac:dyDescent="0.25">
      <c r="F38231" s="469"/>
    </row>
    <row r="38232" spans="6:6" x14ac:dyDescent="0.25">
      <c r="F38232" s="469"/>
    </row>
    <row r="38233" spans="6:6" x14ac:dyDescent="0.25">
      <c r="F38233" s="469"/>
    </row>
    <row r="38234" spans="6:6" x14ac:dyDescent="0.25">
      <c r="F38234" s="469"/>
    </row>
    <row r="38235" spans="6:6" x14ac:dyDescent="0.25">
      <c r="F38235" s="469"/>
    </row>
    <row r="38236" spans="6:6" x14ac:dyDescent="0.25">
      <c r="F38236" s="469"/>
    </row>
    <row r="38237" spans="6:6" x14ac:dyDescent="0.25">
      <c r="F38237" s="469"/>
    </row>
    <row r="38238" spans="6:6" x14ac:dyDescent="0.25">
      <c r="F38238" s="469"/>
    </row>
    <row r="38239" spans="6:6" x14ac:dyDescent="0.25">
      <c r="F38239" s="469"/>
    </row>
    <row r="38240" spans="6:6" x14ac:dyDescent="0.25">
      <c r="F38240" s="469"/>
    </row>
    <row r="38241" spans="6:6" x14ac:dyDescent="0.25">
      <c r="F38241" s="469"/>
    </row>
    <row r="38242" spans="6:6" x14ac:dyDescent="0.25">
      <c r="F38242" s="469"/>
    </row>
    <row r="38243" spans="6:6" x14ac:dyDescent="0.25">
      <c r="F38243" s="469"/>
    </row>
    <row r="38244" spans="6:6" x14ac:dyDescent="0.25">
      <c r="F38244" s="469"/>
    </row>
    <row r="38245" spans="6:6" x14ac:dyDescent="0.25">
      <c r="F38245" s="469"/>
    </row>
    <row r="38246" spans="6:6" x14ac:dyDescent="0.25">
      <c r="F38246" s="469"/>
    </row>
    <row r="38247" spans="6:6" x14ac:dyDescent="0.25">
      <c r="F38247" s="469"/>
    </row>
    <row r="38248" spans="6:6" x14ac:dyDescent="0.25">
      <c r="F38248" s="469"/>
    </row>
    <row r="38249" spans="6:6" x14ac:dyDescent="0.25">
      <c r="F38249" s="469"/>
    </row>
    <row r="38250" spans="6:6" x14ac:dyDescent="0.25">
      <c r="F38250" s="469"/>
    </row>
    <row r="38251" spans="6:6" x14ac:dyDescent="0.25">
      <c r="F38251" s="469"/>
    </row>
    <row r="38252" spans="6:6" x14ac:dyDescent="0.25">
      <c r="F38252" s="469"/>
    </row>
    <row r="38253" spans="6:6" x14ac:dyDescent="0.25">
      <c r="F38253" s="469"/>
    </row>
    <row r="38254" spans="6:6" x14ac:dyDescent="0.25">
      <c r="F38254" s="469"/>
    </row>
    <row r="38255" spans="6:6" x14ac:dyDescent="0.25">
      <c r="F38255" s="469"/>
    </row>
    <row r="38256" spans="6:6" x14ac:dyDescent="0.25">
      <c r="F38256" s="469"/>
    </row>
    <row r="38257" spans="6:6" x14ac:dyDescent="0.25">
      <c r="F38257" s="469"/>
    </row>
    <row r="38258" spans="6:6" x14ac:dyDescent="0.25">
      <c r="F38258" s="469"/>
    </row>
    <row r="38259" spans="6:6" x14ac:dyDescent="0.25">
      <c r="F38259" s="469"/>
    </row>
    <row r="38260" spans="6:6" x14ac:dyDescent="0.25">
      <c r="F38260" s="469"/>
    </row>
    <row r="38261" spans="6:6" x14ac:dyDescent="0.25">
      <c r="F38261" s="469"/>
    </row>
    <row r="38262" spans="6:6" x14ac:dyDescent="0.25">
      <c r="F38262" s="469"/>
    </row>
    <row r="38263" spans="6:6" x14ac:dyDescent="0.25">
      <c r="F38263" s="469"/>
    </row>
    <row r="38264" spans="6:6" x14ac:dyDescent="0.25">
      <c r="F38264" s="469"/>
    </row>
    <row r="38265" spans="6:6" x14ac:dyDescent="0.25">
      <c r="F38265" s="469"/>
    </row>
    <row r="38266" spans="6:6" x14ac:dyDescent="0.25">
      <c r="F38266" s="469"/>
    </row>
    <row r="38267" spans="6:6" x14ac:dyDescent="0.25">
      <c r="F38267" s="469"/>
    </row>
    <row r="38268" spans="6:6" x14ac:dyDescent="0.25">
      <c r="F38268" s="469"/>
    </row>
    <row r="38269" spans="6:6" x14ac:dyDescent="0.25">
      <c r="F38269" s="469"/>
    </row>
    <row r="38270" spans="6:6" x14ac:dyDescent="0.25">
      <c r="F38270" s="469"/>
    </row>
    <row r="38271" spans="6:6" x14ac:dyDescent="0.25">
      <c r="F38271" s="469"/>
    </row>
    <row r="38272" spans="6:6" x14ac:dyDescent="0.25">
      <c r="F38272" s="469"/>
    </row>
    <row r="38273" spans="6:6" x14ac:dyDescent="0.25">
      <c r="F38273" s="469"/>
    </row>
    <row r="38274" spans="6:6" x14ac:dyDescent="0.25">
      <c r="F38274" s="469"/>
    </row>
    <row r="38275" spans="6:6" x14ac:dyDescent="0.25">
      <c r="F38275" s="469"/>
    </row>
    <row r="38276" spans="6:6" x14ac:dyDescent="0.25">
      <c r="F38276" s="469"/>
    </row>
    <row r="38277" spans="6:6" x14ac:dyDescent="0.25">
      <c r="F38277" s="469"/>
    </row>
    <row r="38278" spans="6:6" x14ac:dyDescent="0.25">
      <c r="F38278" s="469"/>
    </row>
    <row r="38279" spans="6:6" x14ac:dyDescent="0.25">
      <c r="F38279" s="469"/>
    </row>
    <row r="38280" spans="6:6" x14ac:dyDescent="0.25">
      <c r="F38280" s="469"/>
    </row>
    <row r="38281" spans="6:6" x14ac:dyDescent="0.25">
      <c r="F38281" s="469"/>
    </row>
    <row r="38282" spans="6:6" x14ac:dyDescent="0.25">
      <c r="F38282" s="469"/>
    </row>
    <row r="38283" spans="6:6" x14ac:dyDescent="0.25">
      <c r="F38283" s="469"/>
    </row>
    <row r="38284" spans="6:6" x14ac:dyDescent="0.25">
      <c r="F38284" s="469"/>
    </row>
    <row r="38285" spans="6:6" x14ac:dyDescent="0.25">
      <c r="F38285" s="469"/>
    </row>
    <row r="38286" spans="6:6" x14ac:dyDescent="0.25">
      <c r="F38286" s="469"/>
    </row>
    <row r="38287" spans="6:6" x14ac:dyDescent="0.25">
      <c r="F38287" s="469"/>
    </row>
    <row r="38288" spans="6:6" x14ac:dyDescent="0.25">
      <c r="F38288" s="469"/>
    </row>
    <row r="38289" spans="6:6" x14ac:dyDescent="0.25">
      <c r="F38289" s="469"/>
    </row>
    <row r="38290" spans="6:6" x14ac:dyDescent="0.25">
      <c r="F38290" s="469"/>
    </row>
    <row r="38291" spans="6:6" x14ac:dyDescent="0.25">
      <c r="F38291" s="469"/>
    </row>
    <row r="38292" spans="6:6" x14ac:dyDescent="0.25">
      <c r="F38292" s="469"/>
    </row>
    <row r="38293" spans="6:6" x14ac:dyDescent="0.25">
      <c r="F38293" s="469"/>
    </row>
    <row r="38294" spans="6:6" x14ac:dyDescent="0.25">
      <c r="F38294" s="469"/>
    </row>
    <row r="38295" spans="6:6" x14ac:dyDescent="0.25">
      <c r="F38295" s="469"/>
    </row>
    <row r="38296" spans="6:6" x14ac:dyDescent="0.25">
      <c r="F38296" s="469"/>
    </row>
    <row r="38297" spans="6:6" x14ac:dyDescent="0.25">
      <c r="F38297" s="469"/>
    </row>
    <row r="38298" spans="6:6" x14ac:dyDescent="0.25">
      <c r="F38298" s="469"/>
    </row>
    <row r="38299" spans="6:6" x14ac:dyDescent="0.25">
      <c r="F38299" s="469"/>
    </row>
    <row r="38300" spans="6:6" x14ac:dyDescent="0.25">
      <c r="F38300" s="469"/>
    </row>
    <row r="38301" spans="6:6" x14ac:dyDescent="0.25">
      <c r="F38301" s="469"/>
    </row>
    <row r="38302" spans="6:6" x14ac:dyDescent="0.25">
      <c r="F38302" s="469"/>
    </row>
    <row r="38303" spans="6:6" x14ac:dyDescent="0.25">
      <c r="F38303" s="469"/>
    </row>
    <row r="38304" spans="6:6" x14ac:dyDescent="0.25">
      <c r="F38304" s="469"/>
    </row>
    <row r="38305" spans="6:6" x14ac:dyDescent="0.25">
      <c r="F38305" s="469"/>
    </row>
    <row r="38306" spans="6:6" x14ac:dyDescent="0.25">
      <c r="F38306" s="469"/>
    </row>
    <row r="38307" spans="6:6" x14ac:dyDescent="0.25">
      <c r="F38307" s="469"/>
    </row>
    <row r="38308" spans="6:6" x14ac:dyDescent="0.25">
      <c r="F38308" s="469"/>
    </row>
    <row r="38309" spans="6:6" x14ac:dyDescent="0.25">
      <c r="F38309" s="469"/>
    </row>
    <row r="38310" spans="6:6" x14ac:dyDescent="0.25">
      <c r="F38310" s="469"/>
    </row>
    <row r="38311" spans="6:6" x14ac:dyDescent="0.25">
      <c r="F38311" s="469"/>
    </row>
    <row r="38312" spans="6:6" x14ac:dyDescent="0.25">
      <c r="F38312" s="469"/>
    </row>
    <row r="38313" spans="6:6" x14ac:dyDescent="0.25">
      <c r="F38313" s="469"/>
    </row>
    <row r="38314" spans="6:6" x14ac:dyDescent="0.25">
      <c r="F38314" s="469"/>
    </row>
    <row r="38315" spans="6:6" x14ac:dyDescent="0.25">
      <c r="F38315" s="469"/>
    </row>
    <row r="38316" spans="6:6" x14ac:dyDescent="0.25">
      <c r="F38316" s="469"/>
    </row>
    <row r="38317" spans="6:6" x14ac:dyDescent="0.25">
      <c r="F38317" s="469"/>
    </row>
    <row r="38318" spans="6:6" x14ac:dyDescent="0.25">
      <c r="F38318" s="469"/>
    </row>
    <row r="38319" spans="6:6" x14ac:dyDescent="0.25">
      <c r="F38319" s="469"/>
    </row>
    <row r="38320" spans="6:6" x14ac:dyDescent="0.25">
      <c r="F38320" s="469"/>
    </row>
    <row r="38321" spans="6:6" x14ac:dyDescent="0.25">
      <c r="F38321" s="469"/>
    </row>
    <row r="38322" spans="6:6" x14ac:dyDescent="0.25">
      <c r="F38322" s="469"/>
    </row>
    <row r="38323" spans="6:6" x14ac:dyDescent="0.25">
      <c r="F38323" s="469"/>
    </row>
    <row r="38324" spans="6:6" x14ac:dyDescent="0.25">
      <c r="F38324" s="469"/>
    </row>
    <row r="38325" spans="6:6" x14ac:dyDescent="0.25">
      <c r="F38325" s="469"/>
    </row>
    <row r="38326" spans="6:6" x14ac:dyDescent="0.25">
      <c r="F38326" s="469"/>
    </row>
    <row r="38327" spans="6:6" x14ac:dyDescent="0.25">
      <c r="F38327" s="469"/>
    </row>
    <row r="38328" spans="6:6" x14ac:dyDescent="0.25">
      <c r="F38328" s="469"/>
    </row>
    <row r="38329" spans="6:6" x14ac:dyDescent="0.25">
      <c r="F38329" s="469"/>
    </row>
    <row r="38330" spans="6:6" x14ac:dyDescent="0.25">
      <c r="F38330" s="469"/>
    </row>
    <row r="38331" spans="6:6" x14ac:dyDescent="0.25">
      <c r="F38331" s="469"/>
    </row>
    <row r="38332" spans="6:6" x14ac:dyDescent="0.25">
      <c r="F38332" s="469"/>
    </row>
    <row r="38333" spans="6:6" x14ac:dyDescent="0.25">
      <c r="F38333" s="469"/>
    </row>
    <row r="38334" spans="6:6" x14ac:dyDescent="0.25">
      <c r="F38334" s="469"/>
    </row>
    <row r="38335" spans="6:6" x14ac:dyDescent="0.25">
      <c r="F38335" s="469"/>
    </row>
    <row r="38336" spans="6:6" x14ac:dyDescent="0.25">
      <c r="F38336" s="469"/>
    </row>
    <row r="38337" spans="6:6" x14ac:dyDescent="0.25">
      <c r="F38337" s="469"/>
    </row>
    <row r="38338" spans="6:6" x14ac:dyDescent="0.25">
      <c r="F38338" s="469"/>
    </row>
    <row r="38339" spans="6:6" x14ac:dyDescent="0.25">
      <c r="F38339" s="469"/>
    </row>
    <row r="38340" spans="6:6" x14ac:dyDescent="0.25">
      <c r="F38340" s="469"/>
    </row>
    <row r="38341" spans="6:6" x14ac:dyDescent="0.25">
      <c r="F38341" s="469"/>
    </row>
    <row r="38342" spans="6:6" x14ac:dyDescent="0.25">
      <c r="F38342" s="469"/>
    </row>
    <row r="38343" spans="6:6" x14ac:dyDescent="0.25">
      <c r="F38343" s="469"/>
    </row>
    <row r="38344" spans="6:6" x14ac:dyDescent="0.25">
      <c r="F38344" s="469"/>
    </row>
    <row r="38345" spans="6:6" x14ac:dyDescent="0.25">
      <c r="F38345" s="469"/>
    </row>
    <row r="38346" spans="6:6" x14ac:dyDescent="0.25">
      <c r="F38346" s="469"/>
    </row>
    <row r="38347" spans="6:6" x14ac:dyDescent="0.25">
      <c r="F38347" s="469"/>
    </row>
    <row r="38348" spans="6:6" x14ac:dyDescent="0.25">
      <c r="F38348" s="469"/>
    </row>
    <row r="38349" spans="6:6" x14ac:dyDescent="0.25">
      <c r="F38349" s="469"/>
    </row>
    <row r="38350" spans="6:6" x14ac:dyDescent="0.25">
      <c r="F38350" s="469"/>
    </row>
    <row r="38351" spans="6:6" x14ac:dyDescent="0.25">
      <c r="F38351" s="469"/>
    </row>
    <row r="38352" spans="6:6" x14ac:dyDescent="0.25">
      <c r="F38352" s="469"/>
    </row>
    <row r="38353" spans="6:6" x14ac:dyDescent="0.25">
      <c r="F38353" s="469"/>
    </row>
    <row r="38354" spans="6:6" x14ac:dyDescent="0.25">
      <c r="F38354" s="469"/>
    </row>
    <row r="38355" spans="6:6" x14ac:dyDescent="0.25">
      <c r="F38355" s="469"/>
    </row>
    <row r="38356" spans="6:6" x14ac:dyDescent="0.25">
      <c r="F38356" s="469"/>
    </row>
    <row r="38357" spans="6:6" x14ac:dyDescent="0.25">
      <c r="F38357" s="469"/>
    </row>
    <row r="38358" spans="6:6" x14ac:dyDescent="0.25">
      <c r="F38358" s="469"/>
    </row>
    <row r="38359" spans="6:6" x14ac:dyDescent="0.25">
      <c r="F38359" s="469"/>
    </row>
    <row r="38360" spans="6:6" x14ac:dyDescent="0.25">
      <c r="F38360" s="469"/>
    </row>
    <row r="38361" spans="6:6" x14ac:dyDescent="0.25">
      <c r="F38361" s="469"/>
    </row>
    <row r="38362" spans="6:6" x14ac:dyDescent="0.25">
      <c r="F38362" s="469"/>
    </row>
    <row r="38363" spans="6:6" x14ac:dyDescent="0.25">
      <c r="F38363" s="469"/>
    </row>
    <row r="38364" spans="6:6" x14ac:dyDescent="0.25">
      <c r="F38364" s="469"/>
    </row>
    <row r="38365" spans="6:6" x14ac:dyDescent="0.25">
      <c r="F38365" s="469"/>
    </row>
    <row r="38366" spans="6:6" x14ac:dyDescent="0.25">
      <c r="F38366" s="469"/>
    </row>
    <row r="38367" spans="6:6" x14ac:dyDescent="0.25">
      <c r="F38367" s="469"/>
    </row>
    <row r="38368" spans="6:6" x14ac:dyDescent="0.25">
      <c r="F38368" s="469"/>
    </row>
    <row r="38369" spans="6:6" x14ac:dyDescent="0.25">
      <c r="F38369" s="469"/>
    </row>
    <row r="38370" spans="6:6" x14ac:dyDescent="0.25">
      <c r="F38370" s="469"/>
    </row>
    <row r="38371" spans="6:6" x14ac:dyDescent="0.25">
      <c r="F38371" s="469"/>
    </row>
    <row r="38372" spans="6:6" x14ac:dyDescent="0.25">
      <c r="F38372" s="469"/>
    </row>
    <row r="38373" spans="6:6" x14ac:dyDescent="0.25">
      <c r="F38373" s="469"/>
    </row>
    <row r="38374" spans="6:6" x14ac:dyDescent="0.25">
      <c r="F38374" s="469"/>
    </row>
    <row r="38375" spans="6:6" x14ac:dyDescent="0.25">
      <c r="F38375" s="469"/>
    </row>
    <row r="38376" spans="6:6" x14ac:dyDescent="0.25">
      <c r="F38376" s="469"/>
    </row>
    <row r="38377" spans="6:6" x14ac:dyDescent="0.25">
      <c r="F38377" s="469"/>
    </row>
    <row r="38378" spans="6:6" x14ac:dyDescent="0.25">
      <c r="F38378" s="469"/>
    </row>
    <row r="38379" spans="6:6" x14ac:dyDescent="0.25">
      <c r="F38379" s="469"/>
    </row>
    <row r="38380" spans="6:6" x14ac:dyDescent="0.25">
      <c r="F38380" s="469"/>
    </row>
    <row r="38381" spans="6:6" x14ac:dyDescent="0.25">
      <c r="F38381" s="469"/>
    </row>
    <row r="38382" spans="6:6" x14ac:dyDescent="0.25">
      <c r="F38382" s="469"/>
    </row>
    <row r="38383" spans="6:6" x14ac:dyDescent="0.25">
      <c r="F38383" s="469"/>
    </row>
    <row r="38384" spans="6:6" x14ac:dyDescent="0.25">
      <c r="F38384" s="469"/>
    </row>
    <row r="38385" spans="6:6" x14ac:dyDescent="0.25">
      <c r="F38385" s="469"/>
    </row>
    <row r="38386" spans="6:6" x14ac:dyDescent="0.25">
      <c r="F38386" s="469"/>
    </row>
    <row r="38387" spans="6:6" x14ac:dyDescent="0.25">
      <c r="F38387" s="469"/>
    </row>
    <row r="38388" spans="6:6" x14ac:dyDescent="0.25">
      <c r="F38388" s="469"/>
    </row>
    <row r="38389" spans="6:6" x14ac:dyDescent="0.25">
      <c r="F38389" s="469"/>
    </row>
    <row r="38390" spans="6:6" x14ac:dyDescent="0.25">
      <c r="F38390" s="469"/>
    </row>
    <row r="38391" spans="6:6" x14ac:dyDescent="0.25">
      <c r="F38391" s="469"/>
    </row>
    <row r="38392" spans="6:6" x14ac:dyDescent="0.25">
      <c r="F38392" s="469"/>
    </row>
    <row r="38393" spans="6:6" x14ac:dyDescent="0.25">
      <c r="F38393" s="469"/>
    </row>
    <row r="38394" spans="6:6" x14ac:dyDescent="0.25">
      <c r="F38394" s="469"/>
    </row>
    <row r="38395" spans="6:6" x14ac:dyDescent="0.25">
      <c r="F38395" s="469"/>
    </row>
    <row r="38396" spans="6:6" x14ac:dyDescent="0.25">
      <c r="F38396" s="469"/>
    </row>
    <row r="38397" spans="6:6" x14ac:dyDescent="0.25">
      <c r="F38397" s="469"/>
    </row>
    <row r="38398" spans="6:6" x14ac:dyDescent="0.25">
      <c r="F38398" s="469"/>
    </row>
    <row r="38399" spans="6:6" x14ac:dyDescent="0.25">
      <c r="F38399" s="469"/>
    </row>
    <row r="38400" spans="6:6" x14ac:dyDescent="0.25">
      <c r="F38400" s="469"/>
    </row>
    <row r="38401" spans="6:6" x14ac:dyDescent="0.25">
      <c r="F38401" s="469"/>
    </row>
    <row r="38402" spans="6:6" x14ac:dyDescent="0.25">
      <c r="F38402" s="469"/>
    </row>
    <row r="38403" spans="6:6" x14ac:dyDescent="0.25">
      <c r="F38403" s="469"/>
    </row>
    <row r="38404" spans="6:6" x14ac:dyDescent="0.25">
      <c r="F38404" s="469"/>
    </row>
    <row r="38405" spans="6:6" x14ac:dyDescent="0.25">
      <c r="F38405" s="469"/>
    </row>
    <row r="38406" spans="6:6" x14ac:dyDescent="0.25">
      <c r="F38406" s="469"/>
    </row>
    <row r="38407" spans="6:6" x14ac:dyDescent="0.25">
      <c r="F38407" s="469"/>
    </row>
    <row r="38408" spans="6:6" x14ac:dyDescent="0.25">
      <c r="F38408" s="469"/>
    </row>
    <row r="38409" spans="6:6" x14ac:dyDescent="0.25">
      <c r="F38409" s="469"/>
    </row>
    <row r="38410" spans="6:6" x14ac:dyDescent="0.25">
      <c r="F38410" s="469"/>
    </row>
    <row r="38411" spans="6:6" x14ac:dyDescent="0.25">
      <c r="F38411" s="469"/>
    </row>
    <row r="38412" spans="6:6" x14ac:dyDescent="0.25">
      <c r="F38412" s="469"/>
    </row>
    <row r="38413" spans="6:6" x14ac:dyDescent="0.25">
      <c r="F38413" s="469"/>
    </row>
    <row r="38414" spans="6:6" x14ac:dyDescent="0.25">
      <c r="F38414" s="469"/>
    </row>
    <row r="38415" spans="6:6" x14ac:dyDescent="0.25">
      <c r="F38415" s="469"/>
    </row>
    <row r="38416" spans="6:6" x14ac:dyDescent="0.25">
      <c r="F38416" s="469"/>
    </row>
    <row r="38417" spans="6:6" x14ac:dyDescent="0.25">
      <c r="F38417" s="469"/>
    </row>
    <row r="38418" spans="6:6" x14ac:dyDescent="0.25">
      <c r="F38418" s="469"/>
    </row>
    <row r="38419" spans="6:6" x14ac:dyDescent="0.25">
      <c r="F38419" s="469"/>
    </row>
    <row r="38420" spans="6:6" x14ac:dyDescent="0.25">
      <c r="F38420" s="469"/>
    </row>
    <row r="38421" spans="6:6" x14ac:dyDescent="0.25">
      <c r="F38421" s="469"/>
    </row>
    <row r="38422" spans="6:6" x14ac:dyDescent="0.25">
      <c r="F38422" s="469"/>
    </row>
    <row r="38423" spans="6:6" x14ac:dyDescent="0.25">
      <c r="F38423" s="469"/>
    </row>
    <row r="38424" spans="6:6" x14ac:dyDescent="0.25">
      <c r="F38424" s="469"/>
    </row>
    <row r="38425" spans="6:6" x14ac:dyDescent="0.25">
      <c r="F38425" s="469"/>
    </row>
    <row r="38426" spans="6:6" x14ac:dyDescent="0.25">
      <c r="F38426" s="469"/>
    </row>
    <row r="38427" spans="6:6" x14ac:dyDescent="0.25">
      <c r="F38427" s="469"/>
    </row>
    <row r="38428" spans="6:6" x14ac:dyDescent="0.25">
      <c r="F38428" s="469"/>
    </row>
    <row r="38429" spans="6:6" x14ac:dyDescent="0.25">
      <c r="F38429" s="469"/>
    </row>
    <row r="38430" spans="6:6" x14ac:dyDescent="0.25">
      <c r="F38430" s="469"/>
    </row>
    <row r="38431" spans="6:6" x14ac:dyDescent="0.25">
      <c r="F38431" s="469"/>
    </row>
    <row r="38432" spans="6:6" x14ac:dyDescent="0.25">
      <c r="F38432" s="469"/>
    </row>
    <row r="38433" spans="6:6" x14ac:dyDescent="0.25">
      <c r="F38433" s="469"/>
    </row>
    <row r="38434" spans="6:6" x14ac:dyDescent="0.25">
      <c r="F38434" s="469"/>
    </row>
    <row r="38435" spans="6:6" x14ac:dyDescent="0.25">
      <c r="F38435" s="469"/>
    </row>
    <row r="38436" spans="6:6" x14ac:dyDescent="0.25">
      <c r="F38436" s="469"/>
    </row>
    <row r="38437" spans="6:6" x14ac:dyDescent="0.25">
      <c r="F38437" s="469"/>
    </row>
    <row r="38438" spans="6:6" x14ac:dyDescent="0.25">
      <c r="F38438" s="469"/>
    </row>
    <row r="38439" spans="6:6" x14ac:dyDescent="0.25">
      <c r="F38439" s="469"/>
    </row>
    <row r="38440" spans="6:6" x14ac:dyDescent="0.25">
      <c r="F38440" s="469"/>
    </row>
    <row r="38441" spans="6:6" x14ac:dyDescent="0.25">
      <c r="F38441" s="469"/>
    </row>
    <row r="38442" spans="6:6" x14ac:dyDescent="0.25">
      <c r="F38442" s="469"/>
    </row>
    <row r="38443" spans="6:6" x14ac:dyDescent="0.25">
      <c r="F38443" s="469"/>
    </row>
    <row r="38444" spans="6:6" x14ac:dyDescent="0.25">
      <c r="F38444" s="469"/>
    </row>
    <row r="38445" spans="6:6" x14ac:dyDescent="0.25">
      <c r="F38445" s="469"/>
    </row>
    <row r="38446" spans="6:6" x14ac:dyDescent="0.25">
      <c r="F38446" s="469"/>
    </row>
    <row r="38447" spans="6:6" x14ac:dyDescent="0.25">
      <c r="F38447" s="469"/>
    </row>
    <row r="38448" spans="6:6" x14ac:dyDescent="0.25">
      <c r="F38448" s="469"/>
    </row>
    <row r="38449" spans="6:6" x14ac:dyDescent="0.25">
      <c r="F38449" s="469"/>
    </row>
    <row r="38450" spans="6:6" x14ac:dyDescent="0.25">
      <c r="F38450" s="469"/>
    </row>
    <row r="38451" spans="6:6" x14ac:dyDescent="0.25">
      <c r="F38451" s="469"/>
    </row>
    <row r="38452" spans="6:6" x14ac:dyDescent="0.25">
      <c r="F38452" s="469"/>
    </row>
    <row r="38453" spans="6:6" x14ac:dyDescent="0.25">
      <c r="F38453" s="469"/>
    </row>
    <row r="38454" spans="6:6" x14ac:dyDescent="0.25">
      <c r="F38454" s="469"/>
    </row>
    <row r="38455" spans="6:6" x14ac:dyDescent="0.25">
      <c r="F38455" s="469"/>
    </row>
    <row r="38456" spans="6:6" x14ac:dyDescent="0.25">
      <c r="F38456" s="469"/>
    </row>
    <row r="38457" spans="6:6" x14ac:dyDescent="0.25">
      <c r="F38457" s="469"/>
    </row>
    <row r="38458" spans="6:6" x14ac:dyDescent="0.25">
      <c r="F38458" s="469"/>
    </row>
    <row r="38459" spans="6:6" x14ac:dyDescent="0.25">
      <c r="F38459" s="469"/>
    </row>
    <row r="38460" spans="6:6" x14ac:dyDescent="0.25">
      <c r="F38460" s="469"/>
    </row>
    <row r="38461" spans="6:6" x14ac:dyDescent="0.25">
      <c r="F38461" s="469"/>
    </row>
    <row r="38462" spans="6:6" x14ac:dyDescent="0.25">
      <c r="F38462" s="469"/>
    </row>
    <row r="38463" spans="6:6" x14ac:dyDescent="0.25">
      <c r="F38463" s="469"/>
    </row>
    <row r="38464" spans="6:6" x14ac:dyDescent="0.25">
      <c r="F38464" s="469"/>
    </row>
    <row r="38465" spans="6:6" x14ac:dyDescent="0.25">
      <c r="F38465" s="469"/>
    </row>
    <row r="38466" spans="6:6" x14ac:dyDescent="0.25">
      <c r="F38466" s="469"/>
    </row>
    <row r="38467" spans="6:6" x14ac:dyDescent="0.25">
      <c r="F38467" s="469"/>
    </row>
    <row r="38468" spans="6:6" x14ac:dyDescent="0.25">
      <c r="F38468" s="469"/>
    </row>
    <row r="38469" spans="6:6" x14ac:dyDescent="0.25">
      <c r="F38469" s="469"/>
    </row>
    <row r="38470" spans="6:6" x14ac:dyDescent="0.25">
      <c r="F38470" s="469"/>
    </row>
    <row r="38471" spans="6:6" x14ac:dyDescent="0.25">
      <c r="F38471" s="469"/>
    </row>
    <row r="38472" spans="6:6" x14ac:dyDescent="0.25">
      <c r="F38472" s="469"/>
    </row>
    <row r="38473" spans="6:6" x14ac:dyDescent="0.25">
      <c r="F38473" s="469"/>
    </row>
    <row r="38474" spans="6:6" x14ac:dyDescent="0.25">
      <c r="F38474" s="469"/>
    </row>
    <row r="38475" spans="6:6" x14ac:dyDescent="0.25">
      <c r="F38475" s="469"/>
    </row>
    <row r="38476" spans="6:6" x14ac:dyDescent="0.25">
      <c r="F38476" s="469"/>
    </row>
    <row r="38477" spans="6:6" x14ac:dyDescent="0.25">
      <c r="F38477" s="469"/>
    </row>
    <row r="38478" spans="6:6" x14ac:dyDescent="0.25">
      <c r="F38478" s="469"/>
    </row>
    <row r="38479" spans="6:6" x14ac:dyDescent="0.25">
      <c r="F38479" s="469"/>
    </row>
    <row r="38480" spans="6:6" x14ac:dyDescent="0.25">
      <c r="F38480" s="469"/>
    </row>
    <row r="38481" spans="6:6" x14ac:dyDescent="0.25">
      <c r="F38481" s="469"/>
    </row>
    <row r="38482" spans="6:6" x14ac:dyDescent="0.25">
      <c r="F38482" s="469"/>
    </row>
    <row r="38483" spans="6:6" x14ac:dyDescent="0.25">
      <c r="F38483" s="469"/>
    </row>
    <row r="38484" spans="6:6" x14ac:dyDescent="0.25">
      <c r="F38484" s="469"/>
    </row>
    <row r="38485" spans="6:6" x14ac:dyDescent="0.25">
      <c r="F38485" s="469"/>
    </row>
    <row r="38486" spans="6:6" x14ac:dyDescent="0.25">
      <c r="F38486" s="469"/>
    </row>
    <row r="38487" spans="6:6" x14ac:dyDescent="0.25">
      <c r="F38487" s="469"/>
    </row>
    <row r="38488" spans="6:6" x14ac:dyDescent="0.25">
      <c r="F38488" s="469"/>
    </row>
    <row r="38489" spans="6:6" x14ac:dyDescent="0.25">
      <c r="F38489" s="469"/>
    </row>
    <row r="38490" spans="6:6" x14ac:dyDescent="0.25">
      <c r="F38490" s="469"/>
    </row>
    <row r="38491" spans="6:6" x14ac:dyDescent="0.25">
      <c r="F38491" s="469"/>
    </row>
    <row r="38492" spans="6:6" x14ac:dyDescent="0.25">
      <c r="F38492" s="469"/>
    </row>
    <row r="38493" spans="6:6" x14ac:dyDescent="0.25">
      <c r="F38493" s="469"/>
    </row>
    <row r="38494" spans="6:6" x14ac:dyDescent="0.25">
      <c r="F38494" s="469"/>
    </row>
    <row r="38495" spans="6:6" x14ac:dyDescent="0.25">
      <c r="F38495" s="469"/>
    </row>
    <row r="38496" spans="6:6" x14ac:dyDescent="0.25">
      <c r="F38496" s="469"/>
    </row>
    <row r="38497" spans="6:6" x14ac:dyDescent="0.25">
      <c r="F38497" s="469"/>
    </row>
    <row r="38498" spans="6:6" x14ac:dyDescent="0.25">
      <c r="F38498" s="469"/>
    </row>
    <row r="38499" spans="6:6" x14ac:dyDescent="0.25">
      <c r="F38499" s="469"/>
    </row>
    <row r="38500" spans="6:6" x14ac:dyDescent="0.25">
      <c r="F38500" s="469"/>
    </row>
    <row r="38501" spans="6:6" x14ac:dyDescent="0.25">
      <c r="F38501" s="469"/>
    </row>
    <row r="38502" spans="6:6" x14ac:dyDescent="0.25">
      <c r="F38502" s="469"/>
    </row>
    <row r="38503" spans="6:6" x14ac:dyDescent="0.25">
      <c r="F38503" s="469"/>
    </row>
    <row r="38504" spans="6:6" x14ac:dyDescent="0.25">
      <c r="F38504" s="469"/>
    </row>
    <row r="38505" spans="6:6" x14ac:dyDescent="0.25">
      <c r="F38505" s="469"/>
    </row>
    <row r="38506" spans="6:6" x14ac:dyDescent="0.25">
      <c r="F38506" s="469"/>
    </row>
    <row r="38507" spans="6:6" x14ac:dyDescent="0.25">
      <c r="F38507" s="469"/>
    </row>
    <row r="38508" spans="6:6" x14ac:dyDescent="0.25">
      <c r="F38508" s="469"/>
    </row>
    <row r="38509" spans="6:6" x14ac:dyDescent="0.25">
      <c r="F38509" s="469"/>
    </row>
    <row r="38510" spans="6:6" x14ac:dyDescent="0.25">
      <c r="F38510" s="469"/>
    </row>
    <row r="38511" spans="6:6" x14ac:dyDescent="0.25">
      <c r="F38511" s="469"/>
    </row>
    <row r="38512" spans="6:6" x14ac:dyDescent="0.25">
      <c r="F38512" s="469"/>
    </row>
    <row r="38513" spans="6:6" x14ac:dyDescent="0.25">
      <c r="F38513" s="469"/>
    </row>
    <row r="38514" spans="6:6" x14ac:dyDescent="0.25">
      <c r="F38514" s="469"/>
    </row>
    <row r="38515" spans="6:6" x14ac:dyDescent="0.25">
      <c r="F38515" s="469"/>
    </row>
    <row r="38516" spans="6:6" x14ac:dyDescent="0.25">
      <c r="F38516" s="469"/>
    </row>
    <row r="38517" spans="6:6" x14ac:dyDescent="0.25">
      <c r="F38517" s="469"/>
    </row>
    <row r="38518" spans="6:6" x14ac:dyDescent="0.25">
      <c r="F38518" s="469"/>
    </row>
    <row r="38519" spans="6:6" x14ac:dyDescent="0.25">
      <c r="F38519" s="469"/>
    </row>
    <row r="38520" spans="6:6" x14ac:dyDescent="0.25">
      <c r="F38520" s="469"/>
    </row>
    <row r="38521" spans="6:6" x14ac:dyDescent="0.25">
      <c r="F38521" s="469"/>
    </row>
    <row r="38522" spans="6:6" x14ac:dyDescent="0.25">
      <c r="F38522" s="469"/>
    </row>
    <row r="38523" spans="6:6" x14ac:dyDescent="0.25">
      <c r="F38523" s="469"/>
    </row>
    <row r="38524" spans="6:6" x14ac:dyDescent="0.25">
      <c r="F38524" s="469"/>
    </row>
    <row r="38525" spans="6:6" x14ac:dyDescent="0.25">
      <c r="F38525" s="469"/>
    </row>
    <row r="38526" spans="6:6" x14ac:dyDescent="0.25">
      <c r="F38526" s="469"/>
    </row>
    <row r="38527" spans="6:6" x14ac:dyDescent="0.25">
      <c r="F38527" s="469"/>
    </row>
    <row r="38528" spans="6:6" x14ac:dyDescent="0.25">
      <c r="F38528" s="469"/>
    </row>
    <row r="38529" spans="6:6" x14ac:dyDescent="0.25">
      <c r="F38529" s="469"/>
    </row>
    <row r="38530" spans="6:6" x14ac:dyDescent="0.25">
      <c r="F38530" s="469"/>
    </row>
    <row r="38531" spans="6:6" x14ac:dyDescent="0.25">
      <c r="F38531" s="469"/>
    </row>
    <row r="38532" spans="6:6" x14ac:dyDescent="0.25">
      <c r="F38532" s="469"/>
    </row>
    <row r="38533" spans="6:6" x14ac:dyDescent="0.25">
      <c r="F38533" s="469"/>
    </row>
    <row r="38534" spans="6:6" x14ac:dyDescent="0.25">
      <c r="F38534" s="469"/>
    </row>
    <row r="38535" spans="6:6" x14ac:dyDescent="0.25">
      <c r="F38535" s="469"/>
    </row>
    <row r="38536" spans="6:6" x14ac:dyDescent="0.25">
      <c r="F38536" s="469"/>
    </row>
    <row r="38537" spans="6:6" x14ac:dyDescent="0.25">
      <c r="F38537" s="469"/>
    </row>
    <row r="38538" spans="6:6" x14ac:dyDescent="0.25">
      <c r="F38538" s="469"/>
    </row>
    <row r="38539" spans="6:6" x14ac:dyDescent="0.25">
      <c r="F38539" s="469"/>
    </row>
    <row r="38540" spans="6:6" x14ac:dyDescent="0.25">
      <c r="F38540" s="469"/>
    </row>
    <row r="38541" spans="6:6" x14ac:dyDescent="0.25">
      <c r="F38541" s="469"/>
    </row>
    <row r="38542" spans="6:6" x14ac:dyDescent="0.25">
      <c r="F38542" s="469"/>
    </row>
    <row r="38543" spans="6:6" x14ac:dyDescent="0.25">
      <c r="F38543" s="469"/>
    </row>
    <row r="38544" spans="6:6" x14ac:dyDescent="0.25">
      <c r="F38544" s="469"/>
    </row>
    <row r="38545" spans="6:6" x14ac:dyDescent="0.25">
      <c r="F38545" s="469"/>
    </row>
    <row r="38546" spans="6:6" x14ac:dyDescent="0.25">
      <c r="F38546" s="469"/>
    </row>
    <row r="38547" spans="6:6" x14ac:dyDescent="0.25">
      <c r="F38547" s="469"/>
    </row>
    <row r="38548" spans="6:6" x14ac:dyDescent="0.25">
      <c r="F38548" s="469"/>
    </row>
    <row r="38549" spans="6:6" x14ac:dyDescent="0.25">
      <c r="F38549" s="469"/>
    </row>
    <row r="38550" spans="6:6" x14ac:dyDescent="0.25">
      <c r="F38550" s="469"/>
    </row>
    <row r="38551" spans="6:6" x14ac:dyDescent="0.25">
      <c r="F38551" s="469"/>
    </row>
    <row r="38552" spans="6:6" x14ac:dyDescent="0.25">
      <c r="F38552" s="469"/>
    </row>
    <row r="38553" spans="6:6" x14ac:dyDescent="0.25">
      <c r="F38553" s="469"/>
    </row>
    <row r="38554" spans="6:6" x14ac:dyDescent="0.25">
      <c r="F38554" s="469"/>
    </row>
    <row r="38555" spans="6:6" x14ac:dyDescent="0.25">
      <c r="F38555" s="469"/>
    </row>
    <row r="38556" spans="6:6" x14ac:dyDescent="0.25">
      <c r="F38556" s="469"/>
    </row>
    <row r="38557" spans="6:6" x14ac:dyDescent="0.25">
      <c r="F38557" s="469"/>
    </row>
    <row r="38558" spans="6:6" x14ac:dyDescent="0.25">
      <c r="F38558" s="469"/>
    </row>
    <row r="38559" spans="6:6" x14ac:dyDescent="0.25">
      <c r="F38559" s="469"/>
    </row>
    <row r="38560" spans="6:6" x14ac:dyDescent="0.25">
      <c r="F38560" s="469"/>
    </row>
    <row r="38561" spans="6:6" x14ac:dyDescent="0.25">
      <c r="F38561" s="469"/>
    </row>
    <row r="38562" spans="6:6" x14ac:dyDescent="0.25">
      <c r="F38562" s="469"/>
    </row>
    <row r="38563" spans="6:6" x14ac:dyDescent="0.25">
      <c r="F38563" s="469"/>
    </row>
    <row r="38564" spans="6:6" x14ac:dyDescent="0.25">
      <c r="F38564" s="469"/>
    </row>
    <row r="38565" spans="6:6" x14ac:dyDescent="0.25">
      <c r="F38565" s="469"/>
    </row>
    <row r="38566" spans="6:6" x14ac:dyDescent="0.25">
      <c r="F38566" s="469"/>
    </row>
    <row r="38567" spans="6:6" x14ac:dyDescent="0.25">
      <c r="F38567" s="469"/>
    </row>
    <row r="38568" spans="6:6" x14ac:dyDescent="0.25">
      <c r="F38568" s="469"/>
    </row>
    <row r="38569" spans="6:6" x14ac:dyDescent="0.25">
      <c r="F38569" s="469"/>
    </row>
    <row r="38570" spans="6:6" x14ac:dyDescent="0.25">
      <c r="F38570" s="469"/>
    </row>
    <row r="38571" spans="6:6" x14ac:dyDescent="0.25">
      <c r="F38571" s="469"/>
    </row>
    <row r="38572" spans="6:6" x14ac:dyDescent="0.25">
      <c r="F38572" s="469"/>
    </row>
    <row r="38573" spans="6:6" x14ac:dyDescent="0.25">
      <c r="F38573" s="469"/>
    </row>
    <row r="38574" spans="6:6" x14ac:dyDescent="0.25">
      <c r="F38574" s="469"/>
    </row>
    <row r="38575" spans="6:6" x14ac:dyDescent="0.25">
      <c r="F38575" s="469"/>
    </row>
    <row r="38576" spans="6:6" x14ac:dyDescent="0.25">
      <c r="F38576" s="469"/>
    </row>
    <row r="38577" spans="6:6" x14ac:dyDescent="0.25">
      <c r="F38577" s="469"/>
    </row>
    <row r="38578" spans="6:6" x14ac:dyDescent="0.25">
      <c r="F38578" s="469"/>
    </row>
    <row r="38579" spans="6:6" x14ac:dyDescent="0.25">
      <c r="F38579" s="469"/>
    </row>
    <row r="38580" spans="6:6" x14ac:dyDescent="0.25">
      <c r="F38580" s="469"/>
    </row>
    <row r="38581" spans="6:6" x14ac:dyDescent="0.25">
      <c r="F38581" s="469"/>
    </row>
    <row r="38582" spans="6:6" x14ac:dyDescent="0.25">
      <c r="F38582" s="469"/>
    </row>
    <row r="38583" spans="6:6" x14ac:dyDescent="0.25">
      <c r="F38583" s="469"/>
    </row>
    <row r="38584" spans="6:6" x14ac:dyDescent="0.25">
      <c r="F38584" s="469"/>
    </row>
    <row r="38585" spans="6:6" x14ac:dyDescent="0.25">
      <c r="F38585" s="469"/>
    </row>
    <row r="38586" spans="6:6" x14ac:dyDescent="0.25">
      <c r="F38586" s="469"/>
    </row>
    <row r="38587" spans="6:6" x14ac:dyDescent="0.25">
      <c r="F38587" s="469"/>
    </row>
    <row r="38588" spans="6:6" x14ac:dyDescent="0.25">
      <c r="F38588" s="469"/>
    </row>
    <row r="38589" spans="6:6" x14ac:dyDescent="0.25">
      <c r="F38589" s="469"/>
    </row>
    <row r="38590" spans="6:6" x14ac:dyDescent="0.25">
      <c r="F38590" s="469"/>
    </row>
    <row r="38591" spans="6:6" x14ac:dyDescent="0.25">
      <c r="F38591" s="469"/>
    </row>
    <row r="38592" spans="6:6" x14ac:dyDescent="0.25">
      <c r="F38592" s="469"/>
    </row>
    <row r="38593" spans="6:6" x14ac:dyDescent="0.25">
      <c r="F38593" s="469"/>
    </row>
    <row r="38594" spans="6:6" x14ac:dyDescent="0.25">
      <c r="F38594" s="469"/>
    </row>
    <row r="38595" spans="6:6" x14ac:dyDescent="0.25">
      <c r="F38595" s="469"/>
    </row>
    <row r="38596" spans="6:6" x14ac:dyDescent="0.25">
      <c r="F38596" s="469"/>
    </row>
    <row r="38597" spans="6:6" x14ac:dyDescent="0.25">
      <c r="F38597" s="469"/>
    </row>
    <row r="38598" spans="6:6" x14ac:dyDescent="0.25">
      <c r="F38598" s="469"/>
    </row>
    <row r="38599" spans="6:6" x14ac:dyDescent="0.25">
      <c r="F38599" s="469"/>
    </row>
    <row r="38600" spans="6:6" x14ac:dyDescent="0.25">
      <c r="F38600" s="469"/>
    </row>
    <row r="38601" spans="6:6" x14ac:dyDescent="0.25">
      <c r="F38601" s="469"/>
    </row>
    <row r="38602" spans="6:6" x14ac:dyDescent="0.25">
      <c r="F38602" s="469"/>
    </row>
    <row r="38603" spans="6:6" x14ac:dyDescent="0.25">
      <c r="F38603" s="469"/>
    </row>
    <row r="38604" spans="6:6" x14ac:dyDescent="0.25">
      <c r="F38604" s="469"/>
    </row>
    <row r="38605" spans="6:6" x14ac:dyDescent="0.25">
      <c r="F38605" s="469"/>
    </row>
    <row r="38606" spans="6:6" x14ac:dyDescent="0.25">
      <c r="F38606" s="469"/>
    </row>
    <row r="38607" spans="6:6" x14ac:dyDescent="0.25">
      <c r="F38607" s="469"/>
    </row>
    <row r="38608" spans="6:6" x14ac:dyDescent="0.25">
      <c r="F38608" s="469"/>
    </row>
    <row r="38609" spans="6:6" x14ac:dyDescent="0.25">
      <c r="F38609" s="469"/>
    </row>
    <row r="38610" spans="6:6" x14ac:dyDescent="0.25">
      <c r="F38610" s="469"/>
    </row>
    <row r="38611" spans="6:6" x14ac:dyDescent="0.25">
      <c r="F38611" s="469"/>
    </row>
    <row r="38612" spans="6:6" x14ac:dyDescent="0.25">
      <c r="F38612" s="469"/>
    </row>
    <row r="38613" spans="6:6" x14ac:dyDescent="0.25">
      <c r="F38613" s="469"/>
    </row>
    <row r="38614" spans="6:6" x14ac:dyDescent="0.25">
      <c r="F38614" s="469"/>
    </row>
    <row r="38615" spans="6:6" x14ac:dyDescent="0.25">
      <c r="F38615" s="469"/>
    </row>
    <row r="38616" spans="6:6" x14ac:dyDescent="0.25">
      <c r="F38616" s="469"/>
    </row>
    <row r="38617" spans="6:6" x14ac:dyDescent="0.25">
      <c r="F38617" s="469"/>
    </row>
    <row r="38618" spans="6:6" x14ac:dyDescent="0.25">
      <c r="F38618" s="469"/>
    </row>
    <row r="38619" spans="6:6" x14ac:dyDescent="0.25">
      <c r="F38619" s="469"/>
    </row>
    <row r="38620" spans="6:6" x14ac:dyDescent="0.25">
      <c r="F38620" s="469"/>
    </row>
    <row r="38621" spans="6:6" x14ac:dyDescent="0.25">
      <c r="F38621" s="469"/>
    </row>
    <row r="38622" spans="6:6" x14ac:dyDescent="0.25">
      <c r="F38622" s="469"/>
    </row>
    <row r="38623" spans="6:6" x14ac:dyDescent="0.25">
      <c r="F38623" s="469"/>
    </row>
    <row r="38624" spans="6:6" x14ac:dyDescent="0.25">
      <c r="F38624" s="469"/>
    </row>
    <row r="38625" spans="6:6" x14ac:dyDescent="0.25">
      <c r="F38625" s="469"/>
    </row>
    <row r="38626" spans="6:6" x14ac:dyDescent="0.25">
      <c r="F38626" s="469"/>
    </row>
    <row r="38627" spans="6:6" x14ac:dyDescent="0.25">
      <c r="F38627" s="469"/>
    </row>
    <row r="38628" spans="6:6" x14ac:dyDescent="0.25">
      <c r="F38628" s="469"/>
    </row>
    <row r="38629" spans="6:6" x14ac:dyDescent="0.25">
      <c r="F38629" s="469"/>
    </row>
    <row r="38630" spans="6:6" x14ac:dyDescent="0.25">
      <c r="F38630" s="469"/>
    </row>
    <row r="38631" spans="6:6" x14ac:dyDescent="0.25">
      <c r="F38631" s="469"/>
    </row>
    <row r="38632" spans="6:6" x14ac:dyDescent="0.25">
      <c r="F38632" s="469"/>
    </row>
    <row r="38633" spans="6:6" x14ac:dyDescent="0.25">
      <c r="F38633" s="469"/>
    </row>
    <row r="38634" spans="6:6" x14ac:dyDescent="0.25">
      <c r="F38634" s="469"/>
    </row>
    <row r="38635" spans="6:6" x14ac:dyDescent="0.25">
      <c r="F38635" s="469"/>
    </row>
    <row r="38636" spans="6:6" x14ac:dyDescent="0.25">
      <c r="F38636" s="469"/>
    </row>
    <row r="38637" spans="6:6" x14ac:dyDescent="0.25">
      <c r="F38637" s="469"/>
    </row>
    <row r="38638" spans="6:6" x14ac:dyDescent="0.25">
      <c r="F38638" s="469"/>
    </row>
    <row r="38639" spans="6:6" x14ac:dyDescent="0.25">
      <c r="F38639" s="469"/>
    </row>
    <row r="38640" spans="6:6" x14ac:dyDescent="0.25">
      <c r="F38640" s="469"/>
    </row>
    <row r="38641" spans="6:6" x14ac:dyDescent="0.25">
      <c r="F38641" s="469"/>
    </row>
    <row r="38642" spans="6:6" x14ac:dyDescent="0.25">
      <c r="F38642" s="469"/>
    </row>
    <row r="38643" spans="6:6" x14ac:dyDescent="0.25">
      <c r="F38643" s="469"/>
    </row>
    <row r="38644" spans="6:6" x14ac:dyDescent="0.25">
      <c r="F38644" s="469"/>
    </row>
    <row r="38645" spans="6:6" x14ac:dyDescent="0.25">
      <c r="F38645" s="469"/>
    </row>
    <row r="38646" spans="6:6" x14ac:dyDescent="0.25">
      <c r="F38646" s="469"/>
    </row>
    <row r="38647" spans="6:6" x14ac:dyDescent="0.25">
      <c r="F38647" s="469"/>
    </row>
    <row r="38648" spans="6:6" x14ac:dyDescent="0.25">
      <c r="F38648" s="469"/>
    </row>
    <row r="38649" spans="6:6" x14ac:dyDescent="0.25">
      <c r="F38649" s="469"/>
    </row>
    <row r="38650" spans="6:6" x14ac:dyDescent="0.25">
      <c r="F38650" s="469"/>
    </row>
    <row r="38651" spans="6:6" x14ac:dyDescent="0.25">
      <c r="F38651" s="469"/>
    </row>
    <row r="38652" spans="6:6" x14ac:dyDescent="0.25">
      <c r="F38652" s="469"/>
    </row>
    <row r="38653" spans="6:6" x14ac:dyDescent="0.25">
      <c r="F38653" s="469"/>
    </row>
    <row r="38654" spans="6:6" x14ac:dyDescent="0.25">
      <c r="F38654" s="469"/>
    </row>
    <row r="38655" spans="6:6" x14ac:dyDescent="0.25">
      <c r="F38655" s="469"/>
    </row>
    <row r="38656" spans="6:6" x14ac:dyDescent="0.25">
      <c r="F38656" s="469"/>
    </row>
    <row r="38657" spans="6:6" x14ac:dyDescent="0.25">
      <c r="F38657" s="469"/>
    </row>
    <row r="38658" spans="6:6" x14ac:dyDescent="0.25">
      <c r="F38658" s="469"/>
    </row>
    <row r="38659" spans="6:6" x14ac:dyDescent="0.25">
      <c r="F38659" s="469"/>
    </row>
    <row r="38660" spans="6:6" x14ac:dyDescent="0.25">
      <c r="F38660" s="469"/>
    </row>
    <row r="38661" spans="6:6" x14ac:dyDescent="0.25">
      <c r="F38661" s="469"/>
    </row>
    <row r="38662" spans="6:6" x14ac:dyDescent="0.25">
      <c r="F38662" s="469"/>
    </row>
    <row r="38663" spans="6:6" x14ac:dyDescent="0.25">
      <c r="F38663" s="469"/>
    </row>
    <row r="38664" spans="6:6" x14ac:dyDescent="0.25">
      <c r="F38664" s="469"/>
    </row>
    <row r="38665" spans="6:6" x14ac:dyDescent="0.25">
      <c r="F38665" s="469"/>
    </row>
    <row r="38666" spans="6:6" x14ac:dyDescent="0.25">
      <c r="F38666" s="469"/>
    </row>
    <row r="38667" spans="6:6" x14ac:dyDescent="0.25">
      <c r="F38667" s="469"/>
    </row>
    <row r="38668" spans="6:6" x14ac:dyDescent="0.25">
      <c r="F38668" s="469"/>
    </row>
    <row r="38669" spans="6:6" x14ac:dyDescent="0.25">
      <c r="F38669" s="469"/>
    </row>
    <row r="38670" spans="6:6" x14ac:dyDescent="0.25">
      <c r="F38670" s="469"/>
    </row>
    <row r="38671" spans="6:6" x14ac:dyDescent="0.25">
      <c r="F38671" s="469"/>
    </row>
    <row r="38672" spans="6:6" x14ac:dyDescent="0.25">
      <c r="F38672" s="469"/>
    </row>
    <row r="38673" spans="6:6" x14ac:dyDescent="0.25">
      <c r="F38673" s="469"/>
    </row>
    <row r="38674" spans="6:6" x14ac:dyDescent="0.25">
      <c r="F38674" s="469"/>
    </row>
    <row r="38675" spans="6:6" x14ac:dyDescent="0.25">
      <c r="F38675" s="469"/>
    </row>
    <row r="38676" spans="6:6" x14ac:dyDescent="0.25">
      <c r="F38676" s="469"/>
    </row>
    <row r="38677" spans="6:6" x14ac:dyDescent="0.25">
      <c r="F38677" s="469"/>
    </row>
    <row r="38678" spans="6:6" x14ac:dyDescent="0.25">
      <c r="F38678" s="469"/>
    </row>
    <row r="38679" spans="6:6" x14ac:dyDescent="0.25">
      <c r="F38679" s="469"/>
    </row>
    <row r="38680" spans="6:6" x14ac:dyDescent="0.25">
      <c r="F38680" s="469"/>
    </row>
    <row r="38681" spans="6:6" x14ac:dyDescent="0.25">
      <c r="F38681" s="469"/>
    </row>
    <row r="38682" spans="6:6" x14ac:dyDescent="0.25">
      <c r="F38682" s="469"/>
    </row>
    <row r="38683" spans="6:6" x14ac:dyDescent="0.25">
      <c r="F38683" s="469"/>
    </row>
    <row r="38684" spans="6:6" x14ac:dyDescent="0.25">
      <c r="F38684" s="469"/>
    </row>
    <row r="38685" spans="6:6" x14ac:dyDescent="0.25">
      <c r="F38685" s="469"/>
    </row>
    <row r="38686" spans="6:6" x14ac:dyDescent="0.25">
      <c r="F38686" s="469"/>
    </row>
    <row r="38687" spans="6:6" x14ac:dyDescent="0.25">
      <c r="F38687" s="469"/>
    </row>
    <row r="38688" spans="6:6" x14ac:dyDescent="0.25">
      <c r="F38688" s="469"/>
    </row>
    <row r="38689" spans="6:6" x14ac:dyDescent="0.25">
      <c r="F38689" s="469"/>
    </row>
    <row r="38690" spans="6:6" x14ac:dyDescent="0.25">
      <c r="F38690" s="469"/>
    </row>
    <row r="38691" spans="6:6" x14ac:dyDescent="0.25">
      <c r="F38691" s="469"/>
    </row>
    <row r="38692" spans="6:6" x14ac:dyDescent="0.25">
      <c r="F38692" s="469"/>
    </row>
    <row r="38693" spans="6:6" x14ac:dyDescent="0.25">
      <c r="F38693" s="469"/>
    </row>
    <row r="38694" spans="6:6" x14ac:dyDescent="0.25">
      <c r="F38694" s="469"/>
    </row>
    <row r="38695" spans="6:6" x14ac:dyDescent="0.25">
      <c r="F38695" s="469"/>
    </row>
    <row r="38696" spans="6:6" x14ac:dyDescent="0.25">
      <c r="F38696" s="469"/>
    </row>
    <row r="38697" spans="6:6" x14ac:dyDescent="0.25">
      <c r="F38697" s="469"/>
    </row>
    <row r="38698" spans="6:6" x14ac:dyDescent="0.25">
      <c r="F38698" s="469"/>
    </row>
    <row r="38699" spans="6:6" x14ac:dyDescent="0.25">
      <c r="F38699" s="469"/>
    </row>
    <row r="38700" spans="6:6" x14ac:dyDescent="0.25">
      <c r="F38700" s="469"/>
    </row>
    <row r="38701" spans="6:6" x14ac:dyDescent="0.25">
      <c r="F38701" s="469"/>
    </row>
    <row r="38702" spans="6:6" x14ac:dyDescent="0.25">
      <c r="F38702" s="469"/>
    </row>
    <row r="38703" spans="6:6" x14ac:dyDescent="0.25">
      <c r="F38703" s="469"/>
    </row>
    <row r="38704" spans="6:6" x14ac:dyDescent="0.25">
      <c r="F38704" s="469"/>
    </row>
    <row r="38705" spans="6:6" x14ac:dyDescent="0.25">
      <c r="F38705" s="469"/>
    </row>
    <row r="38706" spans="6:6" x14ac:dyDescent="0.25">
      <c r="F38706" s="469"/>
    </row>
    <row r="38707" spans="6:6" x14ac:dyDescent="0.25">
      <c r="F38707" s="469"/>
    </row>
    <row r="38708" spans="6:6" x14ac:dyDescent="0.25">
      <c r="F38708" s="469"/>
    </row>
    <row r="38709" spans="6:6" x14ac:dyDescent="0.25">
      <c r="F38709" s="469"/>
    </row>
    <row r="38710" spans="6:6" x14ac:dyDescent="0.25">
      <c r="F38710" s="469"/>
    </row>
    <row r="38711" spans="6:6" x14ac:dyDescent="0.25">
      <c r="F38711" s="469"/>
    </row>
    <row r="38712" spans="6:6" x14ac:dyDescent="0.25">
      <c r="F38712" s="469"/>
    </row>
    <row r="38713" spans="6:6" x14ac:dyDescent="0.25">
      <c r="F38713" s="469"/>
    </row>
    <row r="38714" spans="6:6" x14ac:dyDescent="0.25">
      <c r="F38714" s="469"/>
    </row>
    <row r="38715" spans="6:6" x14ac:dyDescent="0.25">
      <c r="F38715" s="469"/>
    </row>
    <row r="38716" spans="6:6" x14ac:dyDescent="0.25">
      <c r="F38716" s="469"/>
    </row>
    <row r="38717" spans="6:6" x14ac:dyDescent="0.25">
      <c r="F38717" s="469"/>
    </row>
    <row r="38718" spans="6:6" x14ac:dyDescent="0.25">
      <c r="F38718" s="469"/>
    </row>
    <row r="38719" spans="6:6" x14ac:dyDescent="0.25">
      <c r="F38719" s="469"/>
    </row>
    <row r="38720" spans="6:6" x14ac:dyDescent="0.25">
      <c r="F38720" s="469"/>
    </row>
    <row r="38721" spans="6:6" x14ac:dyDescent="0.25">
      <c r="F38721" s="469"/>
    </row>
    <row r="38722" spans="6:6" x14ac:dyDescent="0.25">
      <c r="F38722" s="469"/>
    </row>
    <row r="38723" spans="6:6" x14ac:dyDescent="0.25">
      <c r="F38723" s="469"/>
    </row>
    <row r="38724" spans="6:6" x14ac:dyDescent="0.25">
      <c r="F38724" s="469"/>
    </row>
    <row r="38725" spans="6:6" x14ac:dyDescent="0.25">
      <c r="F38725" s="469"/>
    </row>
    <row r="38726" spans="6:6" x14ac:dyDescent="0.25">
      <c r="F38726" s="469"/>
    </row>
    <row r="38727" spans="6:6" x14ac:dyDescent="0.25">
      <c r="F38727" s="469"/>
    </row>
    <row r="38728" spans="6:6" x14ac:dyDescent="0.25">
      <c r="F38728" s="469"/>
    </row>
    <row r="38729" spans="6:6" x14ac:dyDescent="0.25">
      <c r="F38729" s="469"/>
    </row>
    <row r="38730" spans="6:6" x14ac:dyDescent="0.25">
      <c r="F38730" s="469"/>
    </row>
    <row r="38731" spans="6:6" x14ac:dyDescent="0.25">
      <c r="F38731" s="469"/>
    </row>
    <row r="38732" spans="6:6" x14ac:dyDescent="0.25">
      <c r="F38732" s="469"/>
    </row>
    <row r="38733" spans="6:6" x14ac:dyDescent="0.25">
      <c r="F38733" s="469"/>
    </row>
    <row r="38734" spans="6:6" x14ac:dyDescent="0.25">
      <c r="F38734" s="469"/>
    </row>
    <row r="38735" spans="6:6" x14ac:dyDescent="0.25">
      <c r="F38735" s="469"/>
    </row>
    <row r="38736" spans="6:6" x14ac:dyDescent="0.25">
      <c r="F38736" s="469"/>
    </row>
    <row r="38737" spans="6:6" x14ac:dyDescent="0.25">
      <c r="F38737" s="469"/>
    </row>
    <row r="38738" spans="6:6" x14ac:dyDescent="0.25">
      <c r="F38738" s="469"/>
    </row>
    <row r="38739" spans="6:6" x14ac:dyDescent="0.25">
      <c r="F38739" s="469"/>
    </row>
    <row r="38740" spans="6:6" x14ac:dyDescent="0.25">
      <c r="F38740" s="469"/>
    </row>
    <row r="38741" spans="6:6" x14ac:dyDescent="0.25">
      <c r="F38741" s="469"/>
    </row>
    <row r="38742" spans="6:6" x14ac:dyDescent="0.25">
      <c r="F38742" s="469"/>
    </row>
    <row r="38743" spans="6:6" x14ac:dyDescent="0.25">
      <c r="F38743" s="469"/>
    </row>
    <row r="38744" spans="6:6" x14ac:dyDescent="0.25">
      <c r="F38744" s="469"/>
    </row>
    <row r="38745" spans="6:6" x14ac:dyDescent="0.25">
      <c r="F38745" s="469"/>
    </row>
    <row r="38746" spans="6:6" x14ac:dyDescent="0.25">
      <c r="F38746" s="469"/>
    </row>
    <row r="38747" spans="6:6" x14ac:dyDescent="0.25">
      <c r="F38747" s="469"/>
    </row>
    <row r="38748" spans="6:6" x14ac:dyDescent="0.25">
      <c r="F38748" s="469"/>
    </row>
    <row r="38749" spans="6:6" x14ac:dyDescent="0.25">
      <c r="F38749" s="469"/>
    </row>
    <row r="38750" spans="6:6" x14ac:dyDescent="0.25">
      <c r="F38750" s="469"/>
    </row>
    <row r="38751" spans="6:6" x14ac:dyDescent="0.25">
      <c r="F38751" s="469"/>
    </row>
    <row r="38752" spans="6:6" x14ac:dyDescent="0.25">
      <c r="F38752" s="469"/>
    </row>
    <row r="38753" spans="6:6" x14ac:dyDescent="0.25">
      <c r="F38753" s="469"/>
    </row>
    <row r="38754" spans="6:6" x14ac:dyDescent="0.25">
      <c r="F38754" s="469"/>
    </row>
    <row r="38755" spans="6:6" x14ac:dyDescent="0.25">
      <c r="F38755" s="469"/>
    </row>
    <row r="38756" spans="6:6" x14ac:dyDescent="0.25">
      <c r="F38756" s="469"/>
    </row>
    <row r="38757" spans="6:6" x14ac:dyDescent="0.25">
      <c r="F38757" s="469"/>
    </row>
    <row r="38758" spans="6:6" x14ac:dyDescent="0.25">
      <c r="F38758" s="469"/>
    </row>
    <row r="38759" spans="6:6" x14ac:dyDescent="0.25">
      <c r="F38759" s="469"/>
    </row>
    <row r="38760" spans="6:6" x14ac:dyDescent="0.25">
      <c r="F38760" s="469"/>
    </row>
    <row r="38761" spans="6:6" x14ac:dyDescent="0.25">
      <c r="F38761" s="469"/>
    </row>
    <row r="38762" spans="6:6" x14ac:dyDescent="0.25">
      <c r="F38762" s="469"/>
    </row>
    <row r="38763" spans="6:6" x14ac:dyDescent="0.25">
      <c r="F38763" s="469"/>
    </row>
    <row r="38764" spans="6:6" x14ac:dyDescent="0.25">
      <c r="F38764" s="469"/>
    </row>
    <row r="38765" spans="6:6" x14ac:dyDescent="0.25">
      <c r="F38765" s="469"/>
    </row>
    <row r="38766" spans="6:6" x14ac:dyDescent="0.25">
      <c r="F38766" s="469"/>
    </row>
    <row r="38767" spans="6:6" x14ac:dyDescent="0.25">
      <c r="F38767" s="469"/>
    </row>
    <row r="38768" spans="6:6" x14ac:dyDescent="0.25">
      <c r="F38768" s="469"/>
    </row>
    <row r="38769" spans="6:6" x14ac:dyDescent="0.25">
      <c r="F38769" s="469"/>
    </row>
    <row r="38770" spans="6:6" x14ac:dyDescent="0.25">
      <c r="F38770" s="469"/>
    </row>
    <row r="38771" spans="6:6" x14ac:dyDescent="0.25">
      <c r="F38771" s="469"/>
    </row>
    <row r="38772" spans="6:6" x14ac:dyDescent="0.25">
      <c r="F38772" s="469"/>
    </row>
    <row r="38773" spans="6:6" x14ac:dyDescent="0.25">
      <c r="F38773" s="469"/>
    </row>
    <row r="38774" spans="6:6" x14ac:dyDescent="0.25">
      <c r="F38774" s="469"/>
    </row>
    <row r="38775" spans="6:6" x14ac:dyDescent="0.25">
      <c r="F38775" s="469"/>
    </row>
    <row r="38776" spans="6:6" x14ac:dyDescent="0.25">
      <c r="F38776" s="469"/>
    </row>
    <row r="38777" spans="6:6" x14ac:dyDescent="0.25">
      <c r="F38777" s="469"/>
    </row>
    <row r="38778" spans="6:6" x14ac:dyDescent="0.25">
      <c r="F38778" s="469"/>
    </row>
    <row r="38779" spans="6:6" x14ac:dyDescent="0.25">
      <c r="F38779" s="469"/>
    </row>
    <row r="38780" spans="6:6" x14ac:dyDescent="0.25">
      <c r="F38780" s="469"/>
    </row>
    <row r="38781" spans="6:6" x14ac:dyDescent="0.25">
      <c r="F38781" s="469"/>
    </row>
    <row r="38782" spans="6:6" x14ac:dyDescent="0.25">
      <c r="F38782" s="469"/>
    </row>
    <row r="38783" spans="6:6" x14ac:dyDescent="0.25">
      <c r="F38783" s="469"/>
    </row>
    <row r="38784" spans="6:6" x14ac:dyDescent="0.25">
      <c r="F38784" s="469"/>
    </row>
    <row r="38785" spans="6:6" x14ac:dyDescent="0.25">
      <c r="F38785" s="469"/>
    </row>
    <row r="38786" spans="6:6" x14ac:dyDescent="0.25">
      <c r="F38786" s="469"/>
    </row>
    <row r="38787" spans="6:6" x14ac:dyDescent="0.25">
      <c r="F38787" s="469"/>
    </row>
    <row r="38788" spans="6:6" x14ac:dyDescent="0.25">
      <c r="F38788" s="469"/>
    </row>
    <row r="38789" spans="6:6" x14ac:dyDescent="0.25">
      <c r="F38789" s="469"/>
    </row>
    <row r="38790" spans="6:6" x14ac:dyDescent="0.25">
      <c r="F38790" s="469"/>
    </row>
    <row r="38791" spans="6:6" x14ac:dyDescent="0.25">
      <c r="F38791" s="469"/>
    </row>
    <row r="38792" spans="6:6" x14ac:dyDescent="0.25">
      <c r="F38792" s="469"/>
    </row>
    <row r="38793" spans="6:6" x14ac:dyDescent="0.25">
      <c r="F38793" s="469"/>
    </row>
    <row r="38794" spans="6:6" x14ac:dyDescent="0.25">
      <c r="F38794" s="469"/>
    </row>
    <row r="38795" spans="6:6" x14ac:dyDescent="0.25">
      <c r="F38795" s="469"/>
    </row>
    <row r="38796" spans="6:6" x14ac:dyDescent="0.25">
      <c r="F38796" s="469"/>
    </row>
    <row r="38797" spans="6:6" x14ac:dyDescent="0.25">
      <c r="F38797" s="469"/>
    </row>
    <row r="38798" spans="6:6" x14ac:dyDescent="0.25">
      <c r="F38798" s="469"/>
    </row>
    <row r="38799" spans="6:6" x14ac:dyDescent="0.25">
      <c r="F38799" s="469"/>
    </row>
    <row r="38800" spans="6:6" x14ac:dyDescent="0.25">
      <c r="F38800" s="469"/>
    </row>
    <row r="38801" spans="6:6" x14ac:dyDescent="0.25">
      <c r="F38801" s="469"/>
    </row>
    <row r="38802" spans="6:6" x14ac:dyDescent="0.25">
      <c r="F38802" s="469"/>
    </row>
    <row r="38803" spans="6:6" x14ac:dyDescent="0.25">
      <c r="F38803" s="469"/>
    </row>
    <row r="38804" spans="6:6" x14ac:dyDescent="0.25">
      <c r="F38804" s="469"/>
    </row>
    <row r="38805" spans="6:6" x14ac:dyDescent="0.25">
      <c r="F38805" s="469"/>
    </row>
    <row r="38806" spans="6:6" x14ac:dyDescent="0.25">
      <c r="F38806" s="469"/>
    </row>
    <row r="38807" spans="6:6" x14ac:dyDescent="0.25">
      <c r="F38807" s="469"/>
    </row>
    <row r="38808" spans="6:6" x14ac:dyDescent="0.25">
      <c r="F38808" s="469"/>
    </row>
    <row r="38809" spans="6:6" x14ac:dyDescent="0.25">
      <c r="F38809" s="469"/>
    </row>
    <row r="38810" spans="6:6" x14ac:dyDescent="0.25">
      <c r="F38810" s="469"/>
    </row>
    <row r="38811" spans="6:6" x14ac:dyDescent="0.25">
      <c r="F38811" s="469"/>
    </row>
    <row r="38812" spans="6:6" x14ac:dyDescent="0.25">
      <c r="F38812" s="469"/>
    </row>
    <row r="38813" spans="6:6" x14ac:dyDescent="0.25">
      <c r="F38813" s="469"/>
    </row>
    <row r="38814" spans="6:6" x14ac:dyDescent="0.25">
      <c r="F38814" s="469"/>
    </row>
    <row r="38815" spans="6:6" x14ac:dyDescent="0.25">
      <c r="F38815" s="469"/>
    </row>
    <row r="38816" spans="6:6" x14ac:dyDescent="0.25">
      <c r="F38816" s="469"/>
    </row>
    <row r="38817" spans="6:6" x14ac:dyDescent="0.25">
      <c r="F38817" s="469"/>
    </row>
    <row r="38818" spans="6:6" x14ac:dyDescent="0.25">
      <c r="F38818" s="469"/>
    </row>
    <row r="38819" spans="6:6" x14ac:dyDescent="0.25">
      <c r="F38819" s="469"/>
    </row>
    <row r="38820" spans="6:6" x14ac:dyDescent="0.25">
      <c r="F38820" s="469"/>
    </row>
    <row r="38821" spans="6:6" x14ac:dyDescent="0.25">
      <c r="F38821" s="469"/>
    </row>
    <row r="38822" spans="6:6" x14ac:dyDescent="0.25">
      <c r="F38822" s="469"/>
    </row>
    <row r="38823" spans="6:6" x14ac:dyDescent="0.25">
      <c r="F38823" s="469"/>
    </row>
    <row r="38824" spans="6:6" x14ac:dyDescent="0.25">
      <c r="F38824" s="469"/>
    </row>
    <row r="38825" spans="6:6" x14ac:dyDescent="0.25">
      <c r="F38825" s="469"/>
    </row>
    <row r="38826" spans="6:6" x14ac:dyDescent="0.25">
      <c r="F38826" s="469"/>
    </row>
    <row r="38827" spans="6:6" x14ac:dyDescent="0.25">
      <c r="F38827" s="469"/>
    </row>
    <row r="38828" spans="6:6" x14ac:dyDescent="0.25">
      <c r="F38828" s="469"/>
    </row>
    <row r="38829" spans="6:6" x14ac:dyDescent="0.25">
      <c r="F38829" s="469"/>
    </row>
    <row r="38830" spans="6:6" x14ac:dyDescent="0.25">
      <c r="F38830" s="469"/>
    </row>
    <row r="38831" spans="6:6" x14ac:dyDescent="0.25">
      <c r="F38831" s="469"/>
    </row>
    <row r="38832" spans="6:6" x14ac:dyDescent="0.25">
      <c r="F38832" s="469"/>
    </row>
    <row r="38833" spans="6:6" x14ac:dyDescent="0.25">
      <c r="F38833" s="469"/>
    </row>
    <row r="38834" spans="6:6" x14ac:dyDescent="0.25">
      <c r="F38834" s="469"/>
    </row>
    <row r="38835" spans="6:6" x14ac:dyDescent="0.25">
      <c r="F38835" s="469"/>
    </row>
    <row r="38836" spans="6:6" x14ac:dyDescent="0.25">
      <c r="F38836" s="469"/>
    </row>
    <row r="38837" spans="6:6" x14ac:dyDescent="0.25">
      <c r="F38837" s="469"/>
    </row>
    <row r="38838" spans="6:6" x14ac:dyDescent="0.25">
      <c r="F38838" s="469"/>
    </row>
    <row r="38839" spans="6:6" x14ac:dyDescent="0.25">
      <c r="F38839" s="469"/>
    </row>
    <row r="38840" spans="6:6" x14ac:dyDescent="0.25">
      <c r="F38840" s="469"/>
    </row>
    <row r="38841" spans="6:6" x14ac:dyDescent="0.25">
      <c r="F38841" s="469"/>
    </row>
    <row r="38842" spans="6:6" x14ac:dyDescent="0.25">
      <c r="F38842" s="469"/>
    </row>
    <row r="38843" spans="6:6" x14ac:dyDescent="0.25">
      <c r="F38843" s="469"/>
    </row>
    <row r="38844" spans="6:6" x14ac:dyDescent="0.25">
      <c r="F38844" s="469"/>
    </row>
    <row r="38845" spans="6:6" x14ac:dyDescent="0.25">
      <c r="F38845" s="469"/>
    </row>
    <row r="38846" spans="6:6" x14ac:dyDescent="0.25">
      <c r="F38846" s="469"/>
    </row>
    <row r="38847" spans="6:6" x14ac:dyDescent="0.25">
      <c r="F38847" s="469"/>
    </row>
    <row r="38848" spans="6:6" x14ac:dyDescent="0.25">
      <c r="F38848" s="469"/>
    </row>
    <row r="38849" spans="6:6" x14ac:dyDescent="0.25">
      <c r="F38849" s="469"/>
    </row>
    <row r="38850" spans="6:6" x14ac:dyDescent="0.25">
      <c r="F38850" s="469"/>
    </row>
    <row r="38851" spans="6:6" x14ac:dyDescent="0.25">
      <c r="F38851" s="469"/>
    </row>
    <row r="38852" spans="6:6" x14ac:dyDescent="0.25">
      <c r="F38852" s="469"/>
    </row>
    <row r="38853" spans="6:6" x14ac:dyDescent="0.25">
      <c r="F38853" s="469"/>
    </row>
    <row r="38854" spans="6:6" x14ac:dyDescent="0.25">
      <c r="F38854" s="469"/>
    </row>
    <row r="38855" spans="6:6" x14ac:dyDescent="0.25">
      <c r="F38855" s="469"/>
    </row>
    <row r="38856" spans="6:6" x14ac:dyDescent="0.25">
      <c r="F38856" s="469"/>
    </row>
    <row r="38857" spans="6:6" x14ac:dyDescent="0.25">
      <c r="F38857" s="469"/>
    </row>
    <row r="38858" spans="6:6" x14ac:dyDescent="0.25">
      <c r="F38858" s="469"/>
    </row>
    <row r="38859" spans="6:6" x14ac:dyDescent="0.25">
      <c r="F38859" s="469"/>
    </row>
    <row r="38860" spans="6:6" x14ac:dyDescent="0.25">
      <c r="F38860" s="469"/>
    </row>
    <row r="38861" spans="6:6" x14ac:dyDescent="0.25">
      <c r="F38861" s="469"/>
    </row>
    <row r="38862" spans="6:6" x14ac:dyDescent="0.25">
      <c r="F38862" s="469"/>
    </row>
    <row r="38863" spans="6:6" x14ac:dyDescent="0.25">
      <c r="F38863" s="469"/>
    </row>
    <row r="38864" spans="6:6" x14ac:dyDescent="0.25">
      <c r="F38864" s="469"/>
    </row>
    <row r="38865" spans="6:6" x14ac:dyDescent="0.25">
      <c r="F38865" s="469"/>
    </row>
    <row r="38866" spans="6:6" x14ac:dyDescent="0.25">
      <c r="F38866" s="469"/>
    </row>
    <row r="38867" spans="6:6" x14ac:dyDescent="0.25">
      <c r="F38867" s="469"/>
    </row>
    <row r="38868" spans="6:6" x14ac:dyDescent="0.25">
      <c r="F38868" s="469"/>
    </row>
    <row r="38869" spans="6:6" x14ac:dyDescent="0.25">
      <c r="F38869" s="469"/>
    </row>
    <row r="38870" spans="6:6" x14ac:dyDescent="0.25">
      <c r="F38870" s="469"/>
    </row>
    <row r="38871" spans="6:6" x14ac:dyDescent="0.25">
      <c r="F38871" s="469"/>
    </row>
    <row r="38872" spans="6:6" x14ac:dyDescent="0.25">
      <c r="F38872" s="469"/>
    </row>
    <row r="38873" spans="6:6" x14ac:dyDescent="0.25">
      <c r="F38873" s="469"/>
    </row>
    <row r="38874" spans="6:6" x14ac:dyDescent="0.25">
      <c r="F38874" s="469"/>
    </row>
    <row r="38875" spans="6:6" x14ac:dyDescent="0.25">
      <c r="F38875" s="469"/>
    </row>
    <row r="38876" spans="6:6" x14ac:dyDescent="0.25">
      <c r="F38876" s="469"/>
    </row>
    <row r="38877" spans="6:6" x14ac:dyDescent="0.25">
      <c r="F38877" s="469"/>
    </row>
    <row r="38878" spans="6:6" x14ac:dyDescent="0.25">
      <c r="F38878" s="469"/>
    </row>
    <row r="38879" spans="6:6" x14ac:dyDescent="0.25">
      <c r="F38879" s="469"/>
    </row>
    <row r="38880" spans="6:6" x14ac:dyDescent="0.25">
      <c r="F38880" s="469"/>
    </row>
    <row r="38881" spans="6:6" x14ac:dyDescent="0.25">
      <c r="F38881" s="469"/>
    </row>
    <row r="38882" spans="6:6" x14ac:dyDescent="0.25">
      <c r="F38882" s="469"/>
    </row>
    <row r="38883" spans="6:6" x14ac:dyDescent="0.25">
      <c r="F38883" s="469"/>
    </row>
    <row r="38884" spans="6:6" x14ac:dyDescent="0.25">
      <c r="F38884" s="469"/>
    </row>
    <row r="38885" spans="6:6" x14ac:dyDescent="0.25">
      <c r="F38885" s="469"/>
    </row>
    <row r="38886" spans="6:6" x14ac:dyDescent="0.25">
      <c r="F38886" s="469"/>
    </row>
    <row r="38887" spans="6:6" x14ac:dyDescent="0.25">
      <c r="F38887" s="469"/>
    </row>
    <row r="38888" spans="6:6" x14ac:dyDescent="0.25">
      <c r="F38888" s="469"/>
    </row>
    <row r="38889" spans="6:6" x14ac:dyDescent="0.25">
      <c r="F38889" s="469"/>
    </row>
    <row r="38890" spans="6:6" x14ac:dyDescent="0.25">
      <c r="F38890" s="469"/>
    </row>
    <row r="38891" spans="6:6" x14ac:dyDescent="0.25">
      <c r="F38891" s="469"/>
    </row>
    <row r="38892" spans="6:6" x14ac:dyDescent="0.25">
      <c r="F38892" s="469"/>
    </row>
    <row r="38893" spans="6:6" x14ac:dyDescent="0.25">
      <c r="F38893" s="469"/>
    </row>
    <row r="38894" spans="6:6" x14ac:dyDescent="0.25">
      <c r="F38894" s="469"/>
    </row>
    <row r="38895" spans="6:6" x14ac:dyDescent="0.25">
      <c r="F38895" s="469"/>
    </row>
    <row r="38896" spans="6:6" x14ac:dyDescent="0.25">
      <c r="F38896" s="469"/>
    </row>
    <row r="38897" spans="6:6" x14ac:dyDescent="0.25">
      <c r="F38897" s="469"/>
    </row>
    <row r="38898" spans="6:6" x14ac:dyDescent="0.25">
      <c r="F38898" s="469"/>
    </row>
    <row r="38899" spans="6:6" x14ac:dyDescent="0.25">
      <c r="F38899" s="469"/>
    </row>
    <row r="38900" spans="6:6" x14ac:dyDescent="0.25">
      <c r="F38900" s="469"/>
    </row>
    <row r="38901" spans="6:6" x14ac:dyDescent="0.25">
      <c r="F38901" s="469"/>
    </row>
    <row r="38902" spans="6:6" x14ac:dyDescent="0.25">
      <c r="F38902" s="469"/>
    </row>
    <row r="38903" spans="6:6" x14ac:dyDescent="0.25">
      <c r="F38903" s="469"/>
    </row>
    <row r="38904" spans="6:6" x14ac:dyDescent="0.25">
      <c r="F38904" s="469"/>
    </row>
    <row r="38905" spans="6:6" x14ac:dyDescent="0.25">
      <c r="F38905" s="469"/>
    </row>
    <row r="38906" spans="6:6" x14ac:dyDescent="0.25">
      <c r="F38906" s="469"/>
    </row>
    <row r="38907" spans="6:6" x14ac:dyDescent="0.25">
      <c r="F38907" s="469"/>
    </row>
    <row r="38908" spans="6:6" x14ac:dyDescent="0.25">
      <c r="F38908" s="469"/>
    </row>
    <row r="38909" spans="6:6" x14ac:dyDescent="0.25">
      <c r="F38909" s="469"/>
    </row>
    <row r="38910" spans="6:6" x14ac:dyDescent="0.25">
      <c r="F38910" s="469"/>
    </row>
    <row r="38911" spans="6:6" x14ac:dyDescent="0.25">
      <c r="F38911" s="469"/>
    </row>
    <row r="38912" spans="6:6" x14ac:dyDescent="0.25">
      <c r="F38912" s="469"/>
    </row>
    <row r="38913" spans="6:6" x14ac:dyDescent="0.25">
      <c r="F38913" s="469"/>
    </row>
    <row r="38914" spans="6:6" x14ac:dyDescent="0.25">
      <c r="F38914" s="469"/>
    </row>
    <row r="38915" spans="6:6" x14ac:dyDescent="0.25">
      <c r="F38915" s="469"/>
    </row>
    <row r="38916" spans="6:6" x14ac:dyDescent="0.25">
      <c r="F38916" s="469"/>
    </row>
    <row r="38917" spans="6:6" x14ac:dyDescent="0.25">
      <c r="F38917" s="469"/>
    </row>
    <row r="38918" spans="6:6" x14ac:dyDescent="0.25">
      <c r="F38918" s="469"/>
    </row>
    <row r="38919" spans="6:6" x14ac:dyDescent="0.25">
      <c r="F38919" s="469"/>
    </row>
    <row r="38920" spans="6:6" x14ac:dyDescent="0.25">
      <c r="F38920" s="469"/>
    </row>
    <row r="38921" spans="6:6" x14ac:dyDescent="0.25">
      <c r="F38921" s="469"/>
    </row>
    <row r="38922" spans="6:6" x14ac:dyDescent="0.25">
      <c r="F38922" s="469"/>
    </row>
    <row r="38923" spans="6:6" x14ac:dyDescent="0.25">
      <c r="F38923" s="469"/>
    </row>
    <row r="38924" spans="6:6" x14ac:dyDescent="0.25">
      <c r="F38924" s="469"/>
    </row>
    <row r="38925" spans="6:6" x14ac:dyDescent="0.25">
      <c r="F38925" s="469"/>
    </row>
    <row r="38926" spans="6:6" x14ac:dyDescent="0.25">
      <c r="F38926" s="469"/>
    </row>
    <row r="38927" spans="6:6" x14ac:dyDescent="0.25">
      <c r="F38927" s="469"/>
    </row>
    <row r="38928" spans="6:6" x14ac:dyDescent="0.25">
      <c r="F38928" s="469"/>
    </row>
    <row r="38929" spans="6:6" x14ac:dyDescent="0.25">
      <c r="F38929" s="469"/>
    </row>
    <row r="38930" spans="6:6" x14ac:dyDescent="0.25">
      <c r="F38930" s="469"/>
    </row>
    <row r="38931" spans="6:6" x14ac:dyDescent="0.25">
      <c r="F38931" s="469"/>
    </row>
    <row r="38932" spans="6:6" x14ac:dyDescent="0.25">
      <c r="F38932" s="469"/>
    </row>
    <row r="38933" spans="6:6" x14ac:dyDescent="0.25">
      <c r="F38933" s="469"/>
    </row>
    <row r="38934" spans="6:6" x14ac:dyDescent="0.25">
      <c r="F38934" s="469"/>
    </row>
    <row r="38935" spans="6:6" x14ac:dyDescent="0.25">
      <c r="F38935" s="469"/>
    </row>
    <row r="38936" spans="6:6" x14ac:dyDescent="0.25">
      <c r="F38936" s="469"/>
    </row>
    <row r="38937" spans="6:6" x14ac:dyDescent="0.25">
      <c r="F38937" s="469"/>
    </row>
    <row r="38938" spans="6:6" x14ac:dyDescent="0.25">
      <c r="F38938" s="469"/>
    </row>
    <row r="38939" spans="6:6" x14ac:dyDescent="0.25">
      <c r="F38939" s="469"/>
    </row>
    <row r="38940" spans="6:6" x14ac:dyDescent="0.25">
      <c r="F38940" s="469"/>
    </row>
    <row r="38941" spans="6:6" x14ac:dyDescent="0.25">
      <c r="F38941" s="469"/>
    </row>
    <row r="38942" spans="6:6" x14ac:dyDescent="0.25">
      <c r="F38942" s="469"/>
    </row>
    <row r="38943" spans="6:6" x14ac:dyDescent="0.25">
      <c r="F38943" s="469"/>
    </row>
    <row r="38944" spans="6:6" x14ac:dyDescent="0.25">
      <c r="F38944" s="469"/>
    </row>
    <row r="38945" spans="6:6" x14ac:dyDescent="0.25">
      <c r="F38945" s="469"/>
    </row>
    <row r="38946" spans="6:6" x14ac:dyDescent="0.25">
      <c r="F38946" s="469"/>
    </row>
    <row r="38947" spans="6:6" x14ac:dyDescent="0.25">
      <c r="F38947" s="469"/>
    </row>
    <row r="38948" spans="6:6" x14ac:dyDescent="0.25">
      <c r="F38948" s="469"/>
    </row>
    <row r="38949" spans="6:6" x14ac:dyDescent="0.25">
      <c r="F38949" s="469"/>
    </row>
    <row r="38950" spans="6:6" x14ac:dyDescent="0.25">
      <c r="F38950" s="469"/>
    </row>
    <row r="38951" spans="6:6" x14ac:dyDescent="0.25">
      <c r="F38951" s="469"/>
    </row>
    <row r="38952" spans="6:6" x14ac:dyDescent="0.25">
      <c r="F38952" s="469"/>
    </row>
    <row r="38953" spans="6:6" x14ac:dyDescent="0.25">
      <c r="F38953" s="469"/>
    </row>
    <row r="38954" spans="6:6" x14ac:dyDescent="0.25">
      <c r="F38954" s="469"/>
    </row>
    <row r="38955" spans="6:6" x14ac:dyDescent="0.25">
      <c r="F38955" s="469"/>
    </row>
    <row r="38956" spans="6:6" x14ac:dyDescent="0.25">
      <c r="F38956" s="469"/>
    </row>
    <row r="38957" spans="6:6" x14ac:dyDescent="0.25">
      <c r="F38957" s="469"/>
    </row>
    <row r="38958" spans="6:6" x14ac:dyDescent="0.25">
      <c r="F38958" s="469"/>
    </row>
    <row r="38959" spans="6:6" x14ac:dyDescent="0.25">
      <c r="F38959" s="469"/>
    </row>
    <row r="38960" spans="6:6" x14ac:dyDescent="0.25">
      <c r="F38960" s="469"/>
    </row>
    <row r="38961" spans="6:6" x14ac:dyDescent="0.25">
      <c r="F38961" s="469"/>
    </row>
    <row r="38962" spans="6:6" x14ac:dyDescent="0.25">
      <c r="F38962" s="469"/>
    </row>
    <row r="38963" spans="6:6" x14ac:dyDescent="0.25">
      <c r="F38963" s="469"/>
    </row>
    <row r="38964" spans="6:6" x14ac:dyDescent="0.25">
      <c r="F38964" s="469"/>
    </row>
    <row r="38965" spans="6:6" x14ac:dyDescent="0.25">
      <c r="F38965" s="469"/>
    </row>
    <row r="38966" spans="6:6" x14ac:dyDescent="0.25">
      <c r="F38966" s="469"/>
    </row>
    <row r="38967" spans="6:6" x14ac:dyDescent="0.25">
      <c r="F38967" s="469"/>
    </row>
    <row r="38968" spans="6:6" x14ac:dyDescent="0.25">
      <c r="F38968" s="469"/>
    </row>
    <row r="38969" spans="6:6" x14ac:dyDescent="0.25">
      <c r="F38969" s="469"/>
    </row>
    <row r="38970" spans="6:6" x14ac:dyDescent="0.25">
      <c r="F38970" s="469"/>
    </row>
    <row r="38971" spans="6:6" x14ac:dyDescent="0.25">
      <c r="F38971" s="469"/>
    </row>
    <row r="38972" spans="6:6" x14ac:dyDescent="0.25">
      <c r="F38972" s="469"/>
    </row>
    <row r="38973" spans="6:6" x14ac:dyDescent="0.25">
      <c r="F38973" s="469"/>
    </row>
    <row r="38974" spans="6:6" x14ac:dyDescent="0.25">
      <c r="F38974" s="469"/>
    </row>
    <row r="38975" spans="6:6" x14ac:dyDescent="0.25">
      <c r="F38975" s="469"/>
    </row>
    <row r="38976" spans="6:6" x14ac:dyDescent="0.25">
      <c r="F38976" s="469"/>
    </row>
    <row r="38977" spans="6:6" x14ac:dyDescent="0.25">
      <c r="F38977" s="469"/>
    </row>
    <row r="38978" spans="6:6" x14ac:dyDescent="0.25">
      <c r="F38978" s="469"/>
    </row>
    <row r="38979" spans="6:6" x14ac:dyDescent="0.25">
      <c r="F38979" s="469"/>
    </row>
    <row r="38980" spans="6:6" x14ac:dyDescent="0.25">
      <c r="F38980" s="469"/>
    </row>
    <row r="38981" spans="6:6" x14ac:dyDescent="0.25">
      <c r="F38981" s="469"/>
    </row>
    <row r="38982" spans="6:6" x14ac:dyDescent="0.25">
      <c r="F38982" s="469"/>
    </row>
    <row r="38983" spans="6:6" x14ac:dyDescent="0.25">
      <c r="F38983" s="469"/>
    </row>
    <row r="38984" spans="6:6" x14ac:dyDescent="0.25">
      <c r="F38984" s="469"/>
    </row>
    <row r="38985" spans="6:6" x14ac:dyDescent="0.25">
      <c r="F38985" s="469"/>
    </row>
    <row r="38986" spans="6:6" x14ac:dyDescent="0.25">
      <c r="F38986" s="469"/>
    </row>
    <row r="38987" spans="6:6" x14ac:dyDescent="0.25">
      <c r="F38987" s="469"/>
    </row>
    <row r="38988" spans="6:6" x14ac:dyDescent="0.25">
      <c r="F38988" s="469"/>
    </row>
    <row r="38989" spans="6:6" x14ac:dyDescent="0.25">
      <c r="F38989" s="469"/>
    </row>
    <row r="38990" spans="6:6" x14ac:dyDescent="0.25">
      <c r="F38990" s="469"/>
    </row>
    <row r="38991" spans="6:6" x14ac:dyDescent="0.25">
      <c r="F38991" s="469"/>
    </row>
    <row r="38992" spans="6:6" x14ac:dyDescent="0.25">
      <c r="F38992" s="469"/>
    </row>
    <row r="38993" spans="6:6" x14ac:dyDescent="0.25">
      <c r="F38993" s="469"/>
    </row>
    <row r="38994" spans="6:6" x14ac:dyDescent="0.25">
      <c r="F38994" s="469"/>
    </row>
    <row r="38995" spans="6:6" x14ac:dyDescent="0.25">
      <c r="F38995" s="469"/>
    </row>
    <row r="38996" spans="6:6" x14ac:dyDescent="0.25">
      <c r="F38996" s="469"/>
    </row>
    <row r="38997" spans="6:6" x14ac:dyDescent="0.25">
      <c r="F38997" s="469"/>
    </row>
    <row r="38998" spans="6:6" x14ac:dyDescent="0.25">
      <c r="F38998" s="469"/>
    </row>
    <row r="38999" spans="6:6" x14ac:dyDescent="0.25">
      <c r="F38999" s="469"/>
    </row>
    <row r="39000" spans="6:6" x14ac:dyDescent="0.25">
      <c r="F39000" s="469"/>
    </row>
    <row r="39001" spans="6:6" x14ac:dyDescent="0.25">
      <c r="F39001" s="469"/>
    </row>
    <row r="39002" spans="6:6" x14ac:dyDescent="0.25">
      <c r="F39002" s="469"/>
    </row>
    <row r="39003" spans="6:6" x14ac:dyDescent="0.25">
      <c r="F39003" s="469"/>
    </row>
    <row r="39004" spans="6:6" x14ac:dyDescent="0.25">
      <c r="F39004" s="469"/>
    </row>
    <row r="39005" spans="6:6" x14ac:dyDescent="0.25">
      <c r="F39005" s="469"/>
    </row>
    <row r="39006" spans="6:6" x14ac:dyDescent="0.25">
      <c r="F39006" s="469"/>
    </row>
    <row r="39007" spans="6:6" x14ac:dyDescent="0.25">
      <c r="F39007" s="469"/>
    </row>
    <row r="39008" spans="6:6" x14ac:dyDescent="0.25">
      <c r="F39008" s="469"/>
    </row>
    <row r="39009" spans="6:6" x14ac:dyDescent="0.25">
      <c r="F39009" s="469"/>
    </row>
    <row r="39010" spans="6:6" x14ac:dyDescent="0.25">
      <c r="F39010" s="469"/>
    </row>
    <row r="39011" spans="6:6" x14ac:dyDescent="0.25">
      <c r="F39011" s="469"/>
    </row>
    <row r="39012" spans="6:6" x14ac:dyDescent="0.25">
      <c r="F39012" s="469"/>
    </row>
    <row r="39013" spans="6:6" x14ac:dyDescent="0.25">
      <c r="F39013" s="469"/>
    </row>
    <row r="39014" spans="6:6" x14ac:dyDescent="0.25">
      <c r="F39014" s="469"/>
    </row>
    <row r="39015" spans="6:6" x14ac:dyDescent="0.25">
      <c r="F39015" s="469"/>
    </row>
    <row r="39016" spans="6:6" x14ac:dyDescent="0.25">
      <c r="F39016" s="469"/>
    </row>
    <row r="39017" spans="6:6" x14ac:dyDescent="0.25">
      <c r="F39017" s="469"/>
    </row>
    <row r="39018" spans="6:6" x14ac:dyDescent="0.25">
      <c r="F39018" s="469"/>
    </row>
    <row r="39019" spans="6:6" x14ac:dyDescent="0.25">
      <c r="F39019" s="469"/>
    </row>
    <row r="39020" spans="6:6" x14ac:dyDescent="0.25">
      <c r="F39020" s="469"/>
    </row>
    <row r="39021" spans="6:6" x14ac:dyDescent="0.25">
      <c r="F39021" s="469"/>
    </row>
    <row r="39022" spans="6:6" x14ac:dyDescent="0.25">
      <c r="F39022" s="469"/>
    </row>
    <row r="39023" spans="6:6" x14ac:dyDescent="0.25">
      <c r="F39023" s="469"/>
    </row>
    <row r="39024" spans="6:6" x14ac:dyDescent="0.25">
      <c r="F39024" s="469"/>
    </row>
    <row r="39025" spans="6:6" x14ac:dyDescent="0.25">
      <c r="F39025" s="469"/>
    </row>
    <row r="39026" spans="6:6" x14ac:dyDescent="0.25">
      <c r="F39026" s="469"/>
    </row>
    <row r="39027" spans="6:6" x14ac:dyDescent="0.25">
      <c r="F39027" s="469"/>
    </row>
    <row r="39028" spans="6:6" x14ac:dyDescent="0.25">
      <c r="F39028" s="469"/>
    </row>
    <row r="39029" spans="6:6" x14ac:dyDescent="0.25">
      <c r="F39029" s="469"/>
    </row>
    <row r="39030" spans="6:6" x14ac:dyDescent="0.25">
      <c r="F39030" s="469"/>
    </row>
    <row r="39031" spans="6:6" x14ac:dyDescent="0.25">
      <c r="F39031" s="469"/>
    </row>
    <row r="39032" spans="6:6" x14ac:dyDescent="0.25">
      <c r="F39032" s="469"/>
    </row>
    <row r="39033" spans="6:6" x14ac:dyDescent="0.25">
      <c r="F39033" s="469"/>
    </row>
    <row r="39034" spans="6:6" x14ac:dyDescent="0.25">
      <c r="F39034" s="469"/>
    </row>
    <row r="39035" spans="6:6" x14ac:dyDescent="0.25">
      <c r="F39035" s="469"/>
    </row>
    <row r="39036" spans="6:6" x14ac:dyDescent="0.25">
      <c r="F39036" s="469"/>
    </row>
    <row r="39037" spans="6:6" x14ac:dyDescent="0.25">
      <c r="F39037" s="469"/>
    </row>
    <row r="39038" spans="6:6" x14ac:dyDescent="0.25">
      <c r="F39038" s="469"/>
    </row>
    <row r="39039" spans="6:6" x14ac:dyDescent="0.25">
      <c r="F39039" s="469"/>
    </row>
    <row r="39040" spans="6:6" x14ac:dyDescent="0.25">
      <c r="F39040" s="469"/>
    </row>
    <row r="39041" spans="6:6" x14ac:dyDescent="0.25">
      <c r="F39041" s="469"/>
    </row>
    <row r="39042" spans="6:6" x14ac:dyDescent="0.25">
      <c r="F39042" s="469"/>
    </row>
    <row r="39043" spans="6:6" x14ac:dyDescent="0.25">
      <c r="F39043" s="469"/>
    </row>
    <row r="39044" spans="6:6" x14ac:dyDescent="0.25">
      <c r="F39044" s="469"/>
    </row>
    <row r="39045" spans="6:6" x14ac:dyDescent="0.25">
      <c r="F39045" s="469"/>
    </row>
    <row r="39046" spans="6:6" x14ac:dyDescent="0.25">
      <c r="F39046" s="469"/>
    </row>
    <row r="39047" spans="6:6" x14ac:dyDescent="0.25">
      <c r="F39047" s="469"/>
    </row>
    <row r="39048" spans="6:6" x14ac:dyDescent="0.25">
      <c r="F39048" s="469"/>
    </row>
    <row r="39049" spans="6:6" x14ac:dyDescent="0.25">
      <c r="F39049" s="469"/>
    </row>
    <row r="39050" spans="6:6" x14ac:dyDescent="0.25">
      <c r="F39050" s="469"/>
    </row>
    <row r="39051" spans="6:6" x14ac:dyDescent="0.25">
      <c r="F39051" s="469"/>
    </row>
    <row r="39052" spans="6:6" x14ac:dyDescent="0.25">
      <c r="F39052" s="469"/>
    </row>
    <row r="39053" spans="6:6" x14ac:dyDescent="0.25">
      <c r="F39053" s="469"/>
    </row>
    <row r="39054" spans="6:6" x14ac:dyDescent="0.25">
      <c r="F39054" s="469"/>
    </row>
    <row r="39055" spans="6:6" x14ac:dyDescent="0.25">
      <c r="F39055" s="469"/>
    </row>
    <row r="39056" spans="6:6" x14ac:dyDescent="0.25">
      <c r="F39056" s="469"/>
    </row>
    <row r="39057" spans="6:6" x14ac:dyDescent="0.25">
      <c r="F39057" s="469"/>
    </row>
    <row r="39058" spans="6:6" x14ac:dyDescent="0.25">
      <c r="F39058" s="469"/>
    </row>
    <row r="39059" spans="6:6" x14ac:dyDescent="0.25">
      <c r="F39059" s="469"/>
    </row>
    <row r="39060" spans="6:6" x14ac:dyDescent="0.25">
      <c r="F39060" s="469"/>
    </row>
    <row r="39061" spans="6:6" x14ac:dyDescent="0.25">
      <c r="F39061" s="469"/>
    </row>
    <row r="39062" spans="6:6" x14ac:dyDescent="0.25">
      <c r="F39062" s="469"/>
    </row>
    <row r="39063" spans="6:6" x14ac:dyDescent="0.25">
      <c r="F39063" s="469"/>
    </row>
    <row r="39064" spans="6:6" x14ac:dyDescent="0.25">
      <c r="F39064" s="469"/>
    </row>
    <row r="39065" spans="6:6" x14ac:dyDescent="0.25">
      <c r="F39065" s="469"/>
    </row>
    <row r="39066" spans="6:6" x14ac:dyDescent="0.25">
      <c r="F39066" s="469"/>
    </row>
    <row r="39067" spans="6:6" x14ac:dyDescent="0.25">
      <c r="F39067" s="469"/>
    </row>
    <row r="39068" spans="6:6" x14ac:dyDescent="0.25">
      <c r="F39068" s="469"/>
    </row>
    <row r="39069" spans="6:6" x14ac:dyDescent="0.25">
      <c r="F39069" s="469"/>
    </row>
    <row r="39070" spans="6:6" x14ac:dyDescent="0.25">
      <c r="F39070" s="469"/>
    </row>
    <row r="39071" spans="6:6" x14ac:dyDescent="0.25">
      <c r="F39071" s="469"/>
    </row>
    <row r="39072" spans="6:6" x14ac:dyDescent="0.25">
      <c r="F39072" s="469"/>
    </row>
    <row r="39073" spans="6:6" x14ac:dyDescent="0.25">
      <c r="F39073" s="469"/>
    </row>
    <row r="39074" spans="6:6" x14ac:dyDescent="0.25">
      <c r="F39074" s="469"/>
    </row>
    <row r="39075" spans="6:6" x14ac:dyDescent="0.25">
      <c r="F39075" s="469"/>
    </row>
    <row r="39076" spans="6:6" x14ac:dyDescent="0.25">
      <c r="F39076" s="469"/>
    </row>
    <row r="39077" spans="6:6" x14ac:dyDescent="0.25">
      <c r="F39077" s="469"/>
    </row>
    <row r="39078" spans="6:6" x14ac:dyDescent="0.25">
      <c r="F39078" s="469"/>
    </row>
    <row r="39079" spans="6:6" x14ac:dyDescent="0.25">
      <c r="F39079" s="469"/>
    </row>
    <row r="39080" spans="6:6" x14ac:dyDescent="0.25">
      <c r="F39080" s="469"/>
    </row>
    <row r="39081" spans="6:6" x14ac:dyDescent="0.25">
      <c r="F39081" s="469"/>
    </row>
    <row r="39082" spans="6:6" x14ac:dyDescent="0.25">
      <c r="F39082" s="469"/>
    </row>
    <row r="39083" spans="6:6" x14ac:dyDescent="0.25">
      <c r="F39083" s="469"/>
    </row>
    <row r="39084" spans="6:6" x14ac:dyDescent="0.25">
      <c r="F39084" s="469"/>
    </row>
    <row r="39085" spans="6:6" x14ac:dyDescent="0.25">
      <c r="F39085" s="469"/>
    </row>
    <row r="39086" spans="6:6" x14ac:dyDescent="0.25">
      <c r="F39086" s="469"/>
    </row>
    <row r="39087" spans="6:6" x14ac:dyDescent="0.25">
      <c r="F39087" s="469"/>
    </row>
    <row r="39088" spans="6:6" x14ac:dyDescent="0.25">
      <c r="F39088" s="469"/>
    </row>
    <row r="39089" spans="6:6" x14ac:dyDescent="0.25">
      <c r="F39089" s="469"/>
    </row>
    <row r="39090" spans="6:6" x14ac:dyDescent="0.25">
      <c r="F39090" s="469"/>
    </row>
    <row r="39091" spans="6:6" x14ac:dyDescent="0.25">
      <c r="F39091" s="469"/>
    </row>
    <row r="39092" spans="6:6" x14ac:dyDescent="0.25">
      <c r="F39092" s="469"/>
    </row>
    <row r="39093" spans="6:6" x14ac:dyDescent="0.25">
      <c r="F39093" s="469"/>
    </row>
    <row r="39094" spans="6:6" x14ac:dyDescent="0.25">
      <c r="F39094" s="469"/>
    </row>
    <row r="39095" spans="6:6" x14ac:dyDescent="0.25">
      <c r="F39095" s="469"/>
    </row>
    <row r="39096" spans="6:6" x14ac:dyDescent="0.25">
      <c r="F39096" s="469"/>
    </row>
    <row r="39097" spans="6:6" x14ac:dyDescent="0.25">
      <c r="F39097" s="469"/>
    </row>
    <row r="39098" spans="6:6" x14ac:dyDescent="0.25">
      <c r="F39098" s="469"/>
    </row>
    <row r="39099" spans="6:6" x14ac:dyDescent="0.25">
      <c r="F39099" s="469"/>
    </row>
    <row r="39100" spans="6:6" x14ac:dyDescent="0.25">
      <c r="F39100" s="469"/>
    </row>
    <row r="39101" spans="6:6" x14ac:dyDescent="0.25">
      <c r="F39101" s="469"/>
    </row>
    <row r="39102" spans="6:6" x14ac:dyDescent="0.25">
      <c r="F39102" s="469"/>
    </row>
    <row r="39103" spans="6:6" x14ac:dyDescent="0.25">
      <c r="F39103" s="469"/>
    </row>
    <row r="39104" spans="6:6" x14ac:dyDescent="0.25">
      <c r="F39104" s="469"/>
    </row>
    <row r="39105" spans="6:6" x14ac:dyDescent="0.25">
      <c r="F39105" s="469"/>
    </row>
    <row r="39106" spans="6:6" x14ac:dyDescent="0.25">
      <c r="F39106" s="469"/>
    </row>
    <row r="39107" spans="6:6" x14ac:dyDescent="0.25">
      <c r="F39107" s="469"/>
    </row>
    <row r="39108" spans="6:6" x14ac:dyDescent="0.25">
      <c r="F39108" s="469"/>
    </row>
    <row r="39109" spans="6:6" x14ac:dyDescent="0.25">
      <c r="F39109" s="469"/>
    </row>
    <row r="39110" spans="6:6" x14ac:dyDescent="0.25">
      <c r="F39110" s="469"/>
    </row>
    <row r="39111" spans="6:6" x14ac:dyDescent="0.25">
      <c r="F39111" s="469"/>
    </row>
    <row r="39112" spans="6:6" x14ac:dyDescent="0.25">
      <c r="F39112" s="469"/>
    </row>
    <row r="39113" spans="6:6" x14ac:dyDescent="0.25">
      <c r="F39113" s="469"/>
    </row>
    <row r="39114" spans="6:6" x14ac:dyDescent="0.25">
      <c r="F39114" s="469"/>
    </row>
    <row r="39115" spans="6:6" x14ac:dyDescent="0.25">
      <c r="F39115" s="469"/>
    </row>
    <row r="39116" spans="6:6" x14ac:dyDescent="0.25">
      <c r="F39116" s="469"/>
    </row>
    <row r="39117" spans="6:6" x14ac:dyDescent="0.25">
      <c r="F39117" s="469"/>
    </row>
    <row r="39118" spans="6:6" x14ac:dyDescent="0.25">
      <c r="F39118" s="469"/>
    </row>
    <row r="39119" spans="6:6" x14ac:dyDescent="0.25">
      <c r="F39119" s="469"/>
    </row>
    <row r="39120" spans="6:6" x14ac:dyDescent="0.25">
      <c r="F39120" s="469"/>
    </row>
    <row r="39121" spans="6:6" x14ac:dyDescent="0.25">
      <c r="F39121" s="469"/>
    </row>
    <row r="39122" spans="6:6" x14ac:dyDescent="0.25">
      <c r="F39122" s="469"/>
    </row>
    <row r="39123" spans="6:6" x14ac:dyDescent="0.25">
      <c r="F39123" s="469"/>
    </row>
    <row r="39124" spans="6:6" x14ac:dyDescent="0.25">
      <c r="F39124" s="469"/>
    </row>
    <row r="39125" spans="6:6" x14ac:dyDescent="0.25">
      <c r="F39125" s="469"/>
    </row>
    <row r="39126" spans="6:6" x14ac:dyDescent="0.25">
      <c r="F39126" s="469"/>
    </row>
    <row r="39127" spans="6:6" x14ac:dyDescent="0.25">
      <c r="F39127" s="469"/>
    </row>
    <row r="39128" spans="6:6" x14ac:dyDescent="0.25">
      <c r="F39128" s="469"/>
    </row>
    <row r="39129" spans="6:6" x14ac:dyDescent="0.25">
      <c r="F39129" s="469"/>
    </row>
    <row r="39130" spans="6:6" x14ac:dyDescent="0.25">
      <c r="F39130" s="469"/>
    </row>
    <row r="39131" spans="6:6" x14ac:dyDescent="0.25">
      <c r="F39131" s="469"/>
    </row>
    <row r="39132" spans="6:6" x14ac:dyDescent="0.25">
      <c r="F39132" s="469"/>
    </row>
    <row r="39133" spans="6:6" x14ac:dyDescent="0.25">
      <c r="F39133" s="469"/>
    </row>
    <row r="39134" spans="6:6" x14ac:dyDescent="0.25">
      <c r="F39134" s="469"/>
    </row>
    <row r="39135" spans="6:6" x14ac:dyDescent="0.25">
      <c r="F39135" s="469"/>
    </row>
    <row r="39136" spans="6:6" x14ac:dyDescent="0.25">
      <c r="F39136" s="469"/>
    </row>
    <row r="39137" spans="6:6" x14ac:dyDescent="0.25">
      <c r="F39137" s="469"/>
    </row>
    <row r="39138" spans="6:6" x14ac:dyDescent="0.25">
      <c r="F39138" s="469"/>
    </row>
    <row r="39139" spans="6:6" x14ac:dyDescent="0.25">
      <c r="F39139" s="469"/>
    </row>
    <row r="39140" spans="6:6" x14ac:dyDescent="0.25">
      <c r="F39140" s="469"/>
    </row>
    <row r="39141" spans="6:6" x14ac:dyDescent="0.25">
      <c r="F39141" s="469"/>
    </row>
    <row r="39142" spans="6:6" x14ac:dyDescent="0.25">
      <c r="F39142" s="469"/>
    </row>
    <row r="39143" spans="6:6" x14ac:dyDescent="0.25">
      <c r="F39143" s="469"/>
    </row>
    <row r="39144" spans="6:6" x14ac:dyDescent="0.25">
      <c r="F39144" s="469"/>
    </row>
    <row r="39145" spans="6:6" x14ac:dyDescent="0.25">
      <c r="F39145" s="469"/>
    </row>
    <row r="39146" spans="6:6" x14ac:dyDescent="0.25">
      <c r="F39146" s="469"/>
    </row>
    <row r="39147" spans="6:6" x14ac:dyDescent="0.25">
      <c r="F39147" s="469"/>
    </row>
    <row r="39148" spans="6:6" x14ac:dyDescent="0.25">
      <c r="F39148" s="469"/>
    </row>
    <row r="39149" spans="6:6" x14ac:dyDescent="0.25">
      <c r="F39149" s="469"/>
    </row>
    <row r="39150" spans="6:6" x14ac:dyDescent="0.25">
      <c r="F39150" s="469"/>
    </row>
    <row r="39151" spans="6:6" x14ac:dyDescent="0.25">
      <c r="F39151" s="469"/>
    </row>
    <row r="39152" spans="6:6" x14ac:dyDescent="0.25">
      <c r="F39152" s="469"/>
    </row>
    <row r="39153" spans="6:6" x14ac:dyDescent="0.25">
      <c r="F39153" s="469"/>
    </row>
    <row r="39154" spans="6:6" x14ac:dyDescent="0.25">
      <c r="F39154" s="469"/>
    </row>
    <row r="39155" spans="6:6" x14ac:dyDescent="0.25">
      <c r="F39155" s="469"/>
    </row>
    <row r="39156" spans="6:6" x14ac:dyDescent="0.25">
      <c r="F39156" s="469"/>
    </row>
    <row r="39157" spans="6:6" x14ac:dyDescent="0.25">
      <c r="F39157" s="469"/>
    </row>
    <row r="39158" spans="6:6" x14ac:dyDescent="0.25">
      <c r="F39158" s="469"/>
    </row>
    <row r="39159" spans="6:6" x14ac:dyDescent="0.25">
      <c r="F39159" s="469"/>
    </row>
    <row r="39160" spans="6:6" x14ac:dyDescent="0.25">
      <c r="F39160" s="469"/>
    </row>
    <row r="39161" spans="6:6" x14ac:dyDescent="0.25">
      <c r="F39161" s="469"/>
    </row>
    <row r="39162" spans="6:6" x14ac:dyDescent="0.25">
      <c r="F39162" s="469"/>
    </row>
    <row r="39163" spans="6:6" x14ac:dyDescent="0.25">
      <c r="F39163" s="469"/>
    </row>
    <row r="39164" spans="6:6" x14ac:dyDescent="0.25">
      <c r="F39164" s="469"/>
    </row>
    <row r="39165" spans="6:6" x14ac:dyDescent="0.25">
      <c r="F39165" s="469"/>
    </row>
    <row r="39166" spans="6:6" x14ac:dyDescent="0.25">
      <c r="F39166" s="469"/>
    </row>
    <row r="39167" spans="6:6" x14ac:dyDescent="0.25">
      <c r="F39167" s="469"/>
    </row>
    <row r="39168" spans="6:6" x14ac:dyDescent="0.25">
      <c r="F39168" s="469"/>
    </row>
    <row r="39169" spans="6:6" x14ac:dyDescent="0.25">
      <c r="F39169" s="469"/>
    </row>
    <row r="39170" spans="6:6" x14ac:dyDescent="0.25">
      <c r="F39170" s="469"/>
    </row>
    <row r="39171" spans="6:6" x14ac:dyDescent="0.25">
      <c r="F39171" s="469"/>
    </row>
    <row r="39172" spans="6:6" x14ac:dyDescent="0.25">
      <c r="F39172" s="469"/>
    </row>
    <row r="39173" spans="6:6" x14ac:dyDescent="0.25">
      <c r="F39173" s="469"/>
    </row>
    <row r="39174" spans="6:6" x14ac:dyDescent="0.25">
      <c r="F39174" s="469"/>
    </row>
    <row r="39175" spans="6:6" x14ac:dyDescent="0.25">
      <c r="F39175" s="469"/>
    </row>
    <row r="39176" spans="6:6" x14ac:dyDescent="0.25">
      <c r="F39176" s="469"/>
    </row>
    <row r="39177" spans="6:6" x14ac:dyDescent="0.25">
      <c r="F39177" s="469"/>
    </row>
    <row r="39178" spans="6:6" x14ac:dyDescent="0.25">
      <c r="F39178" s="469"/>
    </row>
    <row r="39179" spans="6:6" x14ac:dyDescent="0.25">
      <c r="F39179" s="469"/>
    </row>
    <row r="39180" spans="6:6" x14ac:dyDescent="0.25">
      <c r="F39180" s="469"/>
    </row>
    <row r="39181" spans="6:6" x14ac:dyDescent="0.25">
      <c r="F39181" s="469"/>
    </row>
    <row r="39182" spans="6:6" x14ac:dyDescent="0.25">
      <c r="F39182" s="469"/>
    </row>
    <row r="39183" spans="6:6" x14ac:dyDescent="0.25">
      <c r="F39183" s="469"/>
    </row>
    <row r="39184" spans="6:6" x14ac:dyDescent="0.25">
      <c r="F39184" s="469"/>
    </row>
    <row r="39185" spans="6:6" x14ac:dyDescent="0.25">
      <c r="F39185" s="469"/>
    </row>
    <row r="39186" spans="6:6" x14ac:dyDescent="0.25">
      <c r="F39186" s="469"/>
    </row>
    <row r="39187" spans="6:6" x14ac:dyDescent="0.25">
      <c r="F39187" s="469"/>
    </row>
    <row r="39188" spans="6:6" x14ac:dyDescent="0.25">
      <c r="F39188" s="469"/>
    </row>
    <row r="39189" spans="6:6" x14ac:dyDescent="0.25">
      <c r="F39189" s="469"/>
    </row>
    <row r="39190" spans="6:6" x14ac:dyDescent="0.25">
      <c r="F39190" s="469"/>
    </row>
    <row r="39191" spans="6:6" x14ac:dyDescent="0.25">
      <c r="F39191" s="469"/>
    </row>
    <row r="39192" spans="6:6" x14ac:dyDescent="0.25">
      <c r="F39192" s="469"/>
    </row>
    <row r="39193" spans="6:6" x14ac:dyDescent="0.25">
      <c r="F39193" s="469"/>
    </row>
    <row r="39194" spans="6:6" x14ac:dyDescent="0.25">
      <c r="F39194" s="469"/>
    </row>
    <row r="39195" spans="6:6" x14ac:dyDescent="0.25">
      <c r="F39195" s="469"/>
    </row>
    <row r="39196" spans="6:6" x14ac:dyDescent="0.25">
      <c r="F39196" s="469"/>
    </row>
    <row r="39197" spans="6:6" x14ac:dyDescent="0.25">
      <c r="F39197" s="469"/>
    </row>
    <row r="39198" spans="6:6" x14ac:dyDescent="0.25">
      <c r="F39198" s="469"/>
    </row>
    <row r="39199" spans="6:6" x14ac:dyDescent="0.25">
      <c r="F39199" s="469"/>
    </row>
    <row r="39200" spans="6:6" x14ac:dyDescent="0.25">
      <c r="F39200" s="469"/>
    </row>
    <row r="39201" spans="6:6" x14ac:dyDescent="0.25">
      <c r="F39201" s="469"/>
    </row>
    <row r="39202" spans="6:6" x14ac:dyDescent="0.25">
      <c r="F39202" s="469"/>
    </row>
    <row r="39203" spans="6:6" x14ac:dyDescent="0.25">
      <c r="F39203" s="469"/>
    </row>
    <row r="39204" spans="6:6" x14ac:dyDescent="0.25">
      <c r="F39204" s="469"/>
    </row>
    <row r="39205" spans="6:6" x14ac:dyDescent="0.25">
      <c r="F39205" s="469"/>
    </row>
    <row r="39206" spans="6:6" x14ac:dyDescent="0.25">
      <c r="F39206" s="469"/>
    </row>
    <row r="39207" spans="6:6" x14ac:dyDescent="0.25">
      <c r="F39207" s="469"/>
    </row>
    <row r="39208" spans="6:6" x14ac:dyDescent="0.25">
      <c r="F39208" s="469"/>
    </row>
    <row r="39209" spans="6:6" x14ac:dyDescent="0.25">
      <c r="F39209" s="469"/>
    </row>
    <row r="39210" spans="6:6" x14ac:dyDescent="0.25">
      <c r="F39210" s="469"/>
    </row>
    <row r="39211" spans="6:6" x14ac:dyDescent="0.25">
      <c r="F39211" s="469"/>
    </row>
    <row r="39212" spans="6:6" x14ac:dyDescent="0.25">
      <c r="F39212" s="469"/>
    </row>
    <row r="39213" spans="6:6" x14ac:dyDescent="0.25">
      <c r="F39213" s="469"/>
    </row>
    <row r="39214" spans="6:6" x14ac:dyDescent="0.25">
      <c r="F39214" s="469"/>
    </row>
    <row r="39215" spans="6:6" x14ac:dyDescent="0.25">
      <c r="F39215" s="469"/>
    </row>
    <row r="39216" spans="6:6" x14ac:dyDescent="0.25">
      <c r="F39216" s="469"/>
    </row>
    <row r="39217" spans="6:6" x14ac:dyDescent="0.25">
      <c r="F39217" s="469"/>
    </row>
    <row r="39218" spans="6:6" x14ac:dyDescent="0.25">
      <c r="F39218" s="469"/>
    </row>
    <row r="39219" spans="6:6" x14ac:dyDescent="0.25">
      <c r="F39219" s="469"/>
    </row>
    <row r="39220" spans="6:6" x14ac:dyDescent="0.25">
      <c r="F39220" s="469"/>
    </row>
    <row r="39221" spans="6:6" x14ac:dyDescent="0.25">
      <c r="F39221" s="469"/>
    </row>
    <row r="39222" spans="6:6" x14ac:dyDescent="0.25">
      <c r="F39222" s="469"/>
    </row>
    <row r="39223" spans="6:6" x14ac:dyDescent="0.25">
      <c r="F39223" s="469"/>
    </row>
    <row r="39224" spans="6:6" x14ac:dyDescent="0.25">
      <c r="F39224" s="469"/>
    </row>
    <row r="39225" spans="6:6" x14ac:dyDescent="0.25">
      <c r="F39225" s="469"/>
    </row>
    <row r="39226" spans="6:6" x14ac:dyDescent="0.25">
      <c r="F39226" s="469"/>
    </row>
    <row r="39227" spans="6:6" x14ac:dyDescent="0.25">
      <c r="F39227" s="469"/>
    </row>
    <row r="39228" spans="6:6" x14ac:dyDescent="0.25">
      <c r="F39228" s="469"/>
    </row>
    <row r="39229" spans="6:6" x14ac:dyDescent="0.25">
      <c r="F39229" s="469"/>
    </row>
    <row r="39230" spans="6:6" x14ac:dyDescent="0.25">
      <c r="F39230" s="469"/>
    </row>
    <row r="39231" spans="6:6" x14ac:dyDescent="0.25">
      <c r="F39231" s="469"/>
    </row>
    <row r="39232" spans="6:6" x14ac:dyDescent="0.25">
      <c r="F39232" s="469"/>
    </row>
    <row r="39233" spans="6:6" x14ac:dyDescent="0.25">
      <c r="F39233" s="469"/>
    </row>
    <row r="39234" spans="6:6" x14ac:dyDescent="0.25">
      <c r="F39234" s="469"/>
    </row>
    <row r="39235" spans="6:6" x14ac:dyDescent="0.25">
      <c r="F39235" s="469"/>
    </row>
    <row r="39236" spans="6:6" x14ac:dyDescent="0.25">
      <c r="F39236" s="469"/>
    </row>
    <row r="39237" spans="6:6" x14ac:dyDescent="0.25">
      <c r="F39237" s="469"/>
    </row>
    <row r="39238" spans="6:6" x14ac:dyDescent="0.25">
      <c r="F39238" s="469"/>
    </row>
    <row r="39239" spans="6:6" x14ac:dyDescent="0.25">
      <c r="F39239" s="469"/>
    </row>
    <row r="39240" spans="6:6" x14ac:dyDescent="0.25">
      <c r="F39240" s="469"/>
    </row>
    <row r="39241" spans="6:6" x14ac:dyDescent="0.25">
      <c r="F39241" s="469"/>
    </row>
    <row r="39242" spans="6:6" x14ac:dyDescent="0.25">
      <c r="F39242" s="469"/>
    </row>
    <row r="39243" spans="6:6" x14ac:dyDescent="0.25">
      <c r="F39243" s="469"/>
    </row>
    <row r="39244" spans="6:6" x14ac:dyDescent="0.25">
      <c r="F39244" s="469"/>
    </row>
    <row r="39245" spans="6:6" x14ac:dyDescent="0.25">
      <c r="F39245" s="469"/>
    </row>
    <row r="39246" spans="6:6" x14ac:dyDescent="0.25">
      <c r="F39246" s="469"/>
    </row>
    <row r="39247" spans="6:6" x14ac:dyDescent="0.25">
      <c r="F39247" s="469"/>
    </row>
    <row r="39248" spans="6:6" x14ac:dyDescent="0.25">
      <c r="F39248" s="469"/>
    </row>
    <row r="39249" spans="6:6" x14ac:dyDescent="0.25">
      <c r="F39249" s="469"/>
    </row>
    <row r="39250" spans="6:6" x14ac:dyDescent="0.25">
      <c r="F39250" s="469"/>
    </row>
    <row r="39251" spans="6:6" x14ac:dyDescent="0.25">
      <c r="F39251" s="469"/>
    </row>
    <row r="39252" spans="6:6" x14ac:dyDescent="0.25">
      <c r="F39252" s="469"/>
    </row>
    <row r="39253" spans="6:6" x14ac:dyDescent="0.25">
      <c r="F39253" s="469"/>
    </row>
    <row r="39254" spans="6:6" x14ac:dyDescent="0.25">
      <c r="F39254" s="469"/>
    </row>
    <row r="39255" spans="6:6" x14ac:dyDescent="0.25">
      <c r="F39255" s="469"/>
    </row>
    <row r="39256" spans="6:6" x14ac:dyDescent="0.25">
      <c r="F39256" s="469"/>
    </row>
    <row r="39257" spans="6:6" x14ac:dyDescent="0.25">
      <c r="F39257" s="469"/>
    </row>
    <row r="39258" spans="6:6" x14ac:dyDescent="0.25">
      <c r="F39258" s="469"/>
    </row>
    <row r="39259" spans="6:6" x14ac:dyDescent="0.25">
      <c r="F39259" s="469"/>
    </row>
    <row r="39260" spans="6:6" x14ac:dyDescent="0.25">
      <c r="F39260" s="469"/>
    </row>
    <row r="39261" spans="6:6" x14ac:dyDescent="0.25">
      <c r="F39261" s="469"/>
    </row>
    <row r="39262" spans="6:6" x14ac:dyDescent="0.25">
      <c r="F39262" s="469"/>
    </row>
    <row r="39263" spans="6:6" x14ac:dyDescent="0.25">
      <c r="F39263" s="469"/>
    </row>
    <row r="39264" spans="6:6" x14ac:dyDescent="0.25">
      <c r="F39264" s="469"/>
    </row>
    <row r="39265" spans="6:6" x14ac:dyDescent="0.25">
      <c r="F39265" s="469"/>
    </row>
    <row r="39266" spans="6:6" x14ac:dyDescent="0.25">
      <c r="F39266" s="469"/>
    </row>
    <row r="39267" spans="6:6" x14ac:dyDescent="0.25">
      <c r="F39267" s="469"/>
    </row>
    <row r="39268" spans="6:6" x14ac:dyDescent="0.25">
      <c r="F39268" s="469"/>
    </row>
    <row r="39269" spans="6:6" x14ac:dyDescent="0.25">
      <c r="F39269" s="469"/>
    </row>
    <row r="39270" spans="6:6" x14ac:dyDescent="0.25">
      <c r="F39270" s="469"/>
    </row>
    <row r="39271" spans="6:6" x14ac:dyDescent="0.25">
      <c r="F39271" s="469"/>
    </row>
    <row r="39272" spans="6:6" x14ac:dyDescent="0.25">
      <c r="F39272" s="469"/>
    </row>
    <row r="39273" spans="6:6" x14ac:dyDescent="0.25">
      <c r="F39273" s="469"/>
    </row>
    <row r="39274" spans="6:6" x14ac:dyDescent="0.25">
      <c r="F39274" s="469"/>
    </row>
    <row r="39275" spans="6:6" x14ac:dyDescent="0.25">
      <c r="F39275" s="469"/>
    </row>
    <row r="39276" spans="6:6" x14ac:dyDescent="0.25">
      <c r="F39276" s="469"/>
    </row>
    <row r="39277" spans="6:6" x14ac:dyDescent="0.25">
      <c r="F39277" s="469"/>
    </row>
    <row r="39278" spans="6:6" x14ac:dyDescent="0.25">
      <c r="F39278" s="469"/>
    </row>
    <row r="39279" spans="6:6" x14ac:dyDescent="0.25">
      <c r="F39279" s="469"/>
    </row>
    <row r="39280" spans="6:6" x14ac:dyDescent="0.25">
      <c r="F39280" s="469"/>
    </row>
    <row r="39281" spans="6:6" x14ac:dyDescent="0.25">
      <c r="F39281" s="469"/>
    </row>
    <row r="39282" spans="6:6" x14ac:dyDescent="0.25">
      <c r="F39282" s="469"/>
    </row>
    <row r="39283" spans="6:6" x14ac:dyDescent="0.25">
      <c r="F39283" s="469"/>
    </row>
    <row r="39284" spans="6:6" x14ac:dyDescent="0.25">
      <c r="F39284" s="469"/>
    </row>
    <row r="39285" spans="6:6" x14ac:dyDescent="0.25">
      <c r="F39285" s="469"/>
    </row>
    <row r="39286" spans="6:6" x14ac:dyDescent="0.25">
      <c r="F39286" s="469"/>
    </row>
    <row r="39287" spans="6:6" x14ac:dyDescent="0.25">
      <c r="F39287" s="469"/>
    </row>
    <row r="39288" spans="6:6" x14ac:dyDescent="0.25">
      <c r="F39288" s="469"/>
    </row>
    <row r="39289" spans="6:6" x14ac:dyDescent="0.25">
      <c r="F39289" s="469"/>
    </row>
    <row r="39290" spans="6:6" x14ac:dyDescent="0.25">
      <c r="F39290" s="469"/>
    </row>
    <row r="39291" spans="6:6" x14ac:dyDescent="0.25">
      <c r="F39291" s="469"/>
    </row>
    <row r="39292" spans="6:6" x14ac:dyDescent="0.25">
      <c r="F39292" s="469"/>
    </row>
    <row r="39293" spans="6:6" x14ac:dyDescent="0.25">
      <c r="F39293" s="469"/>
    </row>
    <row r="39294" spans="6:6" x14ac:dyDescent="0.25">
      <c r="F39294" s="469"/>
    </row>
    <row r="39295" spans="6:6" x14ac:dyDescent="0.25">
      <c r="F39295" s="469"/>
    </row>
    <row r="39296" spans="6:6" x14ac:dyDescent="0.25">
      <c r="F39296" s="469"/>
    </row>
    <row r="39297" spans="6:6" x14ac:dyDescent="0.25">
      <c r="F39297" s="469"/>
    </row>
    <row r="39298" spans="6:6" x14ac:dyDescent="0.25">
      <c r="F39298" s="469"/>
    </row>
    <row r="39299" spans="6:6" x14ac:dyDescent="0.25">
      <c r="F39299" s="469"/>
    </row>
    <row r="39300" spans="6:6" x14ac:dyDescent="0.25">
      <c r="F39300" s="469"/>
    </row>
    <row r="39301" spans="6:6" x14ac:dyDescent="0.25">
      <c r="F39301" s="469"/>
    </row>
    <row r="39302" spans="6:6" x14ac:dyDescent="0.25">
      <c r="F39302" s="469"/>
    </row>
    <row r="39303" spans="6:6" x14ac:dyDescent="0.25">
      <c r="F39303" s="469"/>
    </row>
    <row r="39304" spans="6:6" x14ac:dyDescent="0.25">
      <c r="F39304" s="469"/>
    </row>
    <row r="39305" spans="6:6" x14ac:dyDescent="0.25">
      <c r="F39305" s="469"/>
    </row>
    <row r="39306" spans="6:6" x14ac:dyDescent="0.25">
      <c r="F39306" s="469"/>
    </row>
    <row r="39307" spans="6:6" x14ac:dyDescent="0.25">
      <c r="F39307" s="469"/>
    </row>
    <row r="39308" spans="6:6" x14ac:dyDescent="0.25">
      <c r="F39308" s="469"/>
    </row>
    <row r="39309" spans="6:6" x14ac:dyDescent="0.25">
      <c r="F39309" s="469"/>
    </row>
    <row r="39310" spans="6:6" x14ac:dyDescent="0.25">
      <c r="F39310" s="469"/>
    </row>
    <row r="39311" spans="6:6" x14ac:dyDescent="0.25">
      <c r="F39311" s="469"/>
    </row>
    <row r="39312" spans="6:6" x14ac:dyDescent="0.25">
      <c r="F39312" s="469"/>
    </row>
    <row r="39313" spans="6:6" x14ac:dyDescent="0.25">
      <c r="F39313" s="469"/>
    </row>
    <row r="39314" spans="6:6" x14ac:dyDescent="0.25">
      <c r="F39314" s="469"/>
    </row>
    <row r="39315" spans="6:6" x14ac:dyDescent="0.25">
      <c r="F39315" s="469"/>
    </row>
    <row r="39316" spans="6:6" x14ac:dyDescent="0.25">
      <c r="F39316" s="469"/>
    </row>
    <row r="39317" spans="6:6" x14ac:dyDescent="0.25">
      <c r="F39317" s="469"/>
    </row>
    <row r="39318" spans="6:6" x14ac:dyDescent="0.25">
      <c r="F39318" s="469"/>
    </row>
    <row r="39319" spans="6:6" x14ac:dyDescent="0.25">
      <c r="F39319" s="469"/>
    </row>
    <row r="39320" spans="6:6" x14ac:dyDescent="0.25">
      <c r="F39320" s="469"/>
    </row>
    <row r="39321" spans="6:6" x14ac:dyDescent="0.25">
      <c r="F39321" s="469"/>
    </row>
    <row r="39322" spans="6:6" x14ac:dyDescent="0.25">
      <c r="F39322" s="469"/>
    </row>
    <row r="39323" spans="6:6" x14ac:dyDescent="0.25">
      <c r="F39323" s="469"/>
    </row>
    <row r="39324" spans="6:6" x14ac:dyDescent="0.25">
      <c r="F39324" s="469"/>
    </row>
    <row r="39325" spans="6:6" x14ac:dyDescent="0.25">
      <c r="F39325" s="469"/>
    </row>
    <row r="39326" spans="6:6" x14ac:dyDescent="0.25">
      <c r="F39326" s="469"/>
    </row>
    <row r="39327" spans="6:6" x14ac:dyDescent="0.25">
      <c r="F39327" s="469"/>
    </row>
    <row r="39328" spans="6:6" x14ac:dyDescent="0.25">
      <c r="F39328" s="469"/>
    </row>
    <row r="39329" spans="6:6" x14ac:dyDescent="0.25">
      <c r="F39329" s="469"/>
    </row>
    <row r="39330" spans="6:6" x14ac:dyDescent="0.25">
      <c r="F39330" s="469"/>
    </row>
    <row r="39331" spans="6:6" x14ac:dyDescent="0.25">
      <c r="F39331" s="469"/>
    </row>
    <row r="39332" spans="6:6" x14ac:dyDescent="0.25">
      <c r="F39332" s="469"/>
    </row>
    <row r="39333" spans="6:6" x14ac:dyDescent="0.25">
      <c r="F39333" s="469"/>
    </row>
    <row r="39334" spans="6:6" x14ac:dyDescent="0.25">
      <c r="F39334" s="469"/>
    </row>
    <row r="39335" spans="6:6" x14ac:dyDescent="0.25">
      <c r="F39335" s="469"/>
    </row>
    <row r="39336" spans="6:6" x14ac:dyDescent="0.25">
      <c r="F39336" s="469"/>
    </row>
    <row r="39337" spans="6:6" x14ac:dyDescent="0.25">
      <c r="F39337" s="469"/>
    </row>
    <row r="39338" spans="6:6" x14ac:dyDescent="0.25">
      <c r="F39338" s="469"/>
    </row>
    <row r="39339" spans="6:6" x14ac:dyDescent="0.25">
      <c r="F39339" s="469"/>
    </row>
    <row r="39340" spans="6:6" x14ac:dyDescent="0.25">
      <c r="F39340" s="469"/>
    </row>
    <row r="39341" spans="6:6" x14ac:dyDescent="0.25">
      <c r="F39341" s="469"/>
    </row>
    <row r="39342" spans="6:6" x14ac:dyDescent="0.25">
      <c r="F39342" s="469"/>
    </row>
    <row r="39343" spans="6:6" x14ac:dyDescent="0.25">
      <c r="F39343" s="469"/>
    </row>
    <row r="39344" spans="6:6" x14ac:dyDescent="0.25">
      <c r="F39344" s="469"/>
    </row>
    <row r="39345" spans="6:6" x14ac:dyDescent="0.25">
      <c r="F39345" s="469"/>
    </row>
    <row r="39346" spans="6:6" x14ac:dyDescent="0.25">
      <c r="F39346" s="469"/>
    </row>
    <row r="39347" spans="6:6" x14ac:dyDescent="0.25">
      <c r="F39347" s="469"/>
    </row>
    <row r="39348" spans="6:6" x14ac:dyDescent="0.25">
      <c r="F39348" s="469"/>
    </row>
    <row r="39349" spans="6:6" x14ac:dyDescent="0.25">
      <c r="F39349" s="469"/>
    </row>
    <row r="39350" spans="6:6" x14ac:dyDescent="0.25">
      <c r="F39350" s="469"/>
    </row>
    <row r="39351" spans="6:6" x14ac:dyDescent="0.25">
      <c r="F39351" s="469"/>
    </row>
    <row r="39352" spans="6:6" x14ac:dyDescent="0.25">
      <c r="F39352" s="469"/>
    </row>
    <row r="39353" spans="6:6" x14ac:dyDescent="0.25">
      <c r="F39353" s="469"/>
    </row>
    <row r="39354" spans="6:6" x14ac:dyDescent="0.25">
      <c r="F39354" s="469"/>
    </row>
    <row r="39355" spans="6:6" x14ac:dyDescent="0.25">
      <c r="F39355" s="469"/>
    </row>
    <row r="39356" spans="6:6" x14ac:dyDescent="0.25">
      <c r="F39356" s="469"/>
    </row>
    <row r="39357" spans="6:6" x14ac:dyDescent="0.25">
      <c r="F39357" s="469"/>
    </row>
    <row r="39358" spans="6:6" x14ac:dyDescent="0.25">
      <c r="F39358" s="469"/>
    </row>
    <row r="39359" spans="6:6" x14ac:dyDescent="0.25">
      <c r="F39359" s="469"/>
    </row>
    <row r="39360" spans="6:6" x14ac:dyDescent="0.25">
      <c r="F39360" s="469"/>
    </row>
    <row r="39361" spans="6:6" x14ac:dyDescent="0.25">
      <c r="F39361" s="469"/>
    </row>
    <row r="39362" spans="6:6" x14ac:dyDescent="0.25">
      <c r="F39362" s="469"/>
    </row>
    <row r="39363" spans="6:6" x14ac:dyDescent="0.25">
      <c r="F39363" s="469"/>
    </row>
    <row r="39364" spans="6:6" x14ac:dyDescent="0.25">
      <c r="F39364" s="469"/>
    </row>
    <row r="39365" spans="6:6" x14ac:dyDescent="0.25">
      <c r="F39365" s="469"/>
    </row>
    <row r="39366" spans="6:6" x14ac:dyDescent="0.25">
      <c r="F39366" s="469"/>
    </row>
    <row r="39367" spans="6:6" x14ac:dyDescent="0.25">
      <c r="F39367" s="469"/>
    </row>
    <row r="39368" spans="6:6" x14ac:dyDescent="0.25">
      <c r="F39368" s="469"/>
    </row>
    <row r="39369" spans="6:6" x14ac:dyDescent="0.25">
      <c r="F39369" s="469"/>
    </row>
    <row r="39370" spans="6:6" x14ac:dyDescent="0.25">
      <c r="F39370" s="469"/>
    </row>
    <row r="39371" spans="6:6" x14ac:dyDescent="0.25">
      <c r="F39371" s="469"/>
    </row>
    <row r="39372" spans="6:6" x14ac:dyDescent="0.25">
      <c r="F39372" s="469"/>
    </row>
    <row r="39373" spans="6:6" x14ac:dyDescent="0.25">
      <c r="F39373" s="469"/>
    </row>
    <row r="39374" spans="6:6" x14ac:dyDescent="0.25">
      <c r="F39374" s="469"/>
    </row>
    <row r="39375" spans="6:6" x14ac:dyDescent="0.25">
      <c r="F39375" s="469"/>
    </row>
    <row r="39376" spans="6:6" x14ac:dyDescent="0.25">
      <c r="F39376" s="469"/>
    </row>
    <row r="39377" spans="6:6" x14ac:dyDescent="0.25">
      <c r="F39377" s="469"/>
    </row>
    <row r="39378" spans="6:6" x14ac:dyDescent="0.25">
      <c r="F39378" s="469"/>
    </row>
    <row r="39379" spans="6:6" x14ac:dyDescent="0.25">
      <c r="F39379" s="469"/>
    </row>
    <row r="39380" spans="6:6" x14ac:dyDescent="0.25">
      <c r="F39380" s="469"/>
    </row>
    <row r="39381" spans="6:6" x14ac:dyDescent="0.25">
      <c r="F39381" s="469"/>
    </row>
    <row r="39382" spans="6:6" x14ac:dyDescent="0.25">
      <c r="F39382" s="469"/>
    </row>
    <row r="39383" spans="6:6" x14ac:dyDescent="0.25">
      <c r="F39383" s="469"/>
    </row>
    <row r="39384" spans="6:6" x14ac:dyDescent="0.25">
      <c r="F39384" s="469"/>
    </row>
    <row r="39385" spans="6:6" x14ac:dyDescent="0.25">
      <c r="F39385" s="469"/>
    </row>
    <row r="39386" spans="6:6" x14ac:dyDescent="0.25">
      <c r="F39386" s="469"/>
    </row>
    <row r="39387" spans="6:6" x14ac:dyDescent="0.25">
      <c r="F39387" s="469"/>
    </row>
    <row r="39388" spans="6:6" x14ac:dyDescent="0.25">
      <c r="F39388" s="469"/>
    </row>
    <row r="39389" spans="6:6" x14ac:dyDescent="0.25">
      <c r="F39389" s="469"/>
    </row>
    <row r="39390" spans="6:6" x14ac:dyDescent="0.25">
      <c r="F39390" s="469"/>
    </row>
    <row r="39391" spans="6:6" x14ac:dyDescent="0.25">
      <c r="F39391" s="469"/>
    </row>
    <row r="39392" spans="6:6" x14ac:dyDescent="0.25">
      <c r="F39392" s="469"/>
    </row>
    <row r="39393" spans="6:6" x14ac:dyDescent="0.25">
      <c r="F39393" s="469"/>
    </row>
    <row r="39394" spans="6:6" x14ac:dyDescent="0.25">
      <c r="F39394" s="469"/>
    </row>
    <row r="39395" spans="6:6" x14ac:dyDescent="0.25">
      <c r="F39395" s="469"/>
    </row>
    <row r="39396" spans="6:6" x14ac:dyDescent="0.25">
      <c r="F39396" s="469"/>
    </row>
    <row r="39397" spans="6:6" x14ac:dyDescent="0.25">
      <c r="F39397" s="469"/>
    </row>
    <row r="39398" spans="6:6" x14ac:dyDescent="0.25">
      <c r="F39398" s="469"/>
    </row>
    <row r="39399" spans="6:6" x14ac:dyDescent="0.25">
      <c r="F39399" s="469"/>
    </row>
    <row r="39400" spans="6:6" x14ac:dyDescent="0.25">
      <c r="F39400" s="469"/>
    </row>
    <row r="39401" spans="6:6" x14ac:dyDescent="0.25">
      <c r="F39401" s="469"/>
    </row>
    <row r="39402" spans="6:6" x14ac:dyDescent="0.25">
      <c r="F39402" s="469"/>
    </row>
    <row r="39403" spans="6:6" x14ac:dyDescent="0.25">
      <c r="F39403" s="469"/>
    </row>
    <row r="39404" spans="6:6" x14ac:dyDescent="0.25">
      <c r="F39404" s="469"/>
    </row>
    <row r="39405" spans="6:6" x14ac:dyDescent="0.25">
      <c r="F39405" s="469"/>
    </row>
    <row r="39406" spans="6:6" x14ac:dyDescent="0.25">
      <c r="F39406" s="469"/>
    </row>
    <row r="39407" spans="6:6" x14ac:dyDescent="0.25">
      <c r="F39407" s="469"/>
    </row>
    <row r="39408" spans="6:6" x14ac:dyDescent="0.25">
      <c r="F39408" s="469"/>
    </row>
    <row r="39409" spans="6:6" x14ac:dyDescent="0.25">
      <c r="F39409" s="469"/>
    </row>
    <row r="39410" spans="6:6" x14ac:dyDescent="0.25">
      <c r="F39410" s="469"/>
    </row>
    <row r="39411" spans="6:6" x14ac:dyDescent="0.25">
      <c r="F39411" s="469"/>
    </row>
    <row r="39412" spans="6:6" x14ac:dyDescent="0.25">
      <c r="F39412" s="469"/>
    </row>
    <row r="39413" spans="6:6" x14ac:dyDescent="0.25">
      <c r="F39413" s="469"/>
    </row>
    <row r="39414" spans="6:6" x14ac:dyDescent="0.25">
      <c r="F39414" s="469"/>
    </row>
    <row r="39415" spans="6:6" x14ac:dyDescent="0.25">
      <c r="F39415" s="469"/>
    </row>
    <row r="39416" spans="6:6" x14ac:dyDescent="0.25">
      <c r="F39416" s="469"/>
    </row>
    <row r="39417" spans="6:6" x14ac:dyDescent="0.25">
      <c r="F39417" s="469"/>
    </row>
    <row r="39418" spans="6:6" x14ac:dyDescent="0.25">
      <c r="F39418" s="469"/>
    </row>
    <row r="39419" spans="6:6" x14ac:dyDescent="0.25">
      <c r="F39419" s="469"/>
    </row>
    <row r="39420" spans="6:6" x14ac:dyDescent="0.25">
      <c r="F39420" s="469"/>
    </row>
    <row r="39421" spans="6:6" x14ac:dyDescent="0.25">
      <c r="F39421" s="469"/>
    </row>
    <row r="39422" spans="6:6" x14ac:dyDescent="0.25">
      <c r="F39422" s="469"/>
    </row>
    <row r="39423" spans="6:6" x14ac:dyDescent="0.25">
      <c r="F39423" s="469"/>
    </row>
    <row r="39424" spans="6:6" x14ac:dyDescent="0.25">
      <c r="F39424" s="469"/>
    </row>
    <row r="39425" spans="6:6" x14ac:dyDescent="0.25">
      <c r="F39425" s="469"/>
    </row>
    <row r="39426" spans="6:6" x14ac:dyDescent="0.25">
      <c r="F39426" s="469"/>
    </row>
    <row r="39427" spans="6:6" x14ac:dyDescent="0.25">
      <c r="F39427" s="469"/>
    </row>
    <row r="39428" spans="6:6" x14ac:dyDescent="0.25">
      <c r="F39428" s="469"/>
    </row>
    <row r="39429" spans="6:6" x14ac:dyDescent="0.25">
      <c r="F39429" s="469"/>
    </row>
    <row r="39430" spans="6:6" x14ac:dyDescent="0.25">
      <c r="F39430" s="469"/>
    </row>
    <row r="39431" spans="6:6" x14ac:dyDescent="0.25">
      <c r="F39431" s="469"/>
    </row>
    <row r="39432" spans="6:6" x14ac:dyDescent="0.25">
      <c r="F39432" s="469"/>
    </row>
    <row r="39433" spans="6:6" x14ac:dyDescent="0.25">
      <c r="F39433" s="469"/>
    </row>
    <row r="39434" spans="6:6" x14ac:dyDescent="0.25">
      <c r="F39434" s="469"/>
    </row>
    <row r="39435" spans="6:6" x14ac:dyDescent="0.25">
      <c r="F39435" s="469"/>
    </row>
    <row r="39436" spans="6:6" x14ac:dyDescent="0.25">
      <c r="F39436" s="469"/>
    </row>
    <row r="39437" spans="6:6" x14ac:dyDescent="0.25">
      <c r="F39437" s="469"/>
    </row>
    <row r="39438" spans="6:6" x14ac:dyDescent="0.25">
      <c r="F39438" s="469"/>
    </row>
    <row r="39439" spans="6:6" x14ac:dyDescent="0.25">
      <c r="F39439" s="469"/>
    </row>
    <row r="39440" spans="6:6" x14ac:dyDescent="0.25">
      <c r="F39440" s="469"/>
    </row>
    <row r="39441" spans="6:6" x14ac:dyDescent="0.25">
      <c r="F39441" s="469"/>
    </row>
    <row r="39442" spans="6:6" x14ac:dyDescent="0.25">
      <c r="F39442" s="469"/>
    </row>
    <row r="39443" spans="6:6" x14ac:dyDescent="0.25">
      <c r="F39443" s="469"/>
    </row>
    <row r="39444" spans="6:6" x14ac:dyDescent="0.25">
      <c r="F39444" s="469"/>
    </row>
    <row r="39445" spans="6:6" x14ac:dyDescent="0.25">
      <c r="F39445" s="469"/>
    </row>
    <row r="39446" spans="6:6" x14ac:dyDescent="0.25">
      <c r="F39446" s="469"/>
    </row>
    <row r="39447" spans="6:6" x14ac:dyDescent="0.25">
      <c r="F39447" s="469"/>
    </row>
    <row r="39448" spans="6:6" x14ac:dyDescent="0.25">
      <c r="F39448" s="469"/>
    </row>
    <row r="39449" spans="6:6" x14ac:dyDescent="0.25">
      <c r="F39449" s="469"/>
    </row>
    <row r="39450" spans="6:6" x14ac:dyDescent="0.25">
      <c r="F39450" s="469"/>
    </row>
    <row r="39451" spans="6:6" x14ac:dyDescent="0.25">
      <c r="F39451" s="469"/>
    </row>
    <row r="39452" spans="6:6" x14ac:dyDescent="0.25">
      <c r="F39452" s="469"/>
    </row>
    <row r="39453" spans="6:6" x14ac:dyDescent="0.25">
      <c r="F39453" s="469"/>
    </row>
    <row r="39454" spans="6:6" x14ac:dyDescent="0.25">
      <c r="F39454" s="469"/>
    </row>
    <row r="39455" spans="6:6" x14ac:dyDescent="0.25">
      <c r="F39455" s="469"/>
    </row>
    <row r="39456" spans="6:6" x14ac:dyDescent="0.25">
      <c r="F39456" s="469"/>
    </row>
    <row r="39457" spans="6:6" x14ac:dyDescent="0.25">
      <c r="F39457" s="469"/>
    </row>
    <row r="39458" spans="6:6" x14ac:dyDescent="0.25">
      <c r="F39458" s="469"/>
    </row>
    <row r="39459" spans="6:6" x14ac:dyDescent="0.25">
      <c r="F39459" s="469"/>
    </row>
    <row r="39460" spans="6:6" x14ac:dyDescent="0.25">
      <c r="F39460" s="469"/>
    </row>
    <row r="39461" spans="6:6" x14ac:dyDescent="0.25">
      <c r="F39461" s="469"/>
    </row>
    <row r="39462" spans="6:6" x14ac:dyDescent="0.25">
      <c r="F39462" s="469"/>
    </row>
    <row r="39463" spans="6:6" x14ac:dyDescent="0.25">
      <c r="F39463" s="469"/>
    </row>
    <row r="39464" spans="6:6" x14ac:dyDescent="0.25">
      <c r="F39464" s="469"/>
    </row>
    <row r="39465" spans="6:6" x14ac:dyDescent="0.25">
      <c r="F39465" s="469"/>
    </row>
    <row r="39466" spans="6:6" x14ac:dyDescent="0.25">
      <c r="F39466" s="469"/>
    </row>
    <row r="39467" spans="6:6" x14ac:dyDescent="0.25">
      <c r="F39467" s="469"/>
    </row>
    <row r="39468" spans="6:6" x14ac:dyDescent="0.25">
      <c r="F39468" s="469"/>
    </row>
    <row r="39469" spans="6:6" x14ac:dyDescent="0.25">
      <c r="F39469" s="469"/>
    </row>
    <row r="39470" spans="6:6" x14ac:dyDescent="0.25">
      <c r="F39470" s="469"/>
    </row>
    <row r="39471" spans="6:6" x14ac:dyDescent="0.25">
      <c r="F39471" s="469"/>
    </row>
    <row r="39472" spans="6:6" x14ac:dyDescent="0.25">
      <c r="F39472" s="469"/>
    </row>
    <row r="39473" spans="6:6" x14ac:dyDescent="0.25">
      <c r="F39473" s="469"/>
    </row>
    <row r="39474" spans="6:6" x14ac:dyDescent="0.25">
      <c r="F39474" s="469"/>
    </row>
    <row r="39475" spans="6:6" x14ac:dyDescent="0.25">
      <c r="F39475" s="469"/>
    </row>
    <row r="39476" spans="6:6" x14ac:dyDescent="0.25">
      <c r="F39476" s="469"/>
    </row>
    <row r="39477" spans="6:6" x14ac:dyDescent="0.25">
      <c r="F39477" s="469"/>
    </row>
    <row r="39478" spans="6:6" x14ac:dyDescent="0.25">
      <c r="F39478" s="469"/>
    </row>
    <row r="39479" spans="6:6" x14ac:dyDescent="0.25">
      <c r="F39479" s="469"/>
    </row>
    <row r="39480" spans="6:6" x14ac:dyDescent="0.25">
      <c r="F39480" s="469"/>
    </row>
    <row r="39481" spans="6:6" x14ac:dyDescent="0.25">
      <c r="F39481" s="469"/>
    </row>
    <row r="39482" spans="6:6" x14ac:dyDescent="0.25">
      <c r="F39482" s="469"/>
    </row>
    <row r="39483" spans="6:6" x14ac:dyDescent="0.25">
      <c r="F39483" s="469"/>
    </row>
    <row r="39484" spans="6:6" x14ac:dyDescent="0.25">
      <c r="F39484" s="469"/>
    </row>
    <row r="39485" spans="6:6" x14ac:dyDescent="0.25">
      <c r="F39485" s="469"/>
    </row>
    <row r="39486" spans="6:6" x14ac:dyDescent="0.25">
      <c r="F39486" s="469"/>
    </row>
    <row r="39487" spans="6:6" x14ac:dyDescent="0.25">
      <c r="F39487" s="469"/>
    </row>
    <row r="39488" spans="6:6" x14ac:dyDescent="0.25">
      <c r="F39488" s="469"/>
    </row>
    <row r="39489" spans="6:6" x14ac:dyDescent="0.25">
      <c r="F39489" s="469"/>
    </row>
    <row r="39490" spans="6:6" x14ac:dyDescent="0.25">
      <c r="F39490" s="469"/>
    </row>
    <row r="39491" spans="6:6" x14ac:dyDescent="0.25">
      <c r="F39491" s="469"/>
    </row>
    <row r="39492" spans="6:6" x14ac:dyDescent="0.25">
      <c r="F39492" s="469"/>
    </row>
    <row r="39493" spans="6:6" x14ac:dyDescent="0.25">
      <c r="F39493" s="469"/>
    </row>
    <row r="39494" spans="6:6" x14ac:dyDescent="0.25">
      <c r="F39494" s="469"/>
    </row>
    <row r="39495" spans="6:6" x14ac:dyDescent="0.25">
      <c r="F39495" s="469"/>
    </row>
    <row r="39496" spans="6:6" x14ac:dyDescent="0.25">
      <c r="F39496" s="469"/>
    </row>
    <row r="39497" spans="6:6" x14ac:dyDescent="0.25">
      <c r="F39497" s="469"/>
    </row>
    <row r="39498" spans="6:6" x14ac:dyDescent="0.25">
      <c r="F39498" s="469"/>
    </row>
    <row r="39499" spans="6:6" x14ac:dyDescent="0.25">
      <c r="F39499" s="469"/>
    </row>
    <row r="39500" spans="6:6" x14ac:dyDescent="0.25">
      <c r="F39500" s="469"/>
    </row>
    <row r="39501" spans="6:6" x14ac:dyDescent="0.25">
      <c r="F39501" s="469"/>
    </row>
    <row r="39502" spans="6:6" x14ac:dyDescent="0.25">
      <c r="F39502" s="469"/>
    </row>
    <row r="39503" spans="6:6" x14ac:dyDescent="0.25">
      <c r="F39503" s="469"/>
    </row>
    <row r="39504" spans="6:6" x14ac:dyDescent="0.25">
      <c r="F39504" s="469"/>
    </row>
    <row r="39505" spans="6:6" x14ac:dyDescent="0.25">
      <c r="F39505" s="469"/>
    </row>
    <row r="39506" spans="6:6" x14ac:dyDescent="0.25">
      <c r="F39506" s="469"/>
    </row>
    <row r="39507" spans="6:6" x14ac:dyDescent="0.25">
      <c r="F39507" s="469"/>
    </row>
    <row r="39508" spans="6:6" x14ac:dyDescent="0.25">
      <c r="F39508" s="469"/>
    </row>
    <row r="39509" spans="6:6" x14ac:dyDescent="0.25">
      <c r="F39509" s="469"/>
    </row>
    <row r="39510" spans="6:6" x14ac:dyDescent="0.25">
      <c r="F39510" s="469"/>
    </row>
    <row r="39511" spans="6:6" x14ac:dyDescent="0.25">
      <c r="F39511" s="469"/>
    </row>
    <row r="39512" spans="6:6" x14ac:dyDescent="0.25">
      <c r="F39512" s="469"/>
    </row>
    <row r="39513" spans="6:6" x14ac:dyDescent="0.25">
      <c r="F39513" s="469"/>
    </row>
    <row r="39514" spans="6:6" x14ac:dyDescent="0.25">
      <c r="F39514" s="469"/>
    </row>
    <row r="39515" spans="6:6" x14ac:dyDescent="0.25">
      <c r="F39515" s="469"/>
    </row>
    <row r="39516" spans="6:6" x14ac:dyDescent="0.25">
      <c r="F39516" s="469"/>
    </row>
    <row r="39517" spans="6:6" x14ac:dyDescent="0.25">
      <c r="F39517" s="469"/>
    </row>
    <row r="39518" spans="6:6" x14ac:dyDescent="0.25">
      <c r="F39518" s="469"/>
    </row>
    <row r="39519" spans="6:6" x14ac:dyDescent="0.25">
      <c r="F39519" s="469"/>
    </row>
    <row r="39520" spans="6:6" x14ac:dyDescent="0.25">
      <c r="F39520" s="469"/>
    </row>
    <row r="39521" spans="6:6" x14ac:dyDescent="0.25">
      <c r="F39521" s="469"/>
    </row>
    <row r="39522" spans="6:6" x14ac:dyDescent="0.25">
      <c r="F39522" s="469"/>
    </row>
    <row r="39523" spans="6:6" x14ac:dyDescent="0.25">
      <c r="F39523" s="469"/>
    </row>
    <row r="39524" spans="6:6" x14ac:dyDescent="0.25">
      <c r="F39524" s="469"/>
    </row>
    <row r="39525" spans="6:6" x14ac:dyDescent="0.25">
      <c r="F39525" s="469"/>
    </row>
    <row r="39526" spans="6:6" x14ac:dyDescent="0.25">
      <c r="F39526" s="469"/>
    </row>
    <row r="39527" spans="6:6" x14ac:dyDescent="0.25">
      <c r="F39527" s="469"/>
    </row>
    <row r="39528" spans="6:6" x14ac:dyDescent="0.25">
      <c r="F39528" s="469"/>
    </row>
    <row r="39529" spans="6:6" x14ac:dyDescent="0.25">
      <c r="F39529" s="469"/>
    </row>
    <row r="39530" spans="6:6" x14ac:dyDescent="0.25">
      <c r="F39530" s="469"/>
    </row>
    <row r="39531" spans="6:6" x14ac:dyDescent="0.25">
      <c r="F39531" s="469"/>
    </row>
    <row r="39532" spans="6:6" x14ac:dyDescent="0.25">
      <c r="F39532" s="469"/>
    </row>
    <row r="39533" spans="6:6" x14ac:dyDescent="0.25">
      <c r="F39533" s="469"/>
    </row>
    <row r="39534" spans="6:6" x14ac:dyDescent="0.25">
      <c r="F39534" s="469"/>
    </row>
    <row r="39535" spans="6:6" x14ac:dyDescent="0.25">
      <c r="F39535" s="469"/>
    </row>
    <row r="39536" spans="6:6" x14ac:dyDescent="0.25">
      <c r="F39536" s="469"/>
    </row>
    <row r="39537" spans="6:6" x14ac:dyDescent="0.25">
      <c r="F39537" s="469"/>
    </row>
    <row r="39538" spans="6:6" x14ac:dyDescent="0.25">
      <c r="F39538" s="469"/>
    </row>
    <row r="39539" spans="6:6" x14ac:dyDescent="0.25">
      <c r="F39539" s="469"/>
    </row>
    <row r="39540" spans="6:6" x14ac:dyDescent="0.25">
      <c r="F39540" s="469"/>
    </row>
    <row r="39541" spans="6:6" x14ac:dyDescent="0.25">
      <c r="F39541" s="469"/>
    </row>
    <row r="39542" spans="6:6" x14ac:dyDescent="0.25">
      <c r="F39542" s="469"/>
    </row>
    <row r="39543" spans="6:6" x14ac:dyDescent="0.25">
      <c r="F39543" s="469"/>
    </row>
    <row r="39544" spans="6:6" x14ac:dyDescent="0.25">
      <c r="F39544" s="469"/>
    </row>
    <row r="39545" spans="6:6" x14ac:dyDescent="0.25">
      <c r="F39545" s="469"/>
    </row>
    <row r="39546" spans="6:6" x14ac:dyDescent="0.25">
      <c r="F39546" s="469"/>
    </row>
    <row r="39547" spans="6:6" x14ac:dyDescent="0.25">
      <c r="F39547" s="469"/>
    </row>
    <row r="39548" spans="6:6" x14ac:dyDescent="0.25">
      <c r="F39548" s="469"/>
    </row>
    <row r="39549" spans="6:6" x14ac:dyDescent="0.25">
      <c r="F39549" s="469"/>
    </row>
    <row r="39550" spans="6:6" x14ac:dyDescent="0.25">
      <c r="F39550" s="469"/>
    </row>
    <row r="39551" spans="6:6" x14ac:dyDescent="0.25">
      <c r="F39551" s="469"/>
    </row>
    <row r="39552" spans="6:6" x14ac:dyDescent="0.25">
      <c r="F39552" s="469"/>
    </row>
    <row r="39553" spans="6:6" x14ac:dyDescent="0.25">
      <c r="F39553" s="469"/>
    </row>
    <row r="39554" spans="6:6" x14ac:dyDescent="0.25">
      <c r="F39554" s="469"/>
    </row>
    <row r="39555" spans="6:6" x14ac:dyDescent="0.25">
      <c r="F39555" s="469"/>
    </row>
    <row r="39556" spans="6:6" x14ac:dyDescent="0.25">
      <c r="F39556" s="469"/>
    </row>
    <row r="39557" spans="6:6" x14ac:dyDescent="0.25">
      <c r="F39557" s="469"/>
    </row>
    <row r="39558" spans="6:6" x14ac:dyDescent="0.25">
      <c r="F39558" s="469"/>
    </row>
    <row r="39559" spans="6:6" x14ac:dyDescent="0.25">
      <c r="F39559" s="469"/>
    </row>
    <row r="39560" spans="6:6" x14ac:dyDescent="0.25">
      <c r="F39560" s="469"/>
    </row>
    <row r="39561" spans="6:6" x14ac:dyDescent="0.25">
      <c r="F39561" s="469"/>
    </row>
    <row r="39562" spans="6:6" x14ac:dyDescent="0.25">
      <c r="F39562" s="469"/>
    </row>
    <row r="39563" spans="6:6" x14ac:dyDescent="0.25">
      <c r="F39563" s="469"/>
    </row>
    <row r="39564" spans="6:6" x14ac:dyDescent="0.25">
      <c r="F39564" s="469"/>
    </row>
    <row r="39565" spans="6:6" x14ac:dyDescent="0.25">
      <c r="F39565" s="469"/>
    </row>
    <row r="39566" spans="6:6" x14ac:dyDescent="0.25">
      <c r="F39566" s="469"/>
    </row>
    <row r="39567" spans="6:6" x14ac:dyDescent="0.25">
      <c r="F39567" s="469"/>
    </row>
    <row r="39568" spans="6:6" x14ac:dyDescent="0.25">
      <c r="F39568" s="469"/>
    </row>
    <row r="39569" spans="6:6" x14ac:dyDescent="0.25">
      <c r="F39569" s="469"/>
    </row>
    <row r="39570" spans="6:6" x14ac:dyDescent="0.25">
      <c r="F39570" s="469"/>
    </row>
    <row r="39571" spans="6:6" x14ac:dyDescent="0.25">
      <c r="F39571" s="469"/>
    </row>
    <row r="39572" spans="6:6" x14ac:dyDescent="0.25">
      <c r="F39572" s="469"/>
    </row>
    <row r="39573" spans="6:6" x14ac:dyDescent="0.25">
      <c r="F39573" s="469"/>
    </row>
    <row r="39574" spans="6:6" x14ac:dyDescent="0.25">
      <c r="F39574" s="469"/>
    </row>
    <row r="39575" spans="6:6" x14ac:dyDescent="0.25">
      <c r="F39575" s="469"/>
    </row>
    <row r="39576" spans="6:6" x14ac:dyDescent="0.25">
      <c r="F39576" s="469"/>
    </row>
    <row r="39577" spans="6:6" x14ac:dyDescent="0.25">
      <c r="F39577" s="469"/>
    </row>
    <row r="39578" spans="6:6" x14ac:dyDescent="0.25">
      <c r="F39578" s="469"/>
    </row>
    <row r="39579" spans="6:6" x14ac:dyDescent="0.25">
      <c r="F39579" s="469"/>
    </row>
    <row r="39580" spans="6:6" x14ac:dyDescent="0.25">
      <c r="F39580" s="469"/>
    </row>
    <row r="39581" spans="6:6" x14ac:dyDescent="0.25">
      <c r="F39581" s="469"/>
    </row>
    <row r="39582" spans="6:6" x14ac:dyDescent="0.25">
      <c r="F39582" s="469"/>
    </row>
    <row r="39583" spans="6:6" x14ac:dyDescent="0.25">
      <c r="F39583" s="469"/>
    </row>
    <row r="39584" spans="6:6" x14ac:dyDescent="0.25">
      <c r="F39584" s="469"/>
    </row>
    <row r="39585" spans="6:6" x14ac:dyDescent="0.25">
      <c r="F39585" s="469"/>
    </row>
    <row r="39586" spans="6:6" x14ac:dyDescent="0.25">
      <c r="F39586" s="469"/>
    </row>
    <row r="39587" spans="6:6" x14ac:dyDescent="0.25">
      <c r="F39587" s="469"/>
    </row>
    <row r="39588" spans="6:6" x14ac:dyDescent="0.25">
      <c r="F39588" s="469"/>
    </row>
    <row r="39589" spans="6:6" x14ac:dyDescent="0.25">
      <c r="F39589" s="469"/>
    </row>
    <row r="39590" spans="6:6" x14ac:dyDescent="0.25">
      <c r="F39590" s="469"/>
    </row>
    <row r="39591" spans="6:6" x14ac:dyDescent="0.25">
      <c r="F39591" s="469"/>
    </row>
    <row r="39592" spans="6:6" x14ac:dyDescent="0.25">
      <c r="F39592" s="469"/>
    </row>
    <row r="39593" spans="6:6" x14ac:dyDescent="0.25">
      <c r="F39593" s="469"/>
    </row>
    <row r="39594" spans="6:6" x14ac:dyDescent="0.25">
      <c r="F39594" s="469"/>
    </row>
    <row r="39595" spans="6:6" x14ac:dyDescent="0.25">
      <c r="F39595" s="469"/>
    </row>
    <row r="39596" spans="6:6" x14ac:dyDescent="0.25">
      <c r="F39596" s="469"/>
    </row>
    <row r="39597" spans="6:6" x14ac:dyDescent="0.25">
      <c r="F39597" s="469"/>
    </row>
    <row r="39598" spans="6:6" x14ac:dyDescent="0.25">
      <c r="F39598" s="469"/>
    </row>
    <row r="39599" spans="6:6" x14ac:dyDescent="0.25">
      <c r="F39599" s="469"/>
    </row>
    <row r="39600" spans="6:6" x14ac:dyDescent="0.25">
      <c r="F39600" s="469"/>
    </row>
    <row r="39601" spans="6:6" x14ac:dyDescent="0.25">
      <c r="F39601" s="469"/>
    </row>
    <row r="39602" spans="6:6" x14ac:dyDescent="0.25">
      <c r="F39602" s="469"/>
    </row>
    <row r="39603" spans="6:6" x14ac:dyDescent="0.25">
      <c r="F39603" s="469"/>
    </row>
    <row r="39604" spans="6:6" x14ac:dyDescent="0.25">
      <c r="F39604" s="469"/>
    </row>
    <row r="39605" spans="6:6" x14ac:dyDescent="0.25">
      <c r="F39605" s="469"/>
    </row>
    <row r="39606" spans="6:6" x14ac:dyDescent="0.25">
      <c r="F39606" s="469"/>
    </row>
    <row r="39607" spans="6:6" x14ac:dyDescent="0.25">
      <c r="F39607" s="469"/>
    </row>
    <row r="39608" spans="6:6" x14ac:dyDescent="0.25">
      <c r="F39608" s="469"/>
    </row>
    <row r="39609" spans="6:6" x14ac:dyDescent="0.25">
      <c r="F39609" s="469"/>
    </row>
    <row r="39610" spans="6:6" x14ac:dyDescent="0.25">
      <c r="F39610" s="469"/>
    </row>
    <row r="39611" spans="6:6" x14ac:dyDescent="0.25">
      <c r="F39611" s="469"/>
    </row>
    <row r="39612" spans="6:6" x14ac:dyDescent="0.25">
      <c r="F39612" s="469"/>
    </row>
    <row r="39613" spans="6:6" x14ac:dyDescent="0.25">
      <c r="F39613" s="469"/>
    </row>
    <row r="39614" spans="6:6" x14ac:dyDescent="0.25">
      <c r="F39614" s="469"/>
    </row>
    <row r="39615" spans="6:6" x14ac:dyDescent="0.25">
      <c r="F39615" s="469"/>
    </row>
    <row r="39616" spans="6:6" x14ac:dyDescent="0.25">
      <c r="F39616" s="469"/>
    </row>
    <row r="39617" spans="6:6" x14ac:dyDescent="0.25">
      <c r="F39617" s="469"/>
    </row>
    <row r="39618" spans="6:6" x14ac:dyDescent="0.25">
      <c r="F39618" s="469"/>
    </row>
    <row r="39619" spans="6:6" x14ac:dyDescent="0.25">
      <c r="F39619" s="469"/>
    </row>
    <row r="39620" spans="6:6" x14ac:dyDescent="0.25">
      <c r="F39620" s="469"/>
    </row>
    <row r="39621" spans="6:6" x14ac:dyDescent="0.25">
      <c r="F39621" s="469"/>
    </row>
    <row r="39622" spans="6:6" x14ac:dyDescent="0.25">
      <c r="F39622" s="469"/>
    </row>
    <row r="39623" spans="6:6" x14ac:dyDescent="0.25">
      <c r="F39623" s="469"/>
    </row>
    <row r="39624" spans="6:6" x14ac:dyDescent="0.25">
      <c r="F39624" s="469"/>
    </row>
    <row r="39625" spans="6:6" x14ac:dyDescent="0.25">
      <c r="F39625" s="469"/>
    </row>
    <row r="39626" spans="6:6" x14ac:dyDescent="0.25">
      <c r="F39626" s="469"/>
    </row>
    <row r="39627" spans="6:6" x14ac:dyDescent="0.25">
      <c r="F39627" s="469"/>
    </row>
    <row r="39628" spans="6:6" x14ac:dyDescent="0.25">
      <c r="F39628" s="469"/>
    </row>
    <row r="39629" spans="6:6" x14ac:dyDescent="0.25">
      <c r="F39629" s="469"/>
    </row>
    <row r="39630" spans="6:6" x14ac:dyDescent="0.25">
      <c r="F39630" s="469"/>
    </row>
    <row r="39631" spans="6:6" x14ac:dyDescent="0.25">
      <c r="F39631" s="469"/>
    </row>
    <row r="39632" spans="6:6" x14ac:dyDescent="0.25">
      <c r="F39632" s="469"/>
    </row>
    <row r="39633" spans="6:6" x14ac:dyDescent="0.25">
      <c r="F39633" s="469"/>
    </row>
    <row r="39634" spans="6:6" x14ac:dyDescent="0.25">
      <c r="F39634" s="469"/>
    </row>
    <row r="39635" spans="6:6" x14ac:dyDescent="0.25">
      <c r="F39635" s="469"/>
    </row>
    <row r="39636" spans="6:6" x14ac:dyDescent="0.25">
      <c r="F39636" s="469"/>
    </row>
    <row r="39637" spans="6:6" x14ac:dyDescent="0.25">
      <c r="F39637" s="469"/>
    </row>
    <row r="39638" spans="6:6" x14ac:dyDescent="0.25">
      <c r="F39638" s="469"/>
    </row>
    <row r="39639" spans="6:6" x14ac:dyDescent="0.25">
      <c r="F39639" s="469"/>
    </row>
    <row r="39640" spans="6:6" x14ac:dyDescent="0.25">
      <c r="F39640" s="469"/>
    </row>
    <row r="39641" spans="6:6" x14ac:dyDescent="0.25">
      <c r="F39641" s="469"/>
    </row>
    <row r="39642" spans="6:6" x14ac:dyDescent="0.25">
      <c r="F39642" s="469"/>
    </row>
    <row r="39643" spans="6:6" x14ac:dyDescent="0.25">
      <c r="F39643" s="469"/>
    </row>
    <row r="39644" spans="6:6" x14ac:dyDescent="0.25">
      <c r="F39644" s="469"/>
    </row>
    <row r="39645" spans="6:6" x14ac:dyDescent="0.25">
      <c r="F39645" s="469"/>
    </row>
    <row r="39646" spans="6:6" x14ac:dyDescent="0.25">
      <c r="F39646" s="469"/>
    </row>
    <row r="39647" spans="6:6" x14ac:dyDescent="0.25">
      <c r="F39647" s="469"/>
    </row>
    <row r="39648" spans="6:6" x14ac:dyDescent="0.25">
      <c r="F39648" s="469"/>
    </row>
    <row r="39649" spans="6:6" x14ac:dyDescent="0.25">
      <c r="F39649" s="469"/>
    </row>
    <row r="39650" spans="6:6" x14ac:dyDescent="0.25">
      <c r="F39650" s="469"/>
    </row>
    <row r="39651" spans="6:6" x14ac:dyDescent="0.25">
      <c r="F39651" s="469"/>
    </row>
    <row r="39652" spans="6:6" x14ac:dyDescent="0.25">
      <c r="F39652" s="469"/>
    </row>
    <row r="39653" spans="6:6" x14ac:dyDescent="0.25">
      <c r="F39653" s="469"/>
    </row>
    <row r="39654" spans="6:6" x14ac:dyDescent="0.25">
      <c r="F39654" s="469"/>
    </row>
    <row r="39655" spans="6:6" x14ac:dyDescent="0.25">
      <c r="F39655" s="469"/>
    </row>
    <row r="39656" spans="6:6" x14ac:dyDescent="0.25">
      <c r="F39656" s="469"/>
    </row>
    <row r="39657" spans="6:6" x14ac:dyDescent="0.25">
      <c r="F39657" s="469"/>
    </row>
    <row r="39658" spans="6:6" x14ac:dyDescent="0.25">
      <c r="F39658" s="469"/>
    </row>
    <row r="39659" spans="6:6" x14ac:dyDescent="0.25">
      <c r="F39659" s="469"/>
    </row>
    <row r="39660" spans="6:6" x14ac:dyDescent="0.25">
      <c r="F39660" s="469"/>
    </row>
    <row r="39661" spans="6:6" x14ac:dyDescent="0.25">
      <c r="F39661" s="469"/>
    </row>
    <row r="39662" spans="6:6" x14ac:dyDescent="0.25">
      <c r="F39662" s="469"/>
    </row>
    <row r="39663" spans="6:6" x14ac:dyDescent="0.25">
      <c r="F39663" s="469"/>
    </row>
    <row r="39664" spans="6:6" x14ac:dyDescent="0.25">
      <c r="F39664" s="469"/>
    </row>
    <row r="39665" spans="6:6" x14ac:dyDescent="0.25">
      <c r="F39665" s="469"/>
    </row>
    <row r="39666" spans="6:6" x14ac:dyDescent="0.25">
      <c r="F39666" s="469"/>
    </row>
    <row r="39667" spans="6:6" x14ac:dyDescent="0.25">
      <c r="F39667" s="469"/>
    </row>
    <row r="39668" spans="6:6" x14ac:dyDescent="0.25">
      <c r="F39668" s="469"/>
    </row>
    <row r="39669" spans="6:6" x14ac:dyDescent="0.25">
      <c r="F39669" s="469"/>
    </row>
    <row r="39670" spans="6:6" x14ac:dyDescent="0.25">
      <c r="F39670" s="469"/>
    </row>
    <row r="39671" spans="6:6" x14ac:dyDescent="0.25">
      <c r="F39671" s="469"/>
    </row>
    <row r="39672" spans="6:6" x14ac:dyDescent="0.25">
      <c r="F39672" s="469"/>
    </row>
    <row r="39673" spans="6:6" x14ac:dyDescent="0.25">
      <c r="F39673" s="469"/>
    </row>
    <row r="39674" spans="6:6" x14ac:dyDescent="0.25">
      <c r="F39674" s="469"/>
    </row>
    <row r="39675" spans="6:6" x14ac:dyDescent="0.25">
      <c r="F39675" s="469"/>
    </row>
    <row r="39676" spans="6:6" x14ac:dyDescent="0.25">
      <c r="F39676" s="469"/>
    </row>
    <row r="39677" spans="6:6" x14ac:dyDescent="0.25">
      <c r="F39677" s="469"/>
    </row>
    <row r="39678" spans="6:6" x14ac:dyDescent="0.25">
      <c r="F39678" s="469"/>
    </row>
    <row r="39679" spans="6:6" x14ac:dyDescent="0.25">
      <c r="F39679" s="469"/>
    </row>
    <row r="39680" spans="6:6" x14ac:dyDescent="0.25">
      <c r="F39680" s="469"/>
    </row>
    <row r="39681" spans="6:6" x14ac:dyDescent="0.25">
      <c r="F39681" s="469"/>
    </row>
    <row r="39682" spans="6:6" x14ac:dyDescent="0.25">
      <c r="F39682" s="469"/>
    </row>
    <row r="39683" spans="6:6" x14ac:dyDescent="0.25">
      <c r="F39683" s="469"/>
    </row>
    <row r="39684" spans="6:6" x14ac:dyDescent="0.25">
      <c r="F39684" s="469"/>
    </row>
    <row r="39685" spans="6:6" x14ac:dyDescent="0.25">
      <c r="F39685" s="469"/>
    </row>
    <row r="39686" spans="6:6" x14ac:dyDescent="0.25">
      <c r="F39686" s="469"/>
    </row>
    <row r="39687" spans="6:6" x14ac:dyDescent="0.25">
      <c r="F39687" s="469"/>
    </row>
    <row r="39688" spans="6:6" x14ac:dyDescent="0.25">
      <c r="F39688" s="469"/>
    </row>
    <row r="39689" spans="6:6" x14ac:dyDescent="0.25">
      <c r="F39689" s="469"/>
    </row>
    <row r="39690" spans="6:6" x14ac:dyDescent="0.25">
      <c r="F39690" s="469"/>
    </row>
    <row r="39691" spans="6:6" x14ac:dyDescent="0.25">
      <c r="F39691" s="469"/>
    </row>
    <row r="39692" spans="6:6" x14ac:dyDescent="0.25">
      <c r="F39692" s="469"/>
    </row>
    <row r="39693" spans="6:6" x14ac:dyDescent="0.25">
      <c r="F39693" s="469"/>
    </row>
    <row r="39694" spans="6:6" x14ac:dyDescent="0.25">
      <c r="F39694" s="469"/>
    </row>
    <row r="39695" spans="6:6" x14ac:dyDescent="0.25">
      <c r="F39695" s="469"/>
    </row>
    <row r="39696" spans="6:6" x14ac:dyDescent="0.25">
      <c r="F39696" s="469"/>
    </row>
    <row r="39697" spans="6:6" x14ac:dyDescent="0.25">
      <c r="F39697" s="469"/>
    </row>
    <row r="39698" spans="6:6" x14ac:dyDescent="0.25">
      <c r="F39698" s="469"/>
    </row>
    <row r="39699" spans="6:6" x14ac:dyDescent="0.25">
      <c r="F39699" s="469"/>
    </row>
    <row r="39700" spans="6:6" x14ac:dyDescent="0.25">
      <c r="F39700" s="469"/>
    </row>
    <row r="39701" spans="6:6" x14ac:dyDescent="0.25">
      <c r="F39701" s="469"/>
    </row>
    <row r="39702" spans="6:6" x14ac:dyDescent="0.25">
      <c r="F39702" s="469"/>
    </row>
    <row r="39703" spans="6:6" x14ac:dyDescent="0.25">
      <c r="F39703" s="469"/>
    </row>
    <row r="39704" spans="6:6" x14ac:dyDescent="0.25">
      <c r="F39704" s="469"/>
    </row>
    <row r="39705" spans="6:6" x14ac:dyDescent="0.25">
      <c r="F39705" s="469"/>
    </row>
    <row r="39706" spans="6:6" x14ac:dyDescent="0.25">
      <c r="F39706" s="469"/>
    </row>
    <row r="39707" spans="6:6" x14ac:dyDescent="0.25">
      <c r="F39707" s="469"/>
    </row>
    <row r="39708" spans="6:6" x14ac:dyDescent="0.25">
      <c r="F39708" s="469"/>
    </row>
    <row r="39709" spans="6:6" x14ac:dyDescent="0.25">
      <c r="F39709" s="469"/>
    </row>
    <row r="39710" spans="6:6" x14ac:dyDescent="0.25">
      <c r="F39710" s="469"/>
    </row>
    <row r="39711" spans="6:6" x14ac:dyDescent="0.25">
      <c r="F39711" s="469"/>
    </row>
    <row r="39712" spans="6:6" x14ac:dyDescent="0.25">
      <c r="F39712" s="469"/>
    </row>
    <row r="39713" spans="6:6" x14ac:dyDescent="0.25">
      <c r="F39713" s="469"/>
    </row>
    <row r="39714" spans="6:6" x14ac:dyDescent="0.25">
      <c r="F39714" s="469"/>
    </row>
    <row r="39715" spans="6:6" x14ac:dyDescent="0.25">
      <c r="F39715" s="469"/>
    </row>
    <row r="39716" spans="6:6" x14ac:dyDescent="0.25">
      <c r="F39716" s="469"/>
    </row>
    <row r="39717" spans="6:6" x14ac:dyDescent="0.25">
      <c r="F39717" s="469"/>
    </row>
    <row r="39718" spans="6:6" x14ac:dyDescent="0.25">
      <c r="F39718" s="469"/>
    </row>
    <row r="39719" spans="6:6" x14ac:dyDescent="0.25">
      <c r="F39719" s="469"/>
    </row>
    <row r="39720" spans="6:6" x14ac:dyDescent="0.25">
      <c r="F39720" s="469"/>
    </row>
    <row r="39721" spans="6:6" x14ac:dyDescent="0.25">
      <c r="F39721" s="469"/>
    </row>
    <row r="39722" spans="6:6" x14ac:dyDescent="0.25">
      <c r="F39722" s="469"/>
    </row>
    <row r="39723" spans="6:6" x14ac:dyDescent="0.25">
      <c r="F39723" s="469"/>
    </row>
    <row r="39724" spans="6:6" x14ac:dyDescent="0.25">
      <c r="F39724" s="469"/>
    </row>
    <row r="39725" spans="6:6" x14ac:dyDescent="0.25">
      <c r="F39725" s="469"/>
    </row>
    <row r="39726" spans="6:6" x14ac:dyDescent="0.25">
      <c r="F39726" s="469"/>
    </row>
    <row r="39727" spans="6:6" x14ac:dyDescent="0.25">
      <c r="F39727" s="469"/>
    </row>
    <row r="39728" spans="6:6" x14ac:dyDescent="0.25">
      <c r="F39728" s="469"/>
    </row>
    <row r="39729" spans="6:6" x14ac:dyDescent="0.25">
      <c r="F39729" s="469"/>
    </row>
    <row r="39730" spans="6:6" x14ac:dyDescent="0.25">
      <c r="F39730" s="469"/>
    </row>
    <row r="39731" spans="6:6" x14ac:dyDescent="0.25">
      <c r="F39731" s="469"/>
    </row>
    <row r="39732" spans="6:6" x14ac:dyDescent="0.25">
      <c r="F39732" s="469"/>
    </row>
    <row r="39733" spans="6:6" x14ac:dyDescent="0.25">
      <c r="F39733" s="469"/>
    </row>
    <row r="39734" spans="6:6" x14ac:dyDescent="0.25">
      <c r="F39734" s="469"/>
    </row>
    <row r="39735" spans="6:6" x14ac:dyDescent="0.25">
      <c r="F39735" s="469"/>
    </row>
    <row r="39736" spans="6:6" x14ac:dyDescent="0.25">
      <c r="F39736" s="469"/>
    </row>
    <row r="39737" spans="6:6" x14ac:dyDescent="0.25">
      <c r="F39737" s="469"/>
    </row>
    <row r="39738" spans="6:6" x14ac:dyDescent="0.25">
      <c r="F39738" s="469"/>
    </row>
    <row r="39739" spans="6:6" x14ac:dyDescent="0.25">
      <c r="F39739" s="469"/>
    </row>
    <row r="39740" spans="6:6" x14ac:dyDescent="0.25">
      <c r="F39740" s="469"/>
    </row>
    <row r="39741" spans="6:6" x14ac:dyDescent="0.25">
      <c r="F39741" s="469"/>
    </row>
    <row r="39742" spans="6:6" x14ac:dyDescent="0.25">
      <c r="F39742" s="469"/>
    </row>
    <row r="39743" spans="6:6" x14ac:dyDescent="0.25">
      <c r="F39743" s="469"/>
    </row>
    <row r="39744" spans="6:6" x14ac:dyDescent="0.25">
      <c r="F39744" s="469"/>
    </row>
    <row r="39745" spans="6:6" x14ac:dyDescent="0.25">
      <c r="F39745" s="469"/>
    </row>
    <row r="39746" spans="6:6" x14ac:dyDescent="0.25">
      <c r="F39746" s="469"/>
    </row>
    <row r="39747" spans="6:6" x14ac:dyDescent="0.25">
      <c r="F39747" s="469"/>
    </row>
    <row r="39748" spans="6:6" x14ac:dyDescent="0.25">
      <c r="F39748" s="469"/>
    </row>
    <row r="39749" spans="6:6" x14ac:dyDescent="0.25">
      <c r="F39749" s="469"/>
    </row>
    <row r="39750" spans="6:6" x14ac:dyDescent="0.25">
      <c r="F39750" s="469"/>
    </row>
    <row r="39751" spans="6:6" x14ac:dyDescent="0.25">
      <c r="F39751" s="469"/>
    </row>
    <row r="39752" spans="6:6" x14ac:dyDescent="0.25">
      <c r="F39752" s="469"/>
    </row>
    <row r="39753" spans="6:6" x14ac:dyDescent="0.25">
      <c r="F39753" s="469"/>
    </row>
    <row r="39754" spans="6:6" x14ac:dyDescent="0.25">
      <c r="F39754" s="469"/>
    </row>
    <row r="39755" spans="6:6" x14ac:dyDescent="0.25">
      <c r="F39755" s="469"/>
    </row>
    <row r="39756" spans="6:6" x14ac:dyDescent="0.25">
      <c r="F39756" s="469"/>
    </row>
    <row r="39757" spans="6:6" x14ac:dyDescent="0.25">
      <c r="F39757" s="469"/>
    </row>
    <row r="39758" spans="6:6" x14ac:dyDescent="0.25">
      <c r="F39758" s="469"/>
    </row>
    <row r="39759" spans="6:6" x14ac:dyDescent="0.25">
      <c r="F39759" s="469"/>
    </row>
    <row r="39760" spans="6:6" x14ac:dyDescent="0.25">
      <c r="F39760" s="469"/>
    </row>
    <row r="39761" spans="6:6" x14ac:dyDescent="0.25">
      <c r="F39761" s="469"/>
    </row>
    <row r="39762" spans="6:6" x14ac:dyDescent="0.25">
      <c r="F39762" s="469"/>
    </row>
    <row r="39763" spans="6:6" x14ac:dyDescent="0.25">
      <c r="F39763" s="469"/>
    </row>
    <row r="39764" spans="6:6" x14ac:dyDescent="0.25">
      <c r="F39764" s="469"/>
    </row>
    <row r="39765" spans="6:6" x14ac:dyDescent="0.25">
      <c r="F39765" s="469"/>
    </row>
    <row r="39766" spans="6:6" x14ac:dyDescent="0.25">
      <c r="F39766" s="469"/>
    </row>
    <row r="39767" spans="6:6" x14ac:dyDescent="0.25">
      <c r="F39767" s="469"/>
    </row>
    <row r="39768" spans="6:6" x14ac:dyDescent="0.25">
      <c r="F39768" s="469"/>
    </row>
    <row r="39769" spans="6:6" x14ac:dyDescent="0.25">
      <c r="F39769" s="469"/>
    </row>
    <row r="39770" spans="6:6" x14ac:dyDescent="0.25">
      <c r="F39770" s="469"/>
    </row>
    <row r="39771" spans="6:6" x14ac:dyDescent="0.25">
      <c r="F39771" s="469"/>
    </row>
    <row r="39772" spans="6:6" x14ac:dyDescent="0.25">
      <c r="F39772" s="469"/>
    </row>
    <row r="39773" spans="6:6" x14ac:dyDescent="0.25">
      <c r="F39773" s="469"/>
    </row>
    <row r="39774" spans="6:6" x14ac:dyDescent="0.25">
      <c r="F39774" s="469"/>
    </row>
    <row r="39775" spans="6:6" x14ac:dyDescent="0.25">
      <c r="F39775" s="469"/>
    </row>
    <row r="39776" spans="6:6" x14ac:dyDescent="0.25">
      <c r="F39776" s="469"/>
    </row>
    <row r="39777" spans="6:6" x14ac:dyDescent="0.25">
      <c r="F39777" s="469"/>
    </row>
    <row r="39778" spans="6:6" x14ac:dyDescent="0.25">
      <c r="F39778" s="469"/>
    </row>
    <row r="39779" spans="6:6" x14ac:dyDescent="0.25">
      <c r="F39779" s="469"/>
    </row>
    <row r="39780" spans="6:6" x14ac:dyDescent="0.25">
      <c r="F39780" s="469"/>
    </row>
    <row r="39781" spans="6:6" x14ac:dyDescent="0.25">
      <c r="F39781" s="469"/>
    </row>
    <row r="39782" spans="6:6" x14ac:dyDescent="0.25">
      <c r="F39782" s="469"/>
    </row>
    <row r="39783" spans="6:6" x14ac:dyDescent="0.25">
      <c r="F39783" s="469"/>
    </row>
    <row r="39784" spans="6:6" x14ac:dyDescent="0.25">
      <c r="F39784" s="469"/>
    </row>
    <row r="39785" spans="6:6" x14ac:dyDescent="0.25">
      <c r="F39785" s="469"/>
    </row>
    <row r="39786" spans="6:6" x14ac:dyDescent="0.25">
      <c r="F39786" s="469"/>
    </row>
    <row r="39787" spans="6:6" x14ac:dyDescent="0.25">
      <c r="F39787" s="469"/>
    </row>
    <row r="39788" spans="6:6" x14ac:dyDescent="0.25">
      <c r="F39788" s="469"/>
    </row>
    <row r="39789" spans="6:6" x14ac:dyDescent="0.25">
      <c r="F39789" s="469"/>
    </row>
    <row r="39790" spans="6:6" x14ac:dyDescent="0.25">
      <c r="F39790" s="469"/>
    </row>
    <row r="39791" spans="6:6" x14ac:dyDescent="0.25">
      <c r="F39791" s="469"/>
    </row>
    <row r="39792" spans="6:6" x14ac:dyDescent="0.25">
      <c r="F39792" s="469"/>
    </row>
    <row r="39793" spans="6:6" x14ac:dyDescent="0.25">
      <c r="F39793" s="469"/>
    </row>
    <row r="39794" spans="6:6" x14ac:dyDescent="0.25">
      <c r="F39794" s="469"/>
    </row>
    <row r="39795" spans="6:6" x14ac:dyDescent="0.25">
      <c r="F39795" s="469"/>
    </row>
    <row r="39796" spans="6:6" x14ac:dyDescent="0.25">
      <c r="F39796" s="469"/>
    </row>
    <row r="39797" spans="6:6" x14ac:dyDescent="0.25">
      <c r="F39797" s="469"/>
    </row>
    <row r="39798" spans="6:6" x14ac:dyDescent="0.25">
      <c r="F39798" s="469"/>
    </row>
    <row r="39799" spans="6:6" x14ac:dyDescent="0.25">
      <c r="F39799" s="469"/>
    </row>
    <row r="39800" spans="6:6" x14ac:dyDescent="0.25">
      <c r="F39800" s="469"/>
    </row>
    <row r="39801" spans="6:6" x14ac:dyDescent="0.25">
      <c r="F39801" s="469"/>
    </row>
    <row r="39802" spans="6:6" x14ac:dyDescent="0.25">
      <c r="F39802" s="469"/>
    </row>
    <row r="39803" spans="6:6" x14ac:dyDescent="0.25">
      <c r="F39803" s="469"/>
    </row>
    <row r="39804" spans="6:6" x14ac:dyDescent="0.25">
      <c r="F39804" s="469"/>
    </row>
    <row r="39805" spans="6:6" x14ac:dyDescent="0.25">
      <c r="F39805" s="469"/>
    </row>
    <row r="39806" spans="6:6" x14ac:dyDescent="0.25">
      <c r="F39806" s="469"/>
    </row>
    <row r="39807" spans="6:6" x14ac:dyDescent="0.25">
      <c r="F39807" s="469"/>
    </row>
    <row r="39808" spans="6:6" x14ac:dyDescent="0.25">
      <c r="F39808" s="469"/>
    </row>
    <row r="39809" spans="6:6" x14ac:dyDescent="0.25">
      <c r="F39809" s="469"/>
    </row>
    <row r="39810" spans="6:6" x14ac:dyDescent="0.25">
      <c r="F39810" s="469"/>
    </row>
    <row r="39811" spans="6:6" x14ac:dyDescent="0.25">
      <c r="F39811" s="469"/>
    </row>
    <row r="39812" spans="6:6" x14ac:dyDescent="0.25">
      <c r="F39812" s="469"/>
    </row>
    <row r="39813" spans="6:6" x14ac:dyDescent="0.25">
      <c r="F39813" s="469"/>
    </row>
    <row r="39814" spans="6:6" x14ac:dyDescent="0.25">
      <c r="F39814" s="469"/>
    </row>
    <row r="39815" spans="6:6" x14ac:dyDescent="0.25">
      <c r="F39815" s="469"/>
    </row>
    <row r="39816" spans="6:6" x14ac:dyDescent="0.25">
      <c r="F39816" s="469"/>
    </row>
    <row r="39817" spans="6:6" x14ac:dyDescent="0.25">
      <c r="F39817" s="469"/>
    </row>
    <row r="39818" spans="6:6" x14ac:dyDescent="0.25">
      <c r="F39818" s="469"/>
    </row>
    <row r="39819" spans="6:6" x14ac:dyDescent="0.25">
      <c r="F39819" s="469"/>
    </row>
    <row r="39820" spans="6:6" x14ac:dyDescent="0.25">
      <c r="F39820" s="469"/>
    </row>
    <row r="39821" spans="6:6" x14ac:dyDescent="0.25">
      <c r="F39821" s="469"/>
    </row>
    <row r="39822" spans="6:6" x14ac:dyDescent="0.25">
      <c r="F39822" s="469"/>
    </row>
    <row r="39823" spans="6:6" x14ac:dyDescent="0.25">
      <c r="F39823" s="469"/>
    </row>
    <row r="39824" spans="6:6" x14ac:dyDescent="0.25">
      <c r="F39824" s="469"/>
    </row>
    <row r="39825" spans="6:6" x14ac:dyDescent="0.25">
      <c r="F39825" s="469"/>
    </row>
    <row r="39826" spans="6:6" x14ac:dyDescent="0.25">
      <c r="F39826" s="469"/>
    </row>
    <row r="39827" spans="6:6" x14ac:dyDescent="0.25">
      <c r="F39827" s="469"/>
    </row>
    <row r="39828" spans="6:6" x14ac:dyDescent="0.25">
      <c r="F39828" s="469"/>
    </row>
    <row r="39829" spans="6:6" x14ac:dyDescent="0.25">
      <c r="F39829" s="469"/>
    </row>
    <row r="39830" spans="6:6" x14ac:dyDescent="0.25">
      <c r="F39830" s="469"/>
    </row>
    <row r="39831" spans="6:6" x14ac:dyDescent="0.25">
      <c r="F39831" s="469"/>
    </row>
    <row r="39832" spans="6:6" x14ac:dyDescent="0.25">
      <c r="F39832" s="469"/>
    </row>
    <row r="39833" spans="6:6" x14ac:dyDescent="0.25">
      <c r="F39833" s="469"/>
    </row>
    <row r="39834" spans="6:6" x14ac:dyDescent="0.25">
      <c r="F39834" s="469"/>
    </row>
    <row r="39835" spans="6:6" x14ac:dyDescent="0.25">
      <c r="F39835" s="469"/>
    </row>
    <row r="39836" spans="6:6" x14ac:dyDescent="0.25">
      <c r="F39836" s="469"/>
    </row>
    <row r="39837" spans="6:6" x14ac:dyDescent="0.25">
      <c r="F39837" s="469"/>
    </row>
    <row r="39838" spans="6:6" x14ac:dyDescent="0.25">
      <c r="F39838" s="469"/>
    </row>
    <row r="39839" spans="6:6" x14ac:dyDescent="0.25">
      <c r="F39839" s="469"/>
    </row>
    <row r="39840" spans="6:6" x14ac:dyDescent="0.25">
      <c r="F39840" s="469"/>
    </row>
    <row r="39841" spans="6:6" x14ac:dyDescent="0.25">
      <c r="F39841" s="469"/>
    </row>
    <row r="39842" spans="6:6" x14ac:dyDescent="0.25">
      <c r="F39842" s="469"/>
    </row>
    <row r="39843" spans="6:6" x14ac:dyDescent="0.25">
      <c r="F39843" s="469"/>
    </row>
    <row r="39844" spans="6:6" x14ac:dyDescent="0.25">
      <c r="F39844" s="469"/>
    </row>
    <row r="39845" spans="6:6" x14ac:dyDescent="0.25">
      <c r="F39845" s="469"/>
    </row>
    <row r="39846" spans="6:6" x14ac:dyDescent="0.25">
      <c r="F39846" s="469"/>
    </row>
    <row r="39847" spans="6:6" x14ac:dyDescent="0.25">
      <c r="F39847" s="469"/>
    </row>
    <row r="39848" spans="6:6" x14ac:dyDescent="0.25">
      <c r="F39848" s="469"/>
    </row>
    <row r="39849" spans="6:6" x14ac:dyDescent="0.25">
      <c r="F39849" s="469"/>
    </row>
    <row r="39850" spans="6:6" x14ac:dyDescent="0.25">
      <c r="F39850" s="469"/>
    </row>
    <row r="39851" spans="6:6" x14ac:dyDescent="0.25">
      <c r="F39851" s="469"/>
    </row>
    <row r="39852" spans="6:6" x14ac:dyDescent="0.25">
      <c r="F39852" s="469"/>
    </row>
    <row r="39853" spans="6:6" x14ac:dyDescent="0.25">
      <c r="F39853" s="469"/>
    </row>
    <row r="39854" spans="6:6" x14ac:dyDescent="0.25">
      <c r="F39854" s="469"/>
    </row>
    <row r="39855" spans="6:6" x14ac:dyDescent="0.25">
      <c r="F39855" s="469"/>
    </row>
    <row r="39856" spans="6:6" x14ac:dyDescent="0.25">
      <c r="F39856" s="469"/>
    </row>
    <row r="39857" spans="6:6" x14ac:dyDescent="0.25">
      <c r="F39857" s="469"/>
    </row>
    <row r="39858" spans="6:6" x14ac:dyDescent="0.25">
      <c r="F39858" s="469"/>
    </row>
    <row r="39859" spans="6:6" x14ac:dyDescent="0.25">
      <c r="F39859" s="469"/>
    </row>
    <row r="39860" spans="6:6" x14ac:dyDescent="0.25">
      <c r="F39860" s="469"/>
    </row>
    <row r="39861" spans="6:6" x14ac:dyDescent="0.25">
      <c r="F39861" s="469"/>
    </row>
    <row r="39862" spans="6:6" x14ac:dyDescent="0.25">
      <c r="F39862" s="469"/>
    </row>
    <row r="39863" spans="6:6" x14ac:dyDescent="0.25">
      <c r="F39863" s="469"/>
    </row>
    <row r="39864" spans="6:6" x14ac:dyDescent="0.25">
      <c r="F39864" s="469"/>
    </row>
    <row r="39865" spans="6:6" x14ac:dyDescent="0.25">
      <c r="F39865" s="469"/>
    </row>
    <row r="39866" spans="6:6" x14ac:dyDescent="0.25">
      <c r="F39866" s="469"/>
    </row>
    <row r="39867" spans="6:6" x14ac:dyDescent="0.25">
      <c r="F39867" s="469"/>
    </row>
    <row r="39868" spans="6:6" x14ac:dyDescent="0.25">
      <c r="F39868" s="469"/>
    </row>
    <row r="39869" spans="6:6" x14ac:dyDescent="0.25">
      <c r="F39869" s="469"/>
    </row>
    <row r="39870" spans="6:6" x14ac:dyDescent="0.25">
      <c r="F39870" s="469"/>
    </row>
    <row r="39871" spans="6:6" x14ac:dyDescent="0.25">
      <c r="F39871" s="469"/>
    </row>
    <row r="39872" spans="6:6" x14ac:dyDescent="0.25">
      <c r="F39872" s="469"/>
    </row>
    <row r="39873" spans="6:6" x14ac:dyDescent="0.25">
      <c r="F39873" s="469"/>
    </row>
    <row r="39874" spans="6:6" x14ac:dyDescent="0.25">
      <c r="F39874" s="469"/>
    </row>
    <row r="39875" spans="6:6" x14ac:dyDescent="0.25">
      <c r="F39875" s="469"/>
    </row>
    <row r="39876" spans="6:6" x14ac:dyDescent="0.25">
      <c r="F39876" s="469"/>
    </row>
    <row r="39877" spans="6:6" x14ac:dyDescent="0.25">
      <c r="F39877" s="469"/>
    </row>
    <row r="39878" spans="6:6" x14ac:dyDescent="0.25">
      <c r="F39878" s="469"/>
    </row>
    <row r="39879" spans="6:6" x14ac:dyDescent="0.25">
      <c r="F39879" s="469"/>
    </row>
    <row r="39880" spans="6:6" x14ac:dyDescent="0.25">
      <c r="F39880" s="469"/>
    </row>
    <row r="39881" spans="6:6" x14ac:dyDescent="0.25">
      <c r="F39881" s="469"/>
    </row>
    <row r="39882" spans="6:6" x14ac:dyDescent="0.25">
      <c r="F39882" s="469"/>
    </row>
    <row r="39883" spans="6:6" x14ac:dyDescent="0.25">
      <c r="F39883" s="469"/>
    </row>
    <row r="39884" spans="6:6" x14ac:dyDescent="0.25">
      <c r="F39884" s="469"/>
    </row>
    <row r="39885" spans="6:6" x14ac:dyDescent="0.25">
      <c r="F39885" s="469"/>
    </row>
    <row r="39886" spans="6:6" x14ac:dyDescent="0.25">
      <c r="F39886" s="469"/>
    </row>
    <row r="39887" spans="6:6" x14ac:dyDescent="0.25">
      <c r="F39887" s="469"/>
    </row>
    <row r="39888" spans="6:6" x14ac:dyDescent="0.25">
      <c r="F39888" s="469"/>
    </row>
    <row r="39889" spans="6:6" x14ac:dyDescent="0.25">
      <c r="F39889" s="469"/>
    </row>
    <row r="39890" spans="6:6" x14ac:dyDescent="0.25">
      <c r="F39890" s="469"/>
    </row>
    <row r="39891" spans="6:6" x14ac:dyDescent="0.25">
      <c r="F39891" s="469"/>
    </row>
    <row r="39892" spans="6:6" x14ac:dyDescent="0.25">
      <c r="F39892" s="469"/>
    </row>
    <row r="39893" spans="6:6" x14ac:dyDescent="0.25">
      <c r="F39893" s="469"/>
    </row>
    <row r="39894" spans="6:6" x14ac:dyDescent="0.25">
      <c r="F39894" s="469"/>
    </row>
    <row r="39895" spans="6:6" x14ac:dyDescent="0.25">
      <c r="F39895" s="469"/>
    </row>
    <row r="39896" spans="6:6" x14ac:dyDescent="0.25">
      <c r="F39896" s="469"/>
    </row>
    <row r="39897" spans="6:6" x14ac:dyDescent="0.25">
      <c r="F39897" s="469"/>
    </row>
    <row r="39898" spans="6:6" x14ac:dyDescent="0.25">
      <c r="F39898" s="469"/>
    </row>
    <row r="39899" spans="6:6" x14ac:dyDescent="0.25">
      <c r="F39899" s="469"/>
    </row>
    <row r="39900" spans="6:6" x14ac:dyDescent="0.25">
      <c r="F39900" s="469"/>
    </row>
    <row r="39901" spans="6:6" x14ac:dyDescent="0.25">
      <c r="F39901" s="469"/>
    </row>
    <row r="39902" spans="6:6" x14ac:dyDescent="0.25">
      <c r="F39902" s="469"/>
    </row>
    <row r="39903" spans="6:6" x14ac:dyDescent="0.25">
      <c r="F39903" s="469"/>
    </row>
    <row r="39904" spans="6:6" x14ac:dyDescent="0.25">
      <c r="F39904" s="469"/>
    </row>
    <row r="39905" spans="6:6" x14ac:dyDescent="0.25">
      <c r="F39905" s="469"/>
    </row>
    <row r="39906" spans="6:6" x14ac:dyDescent="0.25">
      <c r="F39906" s="469"/>
    </row>
    <row r="39907" spans="6:6" x14ac:dyDescent="0.25">
      <c r="F39907" s="469"/>
    </row>
    <row r="39908" spans="6:6" x14ac:dyDescent="0.25">
      <c r="F39908" s="469"/>
    </row>
    <row r="39909" spans="6:6" x14ac:dyDescent="0.25">
      <c r="F39909" s="469"/>
    </row>
    <row r="39910" spans="6:6" x14ac:dyDescent="0.25">
      <c r="F39910" s="469"/>
    </row>
    <row r="39911" spans="6:6" x14ac:dyDescent="0.25">
      <c r="F39911" s="469"/>
    </row>
    <row r="39912" spans="6:6" x14ac:dyDescent="0.25">
      <c r="F39912" s="469"/>
    </row>
    <row r="39913" spans="6:6" x14ac:dyDescent="0.25">
      <c r="F39913" s="469"/>
    </row>
    <row r="39914" spans="6:6" x14ac:dyDescent="0.25">
      <c r="F39914" s="469"/>
    </row>
    <row r="39915" spans="6:6" x14ac:dyDescent="0.25">
      <c r="F39915" s="469"/>
    </row>
    <row r="39916" spans="6:6" x14ac:dyDescent="0.25">
      <c r="F39916" s="469"/>
    </row>
    <row r="39917" spans="6:6" x14ac:dyDescent="0.25">
      <c r="F39917" s="469"/>
    </row>
    <row r="39918" spans="6:6" x14ac:dyDescent="0.25">
      <c r="F39918" s="469"/>
    </row>
    <row r="39919" spans="6:6" x14ac:dyDescent="0.25">
      <c r="F39919" s="469"/>
    </row>
    <row r="39920" spans="6:6" x14ac:dyDescent="0.25">
      <c r="F39920" s="469"/>
    </row>
    <row r="39921" spans="6:6" x14ac:dyDescent="0.25">
      <c r="F39921" s="469"/>
    </row>
    <row r="39922" spans="6:6" x14ac:dyDescent="0.25">
      <c r="F39922" s="469"/>
    </row>
    <row r="39923" spans="6:6" x14ac:dyDescent="0.25">
      <c r="F39923" s="469"/>
    </row>
    <row r="39924" spans="6:6" x14ac:dyDescent="0.25">
      <c r="F39924" s="469"/>
    </row>
    <row r="39925" spans="6:6" x14ac:dyDescent="0.25">
      <c r="F39925" s="469"/>
    </row>
    <row r="39926" spans="6:6" x14ac:dyDescent="0.25">
      <c r="F39926" s="469"/>
    </row>
    <row r="39927" spans="6:6" x14ac:dyDescent="0.25">
      <c r="F39927" s="469"/>
    </row>
    <row r="39928" spans="6:6" x14ac:dyDescent="0.25">
      <c r="F39928" s="469"/>
    </row>
    <row r="39929" spans="6:6" x14ac:dyDescent="0.25">
      <c r="F39929" s="469"/>
    </row>
    <row r="39930" spans="6:6" x14ac:dyDescent="0.25">
      <c r="F39930" s="469"/>
    </row>
    <row r="39931" spans="6:6" x14ac:dyDescent="0.25">
      <c r="F39931" s="469"/>
    </row>
    <row r="39932" spans="6:6" x14ac:dyDescent="0.25">
      <c r="F39932" s="469"/>
    </row>
    <row r="39933" spans="6:6" x14ac:dyDescent="0.25">
      <c r="F39933" s="469"/>
    </row>
    <row r="39934" spans="6:6" x14ac:dyDescent="0.25">
      <c r="F39934" s="469"/>
    </row>
    <row r="39935" spans="6:6" x14ac:dyDescent="0.25">
      <c r="F39935" s="469"/>
    </row>
    <row r="39936" spans="6:6" x14ac:dyDescent="0.25">
      <c r="F39936" s="469"/>
    </row>
    <row r="39937" spans="6:6" x14ac:dyDescent="0.25">
      <c r="F39937" s="469"/>
    </row>
    <row r="39938" spans="6:6" x14ac:dyDescent="0.25">
      <c r="F39938" s="469"/>
    </row>
    <row r="39939" spans="6:6" x14ac:dyDescent="0.25">
      <c r="F39939" s="469"/>
    </row>
    <row r="39940" spans="6:6" x14ac:dyDescent="0.25">
      <c r="F39940" s="469"/>
    </row>
    <row r="39941" spans="6:6" x14ac:dyDescent="0.25">
      <c r="F39941" s="469"/>
    </row>
    <row r="39942" spans="6:6" x14ac:dyDescent="0.25">
      <c r="F39942" s="469"/>
    </row>
    <row r="39943" spans="6:6" x14ac:dyDescent="0.25">
      <c r="F39943" s="469"/>
    </row>
    <row r="39944" spans="6:6" x14ac:dyDescent="0.25">
      <c r="F39944" s="469"/>
    </row>
    <row r="39945" spans="6:6" x14ac:dyDescent="0.25">
      <c r="F39945" s="469"/>
    </row>
    <row r="39946" spans="6:6" x14ac:dyDescent="0.25">
      <c r="F39946" s="469"/>
    </row>
    <row r="39947" spans="6:6" x14ac:dyDescent="0.25">
      <c r="F39947" s="469"/>
    </row>
    <row r="39948" spans="6:6" x14ac:dyDescent="0.25">
      <c r="F39948" s="469"/>
    </row>
    <row r="39949" spans="6:6" x14ac:dyDescent="0.25">
      <c r="F39949" s="469"/>
    </row>
    <row r="39950" spans="6:6" x14ac:dyDescent="0.25">
      <c r="F39950" s="469"/>
    </row>
    <row r="39951" spans="6:6" x14ac:dyDescent="0.25">
      <c r="F39951" s="469"/>
    </row>
    <row r="39952" spans="6:6" x14ac:dyDescent="0.25">
      <c r="F39952" s="469"/>
    </row>
    <row r="39953" spans="6:6" x14ac:dyDescent="0.25">
      <c r="F39953" s="469"/>
    </row>
    <row r="39954" spans="6:6" x14ac:dyDescent="0.25">
      <c r="F39954" s="469"/>
    </row>
    <row r="39955" spans="6:6" x14ac:dyDescent="0.25">
      <c r="F39955" s="469"/>
    </row>
    <row r="39956" spans="6:6" x14ac:dyDescent="0.25">
      <c r="F39956" s="469"/>
    </row>
    <row r="39957" spans="6:6" x14ac:dyDescent="0.25">
      <c r="F39957" s="469"/>
    </row>
    <row r="39958" spans="6:6" x14ac:dyDescent="0.25">
      <c r="F39958" s="469"/>
    </row>
    <row r="39959" spans="6:6" x14ac:dyDescent="0.25">
      <c r="F39959" s="469"/>
    </row>
    <row r="39960" spans="6:6" x14ac:dyDescent="0.25">
      <c r="F39960" s="469"/>
    </row>
    <row r="39961" spans="6:6" x14ac:dyDescent="0.25">
      <c r="F39961" s="469"/>
    </row>
    <row r="39962" spans="6:6" x14ac:dyDescent="0.25">
      <c r="F39962" s="469"/>
    </row>
    <row r="39963" spans="6:6" x14ac:dyDescent="0.25">
      <c r="F39963" s="469"/>
    </row>
    <row r="39964" spans="6:6" x14ac:dyDescent="0.25">
      <c r="F39964" s="469"/>
    </row>
    <row r="39965" spans="6:6" x14ac:dyDescent="0.25">
      <c r="F39965" s="469"/>
    </row>
    <row r="39966" spans="6:6" x14ac:dyDescent="0.25">
      <c r="F39966" s="469"/>
    </row>
    <row r="39967" spans="6:6" x14ac:dyDescent="0.25">
      <c r="F39967" s="469"/>
    </row>
    <row r="39968" spans="6:6" x14ac:dyDescent="0.25">
      <c r="F39968" s="469"/>
    </row>
    <row r="39969" spans="6:6" x14ac:dyDescent="0.25">
      <c r="F39969" s="469"/>
    </row>
    <row r="39970" spans="6:6" x14ac:dyDescent="0.25">
      <c r="F39970" s="469"/>
    </row>
    <row r="39971" spans="6:6" x14ac:dyDescent="0.25">
      <c r="F39971" s="469"/>
    </row>
    <row r="39972" spans="6:6" x14ac:dyDescent="0.25">
      <c r="F39972" s="469"/>
    </row>
    <row r="39973" spans="6:6" x14ac:dyDescent="0.25">
      <c r="F39973" s="469"/>
    </row>
    <row r="39974" spans="6:6" x14ac:dyDescent="0.25">
      <c r="F39974" s="469"/>
    </row>
    <row r="39975" spans="6:6" x14ac:dyDescent="0.25">
      <c r="F39975" s="469"/>
    </row>
    <row r="39976" spans="6:6" x14ac:dyDescent="0.25">
      <c r="F39976" s="469"/>
    </row>
    <row r="39977" spans="6:6" x14ac:dyDescent="0.25">
      <c r="F39977" s="469"/>
    </row>
    <row r="39978" spans="6:6" x14ac:dyDescent="0.25">
      <c r="F39978" s="469"/>
    </row>
    <row r="39979" spans="6:6" x14ac:dyDescent="0.25">
      <c r="F39979" s="469"/>
    </row>
    <row r="39980" spans="6:6" x14ac:dyDescent="0.25">
      <c r="F39980" s="469"/>
    </row>
    <row r="39981" spans="6:6" x14ac:dyDescent="0.25">
      <c r="F39981" s="469"/>
    </row>
    <row r="39982" spans="6:6" x14ac:dyDescent="0.25">
      <c r="F39982" s="469"/>
    </row>
    <row r="39983" spans="6:6" x14ac:dyDescent="0.25">
      <c r="F39983" s="469"/>
    </row>
    <row r="39984" spans="6:6" x14ac:dyDescent="0.25">
      <c r="F39984" s="469"/>
    </row>
    <row r="39985" spans="6:6" x14ac:dyDescent="0.25">
      <c r="F39985" s="469"/>
    </row>
    <row r="39986" spans="6:6" x14ac:dyDescent="0.25">
      <c r="F39986" s="469"/>
    </row>
    <row r="39987" spans="6:6" x14ac:dyDescent="0.25">
      <c r="F39987" s="469"/>
    </row>
    <row r="39988" spans="6:6" x14ac:dyDescent="0.25">
      <c r="F39988" s="469"/>
    </row>
    <row r="39989" spans="6:6" x14ac:dyDescent="0.25">
      <c r="F39989" s="469"/>
    </row>
    <row r="39990" spans="6:6" x14ac:dyDescent="0.25">
      <c r="F39990" s="469"/>
    </row>
    <row r="39991" spans="6:6" x14ac:dyDescent="0.25">
      <c r="F39991" s="469"/>
    </row>
    <row r="39992" spans="6:6" x14ac:dyDescent="0.25">
      <c r="F39992" s="469"/>
    </row>
    <row r="39993" spans="6:6" x14ac:dyDescent="0.25">
      <c r="F39993" s="469"/>
    </row>
    <row r="39994" spans="6:6" x14ac:dyDescent="0.25">
      <c r="F39994" s="469"/>
    </row>
    <row r="39995" spans="6:6" x14ac:dyDescent="0.25">
      <c r="F39995" s="469"/>
    </row>
    <row r="39996" spans="6:6" x14ac:dyDescent="0.25">
      <c r="F39996" s="469"/>
    </row>
    <row r="39997" spans="6:6" x14ac:dyDescent="0.25">
      <c r="F39997" s="469"/>
    </row>
    <row r="39998" spans="6:6" x14ac:dyDescent="0.25">
      <c r="F39998" s="469"/>
    </row>
    <row r="39999" spans="6:6" x14ac:dyDescent="0.25">
      <c r="F39999" s="469"/>
    </row>
    <row r="40000" spans="6:6" x14ac:dyDescent="0.25">
      <c r="F40000" s="469"/>
    </row>
    <row r="40001" spans="6:6" x14ac:dyDescent="0.25">
      <c r="F40001" s="469"/>
    </row>
    <row r="40002" spans="6:6" x14ac:dyDescent="0.25">
      <c r="F40002" s="469"/>
    </row>
    <row r="40003" spans="6:6" x14ac:dyDescent="0.25">
      <c r="F40003" s="469"/>
    </row>
    <row r="40004" spans="6:6" x14ac:dyDescent="0.25">
      <c r="F40004" s="469"/>
    </row>
    <row r="40005" spans="6:6" x14ac:dyDescent="0.25">
      <c r="F40005" s="469"/>
    </row>
    <row r="40006" spans="6:6" x14ac:dyDescent="0.25">
      <c r="F40006" s="469"/>
    </row>
    <row r="40007" spans="6:6" x14ac:dyDescent="0.25">
      <c r="F40007" s="469"/>
    </row>
    <row r="40008" spans="6:6" x14ac:dyDescent="0.25">
      <c r="F40008" s="469"/>
    </row>
    <row r="40009" spans="6:6" x14ac:dyDescent="0.25">
      <c r="F40009" s="469"/>
    </row>
    <row r="40010" spans="6:6" x14ac:dyDescent="0.25">
      <c r="F40010" s="469"/>
    </row>
    <row r="40011" spans="6:6" x14ac:dyDescent="0.25">
      <c r="F40011" s="469"/>
    </row>
    <row r="40012" spans="6:6" x14ac:dyDescent="0.25">
      <c r="F40012" s="469"/>
    </row>
    <row r="40013" spans="6:6" x14ac:dyDescent="0.25">
      <c r="F40013" s="469"/>
    </row>
    <row r="40014" spans="6:6" x14ac:dyDescent="0.25">
      <c r="F40014" s="469"/>
    </row>
    <row r="40015" spans="6:6" x14ac:dyDescent="0.25">
      <c r="F40015" s="469"/>
    </row>
    <row r="40016" spans="6:6" x14ac:dyDescent="0.25">
      <c r="F40016" s="469"/>
    </row>
    <row r="40017" spans="6:6" x14ac:dyDescent="0.25">
      <c r="F40017" s="469"/>
    </row>
    <row r="40018" spans="6:6" x14ac:dyDescent="0.25">
      <c r="F40018" s="469"/>
    </row>
    <row r="40019" spans="6:6" x14ac:dyDescent="0.25">
      <c r="F40019" s="469"/>
    </row>
    <row r="40020" spans="6:6" x14ac:dyDescent="0.25">
      <c r="F40020" s="469"/>
    </row>
    <row r="40021" spans="6:6" x14ac:dyDescent="0.25">
      <c r="F40021" s="469"/>
    </row>
    <row r="40022" spans="6:6" x14ac:dyDescent="0.25">
      <c r="F40022" s="469"/>
    </row>
    <row r="40023" spans="6:6" x14ac:dyDescent="0.25">
      <c r="F40023" s="469"/>
    </row>
    <row r="40024" spans="6:6" x14ac:dyDescent="0.25">
      <c r="F40024" s="469"/>
    </row>
    <row r="40025" spans="6:6" x14ac:dyDescent="0.25">
      <c r="F40025" s="469"/>
    </row>
    <row r="40026" spans="6:6" x14ac:dyDescent="0.25">
      <c r="F40026" s="469"/>
    </row>
    <row r="40027" spans="6:6" x14ac:dyDescent="0.25">
      <c r="F40027" s="469"/>
    </row>
    <row r="40028" spans="6:6" x14ac:dyDescent="0.25">
      <c r="F40028" s="469"/>
    </row>
    <row r="40029" spans="6:6" x14ac:dyDescent="0.25">
      <c r="F40029" s="469"/>
    </row>
    <row r="40030" spans="6:6" x14ac:dyDescent="0.25">
      <c r="F40030" s="469"/>
    </row>
    <row r="40031" spans="6:6" x14ac:dyDescent="0.25">
      <c r="F40031" s="469"/>
    </row>
    <row r="40032" spans="6:6" x14ac:dyDescent="0.25">
      <c r="F40032" s="469"/>
    </row>
    <row r="40033" spans="6:6" x14ac:dyDescent="0.25">
      <c r="F40033" s="469"/>
    </row>
    <row r="40034" spans="6:6" x14ac:dyDescent="0.25">
      <c r="F40034" s="469"/>
    </row>
    <row r="40035" spans="6:6" x14ac:dyDescent="0.25">
      <c r="F40035" s="469"/>
    </row>
    <row r="40036" spans="6:6" x14ac:dyDescent="0.25">
      <c r="F40036" s="469"/>
    </row>
    <row r="40037" spans="6:6" x14ac:dyDescent="0.25">
      <c r="F40037" s="469"/>
    </row>
    <row r="40038" spans="6:6" x14ac:dyDescent="0.25">
      <c r="F40038" s="469"/>
    </row>
    <row r="40039" spans="6:6" x14ac:dyDescent="0.25">
      <c r="F40039" s="469"/>
    </row>
    <row r="40040" spans="6:6" x14ac:dyDescent="0.25">
      <c r="F40040" s="469"/>
    </row>
    <row r="40041" spans="6:6" x14ac:dyDescent="0.25">
      <c r="F40041" s="469"/>
    </row>
    <row r="40042" spans="6:6" x14ac:dyDescent="0.25">
      <c r="F40042" s="469"/>
    </row>
    <row r="40043" spans="6:6" x14ac:dyDescent="0.25">
      <c r="F40043" s="469"/>
    </row>
    <row r="40044" spans="6:6" x14ac:dyDescent="0.25">
      <c r="F40044" s="469"/>
    </row>
    <row r="40045" spans="6:6" x14ac:dyDescent="0.25">
      <c r="F40045" s="469"/>
    </row>
    <row r="40046" spans="6:6" x14ac:dyDescent="0.25">
      <c r="F40046" s="469"/>
    </row>
    <row r="40047" spans="6:6" x14ac:dyDescent="0.25">
      <c r="F40047" s="469"/>
    </row>
    <row r="40048" spans="6:6" x14ac:dyDescent="0.25">
      <c r="F40048" s="469"/>
    </row>
    <row r="40049" spans="6:6" x14ac:dyDescent="0.25">
      <c r="F40049" s="469"/>
    </row>
    <row r="40050" spans="6:6" x14ac:dyDescent="0.25">
      <c r="F40050" s="469"/>
    </row>
    <row r="40051" spans="6:6" x14ac:dyDescent="0.25">
      <c r="F40051" s="469"/>
    </row>
    <row r="40052" spans="6:6" x14ac:dyDescent="0.25">
      <c r="F40052" s="469"/>
    </row>
    <row r="40053" spans="6:6" x14ac:dyDescent="0.25">
      <c r="F40053" s="469"/>
    </row>
    <row r="40054" spans="6:6" x14ac:dyDescent="0.25">
      <c r="F40054" s="469"/>
    </row>
    <row r="40055" spans="6:6" x14ac:dyDescent="0.25">
      <c r="F40055" s="469"/>
    </row>
    <row r="40056" spans="6:6" x14ac:dyDescent="0.25">
      <c r="F40056" s="469"/>
    </row>
    <row r="40057" spans="6:6" x14ac:dyDescent="0.25">
      <c r="F40057" s="469"/>
    </row>
    <row r="40058" spans="6:6" x14ac:dyDescent="0.25">
      <c r="F40058" s="469"/>
    </row>
    <row r="40059" spans="6:6" x14ac:dyDescent="0.25">
      <c r="F40059" s="469"/>
    </row>
    <row r="40060" spans="6:6" x14ac:dyDescent="0.25">
      <c r="F40060" s="469"/>
    </row>
    <row r="40061" spans="6:6" x14ac:dyDescent="0.25">
      <c r="F40061" s="469"/>
    </row>
    <row r="40062" spans="6:6" x14ac:dyDescent="0.25">
      <c r="F40062" s="469"/>
    </row>
    <row r="40063" spans="6:6" x14ac:dyDescent="0.25">
      <c r="F40063" s="469"/>
    </row>
    <row r="40064" spans="6:6" x14ac:dyDescent="0.25">
      <c r="F40064" s="469"/>
    </row>
    <row r="40065" spans="6:6" x14ac:dyDescent="0.25">
      <c r="F40065" s="469"/>
    </row>
    <row r="40066" spans="6:6" x14ac:dyDescent="0.25">
      <c r="F40066" s="469"/>
    </row>
    <row r="40067" spans="6:6" x14ac:dyDescent="0.25">
      <c r="F40067" s="469"/>
    </row>
    <row r="40068" spans="6:6" x14ac:dyDescent="0.25">
      <c r="F40068" s="469"/>
    </row>
    <row r="40069" spans="6:6" x14ac:dyDescent="0.25">
      <c r="F40069" s="469"/>
    </row>
    <row r="40070" spans="6:6" x14ac:dyDescent="0.25">
      <c r="F40070" s="469"/>
    </row>
    <row r="40071" spans="6:6" x14ac:dyDescent="0.25">
      <c r="F40071" s="469"/>
    </row>
    <row r="40072" spans="6:6" x14ac:dyDescent="0.25">
      <c r="F40072" s="469"/>
    </row>
    <row r="40073" spans="6:6" x14ac:dyDescent="0.25">
      <c r="F40073" s="469"/>
    </row>
    <row r="40074" spans="6:6" x14ac:dyDescent="0.25">
      <c r="F40074" s="469"/>
    </row>
    <row r="40075" spans="6:6" x14ac:dyDescent="0.25">
      <c r="F40075" s="469"/>
    </row>
    <row r="40076" spans="6:6" x14ac:dyDescent="0.25">
      <c r="F40076" s="469"/>
    </row>
    <row r="40077" spans="6:6" x14ac:dyDescent="0.25">
      <c r="F40077" s="469"/>
    </row>
    <row r="40078" spans="6:6" x14ac:dyDescent="0.25">
      <c r="F40078" s="469"/>
    </row>
    <row r="40079" spans="6:6" x14ac:dyDescent="0.25">
      <c r="F40079" s="469"/>
    </row>
    <row r="40080" spans="6:6" x14ac:dyDescent="0.25">
      <c r="F40080" s="469"/>
    </row>
    <row r="40081" spans="6:6" x14ac:dyDescent="0.25">
      <c r="F40081" s="469"/>
    </row>
    <row r="40082" spans="6:6" x14ac:dyDescent="0.25">
      <c r="F40082" s="469"/>
    </row>
    <row r="40083" spans="6:6" x14ac:dyDescent="0.25">
      <c r="F40083" s="469"/>
    </row>
    <row r="40084" spans="6:6" x14ac:dyDescent="0.25">
      <c r="F40084" s="469"/>
    </row>
    <row r="40085" spans="6:6" x14ac:dyDescent="0.25">
      <c r="F40085" s="469"/>
    </row>
    <row r="40086" spans="6:6" x14ac:dyDescent="0.25">
      <c r="F40086" s="469"/>
    </row>
    <row r="40087" spans="6:6" x14ac:dyDescent="0.25">
      <c r="F40087" s="469"/>
    </row>
    <row r="40088" spans="6:6" x14ac:dyDescent="0.25">
      <c r="F40088" s="469"/>
    </row>
    <row r="40089" spans="6:6" x14ac:dyDescent="0.25">
      <c r="F40089" s="469"/>
    </row>
    <row r="40090" spans="6:6" x14ac:dyDescent="0.25">
      <c r="F40090" s="469"/>
    </row>
    <row r="40091" spans="6:6" x14ac:dyDescent="0.25">
      <c r="F40091" s="469"/>
    </row>
    <row r="40092" spans="6:6" x14ac:dyDescent="0.25">
      <c r="F40092" s="469"/>
    </row>
    <row r="40093" spans="6:6" x14ac:dyDescent="0.25">
      <c r="F40093" s="469"/>
    </row>
    <row r="40094" spans="6:6" x14ac:dyDescent="0.25">
      <c r="F40094" s="469"/>
    </row>
    <row r="40095" spans="6:6" x14ac:dyDescent="0.25">
      <c r="F40095" s="469"/>
    </row>
    <row r="40096" spans="6:6" x14ac:dyDescent="0.25">
      <c r="F40096" s="469"/>
    </row>
    <row r="40097" spans="6:6" x14ac:dyDescent="0.25">
      <c r="F40097" s="469"/>
    </row>
    <row r="40098" spans="6:6" x14ac:dyDescent="0.25">
      <c r="F40098" s="469"/>
    </row>
    <row r="40099" spans="6:6" x14ac:dyDescent="0.25">
      <c r="F40099" s="469"/>
    </row>
    <row r="40100" spans="6:6" x14ac:dyDescent="0.25">
      <c r="F40100" s="469"/>
    </row>
    <row r="40101" spans="6:6" x14ac:dyDescent="0.25">
      <c r="F40101" s="469"/>
    </row>
    <row r="40102" spans="6:6" x14ac:dyDescent="0.25">
      <c r="F40102" s="469"/>
    </row>
    <row r="40103" spans="6:6" x14ac:dyDescent="0.25">
      <c r="F40103" s="469"/>
    </row>
    <row r="40104" spans="6:6" x14ac:dyDescent="0.25">
      <c r="F40104" s="469"/>
    </row>
    <row r="40105" spans="6:6" x14ac:dyDescent="0.25">
      <c r="F40105" s="469"/>
    </row>
    <row r="40106" spans="6:6" x14ac:dyDescent="0.25">
      <c r="F40106" s="469"/>
    </row>
    <row r="40107" spans="6:6" x14ac:dyDescent="0.25">
      <c r="F40107" s="469"/>
    </row>
    <row r="40108" spans="6:6" x14ac:dyDescent="0.25">
      <c r="F40108" s="469"/>
    </row>
    <row r="40109" spans="6:6" x14ac:dyDescent="0.25">
      <c r="F40109" s="469"/>
    </row>
    <row r="40110" spans="6:6" x14ac:dyDescent="0.25">
      <c r="F40110" s="469"/>
    </row>
    <row r="40111" spans="6:6" x14ac:dyDescent="0.25">
      <c r="F40111" s="469"/>
    </row>
    <row r="40112" spans="6:6" x14ac:dyDescent="0.25">
      <c r="F40112" s="469"/>
    </row>
    <row r="40113" spans="6:6" x14ac:dyDescent="0.25">
      <c r="F40113" s="469"/>
    </row>
    <row r="40114" spans="6:6" x14ac:dyDescent="0.25">
      <c r="F40114" s="469"/>
    </row>
    <row r="40115" spans="6:6" x14ac:dyDescent="0.25">
      <c r="F40115" s="469"/>
    </row>
    <row r="40116" spans="6:6" x14ac:dyDescent="0.25">
      <c r="F40116" s="469"/>
    </row>
    <row r="40117" spans="6:6" x14ac:dyDescent="0.25">
      <c r="F40117" s="469"/>
    </row>
    <row r="40118" spans="6:6" x14ac:dyDescent="0.25">
      <c r="F40118" s="469"/>
    </row>
    <row r="40119" spans="6:6" x14ac:dyDescent="0.25">
      <c r="F40119" s="469"/>
    </row>
    <row r="40120" spans="6:6" x14ac:dyDescent="0.25">
      <c r="F40120" s="469"/>
    </row>
    <row r="40121" spans="6:6" x14ac:dyDescent="0.25">
      <c r="F40121" s="469"/>
    </row>
    <row r="40122" spans="6:6" x14ac:dyDescent="0.25">
      <c r="F40122" s="469"/>
    </row>
    <row r="40123" spans="6:6" x14ac:dyDescent="0.25">
      <c r="F40123" s="469"/>
    </row>
    <row r="40124" spans="6:6" x14ac:dyDescent="0.25">
      <c r="F40124" s="469"/>
    </row>
    <row r="40125" spans="6:6" x14ac:dyDescent="0.25">
      <c r="F40125" s="469"/>
    </row>
    <row r="40126" spans="6:6" x14ac:dyDescent="0.25">
      <c r="F40126" s="469"/>
    </row>
    <row r="40127" spans="6:6" x14ac:dyDescent="0.25">
      <c r="F40127" s="469"/>
    </row>
    <row r="40128" spans="6:6" x14ac:dyDescent="0.25">
      <c r="F40128" s="469"/>
    </row>
    <row r="40129" spans="6:6" x14ac:dyDescent="0.25">
      <c r="F40129" s="469"/>
    </row>
    <row r="40130" spans="6:6" x14ac:dyDescent="0.25">
      <c r="F40130" s="469"/>
    </row>
    <row r="40131" spans="6:6" x14ac:dyDescent="0.25">
      <c r="F40131" s="469"/>
    </row>
    <row r="40132" spans="6:6" x14ac:dyDescent="0.25">
      <c r="F40132" s="469"/>
    </row>
    <row r="40133" spans="6:6" x14ac:dyDescent="0.25">
      <c r="F40133" s="469"/>
    </row>
    <row r="40134" spans="6:6" x14ac:dyDescent="0.25">
      <c r="F40134" s="469"/>
    </row>
    <row r="40135" spans="6:6" x14ac:dyDescent="0.25">
      <c r="F40135" s="469"/>
    </row>
    <row r="40136" spans="6:6" x14ac:dyDescent="0.25">
      <c r="F40136" s="469"/>
    </row>
    <row r="40137" spans="6:6" x14ac:dyDescent="0.25">
      <c r="F40137" s="469"/>
    </row>
    <row r="40138" spans="6:6" x14ac:dyDescent="0.25">
      <c r="F40138" s="469"/>
    </row>
    <row r="40139" spans="6:6" x14ac:dyDescent="0.25">
      <c r="F40139" s="469"/>
    </row>
    <row r="40140" spans="6:6" x14ac:dyDescent="0.25">
      <c r="F40140" s="469"/>
    </row>
    <row r="40141" spans="6:6" x14ac:dyDescent="0.25">
      <c r="F40141" s="469"/>
    </row>
    <row r="40142" spans="6:6" x14ac:dyDescent="0.25">
      <c r="F40142" s="469"/>
    </row>
    <row r="40143" spans="6:6" x14ac:dyDescent="0.25">
      <c r="F40143" s="469"/>
    </row>
    <row r="40144" spans="6:6" x14ac:dyDescent="0.25">
      <c r="F40144" s="469"/>
    </row>
    <row r="40145" spans="6:6" x14ac:dyDescent="0.25">
      <c r="F40145" s="469"/>
    </row>
    <row r="40146" spans="6:6" x14ac:dyDescent="0.25">
      <c r="F40146" s="469"/>
    </row>
    <row r="40147" spans="6:6" x14ac:dyDescent="0.25">
      <c r="F40147" s="469"/>
    </row>
    <row r="40148" spans="6:6" x14ac:dyDescent="0.25">
      <c r="F40148" s="469"/>
    </row>
    <row r="40149" spans="6:6" x14ac:dyDescent="0.25">
      <c r="F40149" s="469"/>
    </row>
    <row r="40150" spans="6:6" x14ac:dyDescent="0.25">
      <c r="F40150" s="469"/>
    </row>
    <row r="40151" spans="6:6" x14ac:dyDescent="0.25">
      <c r="F40151" s="469"/>
    </row>
    <row r="40152" spans="6:6" x14ac:dyDescent="0.25">
      <c r="F40152" s="469"/>
    </row>
    <row r="40153" spans="6:6" x14ac:dyDescent="0.25">
      <c r="F40153" s="469"/>
    </row>
    <row r="40154" spans="6:6" x14ac:dyDescent="0.25">
      <c r="F40154" s="469"/>
    </row>
    <row r="40155" spans="6:6" x14ac:dyDescent="0.25">
      <c r="F40155" s="469"/>
    </row>
    <row r="40156" spans="6:6" x14ac:dyDescent="0.25">
      <c r="F40156" s="469"/>
    </row>
    <row r="40157" spans="6:6" x14ac:dyDescent="0.25">
      <c r="F40157" s="469"/>
    </row>
    <row r="40158" spans="6:6" x14ac:dyDescent="0.25">
      <c r="F40158" s="469"/>
    </row>
    <row r="40159" spans="6:6" x14ac:dyDescent="0.25">
      <c r="F40159" s="469"/>
    </row>
    <row r="40160" spans="6:6" x14ac:dyDescent="0.25">
      <c r="F40160" s="469"/>
    </row>
    <row r="40161" spans="6:6" x14ac:dyDescent="0.25">
      <c r="F40161" s="469"/>
    </row>
    <row r="40162" spans="6:6" x14ac:dyDescent="0.25">
      <c r="F40162" s="469"/>
    </row>
    <row r="40163" spans="6:6" x14ac:dyDescent="0.25">
      <c r="F40163" s="469"/>
    </row>
    <row r="40164" spans="6:6" x14ac:dyDescent="0.25">
      <c r="F40164" s="469"/>
    </row>
    <row r="40165" spans="6:6" x14ac:dyDescent="0.25">
      <c r="F40165" s="469"/>
    </row>
    <row r="40166" spans="6:6" x14ac:dyDescent="0.25">
      <c r="F40166" s="469"/>
    </row>
    <row r="40167" spans="6:6" x14ac:dyDescent="0.25">
      <c r="F40167" s="469"/>
    </row>
    <row r="40168" spans="6:6" x14ac:dyDescent="0.25">
      <c r="F40168" s="469"/>
    </row>
    <row r="40169" spans="6:6" x14ac:dyDescent="0.25">
      <c r="F40169" s="469"/>
    </row>
    <row r="40170" spans="6:6" x14ac:dyDescent="0.25">
      <c r="F40170" s="469"/>
    </row>
    <row r="40171" spans="6:6" x14ac:dyDescent="0.25">
      <c r="F40171" s="469"/>
    </row>
    <row r="40172" spans="6:6" x14ac:dyDescent="0.25">
      <c r="F40172" s="469"/>
    </row>
    <row r="40173" spans="6:6" x14ac:dyDescent="0.25">
      <c r="F40173" s="469"/>
    </row>
    <row r="40174" spans="6:6" x14ac:dyDescent="0.25">
      <c r="F40174" s="469"/>
    </row>
    <row r="40175" spans="6:6" x14ac:dyDescent="0.25">
      <c r="F40175" s="469"/>
    </row>
    <row r="40176" spans="6:6" x14ac:dyDescent="0.25">
      <c r="F40176" s="469"/>
    </row>
    <row r="40177" spans="6:6" x14ac:dyDescent="0.25">
      <c r="F40177" s="469"/>
    </row>
    <row r="40178" spans="6:6" x14ac:dyDescent="0.25">
      <c r="F40178" s="469"/>
    </row>
    <row r="40179" spans="6:6" x14ac:dyDescent="0.25">
      <c r="F40179" s="469"/>
    </row>
    <row r="40180" spans="6:6" x14ac:dyDescent="0.25">
      <c r="F40180" s="469"/>
    </row>
    <row r="40181" spans="6:6" x14ac:dyDescent="0.25">
      <c r="F40181" s="469"/>
    </row>
    <row r="40182" spans="6:6" x14ac:dyDescent="0.25">
      <c r="F40182" s="469"/>
    </row>
    <row r="40183" spans="6:6" x14ac:dyDescent="0.25">
      <c r="F40183" s="469"/>
    </row>
    <row r="40184" spans="6:6" x14ac:dyDescent="0.25">
      <c r="F40184" s="469"/>
    </row>
    <row r="40185" spans="6:6" x14ac:dyDescent="0.25">
      <c r="F40185" s="469"/>
    </row>
    <row r="40186" spans="6:6" x14ac:dyDescent="0.25">
      <c r="F40186" s="469"/>
    </row>
    <row r="40187" spans="6:6" x14ac:dyDescent="0.25">
      <c r="F40187" s="469"/>
    </row>
    <row r="40188" spans="6:6" x14ac:dyDescent="0.25">
      <c r="F40188" s="469"/>
    </row>
    <row r="40189" spans="6:6" x14ac:dyDescent="0.25">
      <c r="F40189" s="469"/>
    </row>
    <row r="40190" spans="6:6" x14ac:dyDescent="0.25">
      <c r="F40190" s="469"/>
    </row>
    <row r="40191" spans="6:6" x14ac:dyDescent="0.25">
      <c r="F40191" s="469"/>
    </row>
    <row r="40192" spans="6:6" x14ac:dyDescent="0.25">
      <c r="F40192" s="469"/>
    </row>
    <row r="40193" spans="6:6" x14ac:dyDescent="0.25">
      <c r="F40193" s="469"/>
    </row>
    <row r="40194" spans="6:6" x14ac:dyDescent="0.25">
      <c r="F40194" s="469"/>
    </row>
    <row r="40195" spans="6:6" x14ac:dyDescent="0.25">
      <c r="F40195" s="469"/>
    </row>
    <row r="40196" spans="6:6" x14ac:dyDescent="0.25">
      <c r="F40196" s="469"/>
    </row>
    <row r="40197" spans="6:6" x14ac:dyDescent="0.25">
      <c r="F40197" s="469"/>
    </row>
    <row r="40198" spans="6:6" x14ac:dyDescent="0.25">
      <c r="F40198" s="469"/>
    </row>
    <row r="40199" spans="6:6" x14ac:dyDescent="0.25">
      <c r="F40199" s="469"/>
    </row>
    <row r="40200" spans="6:6" x14ac:dyDescent="0.25">
      <c r="F40200" s="469"/>
    </row>
    <row r="40201" spans="6:6" x14ac:dyDescent="0.25">
      <c r="F40201" s="469"/>
    </row>
    <row r="40202" spans="6:6" x14ac:dyDescent="0.25">
      <c r="F40202" s="469"/>
    </row>
    <row r="40203" spans="6:6" x14ac:dyDescent="0.25">
      <c r="F40203" s="469"/>
    </row>
    <row r="40204" spans="6:6" x14ac:dyDescent="0.25">
      <c r="F40204" s="469"/>
    </row>
    <row r="40205" spans="6:6" x14ac:dyDescent="0.25">
      <c r="F40205" s="469"/>
    </row>
    <row r="40206" spans="6:6" x14ac:dyDescent="0.25">
      <c r="F40206" s="469"/>
    </row>
    <row r="40207" spans="6:6" x14ac:dyDescent="0.25">
      <c r="F40207" s="469"/>
    </row>
    <row r="40208" spans="6:6" x14ac:dyDescent="0.25">
      <c r="F40208" s="469"/>
    </row>
    <row r="40209" spans="6:6" x14ac:dyDescent="0.25">
      <c r="F40209" s="469"/>
    </row>
    <row r="40210" spans="6:6" x14ac:dyDescent="0.25">
      <c r="F40210" s="469"/>
    </row>
    <row r="40211" spans="6:6" x14ac:dyDescent="0.25">
      <c r="F40211" s="469"/>
    </row>
    <row r="40212" spans="6:6" x14ac:dyDescent="0.25">
      <c r="F40212" s="469"/>
    </row>
    <row r="40213" spans="6:6" x14ac:dyDescent="0.25">
      <c r="F40213" s="469"/>
    </row>
    <row r="40214" spans="6:6" x14ac:dyDescent="0.25">
      <c r="F40214" s="469"/>
    </row>
    <row r="40215" spans="6:6" x14ac:dyDescent="0.25">
      <c r="F40215" s="469"/>
    </row>
    <row r="40216" spans="6:6" x14ac:dyDescent="0.25">
      <c r="F40216" s="469"/>
    </row>
    <row r="40217" spans="6:6" x14ac:dyDescent="0.25">
      <c r="F40217" s="469"/>
    </row>
    <row r="40218" spans="6:6" x14ac:dyDescent="0.25">
      <c r="F40218" s="469"/>
    </row>
    <row r="40219" spans="6:6" x14ac:dyDescent="0.25">
      <c r="F40219" s="469"/>
    </row>
    <row r="40220" spans="6:6" x14ac:dyDescent="0.25">
      <c r="F40220" s="469"/>
    </row>
    <row r="40221" spans="6:6" x14ac:dyDescent="0.25">
      <c r="F40221" s="469"/>
    </row>
    <row r="40222" spans="6:6" x14ac:dyDescent="0.25">
      <c r="F40222" s="469"/>
    </row>
    <row r="40223" spans="6:6" x14ac:dyDescent="0.25">
      <c r="F40223" s="469"/>
    </row>
    <row r="40224" spans="6:6" x14ac:dyDescent="0.25">
      <c r="F40224" s="469"/>
    </row>
    <row r="40225" spans="6:6" x14ac:dyDescent="0.25">
      <c r="F40225" s="469"/>
    </row>
    <row r="40226" spans="6:6" x14ac:dyDescent="0.25">
      <c r="F40226" s="469"/>
    </row>
    <row r="40227" spans="6:6" x14ac:dyDescent="0.25">
      <c r="F40227" s="469"/>
    </row>
    <row r="40228" spans="6:6" x14ac:dyDescent="0.25">
      <c r="F40228" s="469"/>
    </row>
    <row r="40229" spans="6:6" x14ac:dyDescent="0.25">
      <c r="F40229" s="469"/>
    </row>
    <row r="40230" spans="6:6" x14ac:dyDescent="0.25">
      <c r="F40230" s="469"/>
    </row>
    <row r="40231" spans="6:6" x14ac:dyDescent="0.25">
      <c r="F40231" s="469"/>
    </row>
    <row r="40232" spans="6:6" x14ac:dyDescent="0.25">
      <c r="F40232" s="469"/>
    </row>
    <row r="40233" spans="6:6" x14ac:dyDescent="0.25">
      <c r="F40233" s="469"/>
    </row>
    <row r="40234" spans="6:6" x14ac:dyDescent="0.25">
      <c r="F40234" s="469"/>
    </row>
    <row r="40235" spans="6:6" x14ac:dyDescent="0.25">
      <c r="F40235" s="469"/>
    </row>
    <row r="40236" spans="6:6" x14ac:dyDescent="0.25">
      <c r="F40236" s="469"/>
    </row>
    <row r="40237" spans="6:6" x14ac:dyDescent="0.25">
      <c r="F40237" s="469"/>
    </row>
    <row r="40238" spans="6:6" x14ac:dyDescent="0.25">
      <c r="F40238" s="469"/>
    </row>
    <row r="40239" spans="6:6" x14ac:dyDescent="0.25">
      <c r="F40239" s="469"/>
    </row>
    <row r="40240" spans="6:6" x14ac:dyDescent="0.25">
      <c r="F40240" s="469"/>
    </row>
    <row r="40241" spans="6:6" x14ac:dyDescent="0.25">
      <c r="F40241" s="469"/>
    </row>
    <row r="40242" spans="6:6" x14ac:dyDescent="0.25">
      <c r="F40242" s="469"/>
    </row>
    <row r="40243" spans="6:6" x14ac:dyDescent="0.25">
      <c r="F40243" s="469"/>
    </row>
    <row r="40244" spans="6:6" x14ac:dyDescent="0.25">
      <c r="F40244" s="469"/>
    </row>
    <row r="40245" spans="6:6" x14ac:dyDescent="0.25">
      <c r="F40245" s="469"/>
    </row>
    <row r="40246" spans="6:6" x14ac:dyDescent="0.25">
      <c r="F40246" s="469"/>
    </row>
    <row r="40247" spans="6:6" x14ac:dyDescent="0.25">
      <c r="F40247" s="469"/>
    </row>
    <row r="40248" spans="6:6" x14ac:dyDescent="0.25">
      <c r="F40248" s="469"/>
    </row>
    <row r="40249" spans="6:6" x14ac:dyDescent="0.25">
      <c r="F40249" s="469"/>
    </row>
    <row r="40250" spans="6:6" x14ac:dyDescent="0.25">
      <c r="F40250" s="469"/>
    </row>
    <row r="40251" spans="6:6" x14ac:dyDescent="0.25">
      <c r="F40251" s="469"/>
    </row>
    <row r="40252" spans="6:6" x14ac:dyDescent="0.25">
      <c r="F40252" s="469"/>
    </row>
    <row r="40253" spans="6:6" x14ac:dyDescent="0.25">
      <c r="F40253" s="469"/>
    </row>
    <row r="40254" spans="6:6" x14ac:dyDescent="0.25">
      <c r="F40254" s="469"/>
    </row>
    <row r="40255" spans="6:6" x14ac:dyDescent="0.25">
      <c r="F40255" s="469"/>
    </row>
    <row r="40256" spans="6:6" x14ac:dyDescent="0.25">
      <c r="F40256" s="469"/>
    </row>
    <row r="40257" spans="6:6" x14ac:dyDescent="0.25">
      <c r="F40257" s="469"/>
    </row>
    <row r="40258" spans="6:6" x14ac:dyDescent="0.25">
      <c r="F40258" s="469"/>
    </row>
    <row r="40259" spans="6:6" x14ac:dyDescent="0.25">
      <c r="F40259" s="469"/>
    </row>
    <row r="40260" spans="6:6" x14ac:dyDescent="0.25">
      <c r="F40260" s="469"/>
    </row>
    <row r="40261" spans="6:6" x14ac:dyDescent="0.25">
      <c r="F40261" s="469"/>
    </row>
    <row r="40262" spans="6:6" x14ac:dyDescent="0.25">
      <c r="F40262" s="469"/>
    </row>
    <row r="40263" spans="6:6" x14ac:dyDescent="0.25">
      <c r="F40263" s="469"/>
    </row>
    <row r="40264" spans="6:6" x14ac:dyDescent="0.25">
      <c r="F40264" s="469"/>
    </row>
    <row r="40265" spans="6:6" x14ac:dyDescent="0.25">
      <c r="F40265" s="469"/>
    </row>
    <row r="40266" spans="6:6" x14ac:dyDescent="0.25">
      <c r="F40266" s="469"/>
    </row>
    <row r="40267" spans="6:6" x14ac:dyDescent="0.25">
      <c r="F40267" s="469"/>
    </row>
    <row r="40268" spans="6:6" x14ac:dyDescent="0.25">
      <c r="F40268" s="469"/>
    </row>
    <row r="40269" spans="6:6" x14ac:dyDescent="0.25">
      <c r="F40269" s="469"/>
    </row>
    <row r="40270" spans="6:6" x14ac:dyDescent="0.25">
      <c r="F40270" s="469"/>
    </row>
    <row r="40271" spans="6:6" x14ac:dyDescent="0.25">
      <c r="F40271" s="469"/>
    </row>
    <row r="40272" spans="6:6" x14ac:dyDescent="0.25">
      <c r="F40272" s="469"/>
    </row>
    <row r="40273" spans="6:6" x14ac:dyDescent="0.25">
      <c r="F40273" s="469"/>
    </row>
    <row r="40274" spans="6:6" x14ac:dyDescent="0.25">
      <c r="F40274" s="469"/>
    </row>
    <row r="40275" spans="6:6" x14ac:dyDescent="0.25">
      <c r="F40275" s="469"/>
    </row>
    <row r="40276" spans="6:6" x14ac:dyDescent="0.25">
      <c r="F40276" s="469"/>
    </row>
    <row r="40277" spans="6:6" x14ac:dyDescent="0.25">
      <c r="F40277" s="469"/>
    </row>
    <row r="40278" spans="6:6" x14ac:dyDescent="0.25">
      <c r="F40278" s="469"/>
    </row>
    <row r="40279" spans="6:6" x14ac:dyDescent="0.25">
      <c r="F40279" s="469"/>
    </row>
    <row r="40280" spans="6:6" x14ac:dyDescent="0.25">
      <c r="F40280" s="469"/>
    </row>
    <row r="40281" spans="6:6" x14ac:dyDescent="0.25">
      <c r="F40281" s="469"/>
    </row>
    <row r="40282" spans="6:6" x14ac:dyDescent="0.25">
      <c r="F40282" s="469"/>
    </row>
    <row r="40283" spans="6:6" x14ac:dyDescent="0.25">
      <c r="F40283" s="469"/>
    </row>
    <row r="40284" spans="6:6" x14ac:dyDescent="0.25">
      <c r="F40284" s="469"/>
    </row>
    <row r="40285" spans="6:6" x14ac:dyDescent="0.25">
      <c r="F40285" s="469"/>
    </row>
    <row r="40286" spans="6:6" x14ac:dyDescent="0.25">
      <c r="F40286" s="469"/>
    </row>
    <row r="40287" spans="6:6" x14ac:dyDescent="0.25">
      <c r="F40287" s="469"/>
    </row>
    <row r="40288" spans="6:6" x14ac:dyDescent="0.25">
      <c r="F40288" s="469"/>
    </row>
    <row r="40289" spans="6:6" x14ac:dyDescent="0.25">
      <c r="F40289" s="469"/>
    </row>
    <row r="40290" spans="6:6" x14ac:dyDescent="0.25">
      <c r="F40290" s="469"/>
    </row>
    <row r="40291" spans="6:6" x14ac:dyDescent="0.25">
      <c r="F40291" s="469"/>
    </row>
    <row r="40292" spans="6:6" x14ac:dyDescent="0.25">
      <c r="F40292" s="469"/>
    </row>
    <row r="40293" spans="6:6" x14ac:dyDescent="0.25">
      <c r="F40293" s="469"/>
    </row>
    <row r="40294" spans="6:6" x14ac:dyDescent="0.25">
      <c r="F40294" s="469"/>
    </row>
    <row r="40295" spans="6:6" x14ac:dyDescent="0.25">
      <c r="F40295" s="469"/>
    </row>
    <row r="40296" spans="6:6" x14ac:dyDescent="0.25">
      <c r="F40296" s="469"/>
    </row>
    <row r="40297" spans="6:6" x14ac:dyDescent="0.25">
      <c r="F40297" s="469"/>
    </row>
    <row r="40298" spans="6:6" x14ac:dyDescent="0.25">
      <c r="F40298" s="469"/>
    </row>
    <row r="40299" spans="6:6" x14ac:dyDescent="0.25">
      <c r="F40299" s="469"/>
    </row>
    <row r="40300" spans="6:6" x14ac:dyDescent="0.25">
      <c r="F40300" s="469"/>
    </row>
    <row r="40301" spans="6:6" x14ac:dyDescent="0.25">
      <c r="F40301" s="469"/>
    </row>
    <row r="40302" spans="6:6" x14ac:dyDescent="0.25">
      <c r="F40302" s="469"/>
    </row>
    <row r="40303" spans="6:6" x14ac:dyDescent="0.25">
      <c r="F40303" s="469"/>
    </row>
    <row r="40304" spans="6:6" x14ac:dyDescent="0.25">
      <c r="F40304" s="469"/>
    </row>
    <row r="40305" spans="6:6" x14ac:dyDescent="0.25">
      <c r="F40305" s="469"/>
    </row>
    <row r="40306" spans="6:6" x14ac:dyDescent="0.25">
      <c r="F40306" s="469"/>
    </row>
    <row r="40307" spans="6:6" x14ac:dyDescent="0.25">
      <c r="F40307" s="469"/>
    </row>
    <row r="40308" spans="6:6" x14ac:dyDescent="0.25">
      <c r="F40308" s="469"/>
    </row>
    <row r="40309" spans="6:6" x14ac:dyDescent="0.25">
      <c r="F40309" s="469"/>
    </row>
    <row r="40310" spans="6:6" x14ac:dyDescent="0.25">
      <c r="F40310" s="469"/>
    </row>
    <row r="40311" spans="6:6" x14ac:dyDescent="0.25">
      <c r="F40311" s="469"/>
    </row>
    <row r="40312" spans="6:6" x14ac:dyDescent="0.25">
      <c r="F40312" s="469"/>
    </row>
    <row r="40313" spans="6:6" x14ac:dyDescent="0.25">
      <c r="F40313" s="469"/>
    </row>
    <row r="40314" spans="6:6" x14ac:dyDescent="0.25">
      <c r="F40314" s="469"/>
    </row>
    <row r="40315" spans="6:6" x14ac:dyDescent="0.25">
      <c r="F40315" s="469"/>
    </row>
    <row r="40316" spans="6:6" x14ac:dyDescent="0.25">
      <c r="F40316" s="469"/>
    </row>
    <row r="40317" spans="6:6" x14ac:dyDescent="0.25">
      <c r="F40317" s="469"/>
    </row>
    <row r="40318" spans="6:6" x14ac:dyDescent="0.25">
      <c r="F40318" s="469"/>
    </row>
    <row r="40319" spans="6:6" x14ac:dyDescent="0.25">
      <c r="F40319" s="469"/>
    </row>
    <row r="40320" spans="6:6" x14ac:dyDescent="0.25">
      <c r="F40320" s="469"/>
    </row>
    <row r="40321" spans="6:6" x14ac:dyDescent="0.25">
      <c r="F40321" s="469"/>
    </row>
    <row r="40322" spans="6:6" x14ac:dyDescent="0.25">
      <c r="F40322" s="469"/>
    </row>
    <row r="40323" spans="6:6" x14ac:dyDescent="0.25">
      <c r="F40323" s="469"/>
    </row>
    <row r="40324" spans="6:6" x14ac:dyDescent="0.25">
      <c r="F40324" s="469"/>
    </row>
    <row r="40325" spans="6:6" x14ac:dyDescent="0.25">
      <c r="F40325" s="469"/>
    </row>
    <row r="40326" spans="6:6" x14ac:dyDescent="0.25">
      <c r="F40326" s="469"/>
    </row>
    <row r="40327" spans="6:6" x14ac:dyDescent="0.25">
      <c r="F40327" s="469"/>
    </row>
    <row r="40328" spans="6:6" x14ac:dyDescent="0.25">
      <c r="F40328" s="469"/>
    </row>
    <row r="40329" spans="6:6" x14ac:dyDescent="0.25">
      <c r="F40329" s="469"/>
    </row>
    <row r="40330" spans="6:6" x14ac:dyDescent="0.25">
      <c r="F40330" s="469"/>
    </row>
    <row r="40331" spans="6:6" x14ac:dyDescent="0.25">
      <c r="F40331" s="469"/>
    </row>
    <row r="40332" spans="6:6" x14ac:dyDescent="0.25">
      <c r="F40332" s="469"/>
    </row>
    <row r="40333" spans="6:6" x14ac:dyDescent="0.25">
      <c r="F40333" s="469"/>
    </row>
    <row r="40334" spans="6:6" x14ac:dyDescent="0.25">
      <c r="F40334" s="469"/>
    </row>
    <row r="40335" spans="6:6" x14ac:dyDescent="0.25">
      <c r="F40335" s="469"/>
    </row>
    <row r="40336" spans="6:6" x14ac:dyDescent="0.25">
      <c r="F40336" s="469"/>
    </row>
    <row r="40337" spans="6:6" x14ac:dyDescent="0.25">
      <c r="F40337" s="469"/>
    </row>
    <row r="40338" spans="6:6" x14ac:dyDescent="0.25">
      <c r="F40338" s="469"/>
    </row>
    <row r="40339" spans="6:6" x14ac:dyDescent="0.25">
      <c r="F40339" s="469"/>
    </row>
    <row r="40340" spans="6:6" x14ac:dyDescent="0.25">
      <c r="F40340" s="469"/>
    </row>
    <row r="40341" spans="6:6" x14ac:dyDescent="0.25">
      <c r="F40341" s="469"/>
    </row>
    <row r="40342" spans="6:6" x14ac:dyDescent="0.25">
      <c r="F40342" s="469"/>
    </row>
    <row r="40343" spans="6:6" x14ac:dyDescent="0.25">
      <c r="F40343" s="469"/>
    </row>
    <row r="40344" spans="6:6" x14ac:dyDescent="0.25">
      <c r="F40344" s="469"/>
    </row>
    <row r="40345" spans="6:6" x14ac:dyDescent="0.25">
      <c r="F40345" s="469"/>
    </row>
    <row r="40346" spans="6:6" x14ac:dyDescent="0.25">
      <c r="F40346" s="469"/>
    </row>
    <row r="40347" spans="6:6" x14ac:dyDescent="0.25">
      <c r="F40347" s="469"/>
    </row>
    <row r="40348" spans="6:6" x14ac:dyDescent="0.25">
      <c r="F40348" s="469"/>
    </row>
    <row r="40349" spans="6:6" x14ac:dyDescent="0.25">
      <c r="F40349" s="469"/>
    </row>
    <row r="40350" spans="6:6" x14ac:dyDescent="0.25">
      <c r="F40350" s="469"/>
    </row>
    <row r="40351" spans="6:6" x14ac:dyDescent="0.25">
      <c r="F40351" s="469"/>
    </row>
    <row r="40352" spans="6:6" x14ac:dyDescent="0.25">
      <c r="F40352" s="469"/>
    </row>
    <row r="40353" spans="6:6" x14ac:dyDescent="0.25">
      <c r="F40353" s="469"/>
    </row>
    <row r="40354" spans="6:6" x14ac:dyDescent="0.25">
      <c r="F40354" s="469"/>
    </row>
    <row r="40355" spans="6:6" x14ac:dyDescent="0.25">
      <c r="F40355" s="469"/>
    </row>
    <row r="40356" spans="6:6" x14ac:dyDescent="0.25">
      <c r="F40356" s="469"/>
    </row>
    <row r="40357" spans="6:6" x14ac:dyDescent="0.25">
      <c r="F40357" s="469"/>
    </row>
    <row r="40358" spans="6:6" x14ac:dyDescent="0.25">
      <c r="F40358" s="469"/>
    </row>
    <row r="40359" spans="6:6" x14ac:dyDescent="0.25">
      <c r="F40359" s="469"/>
    </row>
    <row r="40360" spans="6:6" x14ac:dyDescent="0.25">
      <c r="F40360" s="469"/>
    </row>
    <row r="40361" spans="6:6" x14ac:dyDescent="0.25">
      <c r="F40361" s="469"/>
    </row>
    <row r="40362" spans="6:6" x14ac:dyDescent="0.25">
      <c r="F40362" s="469"/>
    </row>
    <row r="40363" spans="6:6" x14ac:dyDescent="0.25">
      <c r="F40363" s="469"/>
    </row>
    <row r="40364" spans="6:6" x14ac:dyDescent="0.25">
      <c r="F40364" s="469"/>
    </row>
    <row r="40365" spans="6:6" x14ac:dyDescent="0.25">
      <c r="F40365" s="469"/>
    </row>
    <row r="40366" spans="6:6" x14ac:dyDescent="0.25">
      <c r="F40366" s="469"/>
    </row>
    <row r="40367" spans="6:6" x14ac:dyDescent="0.25">
      <c r="F40367" s="469"/>
    </row>
    <row r="40368" spans="6:6" x14ac:dyDescent="0.25">
      <c r="F40368" s="469"/>
    </row>
    <row r="40369" spans="6:6" x14ac:dyDescent="0.25">
      <c r="F40369" s="469"/>
    </row>
    <row r="40370" spans="6:6" x14ac:dyDescent="0.25">
      <c r="F40370" s="469"/>
    </row>
    <row r="40371" spans="6:6" x14ac:dyDescent="0.25">
      <c r="F40371" s="469"/>
    </row>
    <row r="40372" spans="6:6" x14ac:dyDescent="0.25">
      <c r="F40372" s="469"/>
    </row>
    <row r="40373" spans="6:6" x14ac:dyDescent="0.25">
      <c r="F40373" s="469"/>
    </row>
    <row r="40374" spans="6:6" x14ac:dyDescent="0.25">
      <c r="F40374" s="469"/>
    </row>
    <row r="40375" spans="6:6" x14ac:dyDescent="0.25">
      <c r="F40375" s="469"/>
    </row>
    <row r="40376" spans="6:6" x14ac:dyDescent="0.25">
      <c r="F40376" s="469"/>
    </row>
    <row r="40377" spans="6:6" x14ac:dyDescent="0.25">
      <c r="F40377" s="469"/>
    </row>
    <row r="40378" spans="6:6" x14ac:dyDescent="0.25">
      <c r="F40378" s="469"/>
    </row>
    <row r="40379" spans="6:6" x14ac:dyDescent="0.25">
      <c r="F40379" s="469"/>
    </row>
    <row r="40380" spans="6:6" x14ac:dyDescent="0.25">
      <c r="F40380" s="469"/>
    </row>
    <row r="40381" spans="6:6" x14ac:dyDescent="0.25">
      <c r="F40381" s="469"/>
    </row>
    <row r="40382" spans="6:6" x14ac:dyDescent="0.25">
      <c r="F40382" s="469"/>
    </row>
    <row r="40383" spans="6:6" x14ac:dyDescent="0.25">
      <c r="F40383" s="469"/>
    </row>
    <row r="40384" spans="6:6" x14ac:dyDescent="0.25">
      <c r="F40384" s="469"/>
    </row>
    <row r="40385" spans="6:6" x14ac:dyDescent="0.25">
      <c r="F40385" s="469"/>
    </row>
    <row r="40386" spans="6:6" x14ac:dyDescent="0.25">
      <c r="F40386" s="469"/>
    </row>
    <row r="40387" spans="6:6" x14ac:dyDescent="0.25">
      <c r="F40387" s="469"/>
    </row>
    <row r="40388" spans="6:6" x14ac:dyDescent="0.25">
      <c r="F40388" s="469"/>
    </row>
    <row r="40389" spans="6:6" x14ac:dyDescent="0.25">
      <c r="F40389" s="469"/>
    </row>
    <row r="40390" spans="6:6" x14ac:dyDescent="0.25">
      <c r="F40390" s="469"/>
    </row>
    <row r="40391" spans="6:6" x14ac:dyDescent="0.25">
      <c r="F40391" s="469"/>
    </row>
    <row r="40392" spans="6:6" x14ac:dyDescent="0.25">
      <c r="F40392" s="469"/>
    </row>
    <row r="40393" spans="6:6" x14ac:dyDescent="0.25">
      <c r="F40393" s="469"/>
    </row>
    <row r="40394" spans="6:6" x14ac:dyDescent="0.25">
      <c r="F40394" s="469"/>
    </row>
    <row r="40395" spans="6:6" x14ac:dyDescent="0.25">
      <c r="F40395" s="469"/>
    </row>
    <row r="40396" spans="6:6" x14ac:dyDescent="0.25">
      <c r="F40396" s="469"/>
    </row>
    <row r="40397" spans="6:6" x14ac:dyDescent="0.25">
      <c r="F40397" s="469"/>
    </row>
    <row r="40398" spans="6:6" x14ac:dyDescent="0.25">
      <c r="F40398" s="469"/>
    </row>
    <row r="40399" spans="6:6" x14ac:dyDescent="0.25">
      <c r="F40399" s="469"/>
    </row>
    <row r="40400" spans="6:6" x14ac:dyDescent="0.25">
      <c r="F40400" s="469"/>
    </row>
    <row r="40401" spans="6:6" x14ac:dyDescent="0.25">
      <c r="F40401" s="469"/>
    </row>
    <row r="40402" spans="6:6" x14ac:dyDescent="0.25">
      <c r="F40402" s="469"/>
    </row>
    <row r="40403" spans="6:6" x14ac:dyDescent="0.25">
      <c r="F40403" s="469"/>
    </row>
    <row r="40404" spans="6:6" x14ac:dyDescent="0.25">
      <c r="F40404" s="469"/>
    </row>
    <row r="40405" spans="6:6" x14ac:dyDescent="0.25">
      <c r="F40405" s="469"/>
    </row>
    <row r="40406" spans="6:6" x14ac:dyDescent="0.25">
      <c r="F40406" s="469"/>
    </row>
    <row r="40407" spans="6:6" x14ac:dyDescent="0.25">
      <c r="F40407" s="469"/>
    </row>
    <row r="40408" spans="6:6" x14ac:dyDescent="0.25">
      <c r="F40408" s="469"/>
    </row>
    <row r="40409" spans="6:6" x14ac:dyDescent="0.25">
      <c r="F40409" s="469"/>
    </row>
    <row r="40410" spans="6:6" x14ac:dyDescent="0.25">
      <c r="F40410" s="469"/>
    </row>
    <row r="40411" spans="6:6" x14ac:dyDescent="0.25">
      <c r="F40411" s="469"/>
    </row>
    <row r="40412" spans="6:6" x14ac:dyDescent="0.25">
      <c r="F40412" s="469"/>
    </row>
    <row r="40413" spans="6:6" x14ac:dyDescent="0.25">
      <c r="F40413" s="469"/>
    </row>
    <row r="40414" spans="6:6" x14ac:dyDescent="0.25">
      <c r="F40414" s="469"/>
    </row>
    <row r="40415" spans="6:6" x14ac:dyDescent="0.25">
      <c r="F40415" s="469"/>
    </row>
    <row r="40416" spans="6:6" x14ac:dyDescent="0.25">
      <c r="F40416" s="469"/>
    </row>
    <row r="40417" spans="6:6" x14ac:dyDescent="0.25">
      <c r="F40417" s="469"/>
    </row>
    <row r="40418" spans="6:6" x14ac:dyDescent="0.25">
      <c r="F40418" s="469"/>
    </row>
    <row r="40419" spans="6:6" x14ac:dyDescent="0.25">
      <c r="F40419" s="469"/>
    </row>
    <row r="40420" spans="6:6" x14ac:dyDescent="0.25">
      <c r="F40420" s="469"/>
    </row>
    <row r="40421" spans="6:6" x14ac:dyDescent="0.25">
      <c r="F40421" s="469"/>
    </row>
    <row r="40422" spans="6:6" x14ac:dyDescent="0.25">
      <c r="F40422" s="469"/>
    </row>
    <row r="40423" spans="6:6" x14ac:dyDescent="0.25">
      <c r="F40423" s="469"/>
    </row>
    <row r="40424" spans="6:6" x14ac:dyDescent="0.25">
      <c r="F40424" s="469"/>
    </row>
    <row r="40425" spans="6:6" x14ac:dyDescent="0.25">
      <c r="F40425" s="469"/>
    </row>
    <row r="40426" spans="6:6" x14ac:dyDescent="0.25">
      <c r="F40426" s="469"/>
    </row>
    <row r="40427" spans="6:6" x14ac:dyDescent="0.25">
      <c r="F40427" s="469"/>
    </row>
    <row r="40428" spans="6:6" x14ac:dyDescent="0.25">
      <c r="F40428" s="469"/>
    </row>
    <row r="40429" spans="6:6" x14ac:dyDescent="0.25">
      <c r="F40429" s="469"/>
    </row>
    <row r="40430" spans="6:6" x14ac:dyDescent="0.25">
      <c r="F40430" s="469"/>
    </row>
    <row r="40431" spans="6:6" x14ac:dyDescent="0.25">
      <c r="F40431" s="469"/>
    </row>
    <row r="40432" spans="6:6" x14ac:dyDescent="0.25">
      <c r="F40432" s="469"/>
    </row>
    <row r="40433" spans="6:6" x14ac:dyDescent="0.25">
      <c r="F40433" s="469"/>
    </row>
    <row r="40434" spans="6:6" x14ac:dyDescent="0.25">
      <c r="F40434" s="469"/>
    </row>
    <row r="40435" spans="6:6" x14ac:dyDescent="0.25">
      <c r="F40435" s="469"/>
    </row>
    <row r="40436" spans="6:6" x14ac:dyDescent="0.25">
      <c r="F40436" s="469"/>
    </row>
    <row r="40437" spans="6:6" x14ac:dyDescent="0.25">
      <c r="F40437" s="469"/>
    </row>
    <row r="40438" spans="6:6" x14ac:dyDescent="0.25">
      <c r="F40438" s="469"/>
    </row>
    <row r="40439" spans="6:6" x14ac:dyDescent="0.25">
      <c r="F40439" s="469"/>
    </row>
    <row r="40440" spans="6:6" x14ac:dyDescent="0.25">
      <c r="F40440" s="469"/>
    </row>
    <row r="40441" spans="6:6" x14ac:dyDescent="0.25">
      <c r="F40441" s="469"/>
    </row>
    <row r="40442" spans="6:6" x14ac:dyDescent="0.25">
      <c r="F40442" s="469"/>
    </row>
    <row r="40443" spans="6:6" x14ac:dyDescent="0.25">
      <c r="F40443" s="469"/>
    </row>
    <row r="40444" spans="6:6" x14ac:dyDescent="0.25">
      <c r="F40444" s="469"/>
    </row>
    <row r="40445" spans="6:6" x14ac:dyDescent="0.25">
      <c r="F40445" s="469"/>
    </row>
    <row r="40446" spans="6:6" x14ac:dyDescent="0.25">
      <c r="F40446" s="469"/>
    </row>
    <row r="40447" spans="6:6" x14ac:dyDescent="0.25">
      <c r="F40447" s="469"/>
    </row>
    <row r="40448" spans="6:6" x14ac:dyDescent="0.25">
      <c r="F40448" s="469"/>
    </row>
    <row r="40449" spans="6:6" x14ac:dyDescent="0.25">
      <c r="F40449" s="469"/>
    </row>
    <row r="40450" spans="6:6" x14ac:dyDescent="0.25">
      <c r="F40450" s="469"/>
    </row>
    <row r="40451" spans="6:6" x14ac:dyDescent="0.25">
      <c r="F40451" s="469"/>
    </row>
    <row r="40452" spans="6:6" x14ac:dyDescent="0.25">
      <c r="F40452" s="469"/>
    </row>
    <row r="40453" spans="6:6" x14ac:dyDescent="0.25">
      <c r="F40453" s="469"/>
    </row>
    <row r="40454" spans="6:6" x14ac:dyDescent="0.25">
      <c r="F40454" s="469"/>
    </row>
    <row r="40455" spans="6:6" x14ac:dyDescent="0.25">
      <c r="F40455" s="469"/>
    </row>
    <row r="40456" spans="6:6" x14ac:dyDescent="0.25">
      <c r="F40456" s="469"/>
    </row>
    <row r="40457" spans="6:6" x14ac:dyDescent="0.25">
      <c r="F40457" s="469"/>
    </row>
    <row r="40458" spans="6:6" x14ac:dyDescent="0.25">
      <c r="F40458" s="469"/>
    </row>
    <row r="40459" spans="6:6" x14ac:dyDescent="0.25">
      <c r="F40459" s="469"/>
    </row>
    <row r="40460" spans="6:6" x14ac:dyDescent="0.25">
      <c r="F40460" s="469"/>
    </row>
    <row r="40461" spans="6:6" x14ac:dyDescent="0.25">
      <c r="F40461" s="469"/>
    </row>
    <row r="40462" spans="6:6" x14ac:dyDescent="0.25">
      <c r="F40462" s="469"/>
    </row>
    <row r="40463" spans="6:6" x14ac:dyDescent="0.25">
      <c r="F40463" s="469"/>
    </row>
    <row r="40464" spans="6:6" x14ac:dyDescent="0.25">
      <c r="F40464" s="469"/>
    </row>
    <row r="40465" spans="6:6" x14ac:dyDescent="0.25">
      <c r="F40465" s="469"/>
    </row>
    <row r="40466" spans="6:6" x14ac:dyDescent="0.25">
      <c r="F40466" s="469"/>
    </row>
    <row r="40467" spans="6:6" x14ac:dyDescent="0.25">
      <c r="F40467" s="469"/>
    </row>
    <row r="40468" spans="6:6" x14ac:dyDescent="0.25">
      <c r="F40468" s="469"/>
    </row>
    <row r="40469" spans="6:6" x14ac:dyDescent="0.25">
      <c r="F40469" s="469"/>
    </row>
    <row r="40470" spans="6:6" x14ac:dyDescent="0.25">
      <c r="F40470" s="469"/>
    </row>
    <row r="40471" spans="6:6" x14ac:dyDescent="0.25">
      <c r="F40471" s="469"/>
    </row>
    <row r="40472" spans="6:6" x14ac:dyDescent="0.25">
      <c r="F40472" s="469"/>
    </row>
    <row r="40473" spans="6:6" x14ac:dyDescent="0.25">
      <c r="F40473" s="469"/>
    </row>
    <row r="40474" spans="6:6" x14ac:dyDescent="0.25">
      <c r="F40474" s="469"/>
    </row>
    <row r="40475" spans="6:6" x14ac:dyDescent="0.25">
      <c r="F40475" s="469"/>
    </row>
    <row r="40476" spans="6:6" x14ac:dyDescent="0.25">
      <c r="F40476" s="469"/>
    </row>
    <row r="40477" spans="6:6" x14ac:dyDescent="0.25">
      <c r="F40477" s="469"/>
    </row>
    <row r="40478" spans="6:6" x14ac:dyDescent="0.25">
      <c r="F40478" s="469"/>
    </row>
    <row r="40479" spans="6:6" x14ac:dyDescent="0.25">
      <c r="F40479" s="469"/>
    </row>
    <row r="40480" spans="6:6" x14ac:dyDescent="0.25">
      <c r="F40480" s="469"/>
    </row>
    <row r="40481" spans="6:6" x14ac:dyDescent="0.25">
      <c r="F40481" s="469"/>
    </row>
    <row r="40482" spans="6:6" x14ac:dyDescent="0.25">
      <c r="F40482" s="469"/>
    </row>
    <row r="40483" spans="6:6" x14ac:dyDescent="0.25">
      <c r="F40483" s="469"/>
    </row>
    <row r="40484" spans="6:6" x14ac:dyDescent="0.25">
      <c r="F40484" s="469"/>
    </row>
    <row r="40485" spans="6:6" x14ac:dyDescent="0.25">
      <c r="F40485" s="469"/>
    </row>
    <row r="40486" spans="6:6" x14ac:dyDescent="0.25">
      <c r="F40486" s="469"/>
    </row>
    <row r="40487" spans="6:6" x14ac:dyDescent="0.25">
      <c r="F40487" s="469"/>
    </row>
    <row r="40488" spans="6:6" x14ac:dyDescent="0.25">
      <c r="F40488" s="469"/>
    </row>
    <row r="40489" spans="6:6" x14ac:dyDescent="0.25">
      <c r="F40489" s="469"/>
    </row>
    <row r="40490" spans="6:6" x14ac:dyDescent="0.25">
      <c r="F40490" s="469"/>
    </row>
    <row r="40491" spans="6:6" x14ac:dyDescent="0.25">
      <c r="F40491" s="469"/>
    </row>
    <row r="40492" spans="6:6" x14ac:dyDescent="0.25">
      <c r="F40492" s="469"/>
    </row>
    <row r="40493" spans="6:6" x14ac:dyDescent="0.25">
      <c r="F40493" s="469"/>
    </row>
    <row r="40494" spans="6:6" x14ac:dyDescent="0.25">
      <c r="F40494" s="469"/>
    </row>
    <row r="40495" spans="6:6" x14ac:dyDescent="0.25">
      <c r="F40495" s="469"/>
    </row>
    <row r="40496" spans="6:6" x14ac:dyDescent="0.25">
      <c r="F40496" s="469"/>
    </row>
    <row r="40497" spans="6:6" x14ac:dyDescent="0.25">
      <c r="F40497" s="469"/>
    </row>
    <row r="40498" spans="6:6" x14ac:dyDescent="0.25">
      <c r="F40498" s="469"/>
    </row>
    <row r="40499" spans="6:6" x14ac:dyDescent="0.25">
      <c r="F40499" s="469"/>
    </row>
    <row r="40500" spans="6:6" x14ac:dyDescent="0.25">
      <c r="F40500" s="469"/>
    </row>
    <row r="40501" spans="6:6" x14ac:dyDescent="0.25">
      <c r="F40501" s="469"/>
    </row>
    <row r="40502" spans="6:6" x14ac:dyDescent="0.25">
      <c r="F40502" s="469"/>
    </row>
    <row r="40503" spans="6:6" x14ac:dyDescent="0.25">
      <c r="F40503" s="469"/>
    </row>
    <row r="40504" spans="6:6" x14ac:dyDescent="0.25">
      <c r="F40504" s="469"/>
    </row>
    <row r="40505" spans="6:6" x14ac:dyDescent="0.25">
      <c r="F40505" s="469"/>
    </row>
    <row r="40506" spans="6:6" x14ac:dyDescent="0.25">
      <c r="F40506" s="469"/>
    </row>
    <row r="40507" spans="6:6" x14ac:dyDescent="0.25">
      <c r="F40507" s="469"/>
    </row>
    <row r="40508" spans="6:6" x14ac:dyDescent="0.25">
      <c r="F40508" s="469"/>
    </row>
    <row r="40509" spans="6:6" x14ac:dyDescent="0.25">
      <c r="F40509" s="469"/>
    </row>
    <row r="40510" spans="6:6" x14ac:dyDescent="0.25">
      <c r="F40510" s="469"/>
    </row>
    <row r="40511" spans="6:6" x14ac:dyDescent="0.25">
      <c r="F40511" s="469"/>
    </row>
    <row r="40512" spans="6:6" x14ac:dyDescent="0.25">
      <c r="F40512" s="469"/>
    </row>
    <row r="40513" spans="6:6" x14ac:dyDescent="0.25">
      <c r="F40513" s="469"/>
    </row>
    <row r="40514" spans="6:6" x14ac:dyDescent="0.25">
      <c r="F40514" s="469"/>
    </row>
    <row r="40515" spans="6:6" x14ac:dyDescent="0.25">
      <c r="F40515" s="469"/>
    </row>
    <row r="40516" spans="6:6" x14ac:dyDescent="0.25">
      <c r="F40516" s="469"/>
    </row>
    <row r="40517" spans="6:6" x14ac:dyDescent="0.25">
      <c r="F40517" s="469"/>
    </row>
    <row r="40518" spans="6:6" x14ac:dyDescent="0.25">
      <c r="F40518" s="469"/>
    </row>
    <row r="40519" spans="6:6" x14ac:dyDescent="0.25">
      <c r="F40519" s="469"/>
    </row>
    <row r="40520" spans="6:6" x14ac:dyDescent="0.25">
      <c r="F40520" s="469"/>
    </row>
    <row r="40521" spans="6:6" x14ac:dyDescent="0.25">
      <c r="F40521" s="469"/>
    </row>
    <row r="40522" spans="6:6" x14ac:dyDescent="0.25">
      <c r="F40522" s="469"/>
    </row>
    <row r="40523" spans="6:6" x14ac:dyDescent="0.25">
      <c r="F40523" s="469"/>
    </row>
    <row r="40524" spans="6:6" x14ac:dyDescent="0.25">
      <c r="F40524" s="469"/>
    </row>
    <row r="40525" spans="6:6" x14ac:dyDescent="0.25">
      <c r="F40525" s="469"/>
    </row>
    <row r="40526" spans="6:6" x14ac:dyDescent="0.25">
      <c r="F40526" s="469"/>
    </row>
    <row r="40527" spans="6:6" x14ac:dyDescent="0.25">
      <c r="F40527" s="469"/>
    </row>
    <row r="40528" spans="6:6" x14ac:dyDescent="0.25">
      <c r="F40528" s="469"/>
    </row>
    <row r="40529" spans="6:6" x14ac:dyDescent="0.25">
      <c r="F40529" s="469"/>
    </row>
    <row r="40530" spans="6:6" x14ac:dyDescent="0.25">
      <c r="F40530" s="469"/>
    </row>
    <row r="40531" spans="6:6" x14ac:dyDescent="0.25">
      <c r="F40531" s="469"/>
    </row>
    <row r="40532" spans="6:6" x14ac:dyDescent="0.25">
      <c r="F40532" s="469"/>
    </row>
    <row r="40533" spans="6:6" x14ac:dyDescent="0.25">
      <c r="F40533" s="469"/>
    </row>
    <row r="40534" spans="6:6" x14ac:dyDescent="0.25">
      <c r="F40534" s="469"/>
    </row>
    <row r="40535" spans="6:6" x14ac:dyDescent="0.25">
      <c r="F40535" s="469"/>
    </row>
    <row r="40536" spans="6:6" x14ac:dyDescent="0.25">
      <c r="F40536" s="469"/>
    </row>
    <row r="40537" spans="6:6" x14ac:dyDescent="0.25">
      <c r="F40537" s="469"/>
    </row>
    <row r="40538" spans="6:6" x14ac:dyDescent="0.25">
      <c r="F40538" s="469"/>
    </row>
    <row r="40539" spans="6:6" x14ac:dyDescent="0.25">
      <c r="F40539" s="469"/>
    </row>
    <row r="40540" spans="6:6" x14ac:dyDescent="0.25">
      <c r="F40540" s="469"/>
    </row>
    <row r="40541" spans="6:6" x14ac:dyDescent="0.25">
      <c r="F40541" s="469"/>
    </row>
    <row r="40542" spans="6:6" x14ac:dyDescent="0.25">
      <c r="F40542" s="469"/>
    </row>
    <row r="40543" spans="6:6" x14ac:dyDescent="0.25">
      <c r="F40543" s="469"/>
    </row>
    <row r="40544" spans="6:6" x14ac:dyDescent="0.25">
      <c r="F40544" s="469"/>
    </row>
    <row r="40545" spans="6:6" x14ac:dyDescent="0.25">
      <c r="F40545" s="469"/>
    </row>
    <row r="40546" spans="6:6" x14ac:dyDescent="0.25">
      <c r="F40546" s="469"/>
    </row>
    <row r="40547" spans="6:6" x14ac:dyDescent="0.25">
      <c r="F40547" s="469"/>
    </row>
    <row r="40548" spans="6:6" x14ac:dyDescent="0.25">
      <c r="F40548" s="469"/>
    </row>
    <row r="40549" spans="6:6" x14ac:dyDescent="0.25">
      <c r="F40549" s="469"/>
    </row>
    <row r="40550" spans="6:6" x14ac:dyDescent="0.25">
      <c r="F40550" s="469"/>
    </row>
    <row r="40551" spans="6:6" x14ac:dyDescent="0.25">
      <c r="F40551" s="469"/>
    </row>
    <row r="40552" spans="6:6" x14ac:dyDescent="0.25">
      <c r="F40552" s="469"/>
    </row>
    <row r="40553" spans="6:6" x14ac:dyDescent="0.25">
      <c r="F40553" s="469"/>
    </row>
    <row r="40554" spans="6:6" x14ac:dyDescent="0.25">
      <c r="F40554" s="469"/>
    </row>
    <row r="40555" spans="6:6" x14ac:dyDescent="0.25">
      <c r="F40555" s="469"/>
    </row>
    <row r="40556" spans="6:6" x14ac:dyDescent="0.25">
      <c r="F40556" s="469"/>
    </row>
    <row r="40557" spans="6:6" x14ac:dyDescent="0.25">
      <c r="F40557" s="469"/>
    </row>
    <row r="40558" spans="6:6" x14ac:dyDescent="0.25">
      <c r="F40558" s="469"/>
    </row>
    <row r="40559" spans="6:6" x14ac:dyDescent="0.25">
      <c r="F40559" s="469"/>
    </row>
    <row r="40560" spans="6:6" x14ac:dyDescent="0.25">
      <c r="F40560" s="469"/>
    </row>
    <row r="40561" spans="6:6" x14ac:dyDescent="0.25">
      <c r="F40561" s="469"/>
    </row>
    <row r="40562" spans="6:6" x14ac:dyDescent="0.25">
      <c r="F40562" s="469"/>
    </row>
    <row r="40563" spans="6:6" x14ac:dyDescent="0.25">
      <c r="F40563" s="469"/>
    </row>
    <row r="40564" spans="6:6" x14ac:dyDescent="0.25">
      <c r="F40564" s="469"/>
    </row>
    <row r="40565" spans="6:6" x14ac:dyDescent="0.25">
      <c r="F40565" s="469"/>
    </row>
    <row r="40566" spans="6:6" x14ac:dyDescent="0.25">
      <c r="F40566" s="469"/>
    </row>
    <row r="40567" spans="6:6" x14ac:dyDescent="0.25">
      <c r="F40567" s="469"/>
    </row>
    <row r="40568" spans="6:6" x14ac:dyDescent="0.25">
      <c r="F40568" s="469"/>
    </row>
    <row r="40569" spans="6:6" x14ac:dyDescent="0.25">
      <c r="F40569" s="469"/>
    </row>
    <row r="40570" spans="6:6" x14ac:dyDescent="0.25">
      <c r="F40570" s="469"/>
    </row>
    <row r="40571" spans="6:6" x14ac:dyDescent="0.25">
      <c r="F40571" s="469"/>
    </row>
    <row r="40572" spans="6:6" x14ac:dyDescent="0.25">
      <c r="F40572" s="469"/>
    </row>
    <row r="40573" spans="6:6" x14ac:dyDescent="0.25">
      <c r="F40573" s="469"/>
    </row>
    <row r="40574" spans="6:6" x14ac:dyDescent="0.25">
      <c r="F40574" s="469"/>
    </row>
    <row r="40575" spans="6:6" x14ac:dyDescent="0.25">
      <c r="F40575" s="469"/>
    </row>
    <row r="40576" spans="6:6" x14ac:dyDescent="0.25">
      <c r="F40576" s="469"/>
    </row>
    <row r="40577" spans="6:6" x14ac:dyDescent="0.25">
      <c r="F40577" s="469"/>
    </row>
    <row r="40578" spans="6:6" x14ac:dyDescent="0.25">
      <c r="F40578" s="469"/>
    </row>
    <row r="40579" spans="6:6" x14ac:dyDescent="0.25">
      <c r="F40579" s="469"/>
    </row>
    <row r="40580" spans="6:6" x14ac:dyDescent="0.25">
      <c r="F40580" s="469"/>
    </row>
    <row r="40581" spans="6:6" x14ac:dyDescent="0.25">
      <c r="F40581" s="469"/>
    </row>
    <row r="40582" spans="6:6" x14ac:dyDescent="0.25">
      <c r="F40582" s="469"/>
    </row>
    <row r="40583" spans="6:6" x14ac:dyDescent="0.25">
      <c r="F40583" s="469"/>
    </row>
    <row r="40584" spans="6:6" x14ac:dyDescent="0.25">
      <c r="F40584" s="469"/>
    </row>
    <row r="40585" spans="6:6" x14ac:dyDescent="0.25">
      <c r="F40585" s="469"/>
    </row>
    <row r="40586" spans="6:6" x14ac:dyDescent="0.25">
      <c r="F40586" s="469"/>
    </row>
    <row r="40587" spans="6:6" x14ac:dyDescent="0.25">
      <c r="F40587" s="469"/>
    </row>
    <row r="40588" spans="6:6" x14ac:dyDescent="0.25">
      <c r="F40588" s="469"/>
    </row>
    <row r="40589" spans="6:6" x14ac:dyDescent="0.25">
      <c r="F40589" s="469"/>
    </row>
    <row r="40590" spans="6:6" x14ac:dyDescent="0.25">
      <c r="F40590" s="469"/>
    </row>
    <row r="40591" spans="6:6" x14ac:dyDescent="0.25">
      <c r="F40591" s="469"/>
    </row>
    <row r="40592" spans="6:6" x14ac:dyDescent="0.25">
      <c r="F40592" s="469"/>
    </row>
    <row r="40593" spans="6:6" x14ac:dyDescent="0.25">
      <c r="F40593" s="469"/>
    </row>
    <row r="40594" spans="6:6" x14ac:dyDescent="0.25">
      <c r="F40594" s="469"/>
    </row>
    <row r="40595" spans="6:6" x14ac:dyDescent="0.25">
      <c r="F40595" s="469"/>
    </row>
    <row r="40596" spans="6:6" x14ac:dyDescent="0.25">
      <c r="F40596" s="469"/>
    </row>
    <row r="40597" spans="6:6" x14ac:dyDescent="0.25">
      <c r="F40597" s="469"/>
    </row>
    <row r="40598" spans="6:6" x14ac:dyDescent="0.25">
      <c r="F40598" s="469"/>
    </row>
    <row r="40599" spans="6:6" x14ac:dyDescent="0.25">
      <c r="F40599" s="469"/>
    </row>
    <row r="40600" spans="6:6" x14ac:dyDescent="0.25">
      <c r="F40600" s="469"/>
    </row>
    <row r="40601" spans="6:6" x14ac:dyDescent="0.25">
      <c r="F40601" s="469"/>
    </row>
    <row r="40602" spans="6:6" x14ac:dyDescent="0.25">
      <c r="F40602" s="469"/>
    </row>
    <row r="40603" spans="6:6" x14ac:dyDescent="0.25">
      <c r="F40603" s="469"/>
    </row>
    <row r="40604" spans="6:6" x14ac:dyDescent="0.25">
      <c r="F40604" s="469"/>
    </row>
    <row r="40605" spans="6:6" x14ac:dyDescent="0.25">
      <c r="F40605" s="469"/>
    </row>
    <row r="40606" spans="6:6" x14ac:dyDescent="0.25">
      <c r="F40606" s="469"/>
    </row>
    <row r="40607" spans="6:6" x14ac:dyDescent="0.25">
      <c r="F40607" s="469"/>
    </row>
    <row r="40608" spans="6:6" x14ac:dyDescent="0.25">
      <c r="F40608" s="469"/>
    </row>
    <row r="40609" spans="6:6" x14ac:dyDescent="0.25">
      <c r="F40609" s="469"/>
    </row>
    <row r="40610" spans="6:6" x14ac:dyDescent="0.25">
      <c r="F40610" s="469"/>
    </row>
    <row r="40611" spans="6:6" x14ac:dyDescent="0.25">
      <c r="F40611" s="469"/>
    </row>
    <row r="40612" spans="6:6" x14ac:dyDescent="0.25">
      <c r="F40612" s="469"/>
    </row>
    <row r="40613" spans="6:6" x14ac:dyDescent="0.25">
      <c r="F40613" s="469"/>
    </row>
    <row r="40614" spans="6:6" x14ac:dyDescent="0.25">
      <c r="F40614" s="469"/>
    </row>
    <row r="40615" spans="6:6" x14ac:dyDescent="0.25">
      <c r="F40615" s="469"/>
    </row>
    <row r="40616" spans="6:6" x14ac:dyDescent="0.25">
      <c r="F40616" s="469"/>
    </row>
    <row r="40617" spans="6:6" x14ac:dyDescent="0.25">
      <c r="F40617" s="469"/>
    </row>
    <row r="40618" spans="6:6" x14ac:dyDescent="0.25">
      <c r="F40618" s="469"/>
    </row>
    <row r="40619" spans="6:6" x14ac:dyDescent="0.25">
      <c r="F40619" s="469"/>
    </row>
    <row r="40620" spans="6:6" x14ac:dyDescent="0.25">
      <c r="F40620" s="469"/>
    </row>
    <row r="40621" spans="6:6" x14ac:dyDescent="0.25">
      <c r="F40621" s="469"/>
    </row>
    <row r="40622" spans="6:6" x14ac:dyDescent="0.25">
      <c r="F40622" s="469"/>
    </row>
    <row r="40623" spans="6:6" x14ac:dyDescent="0.25">
      <c r="F40623" s="469"/>
    </row>
    <row r="40624" spans="6:6" x14ac:dyDescent="0.25">
      <c r="F40624" s="469"/>
    </row>
    <row r="40625" spans="6:6" x14ac:dyDescent="0.25">
      <c r="F40625" s="469"/>
    </row>
    <row r="40626" spans="6:6" x14ac:dyDescent="0.25">
      <c r="F40626" s="469"/>
    </row>
    <row r="40627" spans="6:6" x14ac:dyDescent="0.25">
      <c r="F40627" s="469"/>
    </row>
    <row r="40628" spans="6:6" x14ac:dyDescent="0.25">
      <c r="F40628" s="469"/>
    </row>
    <row r="40629" spans="6:6" x14ac:dyDescent="0.25">
      <c r="F40629" s="469"/>
    </row>
    <row r="40630" spans="6:6" x14ac:dyDescent="0.25">
      <c r="F40630" s="469"/>
    </row>
    <row r="40631" spans="6:6" x14ac:dyDescent="0.25">
      <c r="F40631" s="469"/>
    </row>
    <row r="40632" spans="6:6" x14ac:dyDescent="0.25">
      <c r="F40632" s="469"/>
    </row>
    <row r="40633" spans="6:6" x14ac:dyDescent="0.25">
      <c r="F40633" s="469"/>
    </row>
    <row r="40634" spans="6:6" x14ac:dyDescent="0.25">
      <c r="F40634" s="469"/>
    </row>
    <row r="40635" spans="6:6" x14ac:dyDescent="0.25">
      <c r="F40635" s="469"/>
    </row>
    <row r="40636" spans="6:6" x14ac:dyDescent="0.25">
      <c r="F40636" s="469"/>
    </row>
    <row r="40637" spans="6:6" x14ac:dyDescent="0.25">
      <c r="F40637" s="469"/>
    </row>
    <row r="40638" spans="6:6" x14ac:dyDescent="0.25">
      <c r="F40638" s="469"/>
    </row>
    <row r="40639" spans="6:6" x14ac:dyDescent="0.25">
      <c r="F40639" s="469"/>
    </row>
    <row r="40640" spans="6:6" x14ac:dyDescent="0.25">
      <c r="F40640" s="469"/>
    </row>
    <row r="40641" spans="6:6" x14ac:dyDescent="0.25">
      <c r="F40641" s="469"/>
    </row>
    <row r="40642" spans="6:6" x14ac:dyDescent="0.25">
      <c r="F40642" s="469"/>
    </row>
    <row r="40643" spans="6:6" x14ac:dyDescent="0.25">
      <c r="F40643" s="469"/>
    </row>
    <row r="40644" spans="6:6" x14ac:dyDescent="0.25">
      <c r="F40644" s="469"/>
    </row>
    <row r="40645" spans="6:6" x14ac:dyDescent="0.25">
      <c r="F40645" s="469"/>
    </row>
    <row r="40646" spans="6:6" x14ac:dyDescent="0.25">
      <c r="F40646" s="469"/>
    </row>
    <row r="40647" spans="6:6" x14ac:dyDescent="0.25">
      <c r="F40647" s="469"/>
    </row>
    <row r="40648" spans="6:6" x14ac:dyDescent="0.25">
      <c r="F40648" s="469"/>
    </row>
    <row r="40649" spans="6:6" x14ac:dyDescent="0.25">
      <c r="F40649" s="469"/>
    </row>
    <row r="40650" spans="6:6" x14ac:dyDescent="0.25">
      <c r="F40650" s="469"/>
    </row>
    <row r="40651" spans="6:6" x14ac:dyDescent="0.25">
      <c r="F40651" s="469"/>
    </row>
    <row r="40652" spans="6:6" x14ac:dyDescent="0.25">
      <c r="F40652" s="469"/>
    </row>
    <row r="40653" spans="6:6" x14ac:dyDescent="0.25">
      <c r="F40653" s="469"/>
    </row>
    <row r="40654" spans="6:6" x14ac:dyDescent="0.25">
      <c r="F40654" s="469"/>
    </row>
    <row r="40655" spans="6:6" x14ac:dyDescent="0.25">
      <c r="F40655" s="469"/>
    </row>
    <row r="40656" spans="6:6" x14ac:dyDescent="0.25">
      <c r="F40656" s="469"/>
    </row>
    <row r="40657" spans="6:6" x14ac:dyDescent="0.25">
      <c r="F40657" s="469"/>
    </row>
    <row r="40658" spans="6:6" x14ac:dyDescent="0.25">
      <c r="F40658" s="469"/>
    </row>
    <row r="40659" spans="6:6" x14ac:dyDescent="0.25">
      <c r="F40659" s="469"/>
    </row>
    <row r="40660" spans="6:6" x14ac:dyDescent="0.25">
      <c r="F40660" s="469"/>
    </row>
    <row r="40661" spans="6:6" x14ac:dyDescent="0.25">
      <c r="F40661" s="469"/>
    </row>
    <row r="40662" spans="6:6" x14ac:dyDescent="0.25">
      <c r="F40662" s="469"/>
    </row>
    <row r="40663" spans="6:6" x14ac:dyDescent="0.25">
      <c r="F40663" s="469"/>
    </row>
    <row r="40664" spans="6:6" x14ac:dyDescent="0.25">
      <c r="F40664" s="469"/>
    </row>
    <row r="40665" spans="6:6" x14ac:dyDescent="0.25">
      <c r="F40665" s="469"/>
    </row>
    <row r="40666" spans="6:6" x14ac:dyDescent="0.25">
      <c r="F40666" s="469"/>
    </row>
    <row r="40667" spans="6:6" x14ac:dyDescent="0.25">
      <c r="F40667" s="469"/>
    </row>
    <row r="40668" spans="6:6" x14ac:dyDescent="0.25">
      <c r="F40668" s="469"/>
    </row>
    <row r="40669" spans="6:6" x14ac:dyDescent="0.25">
      <c r="F40669" s="469"/>
    </row>
    <row r="40670" spans="6:6" x14ac:dyDescent="0.25">
      <c r="F40670" s="469"/>
    </row>
    <row r="40671" spans="6:6" x14ac:dyDescent="0.25">
      <c r="F40671" s="469"/>
    </row>
    <row r="40672" spans="6:6" x14ac:dyDescent="0.25">
      <c r="F40672" s="469"/>
    </row>
    <row r="40673" spans="6:6" x14ac:dyDescent="0.25">
      <c r="F40673" s="469"/>
    </row>
    <row r="40674" spans="6:6" x14ac:dyDescent="0.25">
      <c r="F40674" s="469"/>
    </row>
    <row r="40675" spans="6:6" x14ac:dyDescent="0.25">
      <c r="F40675" s="469"/>
    </row>
    <row r="40676" spans="6:6" x14ac:dyDescent="0.25">
      <c r="F40676" s="469"/>
    </row>
    <row r="40677" spans="6:6" x14ac:dyDescent="0.25">
      <c r="F40677" s="469"/>
    </row>
    <row r="40678" spans="6:6" x14ac:dyDescent="0.25">
      <c r="F40678" s="469"/>
    </row>
    <row r="40679" spans="6:6" x14ac:dyDescent="0.25">
      <c r="F40679" s="469"/>
    </row>
    <row r="40680" spans="6:6" x14ac:dyDescent="0.25">
      <c r="F40680" s="469"/>
    </row>
    <row r="40681" spans="6:6" x14ac:dyDescent="0.25">
      <c r="F40681" s="469"/>
    </row>
    <row r="40682" spans="6:6" x14ac:dyDescent="0.25">
      <c r="F40682" s="469"/>
    </row>
    <row r="40683" spans="6:6" x14ac:dyDescent="0.25">
      <c r="F40683" s="469"/>
    </row>
    <row r="40684" spans="6:6" x14ac:dyDescent="0.25">
      <c r="F40684" s="469"/>
    </row>
    <row r="40685" spans="6:6" x14ac:dyDescent="0.25">
      <c r="F40685" s="469"/>
    </row>
    <row r="40686" spans="6:6" x14ac:dyDescent="0.25">
      <c r="F40686" s="469"/>
    </row>
    <row r="40687" spans="6:6" x14ac:dyDescent="0.25">
      <c r="F40687" s="469"/>
    </row>
    <row r="40688" spans="6:6" x14ac:dyDescent="0.25">
      <c r="F40688" s="469"/>
    </row>
    <row r="40689" spans="6:6" x14ac:dyDescent="0.25">
      <c r="F40689" s="469"/>
    </row>
    <row r="40690" spans="6:6" x14ac:dyDescent="0.25">
      <c r="F40690" s="469"/>
    </row>
    <row r="40691" spans="6:6" x14ac:dyDescent="0.25">
      <c r="F40691" s="469"/>
    </row>
    <row r="40692" spans="6:6" x14ac:dyDescent="0.25">
      <c r="F40692" s="469"/>
    </row>
    <row r="40693" spans="6:6" x14ac:dyDescent="0.25">
      <c r="F40693" s="469"/>
    </row>
    <row r="40694" spans="6:6" x14ac:dyDescent="0.25">
      <c r="F40694" s="469"/>
    </row>
    <row r="40695" spans="6:6" x14ac:dyDescent="0.25">
      <c r="F40695" s="469"/>
    </row>
    <row r="40696" spans="6:6" x14ac:dyDescent="0.25">
      <c r="F40696" s="469"/>
    </row>
    <row r="40697" spans="6:6" x14ac:dyDescent="0.25">
      <c r="F40697" s="469"/>
    </row>
    <row r="40698" spans="6:6" x14ac:dyDescent="0.25">
      <c r="F40698" s="469"/>
    </row>
    <row r="40699" spans="6:6" x14ac:dyDescent="0.25">
      <c r="F40699" s="469"/>
    </row>
    <row r="40700" spans="6:6" x14ac:dyDescent="0.25">
      <c r="F40700" s="469"/>
    </row>
    <row r="40701" spans="6:6" x14ac:dyDescent="0.25">
      <c r="F40701" s="469"/>
    </row>
    <row r="40702" spans="6:6" x14ac:dyDescent="0.25">
      <c r="F40702" s="469"/>
    </row>
    <row r="40703" spans="6:6" x14ac:dyDescent="0.25">
      <c r="F40703" s="469"/>
    </row>
    <row r="40704" spans="6:6" x14ac:dyDescent="0.25">
      <c r="F40704" s="469"/>
    </row>
    <row r="40705" spans="6:6" x14ac:dyDescent="0.25">
      <c r="F40705" s="469"/>
    </row>
    <row r="40706" spans="6:6" x14ac:dyDescent="0.25">
      <c r="F40706" s="469"/>
    </row>
    <row r="40707" spans="6:6" x14ac:dyDescent="0.25">
      <c r="F40707" s="469"/>
    </row>
    <row r="40708" spans="6:6" x14ac:dyDescent="0.25">
      <c r="F40708" s="469"/>
    </row>
    <row r="40709" spans="6:6" x14ac:dyDescent="0.25">
      <c r="F40709" s="469"/>
    </row>
    <row r="40710" spans="6:6" x14ac:dyDescent="0.25">
      <c r="F40710" s="469"/>
    </row>
    <row r="40711" spans="6:6" x14ac:dyDescent="0.25">
      <c r="F40711" s="469"/>
    </row>
    <row r="40712" spans="6:6" x14ac:dyDescent="0.25">
      <c r="F40712" s="469"/>
    </row>
    <row r="40713" spans="6:6" x14ac:dyDescent="0.25">
      <c r="F40713" s="469"/>
    </row>
    <row r="40714" spans="6:6" x14ac:dyDescent="0.25">
      <c r="F40714" s="469"/>
    </row>
    <row r="40715" spans="6:6" x14ac:dyDescent="0.25">
      <c r="F40715" s="469"/>
    </row>
    <row r="40716" spans="6:6" x14ac:dyDescent="0.25">
      <c r="F40716" s="469"/>
    </row>
    <row r="40717" spans="6:6" x14ac:dyDescent="0.25">
      <c r="F40717" s="469"/>
    </row>
    <row r="40718" spans="6:6" x14ac:dyDescent="0.25">
      <c r="F40718" s="469"/>
    </row>
    <row r="40719" spans="6:6" x14ac:dyDescent="0.25">
      <c r="F40719" s="469"/>
    </row>
    <row r="40720" spans="6:6" x14ac:dyDescent="0.25">
      <c r="F40720" s="469"/>
    </row>
    <row r="40721" spans="6:6" x14ac:dyDescent="0.25">
      <c r="F40721" s="469"/>
    </row>
    <row r="40722" spans="6:6" x14ac:dyDescent="0.25">
      <c r="F40722" s="469"/>
    </row>
    <row r="40723" spans="6:6" x14ac:dyDescent="0.25">
      <c r="F40723" s="469"/>
    </row>
    <row r="40724" spans="6:6" x14ac:dyDescent="0.25">
      <c r="F40724" s="469"/>
    </row>
    <row r="40725" spans="6:6" x14ac:dyDescent="0.25">
      <c r="F40725" s="469"/>
    </row>
    <row r="40726" spans="6:6" x14ac:dyDescent="0.25">
      <c r="F40726" s="469"/>
    </row>
    <row r="40727" spans="6:6" x14ac:dyDescent="0.25">
      <c r="F40727" s="469"/>
    </row>
    <row r="40728" spans="6:6" x14ac:dyDescent="0.25">
      <c r="F40728" s="469"/>
    </row>
    <row r="40729" spans="6:6" x14ac:dyDescent="0.25">
      <c r="F40729" s="469"/>
    </row>
    <row r="40730" spans="6:6" x14ac:dyDescent="0.25">
      <c r="F40730" s="469"/>
    </row>
    <row r="40731" spans="6:6" x14ac:dyDescent="0.25">
      <c r="F40731" s="469"/>
    </row>
    <row r="40732" spans="6:6" x14ac:dyDescent="0.25">
      <c r="F40732" s="469"/>
    </row>
    <row r="40733" spans="6:6" x14ac:dyDescent="0.25">
      <c r="F40733" s="469"/>
    </row>
    <row r="40734" spans="6:6" x14ac:dyDescent="0.25">
      <c r="F40734" s="469"/>
    </row>
    <row r="40735" spans="6:6" x14ac:dyDescent="0.25">
      <c r="F40735" s="469"/>
    </row>
    <row r="40736" spans="6:6" x14ac:dyDescent="0.25">
      <c r="F40736" s="469"/>
    </row>
    <row r="40737" spans="6:6" x14ac:dyDescent="0.25">
      <c r="F40737" s="469"/>
    </row>
    <row r="40738" spans="6:6" x14ac:dyDescent="0.25">
      <c r="F40738" s="469"/>
    </row>
    <row r="40739" spans="6:6" x14ac:dyDescent="0.25">
      <c r="F40739" s="469"/>
    </row>
    <row r="40740" spans="6:6" x14ac:dyDescent="0.25">
      <c r="F40740" s="469"/>
    </row>
    <row r="40741" spans="6:6" x14ac:dyDescent="0.25">
      <c r="F40741" s="469"/>
    </row>
    <row r="40742" spans="6:6" x14ac:dyDescent="0.25">
      <c r="F40742" s="469"/>
    </row>
    <row r="40743" spans="6:6" x14ac:dyDescent="0.25">
      <c r="F40743" s="469"/>
    </row>
    <row r="40744" spans="6:6" x14ac:dyDescent="0.25">
      <c r="F40744" s="469"/>
    </row>
    <row r="40745" spans="6:6" x14ac:dyDescent="0.25">
      <c r="F40745" s="469"/>
    </row>
    <row r="40746" spans="6:6" x14ac:dyDescent="0.25">
      <c r="F40746" s="469"/>
    </row>
    <row r="40747" spans="6:6" x14ac:dyDescent="0.25">
      <c r="F40747" s="469"/>
    </row>
    <row r="40748" spans="6:6" x14ac:dyDescent="0.25">
      <c r="F40748" s="469"/>
    </row>
    <row r="40749" spans="6:6" x14ac:dyDescent="0.25">
      <c r="F40749" s="469"/>
    </row>
    <row r="40750" spans="6:6" x14ac:dyDescent="0.25">
      <c r="F40750" s="469"/>
    </row>
    <row r="40751" spans="6:6" x14ac:dyDescent="0.25">
      <c r="F40751" s="469"/>
    </row>
    <row r="40752" spans="6:6" x14ac:dyDescent="0.25">
      <c r="F40752" s="469"/>
    </row>
    <row r="40753" spans="6:6" x14ac:dyDescent="0.25">
      <c r="F40753" s="469"/>
    </row>
    <row r="40754" spans="6:6" x14ac:dyDescent="0.25">
      <c r="F40754" s="469"/>
    </row>
    <row r="40755" spans="6:6" x14ac:dyDescent="0.25">
      <c r="F40755" s="469"/>
    </row>
    <row r="40756" spans="6:6" x14ac:dyDescent="0.25">
      <c r="F40756" s="469"/>
    </row>
    <row r="40757" spans="6:6" x14ac:dyDescent="0.25">
      <c r="F40757" s="469"/>
    </row>
    <row r="40758" spans="6:6" x14ac:dyDescent="0.25">
      <c r="F40758" s="469"/>
    </row>
    <row r="40759" spans="6:6" x14ac:dyDescent="0.25">
      <c r="F40759" s="469"/>
    </row>
    <row r="40760" spans="6:6" x14ac:dyDescent="0.25">
      <c r="F40760" s="469"/>
    </row>
    <row r="40761" spans="6:6" x14ac:dyDescent="0.25">
      <c r="F40761" s="469"/>
    </row>
    <row r="40762" spans="6:6" x14ac:dyDescent="0.25">
      <c r="F40762" s="469"/>
    </row>
    <row r="40763" spans="6:6" x14ac:dyDescent="0.25">
      <c r="F40763" s="469"/>
    </row>
    <row r="40764" spans="6:6" x14ac:dyDescent="0.25">
      <c r="F40764" s="469"/>
    </row>
    <row r="40765" spans="6:6" x14ac:dyDescent="0.25">
      <c r="F40765" s="469"/>
    </row>
    <row r="40766" spans="6:6" x14ac:dyDescent="0.25">
      <c r="F40766" s="469"/>
    </row>
    <row r="40767" spans="6:6" x14ac:dyDescent="0.25">
      <c r="F40767" s="469"/>
    </row>
    <row r="40768" spans="6:6" x14ac:dyDescent="0.25">
      <c r="F40768" s="469"/>
    </row>
    <row r="40769" spans="6:6" x14ac:dyDescent="0.25">
      <c r="F40769" s="469"/>
    </row>
    <row r="40770" spans="6:6" x14ac:dyDescent="0.25">
      <c r="F40770" s="469"/>
    </row>
    <row r="40771" spans="6:6" x14ac:dyDescent="0.25">
      <c r="F40771" s="469"/>
    </row>
    <row r="40772" spans="6:6" x14ac:dyDescent="0.25">
      <c r="F40772" s="469"/>
    </row>
    <row r="40773" spans="6:6" x14ac:dyDescent="0.25">
      <c r="F40773" s="469"/>
    </row>
    <row r="40774" spans="6:6" x14ac:dyDescent="0.25">
      <c r="F40774" s="469"/>
    </row>
    <row r="40775" spans="6:6" x14ac:dyDescent="0.25">
      <c r="F40775" s="469"/>
    </row>
    <row r="40776" spans="6:6" x14ac:dyDescent="0.25">
      <c r="F40776" s="469"/>
    </row>
    <row r="40777" spans="6:6" x14ac:dyDescent="0.25">
      <c r="F40777" s="469"/>
    </row>
    <row r="40778" spans="6:6" x14ac:dyDescent="0.25">
      <c r="F40778" s="469"/>
    </row>
    <row r="40779" spans="6:6" x14ac:dyDescent="0.25">
      <c r="F40779" s="469"/>
    </row>
    <row r="40780" spans="6:6" x14ac:dyDescent="0.25">
      <c r="F40780" s="469"/>
    </row>
    <row r="40781" spans="6:6" x14ac:dyDescent="0.25">
      <c r="F40781" s="469"/>
    </row>
    <row r="40782" spans="6:6" x14ac:dyDescent="0.25">
      <c r="F40782" s="469"/>
    </row>
    <row r="40783" spans="6:6" x14ac:dyDescent="0.25">
      <c r="F40783" s="469"/>
    </row>
    <row r="40784" spans="6:6" x14ac:dyDescent="0.25">
      <c r="F40784" s="469"/>
    </row>
    <row r="40785" spans="6:6" x14ac:dyDescent="0.25">
      <c r="F40785" s="469"/>
    </row>
    <row r="40786" spans="6:6" x14ac:dyDescent="0.25">
      <c r="F40786" s="469"/>
    </row>
    <row r="40787" spans="6:6" x14ac:dyDescent="0.25">
      <c r="F40787" s="469"/>
    </row>
    <row r="40788" spans="6:6" x14ac:dyDescent="0.25">
      <c r="F40788" s="469"/>
    </row>
    <row r="40789" spans="6:6" x14ac:dyDescent="0.25">
      <c r="F40789" s="469"/>
    </row>
    <row r="40790" spans="6:6" x14ac:dyDescent="0.25">
      <c r="F40790" s="469"/>
    </row>
    <row r="40791" spans="6:6" x14ac:dyDescent="0.25">
      <c r="F40791" s="469"/>
    </row>
    <row r="40792" spans="6:6" x14ac:dyDescent="0.25">
      <c r="F40792" s="469"/>
    </row>
    <row r="40793" spans="6:6" x14ac:dyDescent="0.25">
      <c r="F40793" s="469"/>
    </row>
    <row r="40794" spans="6:6" x14ac:dyDescent="0.25">
      <c r="F40794" s="469"/>
    </row>
    <row r="40795" spans="6:6" x14ac:dyDescent="0.25">
      <c r="F40795" s="469"/>
    </row>
    <row r="40796" spans="6:6" x14ac:dyDescent="0.25">
      <c r="F40796" s="469"/>
    </row>
    <row r="40797" spans="6:6" x14ac:dyDescent="0.25">
      <c r="F40797" s="469"/>
    </row>
    <row r="40798" spans="6:6" x14ac:dyDescent="0.25">
      <c r="F40798" s="469"/>
    </row>
    <row r="40799" spans="6:6" x14ac:dyDescent="0.25">
      <c r="F40799" s="469"/>
    </row>
    <row r="40800" spans="6:6" x14ac:dyDescent="0.25">
      <c r="F40800" s="469"/>
    </row>
    <row r="40801" spans="6:6" x14ac:dyDescent="0.25">
      <c r="F40801" s="469"/>
    </row>
    <row r="40802" spans="6:6" x14ac:dyDescent="0.25">
      <c r="F40802" s="469"/>
    </row>
    <row r="40803" spans="6:6" x14ac:dyDescent="0.25">
      <c r="F40803" s="469"/>
    </row>
    <row r="40804" spans="6:6" x14ac:dyDescent="0.25">
      <c r="F40804" s="469"/>
    </row>
    <row r="40805" spans="6:6" x14ac:dyDescent="0.25">
      <c r="F40805" s="469"/>
    </row>
    <row r="40806" spans="6:6" x14ac:dyDescent="0.25">
      <c r="F40806" s="469"/>
    </row>
    <row r="40807" spans="6:6" x14ac:dyDescent="0.25">
      <c r="F40807" s="469"/>
    </row>
    <row r="40808" spans="6:6" x14ac:dyDescent="0.25">
      <c r="F40808" s="469"/>
    </row>
    <row r="40809" spans="6:6" x14ac:dyDescent="0.25">
      <c r="F40809" s="469"/>
    </row>
    <row r="40810" spans="6:6" x14ac:dyDescent="0.25">
      <c r="F40810" s="469"/>
    </row>
    <row r="40811" spans="6:6" x14ac:dyDescent="0.25">
      <c r="F40811" s="469"/>
    </row>
    <row r="40812" spans="6:6" x14ac:dyDescent="0.25">
      <c r="F40812" s="469"/>
    </row>
    <row r="40813" spans="6:6" x14ac:dyDescent="0.25">
      <c r="F40813" s="469"/>
    </row>
    <row r="40814" spans="6:6" x14ac:dyDescent="0.25">
      <c r="F40814" s="469"/>
    </row>
    <row r="40815" spans="6:6" x14ac:dyDescent="0.25">
      <c r="F40815" s="469"/>
    </row>
    <row r="40816" spans="6:6" x14ac:dyDescent="0.25">
      <c r="F40816" s="469"/>
    </row>
    <row r="40817" spans="6:6" x14ac:dyDescent="0.25">
      <c r="F40817" s="469"/>
    </row>
    <row r="40818" spans="6:6" x14ac:dyDescent="0.25">
      <c r="F40818" s="469"/>
    </row>
    <row r="40819" spans="6:6" x14ac:dyDescent="0.25">
      <c r="F40819" s="469"/>
    </row>
    <row r="40820" spans="6:6" x14ac:dyDescent="0.25">
      <c r="F40820" s="469"/>
    </row>
    <row r="40821" spans="6:6" x14ac:dyDescent="0.25">
      <c r="F40821" s="469"/>
    </row>
    <row r="40822" spans="6:6" x14ac:dyDescent="0.25">
      <c r="F40822" s="469"/>
    </row>
    <row r="40823" spans="6:6" x14ac:dyDescent="0.25">
      <c r="F40823" s="469"/>
    </row>
    <row r="40824" spans="6:6" x14ac:dyDescent="0.25">
      <c r="F40824" s="469"/>
    </row>
    <row r="40825" spans="6:6" x14ac:dyDescent="0.25">
      <c r="F40825" s="469"/>
    </row>
    <row r="40826" spans="6:6" x14ac:dyDescent="0.25">
      <c r="F40826" s="469"/>
    </row>
    <row r="40827" spans="6:6" x14ac:dyDescent="0.25">
      <c r="F40827" s="469"/>
    </row>
    <row r="40828" spans="6:6" x14ac:dyDescent="0.25">
      <c r="F40828" s="469"/>
    </row>
    <row r="40829" spans="6:6" x14ac:dyDescent="0.25">
      <c r="F40829" s="469"/>
    </row>
    <row r="40830" spans="6:6" x14ac:dyDescent="0.25">
      <c r="F40830" s="469"/>
    </row>
    <row r="40831" spans="6:6" x14ac:dyDescent="0.25">
      <c r="F40831" s="469"/>
    </row>
    <row r="40832" spans="6:6" x14ac:dyDescent="0.25">
      <c r="F40832" s="469"/>
    </row>
    <row r="40833" spans="6:6" x14ac:dyDescent="0.25">
      <c r="F40833" s="469"/>
    </row>
    <row r="40834" spans="6:6" x14ac:dyDescent="0.25">
      <c r="F40834" s="469"/>
    </row>
    <row r="40835" spans="6:6" x14ac:dyDescent="0.25">
      <c r="F40835" s="469"/>
    </row>
    <row r="40836" spans="6:6" x14ac:dyDescent="0.25">
      <c r="F40836" s="469"/>
    </row>
    <row r="40837" spans="6:6" x14ac:dyDescent="0.25">
      <c r="F40837" s="469"/>
    </row>
    <row r="40838" spans="6:6" x14ac:dyDescent="0.25">
      <c r="F40838" s="469"/>
    </row>
    <row r="40839" spans="6:6" x14ac:dyDescent="0.25">
      <c r="F40839" s="469"/>
    </row>
    <row r="40840" spans="6:6" x14ac:dyDescent="0.25">
      <c r="F40840" s="469"/>
    </row>
    <row r="40841" spans="6:6" x14ac:dyDescent="0.25">
      <c r="F40841" s="469"/>
    </row>
    <row r="40842" spans="6:6" x14ac:dyDescent="0.25">
      <c r="F40842" s="469"/>
    </row>
    <row r="40843" spans="6:6" x14ac:dyDescent="0.25">
      <c r="F40843" s="469"/>
    </row>
    <row r="40844" spans="6:6" x14ac:dyDescent="0.25">
      <c r="F40844" s="469"/>
    </row>
    <row r="40845" spans="6:6" x14ac:dyDescent="0.25">
      <c r="F40845" s="469"/>
    </row>
    <row r="40846" spans="6:6" x14ac:dyDescent="0.25">
      <c r="F40846" s="469"/>
    </row>
    <row r="40847" spans="6:6" x14ac:dyDescent="0.25">
      <c r="F40847" s="469"/>
    </row>
    <row r="40848" spans="6:6" x14ac:dyDescent="0.25">
      <c r="F40848" s="469"/>
    </row>
    <row r="40849" spans="6:6" x14ac:dyDescent="0.25">
      <c r="F40849" s="469"/>
    </row>
    <row r="40850" spans="6:6" x14ac:dyDescent="0.25">
      <c r="F40850" s="469"/>
    </row>
    <row r="40851" spans="6:6" x14ac:dyDescent="0.25">
      <c r="F40851" s="469"/>
    </row>
    <row r="40852" spans="6:6" x14ac:dyDescent="0.25">
      <c r="F40852" s="469"/>
    </row>
    <row r="40853" spans="6:6" x14ac:dyDescent="0.25">
      <c r="F40853" s="469"/>
    </row>
    <row r="40854" spans="6:6" x14ac:dyDescent="0.25">
      <c r="F40854" s="469"/>
    </row>
    <row r="40855" spans="6:6" x14ac:dyDescent="0.25">
      <c r="F40855" s="469"/>
    </row>
    <row r="40856" spans="6:6" x14ac:dyDescent="0.25">
      <c r="F40856" s="469"/>
    </row>
    <row r="40857" spans="6:6" x14ac:dyDescent="0.25">
      <c r="F40857" s="469"/>
    </row>
    <row r="40858" spans="6:6" x14ac:dyDescent="0.25">
      <c r="F40858" s="469"/>
    </row>
    <row r="40859" spans="6:6" x14ac:dyDescent="0.25">
      <c r="F40859" s="469"/>
    </row>
    <row r="40860" spans="6:6" x14ac:dyDescent="0.25">
      <c r="F40860" s="469"/>
    </row>
    <row r="40861" spans="6:6" x14ac:dyDescent="0.25">
      <c r="F40861" s="469"/>
    </row>
    <row r="40862" spans="6:6" x14ac:dyDescent="0.25">
      <c r="F40862" s="469"/>
    </row>
    <row r="40863" spans="6:6" x14ac:dyDescent="0.25">
      <c r="F40863" s="469"/>
    </row>
    <row r="40864" spans="6:6" x14ac:dyDescent="0.25">
      <c r="F40864" s="469"/>
    </row>
    <row r="40865" spans="6:6" x14ac:dyDescent="0.25">
      <c r="F40865" s="469"/>
    </row>
    <row r="40866" spans="6:6" x14ac:dyDescent="0.25">
      <c r="F40866" s="469"/>
    </row>
    <row r="40867" spans="6:6" x14ac:dyDescent="0.25">
      <c r="F40867" s="469"/>
    </row>
    <row r="40868" spans="6:6" x14ac:dyDescent="0.25">
      <c r="F40868" s="469"/>
    </row>
    <row r="40869" spans="6:6" x14ac:dyDescent="0.25">
      <c r="F40869" s="469"/>
    </row>
    <row r="40870" spans="6:6" x14ac:dyDescent="0.25">
      <c r="F40870" s="469"/>
    </row>
    <row r="40871" spans="6:6" x14ac:dyDescent="0.25">
      <c r="F40871" s="469"/>
    </row>
    <row r="40872" spans="6:6" x14ac:dyDescent="0.25">
      <c r="F40872" s="469"/>
    </row>
    <row r="40873" spans="6:6" x14ac:dyDescent="0.25">
      <c r="F40873" s="469"/>
    </row>
    <row r="40874" spans="6:6" x14ac:dyDescent="0.25">
      <c r="F40874" s="469"/>
    </row>
    <row r="40875" spans="6:6" x14ac:dyDescent="0.25">
      <c r="F40875" s="469"/>
    </row>
    <row r="40876" spans="6:6" x14ac:dyDescent="0.25">
      <c r="F40876" s="469"/>
    </row>
    <row r="40877" spans="6:6" x14ac:dyDescent="0.25">
      <c r="F40877" s="469"/>
    </row>
    <row r="40878" spans="6:6" x14ac:dyDescent="0.25">
      <c r="F40878" s="469"/>
    </row>
    <row r="40879" spans="6:6" x14ac:dyDescent="0.25">
      <c r="F40879" s="469"/>
    </row>
    <row r="40880" spans="6:6" x14ac:dyDescent="0.25">
      <c r="F40880" s="469"/>
    </row>
    <row r="40881" spans="6:6" x14ac:dyDescent="0.25">
      <c r="F40881" s="469"/>
    </row>
    <row r="40882" spans="6:6" x14ac:dyDescent="0.25">
      <c r="F40882" s="469"/>
    </row>
    <row r="40883" spans="6:6" x14ac:dyDescent="0.25">
      <c r="F40883" s="469"/>
    </row>
    <row r="40884" spans="6:6" x14ac:dyDescent="0.25">
      <c r="F40884" s="469"/>
    </row>
    <row r="40885" spans="6:6" x14ac:dyDescent="0.25">
      <c r="F40885" s="469"/>
    </row>
    <row r="40886" spans="6:6" x14ac:dyDescent="0.25">
      <c r="F40886" s="469"/>
    </row>
    <row r="40887" spans="6:6" x14ac:dyDescent="0.25">
      <c r="F40887" s="469"/>
    </row>
    <row r="40888" spans="6:6" x14ac:dyDescent="0.25">
      <c r="F40888" s="469"/>
    </row>
    <row r="40889" spans="6:6" x14ac:dyDescent="0.25">
      <c r="F40889" s="469"/>
    </row>
    <row r="40890" spans="6:6" x14ac:dyDescent="0.25">
      <c r="F40890" s="469"/>
    </row>
    <row r="40891" spans="6:6" x14ac:dyDescent="0.25">
      <c r="F40891" s="469"/>
    </row>
    <row r="40892" spans="6:6" x14ac:dyDescent="0.25">
      <c r="F40892" s="469"/>
    </row>
    <row r="40893" spans="6:6" x14ac:dyDescent="0.25">
      <c r="F40893" s="469"/>
    </row>
    <row r="40894" spans="6:6" x14ac:dyDescent="0.25">
      <c r="F40894" s="469"/>
    </row>
    <row r="40895" spans="6:6" x14ac:dyDescent="0.25">
      <c r="F40895" s="469"/>
    </row>
    <row r="40896" spans="6:6" x14ac:dyDescent="0.25">
      <c r="F40896" s="469"/>
    </row>
    <row r="40897" spans="6:6" x14ac:dyDescent="0.25">
      <c r="F40897" s="469"/>
    </row>
    <row r="40898" spans="6:6" x14ac:dyDescent="0.25">
      <c r="F40898" s="469"/>
    </row>
    <row r="40899" spans="6:6" x14ac:dyDescent="0.25">
      <c r="F40899" s="469"/>
    </row>
    <row r="40900" spans="6:6" x14ac:dyDescent="0.25">
      <c r="F40900" s="469"/>
    </row>
    <row r="40901" spans="6:6" x14ac:dyDescent="0.25">
      <c r="F40901" s="469"/>
    </row>
    <row r="40902" spans="6:6" x14ac:dyDescent="0.25">
      <c r="F40902" s="469"/>
    </row>
    <row r="40903" spans="6:6" x14ac:dyDescent="0.25">
      <c r="F40903" s="469"/>
    </row>
    <row r="40904" spans="6:6" x14ac:dyDescent="0.25">
      <c r="F40904" s="469"/>
    </row>
    <row r="40905" spans="6:6" x14ac:dyDescent="0.25">
      <c r="F40905" s="469"/>
    </row>
    <row r="40906" spans="6:6" x14ac:dyDescent="0.25">
      <c r="F40906" s="469"/>
    </row>
    <row r="40907" spans="6:6" x14ac:dyDescent="0.25">
      <c r="F40907" s="469"/>
    </row>
    <row r="40908" spans="6:6" x14ac:dyDescent="0.25">
      <c r="F40908" s="469"/>
    </row>
    <row r="40909" spans="6:6" x14ac:dyDescent="0.25">
      <c r="F40909" s="469"/>
    </row>
    <row r="40910" spans="6:6" x14ac:dyDescent="0.25">
      <c r="F40910" s="469"/>
    </row>
    <row r="40911" spans="6:6" x14ac:dyDescent="0.25">
      <c r="F40911" s="469"/>
    </row>
    <row r="40912" spans="6:6" x14ac:dyDescent="0.25">
      <c r="F40912" s="469"/>
    </row>
    <row r="40913" spans="6:6" x14ac:dyDescent="0.25">
      <c r="F40913" s="469"/>
    </row>
    <row r="40914" spans="6:6" x14ac:dyDescent="0.25">
      <c r="F40914" s="469"/>
    </row>
    <row r="40915" spans="6:6" x14ac:dyDescent="0.25">
      <c r="F40915" s="469"/>
    </row>
    <row r="40916" spans="6:6" x14ac:dyDescent="0.25">
      <c r="F40916" s="469"/>
    </row>
    <row r="40917" spans="6:6" x14ac:dyDescent="0.25">
      <c r="F40917" s="469"/>
    </row>
    <row r="40918" spans="6:6" x14ac:dyDescent="0.25">
      <c r="F40918" s="469"/>
    </row>
    <row r="40919" spans="6:6" x14ac:dyDescent="0.25">
      <c r="F40919" s="469"/>
    </row>
    <row r="40920" spans="6:6" x14ac:dyDescent="0.25">
      <c r="F40920" s="469"/>
    </row>
    <row r="40921" spans="6:6" x14ac:dyDescent="0.25">
      <c r="F40921" s="469"/>
    </row>
    <row r="40922" spans="6:6" x14ac:dyDescent="0.25">
      <c r="F40922" s="469"/>
    </row>
    <row r="40923" spans="6:6" x14ac:dyDescent="0.25">
      <c r="F40923" s="469"/>
    </row>
    <row r="40924" spans="6:6" x14ac:dyDescent="0.25">
      <c r="F40924" s="469"/>
    </row>
    <row r="40925" spans="6:6" x14ac:dyDescent="0.25">
      <c r="F40925" s="469"/>
    </row>
    <row r="40926" spans="6:6" x14ac:dyDescent="0.25">
      <c r="F40926" s="469"/>
    </row>
    <row r="40927" spans="6:6" x14ac:dyDescent="0.25">
      <c r="F40927" s="469"/>
    </row>
    <row r="40928" spans="6:6" x14ac:dyDescent="0.25">
      <c r="F40928" s="469"/>
    </row>
    <row r="40929" spans="6:6" x14ac:dyDescent="0.25">
      <c r="F40929" s="469"/>
    </row>
    <row r="40930" spans="6:6" x14ac:dyDescent="0.25">
      <c r="F40930" s="469"/>
    </row>
    <row r="40931" spans="6:6" x14ac:dyDescent="0.25">
      <c r="F40931" s="469"/>
    </row>
    <row r="40932" spans="6:6" x14ac:dyDescent="0.25">
      <c r="F40932" s="469"/>
    </row>
    <row r="40933" spans="6:6" x14ac:dyDescent="0.25">
      <c r="F40933" s="469"/>
    </row>
    <row r="40934" spans="6:6" x14ac:dyDescent="0.25">
      <c r="F40934" s="469"/>
    </row>
    <row r="40935" spans="6:6" x14ac:dyDescent="0.25">
      <c r="F40935" s="469"/>
    </row>
    <row r="40936" spans="6:6" x14ac:dyDescent="0.25">
      <c r="F40936" s="469"/>
    </row>
    <row r="40937" spans="6:6" x14ac:dyDescent="0.25">
      <c r="F40937" s="469"/>
    </row>
    <row r="40938" spans="6:6" x14ac:dyDescent="0.25">
      <c r="F40938" s="469"/>
    </row>
    <row r="40939" spans="6:6" x14ac:dyDescent="0.25">
      <c r="F40939" s="469"/>
    </row>
    <row r="40940" spans="6:6" x14ac:dyDescent="0.25">
      <c r="F40940" s="469"/>
    </row>
    <row r="40941" spans="6:6" x14ac:dyDescent="0.25">
      <c r="F40941" s="469"/>
    </row>
    <row r="40942" spans="6:6" x14ac:dyDescent="0.25">
      <c r="F40942" s="469"/>
    </row>
    <row r="40943" spans="6:6" x14ac:dyDescent="0.25">
      <c r="F40943" s="469"/>
    </row>
    <row r="40944" spans="6:6" x14ac:dyDescent="0.25">
      <c r="F40944" s="469"/>
    </row>
    <row r="40945" spans="6:6" x14ac:dyDescent="0.25">
      <c r="F40945" s="469"/>
    </row>
    <row r="40946" spans="6:6" x14ac:dyDescent="0.25">
      <c r="F40946" s="469"/>
    </row>
    <row r="40947" spans="6:6" x14ac:dyDescent="0.25">
      <c r="F40947" s="469"/>
    </row>
    <row r="40948" spans="6:6" x14ac:dyDescent="0.25">
      <c r="F40948" s="469"/>
    </row>
    <row r="40949" spans="6:6" x14ac:dyDescent="0.25">
      <c r="F40949" s="469"/>
    </row>
    <row r="40950" spans="6:6" x14ac:dyDescent="0.25">
      <c r="F40950" s="469"/>
    </row>
    <row r="40951" spans="6:6" x14ac:dyDescent="0.25">
      <c r="F40951" s="469"/>
    </row>
    <row r="40952" spans="6:6" x14ac:dyDescent="0.25">
      <c r="F40952" s="469"/>
    </row>
    <row r="40953" spans="6:6" x14ac:dyDescent="0.25">
      <c r="F40953" s="469"/>
    </row>
    <row r="40954" spans="6:6" x14ac:dyDescent="0.25">
      <c r="F40954" s="469"/>
    </row>
    <row r="40955" spans="6:6" x14ac:dyDescent="0.25">
      <c r="F40955" s="469"/>
    </row>
    <row r="40956" spans="6:6" x14ac:dyDescent="0.25">
      <c r="F40956" s="469"/>
    </row>
    <row r="40957" spans="6:6" x14ac:dyDescent="0.25">
      <c r="F40957" s="469"/>
    </row>
    <row r="40958" spans="6:6" x14ac:dyDescent="0.25">
      <c r="F40958" s="469"/>
    </row>
    <row r="40959" spans="6:6" x14ac:dyDescent="0.25">
      <c r="F40959" s="469"/>
    </row>
    <row r="40960" spans="6:6" x14ac:dyDescent="0.25">
      <c r="F40960" s="469"/>
    </row>
    <row r="40961" spans="6:6" x14ac:dyDescent="0.25">
      <c r="F40961" s="469"/>
    </row>
    <row r="40962" spans="6:6" x14ac:dyDescent="0.25">
      <c r="F40962" s="469"/>
    </row>
    <row r="40963" spans="6:6" x14ac:dyDescent="0.25">
      <c r="F40963" s="469"/>
    </row>
    <row r="40964" spans="6:6" x14ac:dyDescent="0.25">
      <c r="F40964" s="469"/>
    </row>
    <row r="40965" spans="6:6" x14ac:dyDescent="0.25">
      <c r="F40965" s="469"/>
    </row>
    <row r="40966" spans="6:6" x14ac:dyDescent="0.25">
      <c r="F40966" s="469"/>
    </row>
    <row r="40967" spans="6:6" x14ac:dyDescent="0.25">
      <c r="F40967" s="469"/>
    </row>
    <row r="40968" spans="6:6" x14ac:dyDescent="0.25">
      <c r="F40968" s="469"/>
    </row>
    <row r="40969" spans="6:6" x14ac:dyDescent="0.25">
      <c r="F40969" s="469"/>
    </row>
    <row r="40970" spans="6:6" x14ac:dyDescent="0.25">
      <c r="F40970" s="469"/>
    </row>
    <row r="40971" spans="6:6" x14ac:dyDescent="0.25">
      <c r="F40971" s="469"/>
    </row>
    <row r="40972" spans="6:6" x14ac:dyDescent="0.25">
      <c r="F40972" s="469"/>
    </row>
    <row r="40973" spans="6:6" x14ac:dyDescent="0.25">
      <c r="F40973" s="469"/>
    </row>
    <row r="40974" spans="6:6" x14ac:dyDescent="0.25">
      <c r="F40974" s="469"/>
    </row>
    <row r="40975" spans="6:6" x14ac:dyDescent="0.25">
      <c r="F40975" s="469"/>
    </row>
    <row r="40976" spans="6:6" x14ac:dyDescent="0.25">
      <c r="F40976" s="469"/>
    </row>
    <row r="40977" spans="6:6" x14ac:dyDescent="0.25">
      <c r="F40977" s="469"/>
    </row>
    <row r="40978" spans="6:6" x14ac:dyDescent="0.25">
      <c r="F40978" s="469"/>
    </row>
    <row r="40979" spans="6:6" x14ac:dyDescent="0.25">
      <c r="F40979" s="469"/>
    </row>
    <row r="40980" spans="6:6" x14ac:dyDescent="0.25">
      <c r="F40980" s="469"/>
    </row>
    <row r="40981" spans="6:6" x14ac:dyDescent="0.25">
      <c r="F40981" s="469"/>
    </row>
    <row r="40982" spans="6:6" x14ac:dyDescent="0.25">
      <c r="F40982" s="469"/>
    </row>
    <row r="40983" spans="6:6" x14ac:dyDescent="0.25">
      <c r="F40983" s="469"/>
    </row>
    <row r="40984" spans="6:6" x14ac:dyDescent="0.25">
      <c r="F40984" s="469"/>
    </row>
    <row r="40985" spans="6:6" x14ac:dyDescent="0.25">
      <c r="F40985" s="469"/>
    </row>
    <row r="40986" spans="6:6" x14ac:dyDescent="0.25">
      <c r="F40986" s="469"/>
    </row>
    <row r="40987" spans="6:6" x14ac:dyDescent="0.25">
      <c r="F40987" s="469"/>
    </row>
    <row r="40988" spans="6:6" x14ac:dyDescent="0.25">
      <c r="F40988" s="469"/>
    </row>
    <row r="40989" spans="6:6" x14ac:dyDescent="0.25">
      <c r="F40989" s="469"/>
    </row>
    <row r="40990" spans="6:6" x14ac:dyDescent="0.25">
      <c r="F40990" s="469"/>
    </row>
    <row r="40991" spans="6:6" x14ac:dyDescent="0.25">
      <c r="F40991" s="469"/>
    </row>
    <row r="40992" spans="6:6" x14ac:dyDescent="0.25">
      <c r="F40992" s="469"/>
    </row>
    <row r="40993" spans="6:6" x14ac:dyDescent="0.25">
      <c r="F40993" s="469"/>
    </row>
    <row r="40994" spans="6:6" x14ac:dyDescent="0.25">
      <c r="F40994" s="469"/>
    </row>
    <row r="40995" spans="6:6" x14ac:dyDescent="0.25">
      <c r="F40995" s="469"/>
    </row>
    <row r="40996" spans="6:6" x14ac:dyDescent="0.25">
      <c r="F40996" s="469"/>
    </row>
    <row r="40997" spans="6:6" x14ac:dyDescent="0.25">
      <c r="F40997" s="469"/>
    </row>
    <row r="40998" spans="6:6" x14ac:dyDescent="0.25">
      <c r="F40998" s="469"/>
    </row>
    <row r="40999" spans="6:6" x14ac:dyDescent="0.25">
      <c r="F40999" s="469"/>
    </row>
    <row r="41000" spans="6:6" x14ac:dyDescent="0.25">
      <c r="F41000" s="469"/>
    </row>
    <row r="41001" spans="6:6" x14ac:dyDescent="0.25">
      <c r="F41001" s="469"/>
    </row>
    <row r="41002" spans="6:6" x14ac:dyDescent="0.25">
      <c r="F41002" s="469"/>
    </row>
    <row r="41003" spans="6:6" x14ac:dyDescent="0.25">
      <c r="F41003" s="469"/>
    </row>
    <row r="41004" spans="6:6" x14ac:dyDescent="0.25">
      <c r="F41004" s="469"/>
    </row>
    <row r="41005" spans="6:6" x14ac:dyDescent="0.25">
      <c r="F41005" s="469"/>
    </row>
    <row r="41006" spans="6:6" x14ac:dyDescent="0.25">
      <c r="F41006" s="469"/>
    </row>
    <row r="41007" spans="6:6" x14ac:dyDescent="0.25">
      <c r="F41007" s="469"/>
    </row>
    <row r="41008" spans="6:6" x14ac:dyDescent="0.25">
      <c r="F41008" s="469"/>
    </row>
    <row r="41009" spans="6:6" x14ac:dyDescent="0.25">
      <c r="F41009" s="469"/>
    </row>
    <row r="41010" spans="6:6" x14ac:dyDescent="0.25">
      <c r="F41010" s="469"/>
    </row>
    <row r="41011" spans="6:6" x14ac:dyDescent="0.25">
      <c r="F41011" s="469"/>
    </row>
    <row r="41012" spans="6:6" x14ac:dyDescent="0.25">
      <c r="F41012" s="469"/>
    </row>
    <row r="41013" spans="6:6" x14ac:dyDescent="0.25">
      <c r="F41013" s="469"/>
    </row>
    <row r="41014" spans="6:6" x14ac:dyDescent="0.25">
      <c r="F41014" s="469"/>
    </row>
    <row r="41015" spans="6:6" x14ac:dyDescent="0.25">
      <c r="F41015" s="469"/>
    </row>
    <row r="41016" spans="6:6" x14ac:dyDescent="0.25">
      <c r="F41016" s="469"/>
    </row>
    <row r="41017" spans="6:6" x14ac:dyDescent="0.25">
      <c r="F41017" s="469"/>
    </row>
    <row r="41018" spans="6:6" x14ac:dyDescent="0.25">
      <c r="F41018" s="469"/>
    </row>
    <row r="41019" spans="6:6" x14ac:dyDescent="0.25">
      <c r="F41019" s="469"/>
    </row>
    <row r="41020" spans="6:6" x14ac:dyDescent="0.25">
      <c r="F41020" s="469"/>
    </row>
    <row r="41021" spans="6:6" x14ac:dyDescent="0.25">
      <c r="F41021" s="469"/>
    </row>
    <row r="41022" spans="6:6" x14ac:dyDescent="0.25">
      <c r="F41022" s="469"/>
    </row>
    <row r="41023" spans="6:6" x14ac:dyDescent="0.25">
      <c r="F41023" s="469"/>
    </row>
    <row r="41024" spans="6:6" x14ac:dyDescent="0.25">
      <c r="F41024" s="469"/>
    </row>
    <row r="41025" spans="6:6" x14ac:dyDescent="0.25">
      <c r="F41025" s="469"/>
    </row>
    <row r="41026" spans="6:6" x14ac:dyDescent="0.25">
      <c r="F41026" s="469"/>
    </row>
    <row r="41027" spans="6:6" x14ac:dyDescent="0.25">
      <c r="F41027" s="469"/>
    </row>
    <row r="41028" spans="6:6" x14ac:dyDescent="0.25">
      <c r="F41028" s="469"/>
    </row>
    <row r="41029" spans="6:6" x14ac:dyDescent="0.25">
      <c r="F41029" s="469"/>
    </row>
    <row r="41030" spans="6:6" x14ac:dyDescent="0.25">
      <c r="F41030" s="469"/>
    </row>
    <row r="41031" spans="6:6" x14ac:dyDescent="0.25">
      <c r="F41031" s="469"/>
    </row>
    <row r="41032" spans="6:6" x14ac:dyDescent="0.25">
      <c r="F41032" s="469"/>
    </row>
    <row r="41033" spans="6:6" x14ac:dyDescent="0.25">
      <c r="F41033" s="469"/>
    </row>
    <row r="41034" spans="6:6" x14ac:dyDescent="0.25">
      <c r="F41034" s="469"/>
    </row>
    <row r="41035" spans="6:6" x14ac:dyDescent="0.25">
      <c r="F41035" s="469"/>
    </row>
    <row r="41036" spans="6:6" x14ac:dyDescent="0.25">
      <c r="F41036" s="469"/>
    </row>
    <row r="41037" spans="6:6" x14ac:dyDescent="0.25">
      <c r="F41037" s="469"/>
    </row>
    <row r="41038" spans="6:6" x14ac:dyDescent="0.25">
      <c r="F41038" s="469"/>
    </row>
    <row r="41039" spans="6:6" x14ac:dyDescent="0.25">
      <c r="F41039" s="469"/>
    </row>
    <row r="41040" spans="6:6" x14ac:dyDescent="0.25">
      <c r="F41040" s="469"/>
    </row>
    <row r="41041" spans="6:6" x14ac:dyDescent="0.25">
      <c r="F41041" s="469"/>
    </row>
    <row r="41042" spans="6:6" x14ac:dyDescent="0.25">
      <c r="F41042" s="469"/>
    </row>
    <row r="41043" spans="6:6" x14ac:dyDescent="0.25">
      <c r="F41043" s="469"/>
    </row>
    <row r="41044" spans="6:6" x14ac:dyDescent="0.25">
      <c r="F41044" s="469"/>
    </row>
    <row r="41045" spans="6:6" x14ac:dyDescent="0.25">
      <c r="F41045" s="469"/>
    </row>
    <row r="41046" spans="6:6" x14ac:dyDescent="0.25">
      <c r="F41046" s="469"/>
    </row>
    <row r="41047" spans="6:6" x14ac:dyDescent="0.25">
      <c r="F41047" s="469"/>
    </row>
    <row r="41048" spans="6:6" x14ac:dyDescent="0.25">
      <c r="F41048" s="469"/>
    </row>
    <row r="41049" spans="6:6" x14ac:dyDescent="0.25">
      <c r="F41049" s="469"/>
    </row>
    <row r="41050" spans="6:6" x14ac:dyDescent="0.25">
      <c r="F41050" s="469"/>
    </row>
    <row r="41051" spans="6:6" x14ac:dyDescent="0.25">
      <c r="F41051" s="469"/>
    </row>
    <row r="41052" spans="6:6" x14ac:dyDescent="0.25">
      <c r="F41052" s="469"/>
    </row>
    <row r="41053" spans="6:6" x14ac:dyDescent="0.25">
      <c r="F41053" s="469"/>
    </row>
    <row r="41054" spans="6:6" x14ac:dyDescent="0.25">
      <c r="F41054" s="469"/>
    </row>
    <row r="41055" spans="6:6" x14ac:dyDescent="0.25">
      <c r="F41055" s="469"/>
    </row>
    <row r="41056" spans="6:6" x14ac:dyDescent="0.25">
      <c r="F41056" s="469"/>
    </row>
    <row r="41057" spans="6:6" x14ac:dyDescent="0.25">
      <c r="F41057" s="469"/>
    </row>
    <row r="41058" spans="6:6" x14ac:dyDescent="0.25">
      <c r="F41058" s="469"/>
    </row>
    <row r="41059" spans="6:6" x14ac:dyDescent="0.25">
      <c r="F41059" s="469"/>
    </row>
    <row r="41060" spans="6:6" x14ac:dyDescent="0.25">
      <c r="F41060" s="469"/>
    </row>
    <row r="41061" spans="6:6" x14ac:dyDescent="0.25">
      <c r="F41061" s="469"/>
    </row>
    <row r="41062" spans="6:6" x14ac:dyDescent="0.25">
      <c r="F41062" s="469"/>
    </row>
    <row r="41063" spans="6:6" x14ac:dyDescent="0.25">
      <c r="F41063" s="469"/>
    </row>
    <row r="41064" spans="6:6" x14ac:dyDescent="0.25">
      <c r="F41064" s="469"/>
    </row>
    <row r="41065" spans="6:6" x14ac:dyDescent="0.25">
      <c r="F41065" s="469"/>
    </row>
    <row r="41066" spans="6:6" x14ac:dyDescent="0.25">
      <c r="F41066" s="469"/>
    </row>
    <row r="41067" spans="6:6" x14ac:dyDescent="0.25">
      <c r="F41067" s="469"/>
    </row>
    <row r="41068" spans="6:6" x14ac:dyDescent="0.25">
      <c r="F41068" s="469"/>
    </row>
    <row r="41069" spans="6:6" x14ac:dyDescent="0.25">
      <c r="F41069" s="469"/>
    </row>
    <row r="41070" spans="6:6" x14ac:dyDescent="0.25">
      <c r="F41070" s="469"/>
    </row>
    <row r="41071" spans="6:6" x14ac:dyDescent="0.25">
      <c r="F41071" s="469"/>
    </row>
    <row r="41072" spans="6:6" x14ac:dyDescent="0.25">
      <c r="F41072" s="469"/>
    </row>
    <row r="41073" spans="6:6" x14ac:dyDescent="0.25">
      <c r="F41073" s="469"/>
    </row>
    <row r="41074" spans="6:6" x14ac:dyDescent="0.25">
      <c r="F41074" s="469"/>
    </row>
    <row r="41075" spans="6:6" x14ac:dyDescent="0.25">
      <c r="F41075" s="469"/>
    </row>
    <row r="41076" spans="6:6" x14ac:dyDescent="0.25">
      <c r="F41076" s="469"/>
    </row>
    <row r="41077" spans="6:6" x14ac:dyDescent="0.25">
      <c r="F41077" s="469"/>
    </row>
    <row r="41078" spans="6:6" x14ac:dyDescent="0.25">
      <c r="F41078" s="469"/>
    </row>
    <row r="41079" spans="6:6" x14ac:dyDescent="0.25">
      <c r="F41079" s="469"/>
    </row>
    <row r="41080" spans="6:6" x14ac:dyDescent="0.25">
      <c r="F41080" s="469"/>
    </row>
    <row r="41081" spans="6:6" x14ac:dyDescent="0.25">
      <c r="F41081" s="469"/>
    </row>
    <row r="41082" spans="6:6" x14ac:dyDescent="0.25">
      <c r="F41082" s="469"/>
    </row>
    <row r="41083" spans="6:6" x14ac:dyDescent="0.25">
      <c r="F41083" s="469"/>
    </row>
    <row r="41084" spans="6:6" x14ac:dyDescent="0.25">
      <c r="F41084" s="469"/>
    </row>
    <row r="41085" spans="6:6" x14ac:dyDescent="0.25">
      <c r="F41085" s="469"/>
    </row>
    <row r="41086" spans="6:6" x14ac:dyDescent="0.25">
      <c r="F41086" s="469"/>
    </row>
    <row r="41087" spans="6:6" x14ac:dyDescent="0.25">
      <c r="F41087" s="469"/>
    </row>
    <row r="41088" spans="6:6" x14ac:dyDescent="0.25">
      <c r="F41088" s="469"/>
    </row>
    <row r="41089" spans="6:6" x14ac:dyDescent="0.25">
      <c r="F41089" s="469"/>
    </row>
    <row r="41090" spans="6:6" x14ac:dyDescent="0.25">
      <c r="F41090" s="469"/>
    </row>
    <row r="41091" spans="6:6" x14ac:dyDescent="0.25">
      <c r="F41091" s="469"/>
    </row>
    <row r="41092" spans="6:6" x14ac:dyDescent="0.25">
      <c r="F41092" s="469"/>
    </row>
    <row r="41093" spans="6:6" x14ac:dyDescent="0.25">
      <c r="F41093" s="469"/>
    </row>
    <row r="41094" spans="6:6" x14ac:dyDescent="0.25">
      <c r="F41094" s="469"/>
    </row>
    <row r="41095" spans="6:6" x14ac:dyDescent="0.25">
      <c r="F41095" s="469"/>
    </row>
    <row r="41096" spans="6:6" x14ac:dyDescent="0.25">
      <c r="F41096" s="469"/>
    </row>
    <row r="41097" spans="6:6" x14ac:dyDescent="0.25">
      <c r="F41097" s="469"/>
    </row>
    <row r="41098" spans="6:6" x14ac:dyDescent="0.25">
      <c r="F41098" s="469"/>
    </row>
    <row r="41099" spans="6:6" x14ac:dyDescent="0.25">
      <c r="F41099" s="469"/>
    </row>
    <row r="41100" spans="6:6" x14ac:dyDescent="0.25">
      <c r="F41100" s="469"/>
    </row>
    <row r="41101" spans="6:6" x14ac:dyDescent="0.25">
      <c r="F41101" s="469"/>
    </row>
    <row r="41102" spans="6:6" x14ac:dyDescent="0.25">
      <c r="F41102" s="469"/>
    </row>
    <row r="41103" spans="6:6" x14ac:dyDescent="0.25">
      <c r="F41103" s="469"/>
    </row>
    <row r="41104" spans="6:6" x14ac:dyDescent="0.25">
      <c r="F41104" s="469"/>
    </row>
    <row r="41105" spans="6:6" x14ac:dyDescent="0.25">
      <c r="F41105" s="469"/>
    </row>
    <row r="41106" spans="6:6" x14ac:dyDescent="0.25">
      <c r="F41106" s="469"/>
    </row>
    <row r="41107" spans="6:6" x14ac:dyDescent="0.25">
      <c r="F41107" s="469"/>
    </row>
    <row r="41108" spans="6:6" x14ac:dyDescent="0.25">
      <c r="F41108" s="469"/>
    </row>
    <row r="41109" spans="6:6" x14ac:dyDescent="0.25">
      <c r="F41109" s="469"/>
    </row>
    <row r="41110" spans="6:6" x14ac:dyDescent="0.25">
      <c r="F41110" s="469"/>
    </row>
    <row r="41111" spans="6:6" x14ac:dyDescent="0.25">
      <c r="F41111" s="469"/>
    </row>
    <row r="41112" spans="6:6" x14ac:dyDescent="0.25">
      <c r="F41112" s="469"/>
    </row>
    <row r="41113" spans="6:6" x14ac:dyDescent="0.25">
      <c r="F41113" s="469"/>
    </row>
    <row r="41114" spans="6:6" x14ac:dyDescent="0.25">
      <c r="F41114" s="469"/>
    </row>
    <row r="41115" spans="6:6" x14ac:dyDescent="0.25">
      <c r="F41115" s="469"/>
    </row>
    <row r="41116" spans="6:6" x14ac:dyDescent="0.25">
      <c r="F41116" s="469"/>
    </row>
    <row r="41117" spans="6:6" x14ac:dyDescent="0.25">
      <c r="F41117" s="469"/>
    </row>
    <row r="41118" spans="6:6" x14ac:dyDescent="0.25">
      <c r="F41118" s="469"/>
    </row>
    <row r="41119" spans="6:6" x14ac:dyDescent="0.25">
      <c r="F41119" s="469"/>
    </row>
    <row r="41120" spans="6:6" x14ac:dyDescent="0.25">
      <c r="F41120" s="469"/>
    </row>
    <row r="41121" spans="6:6" x14ac:dyDescent="0.25">
      <c r="F41121" s="469"/>
    </row>
    <row r="41122" spans="6:6" x14ac:dyDescent="0.25">
      <c r="F41122" s="469"/>
    </row>
    <row r="41123" spans="6:6" x14ac:dyDescent="0.25">
      <c r="F41123" s="469"/>
    </row>
    <row r="41124" spans="6:6" x14ac:dyDescent="0.25">
      <c r="F41124" s="469"/>
    </row>
    <row r="41125" spans="6:6" x14ac:dyDescent="0.25">
      <c r="F41125" s="469"/>
    </row>
    <row r="41126" spans="6:6" x14ac:dyDescent="0.25">
      <c r="F41126" s="469"/>
    </row>
    <row r="41127" spans="6:6" x14ac:dyDescent="0.25">
      <c r="F41127" s="469"/>
    </row>
    <row r="41128" spans="6:6" x14ac:dyDescent="0.25">
      <c r="F41128" s="469"/>
    </row>
    <row r="41129" spans="6:6" x14ac:dyDescent="0.25">
      <c r="F41129" s="469"/>
    </row>
    <row r="41130" spans="6:6" x14ac:dyDescent="0.25">
      <c r="F41130" s="469"/>
    </row>
    <row r="41131" spans="6:6" x14ac:dyDescent="0.25">
      <c r="F41131" s="469"/>
    </row>
    <row r="41132" spans="6:6" x14ac:dyDescent="0.25">
      <c r="F41132" s="469"/>
    </row>
    <row r="41133" spans="6:6" x14ac:dyDescent="0.25">
      <c r="F41133" s="469"/>
    </row>
    <row r="41134" spans="6:6" x14ac:dyDescent="0.25">
      <c r="F41134" s="469"/>
    </row>
    <row r="41135" spans="6:6" x14ac:dyDescent="0.25">
      <c r="F41135" s="469"/>
    </row>
    <row r="41136" spans="6:6" x14ac:dyDescent="0.25">
      <c r="F41136" s="469"/>
    </row>
    <row r="41137" spans="6:6" x14ac:dyDescent="0.25">
      <c r="F41137" s="469"/>
    </row>
    <row r="41138" spans="6:6" x14ac:dyDescent="0.25">
      <c r="F41138" s="469"/>
    </row>
    <row r="41139" spans="6:6" x14ac:dyDescent="0.25">
      <c r="F41139" s="469"/>
    </row>
    <row r="41140" spans="6:6" x14ac:dyDescent="0.25">
      <c r="F41140" s="469"/>
    </row>
    <row r="41141" spans="6:6" x14ac:dyDescent="0.25">
      <c r="F41141" s="469"/>
    </row>
    <row r="41142" spans="6:6" x14ac:dyDescent="0.25">
      <c r="F41142" s="469"/>
    </row>
    <row r="41143" spans="6:6" x14ac:dyDescent="0.25">
      <c r="F41143" s="469"/>
    </row>
    <row r="41144" spans="6:6" x14ac:dyDescent="0.25">
      <c r="F41144" s="469"/>
    </row>
    <row r="41145" spans="6:6" x14ac:dyDescent="0.25">
      <c r="F41145" s="469"/>
    </row>
    <row r="41146" spans="6:6" x14ac:dyDescent="0.25">
      <c r="F41146" s="469"/>
    </row>
    <row r="41147" spans="6:6" x14ac:dyDescent="0.25">
      <c r="F41147" s="469"/>
    </row>
    <row r="41148" spans="6:6" x14ac:dyDescent="0.25">
      <c r="F41148" s="469"/>
    </row>
    <row r="41149" spans="6:6" x14ac:dyDescent="0.25">
      <c r="F41149" s="469"/>
    </row>
    <row r="41150" spans="6:6" x14ac:dyDescent="0.25">
      <c r="F41150" s="469"/>
    </row>
    <row r="41151" spans="6:6" x14ac:dyDescent="0.25">
      <c r="F41151" s="469"/>
    </row>
    <row r="41152" spans="6:6" x14ac:dyDescent="0.25">
      <c r="F41152" s="469"/>
    </row>
    <row r="41153" spans="6:6" x14ac:dyDescent="0.25">
      <c r="F41153" s="469"/>
    </row>
    <row r="41154" spans="6:6" x14ac:dyDescent="0.25">
      <c r="F41154" s="469"/>
    </row>
    <row r="41155" spans="6:6" x14ac:dyDescent="0.25">
      <c r="F41155" s="469"/>
    </row>
    <row r="41156" spans="6:6" x14ac:dyDescent="0.25">
      <c r="F41156" s="469"/>
    </row>
    <row r="41157" spans="6:6" x14ac:dyDescent="0.25">
      <c r="F41157" s="469"/>
    </row>
    <row r="41158" spans="6:6" x14ac:dyDescent="0.25">
      <c r="F41158" s="469"/>
    </row>
    <row r="41159" spans="6:6" x14ac:dyDescent="0.25">
      <c r="F41159" s="469"/>
    </row>
    <row r="41160" spans="6:6" x14ac:dyDescent="0.25">
      <c r="F41160" s="469"/>
    </row>
    <row r="41161" spans="6:6" x14ac:dyDescent="0.25">
      <c r="F41161" s="469"/>
    </row>
    <row r="41162" spans="6:6" x14ac:dyDescent="0.25">
      <c r="F41162" s="469"/>
    </row>
    <row r="41163" spans="6:6" x14ac:dyDescent="0.25">
      <c r="F41163" s="469"/>
    </row>
    <row r="41164" spans="6:6" x14ac:dyDescent="0.25">
      <c r="F41164" s="469"/>
    </row>
    <row r="41165" spans="6:6" x14ac:dyDescent="0.25">
      <c r="F41165" s="469"/>
    </row>
    <row r="41166" spans="6:6" x14ac:dyDescent="0.25">
      <c r="F41166" s="469"/>
    </row>
    <row r="41167" spans="6:6" x14ac:dyDescent="0.25">
      <c r="F41167" s="469"/>
    </row>
    <row r="41168" spans="6:6" x14ac:dyDescent="0.25">
      <c r="F41168" s="469"/>
    </row>
    <row r="41169" spans="6:6" x14ac:dyDescent="0.25">
      <c r="F41169" s="469"/>
    </row>
    <row r="41170" spans="6:6" x14ac:dyDescent="0.25">
      <c r="F41170" s="469"/>
    </row>
    <row r="41171" spans="6:6" x14ac:dyDescent="0.25">
      <c r="F41171" s="469"/>
    </row>
    <row r="41172" spans="6:6" x14ac:dyDescent="0.25">
      <c r="F41172" s="469"/>
    </row>
    <row r="41173" spans="6:6" x14ac:dyDescent="0.25">
      <c r="F41173" s="469"/>
    </row>
    <row r="41174" spans="6:6" x14ac:dyDescent="0.25">
      <c r="F41174" s="469"/>
    </row>
    <row r="41175" spans="6:6" x14ac:dyDescent="0.25">
      <c r="F41175" s="469"/>
    </row>
    <row r="41176" spans="6:6" x14ac:dyDescent="0.25">
      <c r="F41176" s="469"/>
    </row>
    <row r="41177" spans="6:6" x14ac:dyDescent="0.25">
      <c r="F41177" s="469"/>
    </row>
    <row r="41178" spans="6:6" x14ac:dyDescent="0.25">
      <c r="F41178" s="469"/>
    </row>
    <row r="41179" spans="6:6" x14ac:dyDescent="0.25">
      <c r="F41179" s="469"/>
    </row>
    <row r="41180" spans="6:6" x14ac:dyDescent="0.25">
      <c r="F41180" s="469"/>
    </row>
    <row r="41181" spans="6:6" x14ac:dyDescent="0.25">
      <c r="F41181" s="469"/>
    </row>
    <row r="41182" spans="6:6" x14ac:dyDescent="0.25">
      <c r="F41182" s="469"/>
    </row>
    <row r="41183" spans="6:6" x14ac:dyDescent="0.25">
      <c r="F41183" s="469"/>
    </row>
    <row r="41184" spans="6:6" x14ac:dyDescent="0.25">
      <c r="F41184" s="469"/>
    </row>
    <row r="41185" spans="6:6" x14ac:dyDescent="0.25">
      <c r="F41185" s="469"/>
    </row>
    <row r="41186" spans="6:6" x14ac:dyDescent="0.25">
      <c r="F41186" s="469"/>
    </row>
    <row r="41187" spans="6:6" x14ac:dyDescent="0.25">
      <c r="F41187" s="469"/>
    </row>
    <row r="41188" spans="6:6" x14ac:dyDescent="0.25">
      <c r="F41188" s="469"/>
    </row>
    <row r="41189" spans="6:6" x14ac:dyDescent="0.25">
      <c r="F41189" s="469"/>
    </row>
    <row r="41190" spans="6:6" x14ac:dyDescent="0.25">
      <c r="F41190" s="469"/>
    </row>
    <row r="41191" spans="6:6" x14ac:dyDescent="0.25">
      <c r="F41191" s="469"/>
    </row>
    <row r="41192" spans="6:6" x14ac:dyDescent="0.25">
      <c r="F41192" s="469"/>
    </row>
    <row r="41193" spans="6:6" x14ac:dyDescent="0.25">
      <c r="F41193" s="469"/>
    </row>
    <row r="41194" spans="6:6" x14ac:dyDescent="0.25">
      <c r="F41194" s="469"/>
    </row>
    <row r="41195" spans="6:6" x14ac:dyDescent="0.25">
      <c r="F41195" s="469"/>
    </row>
    <row r="41196" spans="6:6" x14ac:dyDescent="0.25">
      <c r="F41196" s="469"/>
    </row>
    <row r="41197" spans="6:6" x14ac:dyDescent="0.25">
      <c r="F41197" s="469"/>
    </row>
    <row r="41198" spans="6:6" x14ac:dyDescent="0.25">
      <c r="F41198" s="469"/>
    </row>
    <row r="41199" spans="6:6" x14ac:dyDescent="0.25">
      <c r="F41199" s="469"/>
    </row>
    <row r="41200" spans="6:6" x14ac:dyDescent="0.25">
      <c r="F41200" s="469"/>
    </row>
    <row r="41201" spans="6:6" x14ac:dyDescent="0.25">
      <c r="F41201" s="469"/>
    </row>
    <row r="41202" spans="6:6" x14ac:dyDescent="0.25">
      <c r="F41202" s="469"/>
    </row>
    <row r="41203" spans="6:6" x14ac:dyDescent="0.25">
      <c r="F41203" s="469"/>
    </row>
    <row r="41204" spans="6:6" x14ac:dyDescent="0.25">
      <c r="F41204" s="469"/>
    </row>
    <row r="41205" spans="6:6" x14ac:dyDescent="0.25">
      <c r="F41205" s="469"/>
    </row>
    <row r="41206" spans="6:6" x14ac:dyDescent="0.25">
      <c r="F41206" s="469"/>
    </row>
    <row r="41207" spans="6:6" x14ac:dyDescent="0.25">
      <c r="F41207" s="469"/>
    </row>
    <row r="41208" spans="6:6" x14ac:dyDescent="0.25">
      <c r="F41208" s="469"/>
    </row>
    <row r="41209" spans="6:6" x14ac:dyDescent="0.25">
      <c r="F41209" s="469"/>
    </row>
    <row r="41210" spans="6:6" x14ac:dyDescent="0.25">
      <c r="F41210" s="469"/>
    </row>
    <row r="41211" spans="6:6" x14ac:dyDescent="0.25">
      <c r="F41211" s="469"/>
    </row>
    <row r="41212" spans="6:6" x14ac:dyDescent="0.25">
      <c r="F41212" s="469"/>
    </row>
    <row r="41213" spans="6:6" x14ac:dyDescent="0.25">
      <c r="F41213" s="469"/>
    </row>
    <row r="41214" spans="6:6" x14ac:dyDescent="0.25">
      <c r="F41214" s="469"/>
    </row>
    <row r="41215" spans="6:6" x14ac:dyDescent="0.25">
      <c r="F41215" s="469"/>
    </row>
    <row r="41216" spans="6:6" x14ac:dyDescent="0.25">
      <c r="F41216" s="469"/>
    </row>
    <row r="41217" spans="6:6" x14ac:dyDescent="0.25">
      <c r="F41217" s="469"/>
    </row>
    <row r="41218" spans="6:6" x14ac:dyDescent="0.25">
      <c r="F41218" s="469"/>
    </row>
    <row r="41219" spans="6:6" x14ac:dyDescent="0.25">
      <c r="F41219" s="469"/>
    </row>
    <row r="41220" spans="6:6" x14ac:dyDescent="0.25">
      <c r="F41220" s="469"/>
    </row>
    <row r="41221" spans="6:6" x14ac:dyDescent="0.25">
      <c r="F41221" s="469"/>
    </row>
    <row r="41222" spans="6:6" x14ac:dyDescent="0.25">
      <c r="F41222" s="469"/>
    </row>
    <row r="41223" spans="6:6" x14ac:dyDescent="0.25">
      <c r="F41223" s="469"/>
    </row>
    <row r="41224" spans="6:6" x14ac:dyDescent="0.25">
      <c r="F41224" s="469"/>
    </row>
    <row r="41225" spans="6:6" x14ac:dyDescent="0.25">
      <c r="F41225" s="469"/>
    </row>
    <row r="41226" spans="6:6" x14ac:dyDescent="0.25">
      <c r="F41226" s="469"/>
    </row>
    <row r="41227" spans="6:6" x14ac:dyDescent="0.25">
      <c r="F41227" s="469"/>
    </row>
    <row r="41228" spans="6:6" x14ac:dyDescent="0.25">
      <c r="F41228" s="469"/>
    </row>
    <row r="41229" spans="6:6" x14ac:dyDescent="0.25">
      <c r="F41229" s="469"/>
    </row>
    <row r="41230" spans="6:6" x14ac:dyDescent="0.25">
      <c r="F41230" s="469"/>
    </row>
    <row r="41231" spans="6:6" x14ac:dyDescent="0.25">
      <c r="F41231" s="469"/>
    </row>
    <row r="41232" spans="6:6" x14ac:dyDescent="0.25">
      <c r="F41232" s="469"/>
    </row>
    <row r="41233" spans="6:6" x14ac:dyDescent="0.25">
      <c r="F41233" s="469"/>
    </row>
    <row r="41234" spans="6:6" x14ac:dyDescent="0.25">
      <c r="F41234" s="469"/>
    </row>
    <row r="41235" spans="6:6" x14ac:dyDescent="0.25">
      <c r="F41235" s="469"/>
    </row>
    <row r="41236" spans="6:6" x14ac:dyDescent="0.25">
      <c r="F41236" s="469"/>
    </row>
    <row r="41237" spans="6:6" x14ac:dyDescent="0.25">
      <c r="F41237" s="469"/>
    </row>
    <row r="41238" spans="6:6" x14ac:dyDescent="0.25">
      <c r="F41238" s="469"/>
    </row>
    <row r="41239" spans="6:6" x14ac:dyDescent="0.25">
      <c r="F41239" s="469"/>
    </row>
    <row r="41240" spans="6:6" x14ac:dyDescent="0.25">
      <c r="F41240" s="469"/>
    </row>
    <row r="41241" spans="6:6" x14ac:dyDescent="0.25">
      <c r="F41241" s="469"/>
    </row>
    <row r="41242" spans="6:6" x14ac:dyDescent="0.25">
      <c r="F41242" s="469"/>
    </row>
    <row r="41243" spans="6:6" x14ac:dyDescent="0.25">
      <c r="F41243" s="469"/>
    </row>
    <row r="41244" spans="6:6" x14ac:dyDescent="0.25">
      <c r="F41244" s="469"/>
    </row>
    <row r="41245" spans="6:6" x14ac:dyDescent="0.25">
      <c r="F41245" s="469"/>
    </row>
    <row r="41246" spans="6:6" x14ac:dyDescent="0.25">
      <c r="F41246" s="469"/>
    </row>
    <row r="41247" spans="6:6" x14ac:dyDescent="0.25">
      <c r="F41247" s="469"/>
    </row>
    <row r="41248" spans="6:6" x14ac:dyDescent="0.25">
      <c r="F41248" s="469"/>
    </row>
    <row r="41249" spans="6:6" x14ac:dyDescent="0.25">
      <c r="F41249" s="469"/>
    </row>
    <row r="41250" spans="6:6" x14ac:dyDescent="0.25">
      <c r="F41250" s="469"/>
    </row>
    <row r="41251" spans="6:6" x14ac:dyDescent="0.25">
      <c r="F41251" s="469"/>
    </row>
    <row r="41252" spans="6:6" x14ac:dyDescent="0.25">
      <c r="F41252" s="469"/>
    </row>
    <row r="41253" spans="6:6" x14ac:dyDescent="0.25">
      <c r="F41253" s="469"/>
    </row>
    <row r="41254" spans="6:6" x14ac:dyDescent="0.25">
      <c r="F41254" s="469"/>
    </row>
    <row r="41255" spans="6:6" x14ac:dyDescent="0.25">
      <c r="F41255" s="469"/>
    </row>
    <row r="41256" spans="6:6" x14ac:dyDescent="0.25">
      <c r="F41256" s="469"/>
    </row>
    <row r="41257" spans="6:6" x14ac:dyDescent="0.25">
      <c r="F41257" s="469"/>
    </row>
    <row r="41258" spans="6:6" x14ac:dyDescent="0.25">
      <c r="F41258" s="469"/>
    </row>
    <row r="41259" spans="6:6" x14ac:dyDescent="0.25">
      <c r="F41259" s="469"/>
    </row>
    <row r="41260" spans="6:6" x14ac:dyDescent="0.25">
      <c r="F41260" s="469"/>
    </row>
    <row r="41261" spans="6:6" x14ac:dyDescent="0.25">
      <c r="F41261" s="469"/>
    </row>
    <row r="41262" spans="6:6" x14ac:dyDescent="0.25">
      <c r="F41262" s="469"/>
    </row>
    <row r="41263" spans="6:6" x14ac:dyDescent="0.25">
      <c r="F41263" s="469"/>
    </row>
    <row r="41264" spans="6:6" x14ac:dyDescent="0.25">
      <c r="F41264" s="469"/>
    </row>
    <row r="41265" spans="6:6" x14ac:dyDescent="0.25">
      <c r="F41265" s="469"/>
    </row>
    <row r="41266" spans="6:6" x14ac:dyDescent="0.25">
      <c r="F41266" s="469"/>
    </row>
    <row r="41267" spans="6:6" x14ac:dyDescent="0.25">
      <c r="F41267" s="469"/>
    </row>
    <row r="41268" spans="6:6" x14ac:dyDescent="0.25">
      <c r="F41268" s="469"/>
    </row>
    <row r="41269" spans="6:6" x14ac:dyDescent="0.25">
      <c r="F41269" s="469"/>
    </row>
    <row r="41270" spans="6:6" x14ac:dyDescent="0.25">
      <c r="F41270" s="469"/>
    </row>
    <row r="41271" spans="6:6" x14ac:dyDescent="0.25">
      <c r="F41271" s="469"/>
    </row>
    <row r="41272" spans="6:6" x14ac:dyDescent="0.25">
      <c r="F41272" s="469"/>
    </row>
    <row r="41273" spans="6:6" x14ac:dyDescent="0.25">
      <c r="F41273" s="469"/>
    </row>
    <row r="41274" spans="6:6" x14ac:dyDescent="0.25">
      <c r="F41274" s="469"/>
    </row>
    <row r="41275" spans="6:6" x14ac:dyDescent="0.25">
      <c r="F41275" s="469"/>
    </row>
    <row r="41276" spans="6:6" x14ac:dyDescent="0.25">
      <c r="F41276" s="469"/>
    </row>
    <row r="41277" spans="6:6" x14ac:dyDescent="0.25">
      <c r="F41277" s="469"/>
    </row>
    <row r="41278" spans="6:6" x14ac:dyDescent="0.25">
      <c r="F41278" s="469"/>
    </row>
    <row r="41279" spans="6:6" x14ac:dyDescent="0.25">
      <c r="F41279" s="469"/>
    </row>
    <row r="41280" spans="6:6" x14ac:dyDescent="0.25">
      <c r="F41280" s="469"/>
    </row>
    <row r="41281" spans="6:6" x14ac:dyDescent="0.25">
      <c r="F41281" s="469"/>
    </row>
    <row r="41282" spans="6:6" x14ac:dyDescent="0.25">
      <c r="F41282" s="469"/>
    </row>
    <row r="41283" spans="6:6" x14ac:dyDescent="0.25">
      <c r="F41283" s="469"/>
    </row>
    <row r="41284" spans="6:6" x14ac:dyDescent="0.25">
      <c r="F41284" s="469"/>
    </row>
    <row r="41285" spans="6:6" x14ac:dyDescent="0.25">
      <c r="F41285" s="469"/>
    </row>
    <row r="41286" spans="6:6" x14ac:dyDescent="0.25">
      <c r="F41286" s="469"/>
    </row>
    <row r="41287" spans="6:6" x14ac:dyDescent="0.25">
      <c r="F41287" s="469"/>
    </row>
    <row r="41288" spans="6:6" x14ac:dyDescent="0.25">
      <c r="F41288" s="469"/>
    </row>
    <row r="41289" spans="6:6" x14ac:dyDescent="0.25">
      <c r="F41289" s="469"/>
    </row>
    <row r="41290" spans="6:6" x14ac:dyDescent="0.25">
      <c r="F41290" s="469"/>
    </row>
    <row r="41291" spans="6:6" x14ac:dyDescent="0.25">
      <c r="F41291" s="469"/>
    </row>
    <row r="41292" spans="6:6" x14ac:dyDescent="0.25">
      <c r="F41292" s="469"/>
    </row>
    <row r="41293" spans="6:6" x14ac:dyDescent="0.25">
      <c r="F41293" s="469"/>
    </row>
    <row r="41294" spans="6:6" x14ac:dyDescent="0.25">
      <c r="F41294" s="469"/>
    </row>
    <row r="41295" spans="6:6" x14ac:dyDescent="0.25">
      <c r="F41295" s="469"/>
    </row>
    <row r="41296" spans="6:6" x14ac:dyDescent="0.25">
      <c r="F41296" s="469"/>
    </row>
    <row r="41297" spans="6:6" x14ac:dyDescent="0.25">
      <c r="F41297" s="469"/>
    </row>
    <row r="41298" spans="6:6" x14ac:dyDescent="0.25">
      <c r="F41298" s="469"/>
    </row>
    <row r="41299" spans="6:6" x14ac:dyDescent="0.25">
      <c r="F41299" s="469"/>
    </row>
    <row r="41300" spans="6:6" x14ac:dyDescent="0.25">
      <c r="F41300" s="469"/>
    </row>
    <row r="41301" spans="6:6" x14ac:dyDescent="0.25">
      <c r="F41301" s="469"/>
    </row>
    <row r="41302" spans="6:6" x14ac:dyDescent="0.25">
      <c r="F41302" s="469"/>
    </row>
    <row r="41303" spans="6:6" x14ac:dyDescent="0.25">
      <c r="F41303" s="469"/>
    </row>
    <row r="41304" spans="6:6" x14ac:dyDescent="0.25">
      <c r="F41304" s="469"/>
    </row>
    <row r="41305" spans="6:6" x14ac:dyDescent="0.25">
      <c r="F41305" s="469"/>
    </row>
    <row r="41306" spans="6:6" x14ac:dyDescent="0.25">
      <c r="F41306" s="469"/>
    </row>
    <row r="41307" spans="6:6" x14ac:dyDescent="0.25">
      <c r="F41307" s="469"/>
    </row>
    <row r="41308" spans="6:6" x14ac:dyDescent="0.25">
      <c r="F41308" s="469"/>
    </row>
    <row r="41309" spans="6:6" x14ac:dyDescent="0.25">
      <c r="F41309" s="469"/>
    </row>
    <row r="41310" spans="6:6" x14ac:dyDescent="0.25">
      <c r="F41310" s="469"/>
    </row>
    <row r="41311" spans="6:6" x14ac:dyDescent="0.25">
      <c r="F41311" s="469"/>
    </row>
    <row r="41312" spans="6:6" x14ac:dyDescent="0.25">
      <c r="F41312" s="469"/>
    </row>
    <row r="41313" spans="6:6" x14ac:dyDescent="0.25">
      <c r="F41313" s="469"/>
    </row>
    <row r="41314" spans="6:6" x14ac:dyDescent="0.25">
      <c r="F41314" s="469"/>
    </row>
    <row r="41315" spans="6:6" x14ac:dyDescent="0.25">
      <c r="F41315" s="469"/>
    </row>
    <row r="41316" spans="6:6" x14ac:dyDescent="0.25">
      <c r="F41316" s="469"/>
    </row>
    <row r="41317" spans="6:6" x14ac:dyDescent="0.25">
      <c r="F41317" s="469"/>
    </row>
    <row r="41318" spans="6:6" x14ac:dyDescent="0.25">
      <c r="F41318" s="469"/>
    </row>
    <row r="41319" spans="6:6" x14ac:dyDescent="0.25">
      <c r="F41319" s="469"/>
    </row>
    <row r="41320" spans="6:6" x14ac:dyDescent="0.25">
      <c r="F41320" s="469"/>
    </row>
    <row r="41321" spans="6:6" x14ac:dyDescent="0.25">
      <c r="F41321" s="469"/>
    </row>
    <row r="41322" spans="6:6" x14ac:dyDescent="0.25">
      <c r="F41322" s="469"/>
    </row>
    <row r="41323" spans="6:6" x14ac:dyDescent="0.25">
      <c r="F41323" s="469"/>
    </row>
    <row r="41324" spans="6:6" x14ac:dyDescent="0.25">
      <c r="F41324" s="469"/>
    </row>
    <row r="41325" spans="6:6" x14ac:dyDescent="0.25">
      <c r="F41325" s="469"/>
    </row>
    <row r="41326" spans="6:6" x14ac:dyDescent="0.25">
      <c r="F41326" s="469"/>
    </row>
    <row r="41327" spans="6:6" x14ac:dyDescent="0.25">
      <c r="F41327" s="469"/>
    </row>
    <row r="41328" spans="6:6" x14ac:dyDescent="0.25">
      <c r="F41328" s="469"/>
    </row>
    <row r="41329" spans="6:6" x14ac:dyDescent="0.25">
      <c r="F41329" s="469"/>
    </row>
    <row r="41330" spans="6:6" x14ac:dyDescent="0.25">
      <c r="F41330" s="469"/>
    </row>
    <row r="41331" spans="6:6" x14ac:dyDescent="0.25">
      <c r="F41331" s="469"/>
    </row>
    <row r="41332" spans="6:6" x14ac:dyDescent="0.25">
      <c r="F41332" s="469"/>
    </row>
    <row r="41333" spans="6:6" x14ac:dyDescent="0.25">
      <c r="F41333" s="469"/>
    </row>
    <row r="41334" spans="6:6" x14ac:dyDescent="0.25">
      <c r="F41334" s="469"/>
    </row>
    <row r="41335" spans="6:6" x14ac:dyDescent="0.25">
      <c r="F41335" s="469"/>
    </row>
    <row r="41336" spans="6:6" x14ac:dyDescent="0.25">
      <c r="F41336" s="469"/>
    </row>
    <row r="41337" spans="6:6" x14ac:dyDescent="0.25">
      <c r="F41337" s="469"/>
    </row>
    <row r="41338" spans="6:6" x14ac:dyDescent="0.25">
      <c r="F41338" s="469"/>
    </row>
    <row r="41339" spans="6:6" x14ac:dyDescent="0.25">
      <c r="F41339" s="469"/>
    </row>
    <row r="41340" spans="6:6" x14ac:dyDescent="0.25">
      <c r="F41340" s="469"/>
    </row>
    <row r="41341" spans="6:6" x14ac:dyDescent="0.25">
      <c r="F41341" s="469"/>
    </row>
    <row r="41342" spans="6:6" x14ac:dyDescent="0.25">
      <c r="F41342" s="469"/>
    </row>
    <row r="41343" spans="6:6" x14ac:dyDescent="0.25">
      <c r="F41343" s="469"/>
    </row>
    <row r="41344" spans="6:6" x14ac:dyDescent="0.25">
      <c r="F41344" s="469"/>
    </row>
    <row r="41345" spans="6:6" x14ac:dyDescent="0.25">
      <c r="F41345" s="469"/>
    </row>
    <row r="41346" spans="6:6" x14ac:dyDescent="0.25">
      <c r="F41346" s="469"/>
    </row>
    <row r="41347" spans="6:6" x14ac:dyDescent="0.25">
      <c r="F41347" s="469"/>
    </row>
    <row r="41348" spans="6:6" x14ac:dyDescent="0.25">
      <c r="F41348" s="469"/>
    </row>
    <row r="41349" spans="6:6" x14ac:dyDescent="0.25">
      <c r="F41349" s="469"/>
    </row>
    <row r="41350" spans="6:6" x14ac:dyDescent="0.25">
      <c r="F41350" s="469"/>
    </row>
    <row r="41351" spans="6:6" x14ac:dyDescent="0.25">
      <c r="F41351" s="469"/>
    </row>
    <row r="41352" spans="6:6" x14ac:dyDescent="0.25">
      <c r="F41352" s="469"/>
    </row>
    <row r="41353" spans="6:6" x14ac:dyDescent="0.25">
      <c r="F41353" s="469"/>
    </row>
    <row r="41354" spans="6:6" x14ac:dyDescent="0.25">
      <c r="F41354" s="469"/>
    </row>
    <row r="41355" spans="6:6" x14ac:dyDescent="0.25">
      <c r="F41355" s="469"/>
    </row>
    <row r="41356" spans="6:6" x14ac:dyDescent="0.25">
      <c r="F41356" s="469"/>
    </row>
    <row r="41357" spans="6:6" x14ac:dyDescent="0.25">
      <c r="F41357" s="469"/>
    </row>
    <row r="41358" spans="6:6" x14ac:dyDescent="0.25">
      <c r="F41358" s="469"/>
    </row>
    <row r="41359" spans="6:6" x14ac:dyDescent="0.25">
      <c r="F41359" s="469"/>
    </row>
    <row r="41360" spans="6:6" x14ac:dyDescent="0.25">
      <c r="F41360" s="469"/>
    </row>
    <row r="41361" spans="6:6" x14ac:dyDescent="0.25">
      <c r="F41361" s="469"/>
    </row>
    <row r="41362" spans="6:6" x14ac:dyDescent="0.25">
      <c r="F41362" s="469"/>
    </row>
    <row r="41363" spans="6:6" x14ac:dyDescent="0.25">
      <c r="F41363" s="469"/>
    </row>
    <row r="41364" spans="6:6" x14ac:dyDescent="0.25">
      <c r="F41364" s="469"/>
    </row>
    <row r="41365" spans="6:6" x14ac:dyDescent="0.25">
      <c r="F41365" s="469"/>
    </row>
    <row r="41366" spans="6:6" x14ac:dyDescent="0.25">
      <c r="F41366" s="469"/>
    </row>
    <row r="41367" spans="6:6" x14ac:dyDescent="0.25">
      <c r="F41367" s="469"/>
    </row>
    <row r="41368" spans="6:6" x14ac:dyDescent="0.25">
      <c r="F41368" s="469"/>
    </row>
    <row r="41369" spans="6:6" x14ac:dyDescent="0.25">
      <c r="F41369" s="469"/>
    </row>
    <row r="41370" spans="6:6" x14ac:dyDescent="0.25">
      <c r="F41370" s="469"/>
    </row>
    <row r="41371" spans="6:6" x14ac:dyDescent="0.25">
      <c r="F41371" s="469"/>
    </row>
    <row r="41372" spans="6:6" x14ac:dyDescent="0.25">
      <c r="F41372" s="469"/>
    </row>
    <row r="41373" spans="6:6" x14ac:dyDescent="0.25">
      <c r="F41373" s="469"/>
    </row>
    <row r="41374" spans="6:6" x14ac:dyDescent="0.25">
      <c r="F41374" s="469"/>
    </row>
    <row r="41375" spans="6:6" x14ac:dyDescent="0.25">
      <c r="F41375" s="469"/>
    </row>
    <row r="41376" spans="6:6" x14ac:dyDescent="0.25">
      <c r="F41376" s="469"/>
    </row>
    <row r="41377" spans="6:6" x14ac:dyDescent="0.25">
      <c r="F41377" s="469"/>
    </row>
    <row r="41378" spans="6:6" x14ac:dyDescent="0.25">
      <c r="F41378" s="469"/>
    </row>
    <row r="41379" spans="6:6" x14ac:dyDescent="0.25">
      <c r="F41379" s="469"/>
    </row>
    <row r="41380" spans="6:6" x14ac:dyDescent="0.25">
      <c r="F41380" s="469"/>
    </row>
    <row r="41381" spans="6:6" x14ac:dyDescent="0.25">
      <c r="F41381" s="469"/>
    </row>
    <row r="41382" spans="6:6" x14ac:dyDescent="0.25">
      <c r="F41382" s="469"/>
    </row>
    <row r="41383" spans="6:6" x14ac:dyDescent="0.25">
      <c r="F41383" s="469"/>
    </row>
    <row r="41384" spans="6:6" x14ac:dyDescent="0.25">
      <c r="F41384" s="469"/>
    </row>
    <row r="41385" spans="6:6" x14ac:dyDescent="0.25">
      <c r="F41385" s="469"/>
    </row>
    <row r="41386" spans="6:6" x14ac:dyDescent="0.25">
      <c r="F41386" s="469"/>
    </row>
    <row r="41387" spans="6:6" x14ac:dyDescent="0.25">
      <c r="F41387" s="469"/>
    </row>
    <row r="41388" spans="6:6" x14ac:dyDescent="0.25">
      <c r="F41388" s="469"/>
    </row>
    <row r="41389" spans="6:6" x14ac:dyDescent="0.25">
      <c r="F41389" s="469"/>
    </row>
    <row r="41390" spans="6:6" x14ac:dyDescent="0.25">
      <c r="F41390" s="469"/>
    </row>
    <row r="41391" spans="6:6" x14ac:dyDescent="0.25">
      <c r="F41391" s="469"/>
    </row>
    <row r="41392" spans="6:6" x14ac:dyDescent="0.25">
      <c r="F41392" s="469"/>
    </row>
    <row r="41393" spans="6:6" x14ac:dyDescent="0.25">
      <c r="F41393" s="469"/>
    </row>
    <row r="41394" spans="6:6" x14ac:dyDescent="0.25">
      <c r="F41394" s="469"/>
    </row>
    <row r="41395" spans="6:6" x14ac:dyDescent="0.25">
      <c r="F41395" s="469"/>
    </row>
    <row r="41396" spans="6:6" x14ac:dyDescent="0.25">
      <c r="F41396" s="469"/>
    </row>
    <row r="41397" spans="6:6" x14ac:dyDescent="0.25">
      <c r="F41397" s="469"/>
    </row>
    <row r="41398" spans="6:6" x14ac:dyDescent="0.25">
      <c r="F41398" s="469"/>
    </row>
    <row r="41399" spans="6:6" x14ac:dyDescent="0.25">
      <c r="F41399" s="469"/>
    </row>
    <row r="41400" spans="6:6" x14ac:dyDescent="0.25">
      <c r="F41400" s="469"/>
    </row>
    <row r="41401" spans="6:6" x14ac:dyDescent="0.25">
      <c r="F41401" s="469"/>
    </row>
    <row r="41402" spans="6:6" x14ac:dyDescent="0.25">
      <c r="F41402" s="469"/>
    </row>
    <row r="41403" spans="6:6" x14ac:dyDescent="0.25">
      <c r="F41403" s="469"/>
    </row>
    <row r="41404" spans="6:6" x14ac:dyDescent="0.25">
      <c r="F41404" s="469"/>
    </row>
    <row r="41405" spans="6:6" x14ac:dyDescent="0.25">
      <c r="F41405" s="469"/>
    </row>
    <row r="41406" spans="6:6" x14ac:dyDescent="0.25">
      <c r="F41406" s="469"/>
    </row>
    <row r="41407" spans="6:6" x14ac:dyDescent="0.25">
      <c r="F41407" s="469"/>
    </row>
    <row r="41408" spans="6:6" x14ac:dyDescent="0.25">
      <c r="F41408" s="469"/>
    </row>
    <row r="41409" spans="6:6" x14ac:dyDescent="0.25">
      <c r="F41409" s="469"/>
    </row>
    <row r="41410" spans="6:6" x14ac:dyDescent="0.25">
      <c r="F41410" s="469"/>
    </row>
    <row r="41411" spans="6:6" x14ac:dyDescent="0.25">
      <c r="F41411" s="469"/>
    </row>
    <row r="41412" spans="6:6" x14ac:dyDescent="0.25">
      <c r="F41412" s="469"/>
    </row>
    <row r="41413" spans="6:6" x14ac:dyDescent="0.25">
      <c r="F41413" s="469"/>
    </row>
    <row r="41414" spans="6:6" x14ac:dyDescent="0.25">
      <c r="F41414" s="469"/>
    </row>
    <row r="41415" spans="6:6" x14ac:dyDescent="0.25">
      <c r="F41415" s="469"/>
    </row>
    <row r="41416" spans="6:6" x14ac:dyDescent="0.25">
      <c r="F41416" s="469"/>
    </row>
    <row r="41417" spans="6:6" x14ac:dyDescent="0.25">
      <c r="F41417" s="469"/>
    </row>
    <row r="41418" spans="6:6" x14ac:dyDescent="0.25">
      <c r="F41418" s="469"/>
    </row>
    <row r="41419" spans="6:6" x14ac:dyDescent="0.25">
      <c r="F41419" s="469"/>
    </row>
    <row r="41420" spans="6:6" x14ac:dyDescent="0.25">
      <c r="F41420" s="469"/>
    </row>
    <row r="41421" spans="6:6" x14ac:dyDescent="0.25">
      <c r="F41421" s="469"/>
    </row>
    <row r="41422" spans="6:6" x14ac:dyDescent="0.25">
      <c r="F41422" s="469"/>
    </row>
    <row r="41423" spans="6:6" x14ac:dyDescent="0.25">
      <c r="F41423" s="469"/>
    </row>
    <row r="41424" spans="6:6" x14ac:dyDescent="0.25">
      <c r="F41424" s="469"/>
    </row>
    <row r="41425" spans="6:6" x14ac:dyDescent="0.25">
      <c r="F41425" s="469"/>
    </row>
    <row r="41426" spans="6:6" x14ac:dyDescent="0.25">
      <c r="F41426" s="469"/>
    </row>
    <row r="41427" spans="6:6" x14ac:dyDescent="0.25">
      <c r="F41427" s="469"/>
    </row>
    <row r="41428" spans="6:6" x14ac:dyDescent="0.25">
      <c r="F41428" s="469"/>
    </row>
    <row r="41429" spans="6:6" x14ac:dyDescent="0.25">
      <c r="F41429" s="469"/>
    </row>
    <row r="41430" spans="6:6" x14ac:dyDescent="0.25">
      <c r="F41430" s="469"/>
    </row>
    <row r="41431" spans="6:6" x14ac:dyDescent="0.25">
      <c r="F41431" s="469"/>
    </row>
    <row r="41432" spans="6:6" x14ac:dyDescent="0.25">
      <c r="F41432" s="469"/>
    </row>
    <row r="41433" spans="6:6" x14ac:dyDescent="0.25">
      <c r="F41433" s="469"/>
    </row>
    <row r="41434" spans="6:6" x14ac:dyDescent="0.25">
      <c r="F41434" s="469"/>
    </row>
    <row r="41435" spans="6:6" x14ac:dyDescent="0.25">
      <c r="F41435" s="469"/>
    </row>
    <row r="41436" spans="6:6" x14ac:dyDescent="0.25">
      <c r="F41436" s="469"/>
    </row>
    <row r="41437" spans="6:6" x14ac:dyDescent="0.25">
      <c r="F41437" s="469"/>
    </row>
    <row r="41438" spans="6:6" x14ac:dyDescent="0.25">
      <c r="F41438" s="469"/>
    </row>
    <row r="41439" spans="6:6" x14ac:dyDescent="0.25">
      <c r="F41439" s="469"/>
    </row>
    <row r="41440" spans="6:6" x14ac:dyDescent="0.25">
      <c r="F41440" s="469"/>
    </row>
    <row r="41441" spans="6:6" x14ac:dyDescent="0.25">
      <c r="F41441" s="469"/>
    </row>
    <row r="41442" spans="6:6" x14ac:dyDescent="0.25">
      <c r="F41442" s="469"/>
    </row>
    <row r="41443" spans="6:6" x14ac:dyDescent="0.25">
      <c r="F41443" s="469"/>
    </row>
    <row r="41444" spans="6:6" x14ac:dyDescent="0.25">
      <c r="F41444" s="469"/>
    </row>
    <row r="41445" spans="6:6" x14ac:dyDescent="0.25">
      <c r="F41445" s="469"/>
    </row>
    <row r="41446" spans="6:6" x14ac:dyDescent="0.25">
      <c r="F41446" s="469"/>
    </row>
    <row r="41447" spans="6:6" x14ac:dyDescent="0.25">
      <c r="F41447" s="469"/>
    </row>
    <row r="41448" spans="6:6" x14ac:dyDescent="0.25">
      <c r="F41448" s="469"/>
    </row>
    <row r="41449" spans="6:6" x14ac:dyDescent="0.25">
      <c r="F41449" s="469"/>
    </row>
    <row r="41450" spans="6:6" x14ac:dyDescent="0.25">
      <c r="F41450" s="469"/>
    </row>
    <row r="41451" spans="6:6" x14ac:dyDescent="0.25">
      <c r="F41451" s="469"/>
    </row>
    <row r="41452" spans="6:6" x14ac:dyDescent="0.25">
      <c r="F41452" s="469"/>
    </row>
    <row r="41453" spans="6:6" x14ac:dyDescent="0.25">
      <c r="F41453" s="469"/>
    </row>
    <row r="41454" spans="6:6" x14ac:dyDescent="0.25">
      <c r="F41454" s="469"/>
    </row>
    <row r="41455" spans="6:6" x14ac:dyDescent="0.25">
      <c r="F41455" s="469"/>
    </row>
    <row r="41456" spans="6:6" x14ac:dyDescent="0.25">
      <c r="F41456" s="469"/>
    </row>
    <row r="41457" spans="6:6" x14ac:dyDescent="0.25">
      <c r="F41457" s="469"/>
    </row>
    <row r="41458" spans="6:6" x14ac:dyDescent="0.25">
      <c r="F41458" s="469"/>
    </row>
    <row r="41459" spans="6:6" x14ac:dyDescent="0.25">
      <c r="F41459" s="469"/>
    </row>
    <row r="41460" spans="6:6" x14ac:dyDescent="0.25">
      <c r="F41460" s="469"/>
    </row>
    <row r="41461" spans="6:6" x14ac:dyDescent="0.25">
      <c r="F41461" s="469"/>
    </row>
    <row r="41462" spans="6:6" x14ac:dyDescent="0.25">
      <c r="F41462" s="469"/>
    </row>
    <row r="41463" spans="6:6" x14ac:dyDescent="0.25">
      <c r="F41463" s="469"/>
    </row>
    <row r="41464" spans="6:6" x14ac:dyDescent="0.25">
      <c r="F41464" s="469"/>
    </row>
    <row r="41465" spans="6:6" x14ac:dyDescent="0.25">
      <c r="F41465" s="469"/>
    </row>
    <row r="41466" spans="6:6" x14ac:dyDescent="0.25">
      <c r="F41466" s="469"/>
    </row>
    <row r="41467" spans="6:6" x14ac:dyDescent="0.25">
      <c r="F41467" s="469"/>
    </row>
    <row r="41468" spans="6:6" x14ac:dyDescent="0.25">
      <c r="F41468" s="469"/>
    </row>
    <row r="41469" spans="6:6" x14ac:dyDescent="0.25">
      <c r="F41469" s="469"/>
    </row>
    <row r="41470" spans="6:6" x14ac:dyDescent="0.25">
      <c r="F41470" s="469"/>
    </row>
    <row r="41471" spans="6:6" x14ac:dyDescent="0.25">
      <c r="F41471" s="469"/>
    </row>
    <row r="41472" spans="6:6" x14ac:dyDescent="0.25">
      <c r="F41472" s="469"/>
    </row>
    <row r="41473" spans="6:6" x14ac:dyDescent="0.25">
      <c r="F41473" s="469"/>
    </row>
    <row r="41474" spans="6:6" x14ac:dyDescent="0.25">
      <c r="F41474" s="469"/>
    </row>
    <row r="41475" spans="6:6" x14ac:dyDescent="0.25">
      <c r="F41475" s="469"/>
    </row>
    <row r="41476" spans="6:6" x14ac:dyDescent="0.25">
      <c r="F41476" s="469"/>
    </row>
    <row r="41477" spans="6:6" x14ac:dyDescent="0.25">
      <c r="F41477" s="469"/>
    </row>
    <row r="41478" spans="6:6" x14ac:dyDescent="0.25">
      <c r="F41478" s="469"/>
    </row>
    <row r="41479" spans="6:6" x14ac:dyDescent="0.25">
      <c r="F41479" s="469"/>
    </row>
    <row r="41480" spans="6:6" x14ac:dyDescent="0.25">
      <c r="F41480" s="469"/>
    </row>
    <row r="41481" spans="6:6" x14ac:dyDescent="0.25">
      <c r="F41481" s="469"/>
    </row>
    <row r="41482" spans="6:6" x14ac:dyDescent="0.25">
      <c r="F41482" s="469"/>
    </row>
    <row r="41483" spans="6:6" x14ac:dyDescent="0.25">
      <c r="F41483" s="469"/>
    </row>
    <row r="41484" spans="6:6" x14ac:dyDescent="0.25">
      <c r="F41484" s="469"/>
    </row>
    <row r="41485" spans="6:6" x14ac:dyDescent="0.25">
      <c r="F41485" s="469"/>
    </row>
    <row r="41486" spans="6:6" x14ac:dyDescent="0.25">
      <c r="F41486" s="469"/>
    </row>
    <row r="41487" spans="6:6" x14ac:dyDescent="0.25">
      <c r="F41487" s="469"/>
    </row>
    <row r="41488" spans="6:6" x14ac:dyDescent="0.25">
      <c r="F41488" s="469"/>
    </row>
    <row r="41489" spans="6:6" x14ac:dyDescent="0.25">
      <c r="F41489" s="469"/>
    </row>
    <row r="41490" spans="6:6" x14ac:dyDescent="0.25">
      <c r="F41490" s="469"/>
    </row>
    <row r="41491" spans="6:6" x14ac:dyDescent="0.25">
      <c r="F41491" s="469"/>
    </row>
    <row r="41492" spans="6:6" x14ac:dyDescent="0.25">
      <c r="F41492" s="469"/>
    </row>
    <row r="41493" spans="6:6" x14ac:dyDescent="0.25">
      <c r="F41493" s="469"/>
    </row>
    <row r="41494" spans="6:6" x14ac:dyDescent="0.25">
      <c r="F41494" s="469"/>
    </row>
    <row r="41495" spans="6:6" x14ac:dyDescent="0.25">
      <c r="F41495" s="469"/>
    </row>
    <row r="41496" spans="6:6" x14ac:dyDescent="0.25">
      <c r="F41496" s="469"/>
    </row>
    <row r="41497" spans="6:6" x14ac:dyDescent="0.25">
      <c r="F41497" s="469"/>
    </row>
    <row r="41498" spans="6:6" x14ac:dyDescent="0.25">
      <c r="F41498" s="469"/>
    </row>
    <row r="41499" spans="6:6" x14ac:dyDescent="0.25">
      <c r="F41499" s="469"/>
    </row>
    <row r="41500" spans="6:6" x14ac:dyDescent="0.25">
      <c r="F41500" s="469"/>
    </row>
    <row r="41501" spans="6:6" x14ac:dyDescent="0.25">
      <c r="F41501" s="469"/>
    </row>
    <row r="41502" spans="6:6" x14ac:dyDescent="0.25">
      <c r="F41502" s="469"/>
    </row>
    <row r="41503" spans="6:6" x14ac:dyDescent="0.25">
      <c r="F41503" s="469"/>
    </row>
    <row r="41504" spans="6:6" x14ac:dyDescent="0.25">
      <c r="F41504" s="469"/>
    </row>
    <row r="41505" spans="6:6" x14ac:dyDescent="0.25">
      <c r="F41505" s="469"/>
    </row>
    <row r="41506" spans="6:6" x14ac:dyDescent="0.25">
      <c r="F41506" s="469"/>
    </row>
    <row r="41507" spans="6:6" x14ac:dyDescent="0.25">
      <c r="F41507" s="469"/>
    </row>
    <row r="41508" spans="6:6" x14ac:dyDescent="0.25">
      <c r="F41508" s="469"/>
    </row>
    <row r="41509" spans="6:6" x14ac:dyDescent="0.25">
      <c r="F41509" s="469"/>
    </row>
    <row r="41510" spans="6:6" x14ac:dyDescent="0.25">
      <c r="F41510" s="469"/>
    </row>
    <row r="41511" spans="6:6" x14ac:dyDescent="0.25">
      <c r="F41511" s="469"/>
    </row>
    <row r="41512" spans="6:6" x14ac:dyDescent="0.25">
      <c r="F41512" s="469"/>
    </row>
    <row r="41513" spans="6:6" x14ac:dyDescent="0.25">
      <c r="F41513" s="469"/>
    </row>
    <row r="41514" spans="6:6" x14ac:dyDescent="0.25">
      <c r="F41514" s="469"/>
    </row>
    <row r="41515" spans="6:6" x14ac:dyDescent="0.25">
      <c r="F41515" s="469"/>
    </row>
    <row r="41516" spans="6:6" x14ac:dyDescent="0.25">
      <c r="F41516" s="469"/>
    </row>
    <row r="41517" spans="6:6" x14ac:dyDescent="0.25">
      <c r="F41517" s="469"/>
    </row>
    <row r="41518" spans="6:6" x14ac:dyDescent="0.25">
      <c r="F41518" s="469"/>
    </row>
    <row r="41519" spans="6:6" x14ac:dyDescent="0.25">
      <c r="F41519" s="469"/>
    </row>
    <row r="41520" spans="6:6" x14ac:dyDescent="0.25">
      <c r="F41520" s="469"/>
    </row>
    <row r="41521" spans="6:6" x14ac:dyDescent="0.25">
      <c r="F41521" s="469"/>
    </row>
    <row r="41522" spans="6:6" x14ac:dyDescent="0.25">
      <c r="F41522" s="469"/>
    </row>
    <row r="41523" spans="6:6" x14ac:dyDescent="0.25">
      <c r="F41523" s="469"/>
    </row>
    <row r="41524" spans="6:6" x14ac:dyDescent="0.25">
      <c r="F41524" s="469"/>
    </row>
    <row r="41525" spans="6:6" x14ac:dyDescent="0.25">
      <c r="F41525" s="469"/>
    </row>
    <row r="41526" spans="6:6" x14ac:dyDescent="0.25">
      <c r="F41526" s="469"/>
    </row>
    <row r="41527" spans="6:6" x14ac:dyDescent="0.25">
      <c r="F41527" s="469"/>
    </row>
    <row r="41528" spans="6:6" x14ac:dyDescent="0.25">
      <c r="F41528" s="469"/>
    </row>
    <row r="41529" spans="6:6" x14ac:dyDescent="0.25">
      <c r="F41529" s="469"/>
    </row>
    <row r="41530" spans="6:6" x14ac:dyDescent="0.25">
      <c r="F41530" s="469"/>
    </row>
    <row r="41531" spans="6:6" x14ac:dyDescent="0.25">
      <c r="F41531" s="469"/>
    </row>
    <row r="41532" spans="6:6" x14ac:dyDescent="0.25">
      <c r="F41532" s="469"/>
    </row>
    <row r="41533" spans="6:6" x14ac:dyDescent="0.25">
      <c r="F41533" s="469"/>
    </row>
    <row r="41534" spans="6:6" x14ac:dyDescent="0.25">
      <c r="F41534" s="469"/>
    </row>
    <row r="41535" spans="6:6" x14ac:dyDescent="0.25">
      <c r="F41535" s="469"/>
    </row>
    <row r="41536" spans="6:6" x14ac:dyDescent="0.25">
      <c r="F41536" s="469"/>
    </row>
    <row r="41537" spans="6:6" x14ac:dyDescent="0.25">
      <c r="F41537" s="469"/>
    </row>
    <row r="41538" spans="6:6" x14ac:dyDescent="0.25">
      <c r="F41538" s="469"/>
    </row>
    <row r="41539" spans="6:6" x14ac:dyDescent="0.25">
      <c r="F41539" s="469"/>
    </row>
    <row r="41540" spans="6:6" x14ac:dyDescent="0.25">
      <c r="F41540" s="469"/>
    </row>
    <row r="41541" spans="6:6" x14ac:dyDescent="0.25">
      <c r="F41541" s="469"/>
    </row>
    <row r="41542" spans="6:6" x14ac:dyDescent="0.25">
      <c r="F41542" s="469"/>
    </row>
    <row r="41543" spans="6:6" x14ac:dyDescent="0.25">
      <c r="F41543" s="469"/>
    </row>
    <row r="41544" spans="6:6" x14ac:dyDescent="0.25">
      <c r="F41544" s="469"/>
    </row>
    <row r="41545" spans="6:6" x14ac:dyDescent="0.25">
      <c r="F41545" s="469"/>
    </row>
    <row r="41546" spans="6:6" x14ac:dyDescent="0.25">
      <c r="F41546" s="469"/>
    </row>
    <row r="41547" spans="6:6" x14ac:dyDescent="0.25">
      <c r="F41547" s="469"/>
    </row>
    <row r="41548" spans="6:6" x14ac:dyDescent="0.25">
      <c r="F41548" s="469"/>
    </row>
    <row r="41549" spans="6:6" x14ac:dyDescent="0.25">
      <c r="F41549" s="469"/>
    </row>
    <row r="41550" spans="6:6" x14ac:dyDescent="0.25">
      <c r="F41550" s="469"/>
    </row>
    <row r="41551" spans="6:6" x14ac:dyDescent="0.25">
      <c r="F41551" s="469"/>
    </row>
    <row r="41552" spans="6:6" x14ac:dyDescent="0.25">
      <c r="F41552" s="469"/>
    </row>
    <row r="41553" spans="6:6" x14ac:dyDescent="0.25">
      <c r="F41553" s="469"/>
    </row>
    <row r="41554" spans="6:6" x14ac:dyDescent="0.25">
      <c r="F41554" s="469"/>
    </row>
    <row r="41555" spans="6:6" x14ac:dyDescent="0.25">
      <c r="F41555" s="469"/>
    </row>
    <row r="41556" spans="6:6" x14ac:dyDescent="0.25">
      <c r="F41556" s="469"/>
    </row>
    <row r="41557" spans="6:6" x14ac:dyDescent="0.25">
      <c r="F41557" s="469"/>
    </row>
    <row r="41558" spans="6:6" x14ac:dyDescent="0.25">
      <c r="F41558" s="469"/>
    </row>
    <row r="41559" spans="6:6" x14ac:dyDescent="0.25">
      <c r="F41559" s="469"/>
    </row>
    <row r="41560" spans="6:6" x14ac:dyDescent="0.25">
      <c r="F41560" s="469"/>
    </row>
    <row r="41561" spans="6:6" x14ac:dyDescent="0.25">
      <c r="F41561" s="469"/>
    </row>
    <row r="41562" spans="6:6" x14ac:dyDescent="0.25">
      <c r="F41562" s="469"/>
    </row>
    <row r="41563" spans="6:6" x14ac:dyDescent="0.25">
      <c r="F41563" s="469"/>
    </row>
    <row r="41564" spans="6:6" x14ac:dyDescent="0.25">
      <c r="F41564" s="469"/>
    </row>
    <row r="41565" spans="6:6" x14ac:dyDescent="0.25">
      <c r="F41565" s="469"/>
    </row>
    <row r="41566" spans="6:6" x14ac:dyDescent="0.25">
      <c r="F41566" s="469"/>
    </row>
    <row r="41567" spans="6:6" x14ac:dyDescent="0.25">
      <c r="F41567" s="469"/>
    </row>
    <row r="41568" spans="6:6" x14ac:dyDescent="0.25">
      <c r="F41568" s="469"/>
    </row>
    <row r="41569" spans="6:6" x14ac:dyDescent="0.25">
      <c r="F41569" s="469"/>
    </row>
    <row r="41570" spans="6:6" x14ac:dyDescent="0.25">
      <c r="F41570" s="469"/>
    </row>
    <row r="41571" spans="6:6" x14ac:dyDescent="0.25">
      <c r="F41571" s="469"/>
    </row>
    <row r="41572" spans="6:6" x14ac:dyDescent="0.25">
      <c r="F41572" s="469"/>
    </row>
    <row r="41573" spans="6:6" x14ac:dyDescent="0.25">
      <c r="F41573" s="469"/>
    </row>
    <row r="41574" spans="6:6" x14ac:dyDescent="0.25">
      <c r="F41574" s="469"/>
    </row>
    <row r="41575" spans="6:6" x14ac:dyDescent="0.25">
      <c r="F41575" s="469"/>
    </row>
    <row r="41576" spans="6:6" x14ac:dyDescent="0.25">
      <c r="F41576" s="469"/>
    </row>
    <row r="41577" spans="6:6" x14ac:dyDescent="0.25">
      <c r="F41577" s="469"/>
    </row>
    <row r="41578" spans="6:6" x14ac:dyDescent="0.25">
      <c r="F41578" s="469"/>
    </row>
    <row r="41579" spans="6:6" x14ac:dyDescent="0.25">
      <c r="F41579" s="469"/>
    </row>
    <row r="41580" spans="6:6" x14ac:dyDescent="0.25">
      <c r="F41580" s="469"/>
    </row>
    <row r="41581" spans="6:6" x14ac:dyDescent="0.25">
      <c r="F41581" s="469"/>
    </row>
    <row r="41582" spans="6:6" x14ac:dyDescent="0.25">
      <c r="F41582" s="469"/>
    </row>
    <row r="41583" spans="6:6" x14ac:dyDescent="0.25">
      <c r="F41583" s="469"/>
    </row>
    <row r="41584" spans="6:6" x14ac:dyDescent="0.25">
      <c r="F41584" s="469"/>
    </row>
    <row r="41585" spans="6:6" x14ac:dyDescent="0.25">
      <c r="F41585" s="469"/>
    </row>
    <row r="41586" spans="6:6" x14ac:dyDescent="0.25">
      <c r="F41586" s="469"/>
    </row>
    <row r="41587" spans="6:6" x14ac:dyDescent="0.25">
      <c r="F41587" s="469"/>
    </row>
    <row r="41588" spans="6:6" x14ac:dyDescent="0.25">
      <c r="F41588" s="469"/>
    </row>
    <row r="41589" spans="6:6" x14ac:dyDescent="0.25">
      <c r="F41589" s="469"/>
    </row>
    <row r="41590" spans="6:6" x14ac:dyDescent="0.25">
      <c r="F41590" s="469"/>
    </row>
    <row r="41591" spans="6:6" x14ac:dyDescent="0.25">
      <c r="F41591" s="469"/>
    </row>
    <row r="41592" spans="6:6" x14ac:dyDescent="0.25">
      <c r="F41592" s="469"/>
    </row>
    <row r="41593" spans="6:6" x14ac:dyDescent="0.25">
      <c r="F41593" s="469"/>
    </row>
    <row r="41594" spans="6:6" x14ac:dyDescent="0.25">
      <c r="F41594" s="469"/>
    </row>
    <row r="41595" spans="6:6" x14ac:dyDescent="0.25">
      <c r="F41595" s="469"/>
    </row>
    <row r="41596" spans="6:6" x14ac:dyDescent="0.25">
      <c r="F41596" s="469"/>
    </row>
    <row r="41597" spans="6:6" x14ac:dyDescent="0.25">
      <c r="F41597" s="469"/>
    </row>
    <row r="41598" spans="6:6" x14ac:dyDescent="0.25">
      <c r="F41598" s="469"/>
    </row>
    <row r="41599" spans="6:6" x14ac:dyDescent="0.25">
      <c r="F41599" s="469"/>
    </row>
    <row r="41600" spans="6:6" x14ac:dyDescent="0.25">
      <c r="F41600" s="469"/>
    </row>
    <row r="41601" spans="6:6" x14ac:dyDescent="0.25">
      <c r="F41601" s="469"/>
    </row>
    <row r="41602" spans="6:6" x14ac:dyDescent="0.25">
      <c r="F41602" s="469"/>
    </row>
    <row r="41603" spans="6:6" x14ac:dyDescent="0.25">
      <c r="F41603" s="469"/>
    </row>
    <row r="41604" spans="6:6" x14ac:dyDescent="0.25">
      <c r="F41604" s="469"/>
    </row>
    <row r="41605" spans="6:6" x14ac:dyDescent="0.25">
      <c r="F41605" s="469"/>
    </row>
    <row r="41606" spans="6:6" x14ac:dyDescent="0.25">
      <c r="F41606" s="469"/>
    </row>
    <row r="41607" spans="6:6" x14ac:dyDescent="0.25">
      <c r="F41607" s="469"/>
    </row>
    <row r="41608" spans="6:6" x14ac:dyDescent="0.25">
      <c r="F41608" s="469"/>
    </row>
    <row r="41609" spans="6:6" x14ac:dyDescent="0.25">
      <c r="F41609" s="469"/>
    </row>
    <row r="41610" spans="6:6" x14ac:dyDescent="0.25">
      <c r="F41610" s="469"/>
    </row>
    <row r="41611" spans="6:6" x14ac:dyDescent="0.25">
      <c r="F41611" s="469"/>
    </row>
    <row r="41612" spans="6:6" x14ac:dyDescent="0.25">
      <c r="F41612" s="469"/>
    </row>
    <row r="41613" spans="6:6" x14ac:dyDescent="0.25">
      <c r="F41613" s="469"/>
    </row>
    <row r="41614" spans="6:6" x14ac:dyDescent="0.25">
      <c r="F41614" s="469"/>
    </row>
    <row r="41615" spans="6:6" x14ac:dyDescent="0.25">
      <c r="F41615" s="469"/>
    </row>
    <row r="41616" spans="6:6" x14ac:dyDescent="0.25">
      <c r="F41616" s="469"/>
    </row>
    <row r="41617" spans="6:6" x14ac:dyDescent="0.25">
      <c r="F41617" s="469"/>
    </row>
    <row r="41618" spans="6:6" x14ac:dyDescent="0.25">
      <c r="F41618" s="469"/>
    </row>
    <row r="41619" spans="6:6" x14ac:dyDescent="0.25">
      <c r="F41619" s="469"/>
    </row>
    <row r="41620" spans="6:6" x14ac:dyDescent="0.25">
      <c r="F41620" s="469"/>
    </row>
    <row r="41621" spans="6:6" x14ac:dyDescent="0.25">
      <c r="F41621" s="469"/>
    </row>
    <row r="41622" spans="6:6" x14ac:dyDescent="0.25">
      <c r="F41622" s="469"/>
    </row>
    <row r="41623" spans="6:6" x14ac:dyDescent="0.25">
      <c r="F41623" s="469"/>
    </row>
    <row r="41624" spans="6:6" x14ac:dyDescent="0.25">
      <c r="F41624" s="469"/>
    </row>
    <row r="41625" spans="6:6" x14ac:dyDescent="0.25">
      <c r="F41625" s="469"/>
    </row>
    <row r="41626" spans="6:6" x14ac:dyDescent="0.25">
      <c r="F41626" s="469"/>
    </row>
    <row r="41627" spans="6:6" x14ac:dyDescent="0.25">
      <c r="F41627" s="469"/>
    </row>
    <row r="41628" spans="6:6" x14ac:dyDescent="0.25">
      <c r="F41628" s="469"/>
    </row>
    <row r="41629" spans="6:6" x14ac:dyDescent="0.25">
      <c r="F41629" s="469"/>
    </row>
    <row r="41630" spans="6:6" x14ac:dyDescent="0.25">
      <c r="F41630" s="469"/>
    </row>
    <row r="41631" spans="6:6" x14ac:dyDescent="0.25">
      <c r="F41631" s="469"/>
    </row>
    <row r="41632" spans="6:6" x14ac:dyDescent="0.25">
      <c r="F41632" s="469"/>
    </row>
    <row r="41633" spans="6:6" x14ac:dyDescent="0.25">
      <c r="F41633" s="469"/>
    </row>
    <row r="41634" spans="6:6" x14ac:dyDescent="0.25">
      <c r="F41634" s="469"/>
    </row>
    <row r="41635" spans="6:6" x14ac:dyDescent="0.25">
      <c r="F41635" s="469"/>
    </row>
    <row r="41636" spans="6:6" x14ac:dyDescent="0.25">
      <c r="F41636" s="469"/>
    </row>
    <row r="41637" spans="6:6" x14ac:dyDescent="0.25">
      <c r="F41637" s="469"/>
    </row>
    <row r="41638" spans="6:6" x14ac:dyDescent="0.25">
      <c r="F41638" s="469"/>
    </row>
    <row r="41639" spans="6:6" x14ac:dyDescent="0.25">
      <c r="F41639" s="469"/>
    </row>
    <row r="41640" spans="6:6" x14ac:dyDescent="0.25">
      <c r="F41640" s="469"/>
    </row>
    <row r="41641" spans="6:6" x14ac:dyDescent="0.25">
      <c r="F41641" s="469"/>
    </row>
    <row r="41642" spans="6:6" x14ac:dyDescent="0.25">
      <c r="F41642" s="469"/>
    </row>
    <row r="41643" spans="6:6" x14ac:dyDescent="0.25">
      <c r="F41643" s="469"/>
    </row>
    <row r="41644" spans="6:6" x14ac:dyDescent="0.25">
      <c r="F41644" s="469"/>
    </row>
    <row r="41645" spans="6:6" x14ac:dyDescent="0.25">
      <c r="F41645" s="469"/>
    </row>
    <row r="41646" spans="6:6" x14ac:dyDescent="0.25">
      <c r="F41646" s="469"/>
    </row>
    <row r="41647" spans="6:6" x14ac:dyDescent="0.25">
      <c r="F41647" s="469"/>
    </row>
    <row r="41648" spans="6:6" x14ac:dyDescent="0.25">
      <c r="F41648" s="469"/>
    </row>
    <row r="41649" spans="6:6" x14ac:dyDescent="0.25">
      <c r="F41649" s="469"/>
    </row>
    <row r="41650" spans="6:6" x14ac:dyDescent="0.25">
      <c r="F41650" s="469"/>
    </row>
    <row r="41651" spans="6:6" x14ac:dyDescent="0.25">
      <c r="F41651" s="469"/>
    </row>
    <row r="41652" spans="6:6" x14ac:dyDescent="0.25">
      <c r="F41652" s="469"/>
    </row>
    <row r="41653" spans="6:6" x14ac:dyDescent="0.25">
      <c r="F41653" s="469"/>
    </row>
    <row r="41654" spans="6:6" x14ac:dyDescent="0.25">
      <c r="F41654" s="469"/>
    </row>
    <row r="41655" spans="6:6" x14ac:dyDescent="0.25">
      <c r="F41655" s="469"/>
    </row>
    <row r="41656" spans="6:6" x14ac:dyDescent="0.25">
      <c r="F41656" s="469"/>
    </row>
    <row r="41657" spans="6:6" x14ac:dyDescent="0.25">
      <c r="F41657" s="469"/>
    </row>
    <row r="41658" spans="6:6" x14ac:dyDescent="0.25">
      <c r="F41658" s="469"/>
    </row>
    <row r="41659" spans="6:6" x14ac:dyDescent="0.25">
      <c r="F41659" s="469"/>
    </row>
    <row r="41660" spans="6:6" x14ac:dyDescent="0.25">
      <c r="F41660" s="469"/>
    </row>
    <row r="41661" spans="6:6" x14ac:dyDescent="0.25">
      <c r="F41661" s="469"/>
    </row>
    <row r="41662" spans="6:6" x14ac:dyDescent="0.25">
      <c r="F41662" s="469"/>
    </row>
    <row r="41663" spans="6:6" x14ac:dyDescent="0.25">
      <c r="F41663" s="469"/>
    </row>
    <row r="41664" spans="6:6" x14ac:dyDescent="0.25">
      <c r="F41664" s="469"/>
    </row>
    <row r="41665" spans="6:6" x14ac:dyDescent="0.25">
      <c r="F41665" s="469"/>
    </row>
    <row r="41666" spans="6:6" x14ac:dyDescent="0.25">
      <c r="F41666" s="469"/>
    </row>
    <row r="41667" spans="6:6" x14ac:dyDescent="0.25">
      <c r="F41667" s="469"/>
    </row>
    <row r="41668" spans="6:6" x14ac:dyDescent="0.25">
      <c r="F41668" s="469"/>
    </row>
    <row r="41669" spans="6:6" x14ac:dyDescent="0.25">
      <c r="F41669" s="469"/>
    </row>
    <row r="41670" spans="6:6" x14ac:dyDescent="0.25">
      <c r="F41670" s="469"/>
    </row>
    <row r="41671" spans="6:6" x14ac:dyDescent="0.25">
      <c r="F41671" s="469"/>
    </row>
    <row r="41672" spans="6:6" x14ac:dyDescent="0.25">
      <c r="F41672" s="469"/>
    </row>
    <row r="41673" spans="6:6" x14ac:dyDescent="0.25">
      <c r="F41673" s="469"/>
    </row>
    <row r="41674" spans="6:6" x14ac:dyDescent="0.25">
      <c r="F41674" s="469"/>
    </row>
    <row r="41675" spans="6:6" x14ac:dyDescent="0.25">
      <c r="F41675" s="469"/>
    </row>
    <row r="41676" spans="6:6" x14ac:dyDescent="0.25">
      <c r="F41676" s="469"/>
    </row>
    <row r="41677" spans="6:6" x14ac:dyDescent="0.25">
      <c r="F41677" s="469"/>
    </row>
    <row r="41678" spans="6:6" x14ac:dyDescent="0.25">
      <c r="F41678" s="469"/>
    </row>
    <row r="41679" spans="6:6" x14ac:dyDescent="0.25">
      <c r="F41679" s="469"/>
    </row>
    <row r="41680" spans="6:6" x14ac:dyDescent="0.25">
      <c r="F41680" s="469"/>
    </row>
    <row r="41681" spans="6:6" x14ac:dyDescent="0.25">
      <c r="F41681" s="469"/>
    </row>
    <row r="41682" spans="6:6" x14ac:dyDescent="0.25">
      <c r="F41682" s="469"/>
    </row>
    <row r="41683" spans="6:6" x14ac:dyDescent="0.25">
      <c r="F41683" s="469"/>
    </row>
    <row r="41684" spans="6:6" x14ac:dyDescent="0.25">
      <c r="F41684" s="469"/>
    </row>
    <row r="41685" spans="6:6" x14ac:dyDescent="0.25">
      <c r="F41685" s="469"/>
    </row>
    <row r="41686" spans="6:6" x14ac:dyDescent="0.25">
      <c r="F41686" s="469"/>
    </row>
    <row r="41687" spans="6:6" x14ac:dyDescent="0.25">
      <c r="F41687" s="469"/>
    </row>
    <row r="41688" spans="6:6" x14ac:dyDescent="0.25">
      <c r="F41688" s="469"/>
    </row>
    <row r="41689" spans="6:6" x14ac:dyDescent="0.25">
      <c r="F41689" s="469"/>
    </row>
    <row r="41690" spans="6:6" x14ac:dyDescent="0.25">
      <c r="F41690" s="469"/>
    </row>
    <row r="41691" spans="6:6" x14ac:dyDescent="0.25">
      <c r="F41691" s="469"/>
    </row>
    <row r="41692" spans="6:6" x14ac:dyDescent="0.25">
      <c r="F41692" s="469"/>
    </row>
    <row r="41693" spans="6:6" x14ac:dyDescent="0.25">
      <c r="F41693" s="469"/>
    </row>
    <row r="41694" spans="6:6" x14ac:dyDescent="0.25">
      <c r="F41694" s="469"/>
    </row>
    <row r="41695" spans="6:6" x14ac:dyDescent="0.25">
      <c r="F41695" s="469"/>
    </row>
    <row r="41696" spans="6:6" x14ac:dyDescent="0.25">
      <c r="F41696" s="469"/>
    </row>
    <row r="41697" spans="6:6" x14ac:dyDescent="0.25">
      <c r="F41697" s="469"/>
    </row>
    <row r="41698" spans="6:6" x14ac:dyDescent="0.25">
      <c r="F41698" s="469"/>
    </row>
    <row r="41699" spans="6:6" x14ac:dyDescent="0.25">
      <c r="F41699" s="469"/>
    </row>
    <row r="41700" spans="6:6" x14ac:dyDescent="0.25">
      <c r="F41700" s="469"/>
    </row>
    <row r="41701" spans="6:6" x14ac:dyDescent="0.25">
      <c r="F41701" s="469"/>
    </row>
    <row r="41702" spans="6:6" x14ac:dyDescent="0.25">
      <c r="F41702" s="469"/>
    </row>
    <row r="41703" spans="6:6" x14ac:dyDescent="0.25">
      <c r="F41703" s="469"/>
    </row>
    <row r="41704" spans="6:6" x14ac:dyDescent="0.25">
      <c r="F41704" s="469"/>
    </row>
    <row r="41705" spans="6:6" x14ac:dyDescent="0.25">
      <c r="F41705" s="469"/>
    </row>
    <row r="41706" spans="6:6" x14ac:dyDescent="0.25">
      <c r="F41706" s="469"/>
    </row>
    <row r="41707" spans="6:6" x14ac:dyDescent="0.25">
      <c r="F41707" s="469"/>
    </row>
    <row r="41708" spans="6:6" x14ac:dyDescent="0.25">
      <c r="F41708" s="469"/>
    </row>
    <row r="41709" spans="6:6" x14ac:dyDescent="0.25">
      <c r="F41709" s="469"/>
    </row>
    <row r="41710" spans="6:6" x14ac:dyDescent="0.25">
      <c r="F41710" s="469"/>
    </row>
    <row r="41711" spans="6:6" x14ac:dyDescent="0.25">
      <c r="F41711" s="469"/>
    </row>
    <row r="41712" spans="6:6" x14ac:dyDescent="0.25">
      <c r="F41712" s="469"/>
    </row>
    <row r="41713" spans="6:6" x14ac:dyDescent="0.25">
      <c r="F41713" s="469"/>
    </row>
    <row r="41714" spans="6:6" x14ac:dyDescent="0.25">
      <c r="F41714" s="469"/>
    </row>
    <row r="41715" spans="6:6" x14ac:dyDescent="0.25">
      <c r="F41715" s="469"/>
    </row>
    <row r="41716" spans="6:6" x14ac:dyDescent="0.25">
      <c r="F41716" s="469"/>
    </row>
    <row r="41717" spans="6:6" x14ac:dyDescent="0.25">
      <c r="F41717" s="469"/>
    </row>
    <row r="41718" spans="6:6" x14ac:dyDescent="0.25">
      <c r="F41718" s="469"/>
    </row>
    <row r="41719" spans="6:6" x14ac:dyDescent="0.25">
      <c r="F41719" s="469"/>
    </row>
    <row r="41720" spans="6:6" x14ac:dyDescent="0.25">
      <c r="F41720" s="469"/>
    </row>
    <row r="41721" spans="6:6" x14ac:dyDescent="0.25">
      <c r="F41721" s="469"/>
    </row>
    <row r="41722" spans="6:6" x14ac:dyDescent="0.25">
      <c r="F41722" s="469"/>
    </row>
    <row r="41723" spans="6:6" x14ac:dyDescent="0.25">
      <c r="F41723" s="469"/>
    </row>
    <row r="41724" spans="6:6" x14ac:dyDescent="0.25">
      <c r="F41724" s="469"/>
    </row>
    <row r="41725" spans="6:6" x14ac:dyDescent="0.25">
      <c r="F41725" s="469"/>
    </row>
    <row r="41726" spans="6:6" x14ac:dyDescent="0.25">
      <c r="F41726" s="469"/>
    </row>
    <row r="41727" spans="6:6" x14ac:dyDescent="0.25">
      <c r="F41727" s="469"/>
    </row>
    <row r="41728" spans="6:6" x14ac:dyDescent="0.25">
      <c r="F41728" s="469"/>
    </row>
    <row r="41729" spans="6:6" x14ac:dyDescent="0.25">
      <c r="F41729" s="469"/>
    </row>
    <row r="41730" spans="6:6" x14ac:dyDescent="0.25">
      <c r="F41730" s="469"/>
    </row>
    <row r="41731" spans="6:6" x14ac:dyDescent="0.25">
      <c r="F41731" s="469"/>
    </row>
    <row r="41732" spans="6:6" x14ac:dyDescent="0.25">
      <c r="F41732" s="469"/>
    </row>
    <row r="41733" spans="6:6" x14ac:dyDescent="0.25">
      <c r="F41733" s="469"/>
    </row>
    <row r="41734" spans="6:6" x14ac:dyDescent="0.25">
      <c r="F41734" s="469"/>
    </row>
    <row r="41735" spans="6:6" x14ac:dyDescent="0.25">
      <c r="F41735" s="469"/>
    </row>
    <row r="41736" spans="6:6" x14ac:dyDescent="0.25">
      <c r="F41736" s="469"/>
    </row>
    <row r="41737" spans="6:6" x14ac:dyDescent="0.25">
      <c r="F41737" s="469"/>
    </row>
    <row r="41738" spans="6:6" x14ac:dyDescent="0.25">
      <c r="F41738" s="469"/>
    </row>
    <row r="41739" spans="6:6" x14ac:dyDescent="0.25">
      <c r="F41739" s="469"/>
    </row>
    <row r="41740" spans="6:6" x14ac:dyDescent="0.25">
      <c r="F41740" s="469"/>
    </row>
    <row r="41741" spans="6:6" x14ac:dyDescent="0.25">
      <c r="F41741" s="469"/>
    </row>
    <row r="41742" spans="6:6" x14ac:dyDescent="0.25">
      <c r="F41742" s="469"/>
    </row>
    <row r="41743" spans="6:6" x14ac:dyDescent="0.25">
      <c r="F41743" s="469"/>
    </row>
    <row r="41744" spans="6:6" x14ac:dyDescent="0.25">
      <c r="F41744" s="469"/>
    </row>
    <row r="41745" spans="6:6" x14ac:dyDescent="0.25">
      <c r="F41745" s="469"/>
    </row>
    <row r="41746" spans="6:6" x14ac:dyDescent="0.25">
      <c r="F41746" s="469"/>
    </row>
    <row r="41747" spans="6:6" x14ac:dyDescent="0.25">
      <c r="F41747" s="469"/>
    </row>
    <row r="41748" spans="6:6" x14ac:dyDescent="0.25">
      <c r="F41748" s="469"/>
    </row>
    <row r="41749" spans="6:6" x14ac:dyDescent="0.25">
      <c r="F41749" s="469"/>
    </row>
    <row r="41750" spans="6:6" x14ac:dyDescent="0.25">
      <c r="F41750" s="469"/>
    </row>
    <row r="41751" spans="6:6" x14ac:dyDescent="0.25">
      <c r="F41751" s="469"/>
    </row>
    <row r="41752" spans="6:6" x14ac:dyDescent="0.25">
      <c r="F41752" s="469"/>
    </row>
    <row r="41753" spans="6:6" x14ac:dyDescent="0.25">
      <c r="F41753" s="469"/>
    </row>
    <row r="41754" spans="6:6" x14ac:dyDescent="0.25">
      <c r="F41754" s="469"/>
    </row>
    <row r="41755" spans="6:6" x14ac:dyDescent="0.25">
      <c r="F41755" s="469"/>
    </row>
    <row r="41756" spans="6:6" x14ac:dyDescent="0.25">
      <c r="F41756" s="469"/>
    </row>
    <row r="41757" spans="6:6" x14ac:dyDescent="0.25">
      <c r="F41757" s="469"/>
    </row>
    <row r="41758" spans="6:6" x14ac:dyDescent="0.25">
      <c r="F41758" s="469"/>
    </row>
    <row r="41759" spans="6:6" x14ac:dyDescent="0.25">
      <c r="F41759" s="469"/>
    </row>
    <row r="41760" spans="6:6" x14ac:dyDescent="0.25">
      <c r="F41760" s="469"/>
    </row>
    <row r="41761" spans="6:6" x14ac:dyDescent="0.25">
      <c r="F41761" s="469"/>
    </row>
    <row r="41762" spans="6:6" x14ac:dyDescent="0.25">
      <c r="F41762" s="469"/>
    </row>
    <row r="41763" spans="6:6" x14ac:dyDescent="0.25">
      <c r="F41763" s="469"/>
    </row>
    <row r="41764" spans="6:6" x14ac:dyDescent="0.25">
      <c r="F41764" s="469"/>
    </row>
    <row r="41765" spans="6:6" x14ac:dyDescent="0.25">
      <c r="F41765" s="469"/>
    </row>
    <row r="41766" spans="6:6" x14ac:dyDescent="0.25">
      <c r="F41766" s="469"/>
    </row>
    <row r="41767" spans="6:6" x14ac:dyDescent="0.25">
      <c r="F41767" s="469"/>
    </row>
    <row r="41768" spans="6:6" x14ac:dyDescent="0.25">
      <c r="F41768" s="469"/>
    </row>
    <row r="41769" spans="6:6" x14ac:dyDescent="0.25">
      <c r="F41769" s="469"/>
    </row>
    <row r="41770" spans="6:6" x14ac:dyDescent="0.25">
      <c r="F41770" s="469"/>
    </row>
    <row r="41771" spans="6:6" x14ac:dyDescent="0.25">
      <c r="F41771" s="469"/>
    </row>
    <row r="41772" spans="6:6" x14ac:dyDescent="0.25">
      <c r="F41772" s="469"/>
    </row>
    <row r="41773" spans="6:6" x14ac:dyDescent="0.25">
      <c r="F41773" s="469"/>
    </row>
    <row r="41774" spans="6:6" x14ac:dyDescent="0.25">
      <c r="F41774" s="469"/>
    </row>
    <row r="41775" spans="6:6" x14ac:dyDescent="0.25">
      <c r="F41775" s="469"/>
    </row>
    <row r="41776" spans="6:6" x14ac:dyDescent="0.25">
      <c r="F41776" s="469"/>
    </row>
    <row r="41777" spans="6:6" x14ac:dyDescent="0.25">
      <c r="F41777" s="469"/>
    </row>
    <row r="41778" spans="6:6" x14ac:dyDescent="0.25">
      <c r="F41778" s="469"/>
    </row>
    <row r="41779" spans="6:6" x14ac:dyDescent="0.25">
      <c r="F41779" s="469"/>
    </row>
    <row r="41780" spans="6:6" x14ac:dyDescent="0.25">
      <c r="F41780" s="469"/>
    </row>
    <row r="41781" spans="6:6" x14ac:dyDescent="0.25">
      <c r="F41781" s="469"/>
    </row>
    <row r="41782" spans="6:6" x14ac:dyDescent="0.25">
      <c r="F41782" s="469"/>
    </row>
    <row r="41783" spans="6:6" x14ac:dyDescent="0.25">
      <c r="F41783" s="469"/>
    </row>
    <row r="41784" spans="6:6" x14ac:dyDescent="0.25">
      <c r="F41784" s="469"/>
    </row>
    <row r="41785" spans="6:6" x14ac:dyDescent="0.25">
      <c r="F41785" s="469"/>
    </row>
    <row r="41786" spans="6:6" x14ac:dyDescent="0.25">
      <c r="F41786" s="469"/>
    </row>
    <row r="41787" spans="6:6" x14ac:dyDescent="0.25">
      <c r="F41787" s="469"/>
    </row>
    <row r="41788" spans="6:6" x14ac:dyDescent="0.25">
      <c r="F41788" s="469"/>
    </row>
    <row r="41789" spans="6:6" x14ac:dyDescent="0.25">
      <c r="F41789" s="469"/>
    </row>
    <row r="41790" spans="6:6" x14ac:dyDescent="0.25">
      <c r="F41790" s="469"/>
    </row>
    <row r="41791" spans="6:6" x14ac:dyDescent="0.25">
      <c r="F41791" s="469"/>
    </row>
    <row r="41792" spans="6:6" x14ac:dyDescent="0.25">
      <c r="F41792" s="469"/>
    </row>
    <row r="41793" spans="6:6" x14ac:dyDescent="0.25">
      <c r="F41793" s="469"/>
    </row>
    <row r="41794" spans="6:6" x14ac:dyDescent="0.25">
      <c r="F41794" s="469"/>
    </row>
    <row r="41795" spans="6:6" x14ac:dyDescent="0.25">
      <c r="F41795" s="469"/>
    </row>
    <row r="41796" spans="6:6" x14ac:dyDescent="0.25">
      <c r="F41796" s="469"/>
    </row>
    <row r="41797" spans="6:6" x14ac:dyDescent="0.25">
      <c r="F41797" s="469"/>
    </row>
    <row r="41798" spans="6:6" x14ac:dyDescent="0.25">
      <c r="F41798" s="469"/>
    </row>
    <row r="41799" spans="6:6" x14ac:dyDescent="0.25">
      <c r="F41799" s="469"/>
    </row>
    <row r="41800" spans="6:6" x14ac:dyDescent="0.25">
      <c r="F41800" s="469"/>
    </row>
    <row r="41801" spans="6:6" x14ac:dyDescent="0.25">
      <c r="F41801" s="469"/>
    </row>
    <row r="41802" spans="6:6" x14ac:dyDescent="0.25">
      <c r="F41802" s="469"/>
    </row>
    <row r="41803" spans="6:6" x14ac:dyDescent="0.25">
      <c r="F41803" s="469"/>
    </row>
    <row r="41804" spans="6:6" x14ac:dyDescent="0.25">
      <c r="F41804" s="469"/>
    </row>
    <row r="41805" spans="6:6" x14ac:dyDescent="0.25">
      <c r="F41805" s="469"/>
    </row>
    <row r="41806" spans="6:6" x14ac:dyDescent="0.25">
      <c r="F41806" s="469"/>
    </row>
    <row r="41807" spans="6:6" x14ac:dyDescent="0.25">
      <c r="F41807" s="469"/>
    </row>
    <row r="41808" spans="6:6" x14ac:dyDescent="0.25">
      <c r="F41808" s="469"/>
    </row>
    <row r="41809" spans="6:6" x14ac:dyDescent="0.25">
      <c r="F41809" s="469"/>
    </row>
    <row r="41810" spans="6:6" x14ac:dyDescent="0.25">
      <c r="F41810" s="469"/>
    </row>
    <row r="41811" spans="6:6" x14ac:dyDescent="0.25">
      <c r="F41811" s="469"/>
    </row>
    <row r="41812" spans="6:6" x14ac:dyDescent="0.25">
      <c r="F41812" s="469"/>
    </row>
    <row r="41813" spans="6:6" x14ac:dyDescent="0.25">
      <c r="F41813" s="469"/>
    </row>
    <row r="41814" spans="6:6" x14ac:dyDescent="0.25">
      <c r="F41814" s="469"/>
    </row>
    <row r="41815" spans="6:6" x14ac:dyDescent="0.25">
      <c r="F41815" s="469"/>
    </row>
    <row r="41816" spans="6:6" x14ac:dyDescent="0.25">
      <c r="F41816" s="469"/>
    </row>
    <row r="41817" spans="6:6" x14ac:dyDescent="0.25">
      <c r="F41817" s="469"/>
    </row>
    <row r="41818" spans="6:6" x14ac:dyDescent="0.25">
      <c r="F41818" s="469"/>
    </row>
    <row r="41819" spans="6:6" x14ac:dyDescent="0.25">
      <c r="F41819" s="469"/>
    </row>
    <row r="41820" spans="6:6" x14ac:dyDescent="0.25">
      <c r="F41820" s="469"/>
    </row>
    <row r="41821" spans="6:6" x14ac:dyDescent="0.25">
      <c r="F41821" s="469"/>
    </row>
    <row r="41822" spans="6:6" x14ac:dyDescent="0.25">
      <c r="F41822" s="469"/>
    </row>
    <row r="41823" spans="6:6" x14ac:dyDescent="0.25">
      <c r="F41823" s="469"/>
    </row>
    <row r="41824" spans="6:6" x14ac:dyDescent="0.25">
      <c r="F41824" s="469"/>
    </row>
    <row r="41825" spans="6:6" x14ac:dyDescent="0.25">
      <c r="F41825" s="469"/>
    </row>
    <row r="41826" spans="6:6" x14ac:dyDescent="0.25">
      <c r="F41826" s="469"/>
    </row>
    <row r="41827" spans="6:6" x14ac:dyDescent="0.25">
      <c r="F41827" s="469"/>
    </row>
    <row r="41828" spans="6:6" x14ac:dyDescent="0.25">
      <c r="F41828" s="469"/>
    </row>
    <row r="41829" spans="6:6" x14ac:dyDescent="0.25">
      <c r="F41829" s="469"/>
    </row>
    <row r="41830" spans="6:6" x14ac:dyDescent="0.25">
      <c r="F41830" s="469"/>
    </row>
    <row r="41831" spans="6:6" x14ac:dyDescent="0.25">
      <c r="F41831" s="469"/>
    </row>
    <row r="41832" spans="6:6" x14ac:dyDescent="0.25">
      <c r="F41832" s="469"/>
    </row>
    <row r="41833" spans="6:6" x14ac:dyDescent="0.25">
      <c r="F41833" s="469"/>
    </row>
    <row r="41834" spans="6:6" x14ac:dyDescent="0.25">
      <c r="F41834" s="469"/>
    </row>
    <row r="41835" spans="6:6" x14ac:dyDescent="0.25">
      <c r="F41835" s="469"/>
    </row>
    <row r="41836" spans="6:6" x14ac:dyDescent="0.25">
      <c r="F41836" s="469"/>
    </row>
    <row r="41837" spans="6:6" x14ac:dyDescent="0.25">
      <c r="F41837" s="469"/>
    </row>
    <row r="41838" spans="6:6" x14ac:dyDescent="0.25">
      <c r="F41838" s="469"/>
    </row>
    <row r="41839" spans="6:6" x14ac:dyDescent="0.25">
      <c r="F41839" s="469"/>
    </row>
    <row r="41840" spans="6:6" x14ac:dyDescent="0.25">
      <c r="F41840" s="469"/>
    </row>
    <row r="41841" spans="6:6" x14ac:dyDescent="0.25">
      <c r="F41841" s="469"/>
    </row>
    <row r="41842" spans="6:6" x14ac:dyDescent="0.25">
      <c r="F41842" s="469"/>
    </row>
    <row r="41843" spans="6:6" x14ac:dyDescent="0.25">
      <c r="F41843" s="469"/>
    </row>
    <row r="41844" spans="6:6" x14ac:dyDescent="0.25">
      <c r="F41844" s="469"/>
    </row>
    <row r="41845" spans="6:6" x14ac:dyDescent="0.25">
      <c r="F41845" s="469"/>
    </row>
    <row r="41846" spans="6:6" x14ac:dyDescent="0.25">
      <c r="F41846" s="469"/>
    </row>
    <row r="41847" spans="6:6" x14ac:dyDescent="0.25">
      <c r="F41847" s="469"/>
    </row>
    <row r="41848" spans="6:6" x14ac:dyDescent="0.25">
      <c r="F41848" s="469"/>
    </row>
    <row r="41849" spans="6:6" x14ac:dyDescent="0.25">
      <c r="F41849" s="469"/>
    </row>
    <row r="41850" spans="6:6" x14ac:dyDescent="0.25">
      <c r="F41850" s="469"/>
    </row>
    <row r="41851" spans="6:6" x14ac:dyDescent="0.25">
      <c r="F41851" s="469"/>
    </row>
    <row r="41852" spans="6:6" x14ac:dyDescent="0.25">
      <c r="F41852" s="469"/>
    </row>
    <row r="41853" spans="6:6" x14ac:dyDescent="0.25">
      <c r="F41853" s="469"/>
    </row>
    <row r="41854" spans="6:6" x14ac:dyDescent="0.25">
      <c r="F41854" s="469"/>
    </row>
    <row r="41855" spans="6:6" x14ac:dyDescent="0.25">
      <c r="F41855" s="469"/>
    </row>
    <row r="41856" spans="6:6" x14ac:dyDescent="0.25">
      <c r="F41856" s="469"/>
    </row>
    <row r="41857" spans="6:6" x14ac:dyDescent="0.25">
      <c r="F41857" s="469"/>
    </row>
    <row r="41858" spans="6:6" x14ac:dyDescent="0.25">
      <c r="F41858" s="469"/>
    </row>
    <row r="41859" spans="6:6" x14ac:dyDescent="0.25">
      <c r="F41859" s="469"/>
    </row>
    <row r="41860" spans="6:6" x14ac:dyDescent="0.25">
      <c r="F41860" s="469"/>
    </row>
    <row r="41861" spans="6:6" x14ac:dyDescent="0.25">
      <c r="F41861" s="469"/>
    </row>
    <row r="41862" spans="6:6" x14ac:dyDescent="0.25">
      <c r="F41862" s="469"/>
    </row>
    <row r="41863" spans="6:6" x14ac:dyDescent="0.25">
      <c r="F41863" s="469"/>
    </row>
    <row r="41864" spans="6:6" x14ac:dyDescent="0.25">
      <c r="F41864" s="469"/>
    </row>
    <row r="41865" spans="6:6" x14ac:dyDescent="0.25">
      <c r="F41865" s="469"/>
    </row>
    <row r="41866" spans="6:6" x14ac:dyDescent="0.25">
      <c r="F41866" s="469"/>
    </row>
    <row r="41867" spans="6:6" x14ac:dyDescent="0.25">
      <c r="F41867" s="469"/>
    </row>
    <row r="41868" spans="6:6" x14ac:dyDescent="0.25">
      <c r="F41868" s="469"/>
    </row>
    <row r="41869" spans="6:6" x14ac:dyDescent="0.25">
      <c r="F41869" s="469"/>
    </row>
    <row r="41870" spans="6:6" x14ac:dyDescent="0.25">
      <c r="F41870" s="469"/>
    </row>
    <row r="41871" spans="6:6" x14ac:dyDescent="0.25">
      <c r="F41871" s="469"/>
    </row>
    <row r="41872" spans="6:6" x14ac:dyDescent="0.25">
      <c r="F41872" s="469"/>
    </row>
    <row r="41873" spans="6:6" x14ac:dyDescent="0.25">
      <c r="F41873" s="469"/>
    </row>
    <row r="41874" spans="6:6" x14ac:dyDescent="0.25">
      <c r="F41874" s="469"/>
    </row>
    <row r="41875" spans="6:6" x14ac:dyDescent="0.25">
      <c r="F41875" s="469"/>
    </row>
    <row r="41876" spans="6:6" x14ac:dyDescent="0.25">
      <c r="F41876" s="469"/>
    </row>
    <row r="41877" spans="6:6" x14ac:dyDescent="0.25">
      <c r="F41877" s="469"/>
    </row>
    <row r="41878" spans="6:6" x14ac:dyDescent="0.25">
      <c r="F41878" s="469"/>
    </row>
    <row r="41879" spans="6:6" x14ac:dyDescent="0.25">
      <c r="F41879" s="469"/>
    </row>
    <row r="41880" spans="6:6" x14ac:dyDescent="0.25">
      <c r="F41880" s="469"/>
    </row>
    <row r="41881" spans="6:6" x14ac:dyDescent="0.25">
      <c r="F41881" s="469"/>
    </row>
    <row r="41882" spans="6:6" x14ac:dyDescent="0.25">
      <c r="F41882" s="469"/>
    </row>
    <row r="41883" spans="6:6" x14ac:dyDescent="0.25">
      <c r="F41883" s="469"/>
    </row>
    <row r="41884" spans="6:6" x14ac:dyDescent="0.25">
      <c r="F41884" s="469"/>
    </row>
    <row r="41885" spans="6:6" x14ac:dyDescent="0.25">
      <c r="F41885" s="469"/>
    </row>
    <row r="41886" spans="6:6" x14ac:dyDescent="0.25">
      <c r="F41886" s="469"/>
    </row>
    <row r="41887" spans="6:6" x14ac:dyDescent="0.25">
      <c r="F41887" s="469"/>
    </row>
    <row r="41888" spans="6:6" x14ac:dyDescent="0.25">
      <c r="F41888" s="469"/>
    </row>
    <row r="41889" spans="6:6" x14ac:dyDescent="0.25">
      <c r="F41889" s="469"/>
    </row>
    <row r="41890" spans="6:6" x14ac:dyDescent="0.25">
      <c r="F41890" s="469"/>
    </row>
    <row r="41891" spans="6:6" x14ac:dyDescent="0.25">
      <c r="F41891" s="469"/>
    </row>
    <row r="41892" spans="6:6" x14ac:dyDescent="0.25">
      <c r="F41892" s="469"/>
    </row>
    <row r="41893" spans="6:6" x14ac:dyDescent="0.25">
      <c r="F41893" s="469"/>
    </row>
    <row r="41894" spans="6:6" x14ac:dyDescent="0.25">
      <c r="F41894" s="469"/>
    </row>
    <row r="41895" spans="6:6" x14ac:dyDescent="0.25">
      <c r="F41895" s="469"/>
    </row>
    <row r="41896" spans="6:6" x14ac:dyDescent="0.25">
      <c r="F41896" s="469"/>
    </row>
    <row r="41897" spans="6:6" x14ac:dyDescent="0.25">
      <c r="F41897" s="469"/>
    </row>
    <row r="41898" spans="6:6" x14ac:dyDescent="0.25">
      <c r="F41898" s="469"/>
    </row>
    <row r="41899" spans="6:6" x14ac:dyDescent="0.25">
      <c r="F41899" s="469"/>
    </row>
    <row r="41900" spans="6:6" x14ac:dyDescent="0.25">
      <c r="F41900" s="469"/>
    </row>
    <row r="41901" spans="6:6" x14ac:dyDescent="0.25">
      <c r="F41901" s="469"/>
    </row>
    <row r="41902" spans="6:6" x14ac:dyDescent="0.25">
      <c r="F41902" s="469"/>
    </row>
    <row r="41903" spans="6:6" x14ac:dyDescent="0.25">
      <c r="F41903" s="469"/>
    </row>
    <row r="41904" spans="6:6" x14ac:dyDescent="0.25">
      <c r="F41904" s="469"/>
    </row>
    <row r="41905" spans="6:6" x14ac:dyDescent="0.25">
      <c r="F41905" s="469"/>
    </row>
    <row r="41906" spans="6:6" x14ac:dyDescent="0.25">
      <c r="F41906" s="469"/>
    </row>
    <row r="41907" spans="6:6" x14ac:dyDescent="0.25">
      <c r="F41907" s="469"/>
    </row>
    <row r="41908" spans="6:6" x14ac:dyDescent="0.25">
      <c r="F41908" s="469"/>
    </row>
    <row r="41909" spans="6:6" x14ac:dyDescent="0.25">
      <c r="F41909" s="469"/>
    </row>
    <row r="41910" spans="6:6" x14ac:dyDescent="0.25">
      <c r="F41910" s="469"/>
    </row>
    <row r="41911" spans="6:6" x14ac:dyDescent="0.25">
      <c r="F41911" s="469"/>
    </row>
    <row r="41912" spans="6:6" x14ac:dyDescent="0.25">
      <c r="F41912" s="469"/>
    </row>
    <row r="41913" spans="6:6" x14ac:dyDescent="0.25">
      <c r="F41913" s="469"/>
    </row>
    <row r="41914" spans="6:6" x14ac:dyDescent="0.25">
      <c r="F41914" s="469"/>
    </row>
    <row r="41915" spans="6:6" x14ac:dyDescent="0.25">
      <c r="F41915" s="469"/>
    </row>
    <row r="41916" spans="6:6" x14ac:dyDescent="0.25">
      <c r="F41916" s="469"/>
    </row>
    <row r="41917" spans="6:6" x14ac:dyDescent="0.25">
      <c r="F41917" s="469"/>
    </row>
    <row r="41918" spans="6:6" x14ac:dyDescent="0.25">
      <c r="F41918" s="469"/>
    </row>
    <row r="41919" spans="6:6" x14ac:dyDescent="0.25">
      <c r="F41919" s="469"/>
    </row>
    <row r="41920" spans="6:6" x14ac:dyDescent="0.25">
      <c r="F41920" s="469"/>
    </row>
    <row r="41921" spans="6:6" x14ac:dyDescent="0.25">
      <c r="F41921" s="469"/>
    </row>
    <row r="41922" spans="6:6" x14ac:dyDescent="0.25">
      <c r="F41922" s="469"/>
    </row>
    <row r="41923" spans="6:6" x14ac:dyDescent="0.25">
      <c r="F41923" s="469"/>
    </row>
    <row r="41924" spans="6:6" x14ac:dyDescent="0.25">
      <c r="F41924" s="469"/>
    </row>
    <row r="41925" spans="6:6" x14ac:dyDescent="0.25">
      <c r="F41925" s="469"/>
    </row>
    <row r="41926" spans="6:6" x14ac:dyDescent="0.25">
      <c r="F41926" s="469"/>
    </row>
    <row r="41927" spans="6:6" x14ac:dyDescent="0.25">
      <c r="F41927" s="469"/>
    </row>
    <row r="41928" spans="6:6" x14ac:dyDescent="0.25">
      <c r="F41928" s="469"/>
    </row>
    <row r="41929" spans="6:6" x14ac:dyDescent="0.25">
      <c r="F41929" s="469"/>
    </row>
    <row r="41930" spans="6:6" x14ac:dyDescent="0.25">
      <c r="F41930" s="469"/>
    </row>
    <row r="41931" spans="6:6" x14ac:dyDescent="0.25">
      <c r="F41931" s="469"/>
    </row>
    <row r="41932" spans="6:6" x14ac:dyDescent="0.25">
      <c r="F41932" s="469"/>
    </row>
    <row r="41933" spans="6:6" x14ac:dyDescent="0.25">
      <c r="F41933" s="469"/>
    </row>
    <row r="41934" spans="6:6" x14ac:dyDescent="0.25">
      <c r="F41934" s="469"/>
    </row>
    <row r="41935" spans="6:6" x14ac:dyDescent="0.25">
      <c r="F41935" s="469"/>
    </row>
    <row r="41936" spans="6:6" x14ac:dyDescent="0.25">
      <c r="F41936" s="469"/>
    </row>
    <row r="41937" spans="6:6" x14ac:dyDescent="0.25">
      <c r="F41937" s="469"/>
    </row>
    <row r="41938" spans="6:6" x14ac:dyDescent="0.25">
      <c r="F41938" s="469"/>
    </row>
    <row r="41939" spans="6:6" x14ac:dyDescent="0.25">
      <c r="F41939" s="469"/>
    </row>
    <row r="41940" spans="6:6" x14ac:dyDescent="0.25">
      <c r="F41940" s="469"/>
    </row>
    <row r="41941" spans="6:6" x14ac:dyDescent="0.25">
      <c r="F41941" s="469"/>
    </row>
    <row r="41942" spans="6:6" x14ac:dyDescent="0.25">
      <c r="F41942" s="469"/>
    </row>
    <row r="41943" spans="6:6" x14ac:dyDescent="0.25">
      <c r="F41943" s="469"/>
    </row>
    <row r="41944" spans="6:6" x14ac:dyDescent="0.25">
      <c r="F41944" s="469"/>
    </row>
    <row r="41945" spans="6:6" x14ac:dyDescent="0.25">
      <c r="F41945" s="469"/>
    </row>
    <row r="41946" spans="6:6" x14ac:dyDescent="0.25">
      <c r="F41946" s="469"/>
    </row>
    <row r="41947" spans="6:6" x14ac:dyDescent="0.25">
      <c r="F41947" s="469"/>
    </row>
    <row r="41948" spans="6:6" x14ac:dyDescent="0.25">
      <c r="F41948" s="469"/>
    </row>
    <row r="41949" spans="6:6" x14ac:dyDescent="0.25">
      <c r="F41949" s="469"/>
    </row>
    <row r="41950" spans="6:6" x14ac:dyDescent="0.25">
      <c r="F41950" s="469"/>
    </row>
    <row r="41951" spans="6:6" x14ac:dyDescent="0.25">
      <c r="F41951" s="469"/>
    </row>
    <row r="41952" spans="6:6" x14ac:dyDescent="0.25">
      <c r="F41952" s="469"/>
    </row>
    <row r="41953" spans="6:6" x14ac:dyDescent="0.25">
      <c r="F41953" s="469"/>
    </row>
    <row r="41954" spans="6:6" x14ac:dyDescent="0.25">
      <c r="F41954" s="469"/>
    </row>
    <row r="41955" spans="6:6" x14ac:dyDescent="0.25">
      <c r="F41955" s="469"/>
    </row>
    <row r="41956" spans="6:6" x14ac:dyDescent="0.25">
      <c r="F41956" s="469"/>
    </row>
    <row r="41957" spans="6:6" x14ac:dyDescent="0.25">
      <c r="F41957" s="469"/>
    </row>
    <row r="41958" spans="6:6" x14ac:dyDescent="0.25">
      <c r="F41958" s="469"/>
    </row>
    <row r="41959" spans="6:6" x14ac:dyDescent="0.25">
      <c r="F41959" s="469"/>
    </row>
    <row r="41960" spans="6:6" x14ac:dyDescent="0.25">
      <c r="F41960" s="469"/>
    </row>
    <row r="41961" spans="6:6" x14ac:dyDescent="0.25">
      <c r="F41961" s="469"/>
    </row>
    <row r="41962" spans="6:6" x14ac:dyDescent="0.25">
      <c r="F41962" s="469"/>
    </row>
    <row r="41963" spans="6:6" x14ac:dyDescent="0.25">
      <c r="F41963" s="469"/>
    </row>
    <row r="41964" spans="6:6" x14ac:dyDescent="0.25">
      <c r="F41964" s="469"/>
    </row>
    <row r="41965" spans="6:6" x14ac:dyDescent="0.25">
      <c r="F41965" s="469"/>
    </row>
    <row r="41966" spans="6:6" x14ac:dyDescent="0.25">
      <c r="F41966" s="469"/>
    </row>
    <row r="41967" spans="6:6" x14ac:dyDescent="0.25">
      <c r="F41967" s="469"/>
    </row>
    <row r="41968" spans="6:6" x14ac:dyDescent="0.25">
      <c r="F41968" s="469"/>
    </row>
    <row r="41969" spans="6:6" x14ac:dyDescent="0.25">
      <c r="F41969" s="469"/>
    </row>
    <row r="41970" spans="6:6" x14ac:dyDescent="0.25">
      <c r="F41970" s="469"/>
    </row>
    <row r="41971" spans="6:6" x14ac:dyDescent="0.25">
      <c r="F41971" s="469"/>
    </row>
    <row r="41972" spans="6:6" x14ac:dyDescent="0.25">
      <c r="F41972" s="469"/>
    </row>
    <row r="41973" spans="6:6" x14ac:dyDescent="0.25">
      <c r="F41973" s="469"/>
    </row>
    <row r="41974" spans="6:6" x14ac:dyDescent="0.25">
      <c r="F41974" s="469"/>
    </row>
    <row r="41975" spans="6:6" x14ac:dyDescent="0.25">
      <c r="F41975" s="469"/>
    </row>
    <row r="41976" spans="6:6" x14ac:dyDescent="0.25">
      <c r="F41976" s="469"/>
    </row>
    <row r="41977" spans="6:6" x14ac:dyDescent="0.25">
      <c r="F41977" s="469"/>
    </row>
    <row r="41978" spans="6:6" x14ac:dyDescent="0.25">
      <c r="F41978" s="469"/>
    </row>
    <row r="41979" spans="6:6" x14ac:dyDescent="0.25">
      <c r="F41979" s="469"/>
    </row>
    <row r="41980" spans="6:6" x14ac:dyDescent="0.25">
      <c r="F41980" s="469"/>
    </row>
    <row r="41981" spans="6:6" x14ac:dyDescent="0.25">
      <c r="F41981" s="469"/>
    </row>
    <row r="41982" spans="6:6" x14ac:dyDescent="0.25">
      <c r="F41982" s="469"/>
    </row>
    <row r="41983" spans="6:6" x14ac:dyDescent="0.25">
      <c r="F41983" s="469"/>
    </row>
    <row r="41984" spans="6:6" x14ac:dyDescent="0.25">
      <c r="F41984" s="469"/>
    </row>
    <row r="41985" spans="6:6" x14ac:dyDescent="0.25">
      <c r="F41985" s="469"/>
    </row>
    <row r="41986" spans="6:6" x14ac:dyDescent="0.25">
      <c r="F41986" s="469"/>
    </row>
    <row r="41987" spans="6:6" x14ac:dyDescent="0.25">
      <c r="F41987" s="469"/>
    </row>
    <row r="41988" spans="6:6" x14ac:dyDescent="0.25">
      <c r="F41988" s="469"/>
    </row>
    <row r="41989" spans="6:6" x14ac:dyDescent="0.25">
      <c r="F41989" s="469"/>
    </row>
    <row r="41990" spans="6:6" x14ac:dyDescent="0.25">
      <c r="F41990" s="469"/>
    </row>
    <row r="41991" spans="6:6" x14ac:dyDescent="0.25">
      <c r="F41991" s="469"/>
    </row>
    <row r="41992" spans="6:6" x14ac:dyDescent="0.25">
      <c r="F41992" s="469"/>
    </row>
    <row r="41993" spans="6:6" x14ac:dyDescent="0.25">
      <c r="F41993" s="469"/>
    </row>
    <row r="41994" spans="6:6" x14ac:dyDescent="0.25">
      <c r="F41994" s="469"/>
    </row>
    <row r="41995" spans="6:6" x14ac:dyDescent="0.25">
      <c r="F41995" s="469"/>
    </row>
    <row r="41996" spans="6:6" x14ac:dyDescent="0.25">
      <c r="F41996" s="469"/>
    </row>
    <row r="41997" spans="6:6" x14ac:dyDescent="0.25">
      <c r="F41997" s="469"/>
    </row>
    <row r="41998" spans="6:6" x14ac:dyDescent="0.25">
      <c r="F41998" s="469"/>
    </row>
    <row r="41999" spans="6:6" x14ac:dyDescent="0.25">
      <c r="F41999" s="469"/>
    </row>
    <row r="42000" spans="6:6" x14ac:dyDescent="0.25">
      <c r="F42000" s="469"/>
    </row>
    <row r="42001" spans="6:6" x14ac:dyDescent="0.25">
      <c r="F42001" s="469"/>
    </row>
    <row r="42002" spans="6:6" x14ac:dyDescent="0.25">
      <c r="F42002" s="469"/>
    </row>
    <row r="42003" spans="6:6" x14ac:dyDescent="0.25">
      <c r="F42003" s="469"/>
    </row>
    <row r="42004" spans="6:6" x14ac:dyDescent="0.25">
      <c r="F42004" s="469"/>
    </row>
    <row r="42005" spans="6:6" x14ac:dyDescent="0.25">
      <c r="F42005" s="469"/>
    </row>
    <row r="42006" spans="6:6" x14ac:dyDescent="0.25">
      <c r="F42006" s="469"/>
    </row>
    <row r="42007" spans="6:6" x14ac:dyDescent="0.25">
      <c r="F42007" s="469"/>
    </row>
    <row r="42008" spans="6:6" x14ac:dyDescent="0.25">
      <c r="F42008" s="469"/>
    </row>
    <row r="42009" spans="6:6" x14ac:dyDescent="0.25">
      <c r="F42009" s="469"/>
    </row>
    <row r="42010" spans="6:6" x14ac:dyDescent="0.25">
      <c r="F42010" s="469"/>
    </row>
    <row r="42011" spans="6:6" x14ac:dyDescent="0.25">
      <c r="F42011" s="469"/>
    </row>
    <row r="42012" spans="6:6" x14ac:dyDescent="0.25">
      <c r="F42012" s="469"/>
    </row>
    <row r="42013" spans="6:6" x14ac:dyDescent="0.25">
      <c r="F42013" s="469"/>
    </row>
    <row r="42014" spans="6:6" x14ac:dyDescent="0.25">
      <c r="F42014" s="469"/>
    </row>
    <row r="42015" spans="6:6" x14ac:dyDescent="0.25">
      <c r="F42015" s="469"/>
    </row>
    <row r="42016" spans="6:6" x14ac:dyDescent="0.25">
      <c r="F42016" s="469"/>
    </row>
    <row r="42017" spans="6:6" x14ac:dyDescent="0.25">
      <c r="F42017" s="469"/>
    </row>
    <row r="42018" spans="6:6" x14ac:dyDescent="0.25">
      <c r="F42018" s="469"/>
    </row>
    <row r="42019" spans="6:6" x14ac:dyDescent="0.25">
      <c r="F42019" s="469"/>
    </row>
    <row r="42020" spans="6:6" x14ac:dyDescent="0.25">
      <c r="F42020" s="469"/>
    </row>
    <row r="42021" spans="6:6" x14ac:dyDescent="0.25">
      <c r="F42021" s="469"/>
    </row>
    <row r="42022" spans="6:6" x14ac:dyDescent="0.25">
      <c r="F42022" s="469"/>
    </row>
    <row r="42023" spans="6:6" x14ac:dyDescent="0.25">
      <c r="F42023" s="469"/>
    </row>
    <row r="42024" spans="6:6" x14ac:dyDescent="0.25">
      <c r="F42024" s="469"/>
    </row>
    <row r="42025" spans="6:6" x14ac:dyDescent="0.25">
      <c r="F42025" s="469"/>
    </row>
    <row r="42026" spans="6:6" x14ac:dyDescent="0.25">
      <c r="F42026" s="469"/>
    </row>
    <row r="42027" spans="6:6" x14ac:dyDescent="0.25">
      <c r="F42027" s="469"/>
    </row>
    <row r="42028" spans="6:6" x14ac:dyDescent="0.25">
      <c r="F42028" s="469"/>
    </row>
    <row r="42029" spans="6:6" x14ac:dyDescent="0.25">
      <c r="F42029" s="469"/>
    </row>
    <row r="42030" spans="6:6" x14ac:dyDescent="0.25">
      <c r="F42030" s="469"/>
    </row>
    <row r="42031" spans="6:6" x14ac:dyDescent="0.25">
      <c r="F42031" s="469"/>
    </row>
    <row r="42032" spans="6:6" x14ac:dyDescent="0.25">
      <c r="F42032" s="469"/>
    </row>
    <row r="42033" spans="6:6" x14ac:dyDescent="0.25">
      <c r="F42033" s="469"/>
    </row>
    <row r="42034" spans="6:6" x14ac:dyDescent="0.25">
      <c r="F42034" s="469"/>
    </row>
    <row r="42035" spans="6:6" x14ac:dyDescent="0.25">
      <c r="F42035" s="469"/>
    </row>
    <row r="42036" spans="6:6" x14ac:dyDescent="0.25">
      <c r="F42036" s="469"/>
    </row>
    <row r="42037" spans="6:6" x14ac:dyDescent="0.25">
      <c r="F42037" s="469"/>
    </row>
    <row r="42038" spans="6:6" x14ac:dyDescent="0.25">
      <c r="F42038" s="469"/>
    </row>
    <row r="42039" spans="6:6" x14ac:dyDescent="0.25">
      <c r="F42039" s="469"/>
    </row>
    <row r="42040" spans="6:6" x14ac:dyDescent="0.25">
      <c r="F42040" s="469"/>
    </row>
    <row r="42041" spans="6:6" x14ac:dyDescent="0.25">
      <c r="F42041" s="469"/>
    </row>
    <row r="42042" spans="6:6" x14ac:dyDescent="0.25">
      <c r="F42042" s="469"/>
    </row>
    <row r="42043" spans="6:6" x14ac:dyDescent="0.25">
      <c r="F42043" s="469"/>
    </row>
    <row r="42044" spans="6:6" x14ac:dyDescent="0.25">
      <c r="F42044" s="469"/>
    </row>
    <row r="42045" spans="6:6" x14ac:dyDescent="0.25">
      <c r="F42045" s="469"/>
    </row>
    <row r="42046" spans="6:6" x14ac:dyDescent="0.25">
      <c r="F42046" s="469"/>
    </row>
    <row r="42047" spans="6:6" x14ac:dyDescent="0.25">
      <c r="F42047" s="469"/>
    </row>
    <row r="42048" spans="6:6" x14ac:dyDescent="0.25">
      <c r="F42048" s="469"/>
    </row>
    <row r="42049" spans="6:6" x14ac:dyDescent="0.25">
      <c r="F42049" s="469"/>
    </row>
    <row r="42050" spans="6:6" x14ac:dyDescent="0.25">
      <c r="F42050" s="469"/>
    </row>
    <row r="42051" spans="6:6" x14ac:dyDescent="0.25">
      <c r="F42051" s="469"/>
    </row>
    <row r="42052" spans="6:6" x14ac:dyDescent="0.25">
      <c r="F42052" s="469"/>
    </row>
    <row r="42053" spans="6:6" x14ac:dyDescent="0.25">
      <c r="F42053" s="469"/>
    </row>
    <row r="42054" spans="6:6" x14ac:dyDescent="0.25">
      <c r="F42054" s="469"/>
    </row>
    <row r="42055" spans="6:6" x14ac:dyDescent="0.25">
      <c r="F42055" s="469"/>
    </row>
    <row r="42056" spans="6:6" x14ac:dyDescent="0.25">
      <c r="F42056" s="469"/>
    </row>
    <row r="42057" spans="6:6" x14ac:dyDescent="0.25">
      <c r="F42057" s="469"/>
    </row>
    <row r="42058" spans="6:6" x14ac:dyDescent="0.25">
      <c r="F42058" s="469"/>
    </row>
    <row r="42059" spans="6:6" x14ac:dyDescent="0.25">
      <c r="F42059" s="469"/>
    </row>
    <row r="42060" spans="6:6" x14ac:dyDescent="0.25">
      <c r="F42060" s="469"/>
    </row>
    <row r="42061" spans="6:6" x14ac:dyDescent="0.25">
      <c r="F42061" s="469"/>
    </row>
    <row r="42062" spans="6:6" x14ac:dyDescent="0.25">
      <c r="F42062" s="469"/>
    </row>
    <row r="42063" spans="6:6" x14ac:dyDescent="0.25">
      <c r="F42063" s="469"/>
    </row>
    <row r="42064" spans="6:6" x14ac:dyDescent="0.25">
      <c r="F42064" s="469"/>
    </row>
    <row r="42065" spans="6:6" x14ac:dyDescent="0.25">
      <c r="F42065" s="469"/>
    </row>
    <row r="42066" spans="6:6" x14ac:dyDescent="0.25">
      <c r="F42066" s="469"/>
    </row>
    <row r="42067" spans="6:6" x14ac:dyDescent="0.25">
      <c r="F42067" s="469"/>
    </row>
    <row r="42068" spans="6:6" x14ac:dyDescent="0.25">
      <c r="F42068" s="469"/>
    </row>
    <row r="42069" spans="6:6" x14ac:dyDescent="0.25">
      <c r="F42069" s="469"/>
    </row>
    <row r="42070" spans="6:6" x14ac:dyDescent="0.25">
      <c r="F42070" s="469"/>
    </row>
    <row r="42071" spans="6:6" x14ac:dyDescent="0.25">
      <c r="F42071" s="469"/>
    </row>
    <row r="42072" spans="6:6" x14ac:dyDescent="0.25">
      <c r="F42072" s="469"/>
    </row>
    <row r="42073" spans="6:6" x14ac:dyDescent="0.25">
      <c r="F42073" s="469"/>
    </row>
    <row r="42074" spans="6:6" x14ac:dyDescent="0.25">
      <c r="F42074" s="469"/>
    </row>
    <row r="42075" spans="6:6" x14ac:dyDescent="0.25">
      <c r="F42075" s="469"/>
    </row>
    <row r="42076" spans="6:6" x14ac:dyDescent="0.25">
      <c r="F42076" s="469"/>
    </row>
    <row r="42077" spans="6:6" x14ac:dyDescent="0.25">
      <c r="F42077" s="469"/>
    </row>
    <row r="42078" spans="6:6" x14ac:dyDescent="0.25">
      <c r="F42078" s="469"/>
    </row>
    <row r="42079" spans="6:6" x14ac:dyDescent="0.25">
      <c r="F42079" s="469"/>
    </row>
    <row r="42080" spans="6:6" x14ac:dyDescent="0.25">
      <c r="F42080" s="469"/>
    </row>
    <row r="42081" spans="6:6" x14ac:dyDescent="0.25">
      <c r="F42081" s="469"/>
    </row>
    <row r="42082" spans="6:6" x14ac:dyDescent="0.25">
      <c r="F42082" s="469"/>
    </row>
    <row r="42083" spans="6:6" x14ac:dyDescent="0.25">
      <c r="F42083" s="469"/>
    </row>
    <row r="42084" spans="6:6" x14ac:dyDescent="0.25">
      <c r="F42084" s="469"/>
    </row>
    <row r="42085" spans="6:6" x14ac:dyDescent="0.25">
      <c r="F42085" s="469"/>
    </row>
    <row r="42086" spans="6:6" x14ac:dyDescent="0.25">
      <c r="F42086" s="469"/>
    </row>
    <row r="42087" spans="6:6" x14ac:dyDescent="0.25">
      <c r="F42087" s="469"/>
    </row>
    <row r="42088" spans="6:6" x14ac:dyDescent="0.25">
      <c r="F42088" s="469"/>
    </row>
    <row r="42089" spans="6:6" x14ac:dyDescent="0.25">
      <c r="F42089" s="469"/>
    </row>
    <row r="42090" spans="6:6" x14ac:dyDescent="0.25">
      <c r="F42090" s="469"/>
    </row>
    <row r="42091" spans="6:6" x14ac:dyDescent="0.25">
      <c r="F42091" s="469"/>
    </row>
    <row r="42092" spans="6:6" x14ac:dyDescent="0.25">
      <c r="F42092" s="469"/>
    </row>
    <row r="42093" spans="6:6" x14ac:dyDescent="0.25">
      <c r="F42093" s="469"/>
    </row>
    <row r="42094" spans="6:6" x14ac:dyDescent="0.25">
      <c r="F42094" s="469"/>
    </row>
    <row r="42095" spans="6:6" x14ac:dyDescent="0.25">
      <c r="F42095" s="469"/>
    </row>
    <row r="42096" spans="6:6" x14ac:dyDescent="0.25">
      <c r="F42096" s="469"/>
    </row>
    <row r="42097" spans="6:6" x14ac:dyDescent="0.25">
      <c r="F42097" s="469"/>
    </row>
    <row r="42098" spans="6:6" x14ac:dyDescent="0.25">
      <c r="F42098" s="469"/>
    </row>
    <row r="42099" spans="6:6" x14ac:dyDescent="0.25">
      <c r="F42099" s="469"/>
    </row>
    <row r="42100" spans="6:6" x14ac:dyDescent="0.25">
      <c r="F42100" s="469"/>
    </row>
    <row r="42101" spans="6:6" x14ac:dyDescent="0.25">
      <c r="F42101" s="469"/>
    </row>
    <row r="42102" spans="6:6" x14ac:dyDescent="0.25">
      <c r="F42102" s="469"/>
    </row>
    <row r="42103" spans="6:6" x14ac:dyDescent="0.25">
      <c r="F42103" s="469"/>
    </row>
    <row r="42104" spans="6:6" x14ac:dyDescent="0.25">
      <c r="F42104" s="469"/>
    </row>
    <row r="42105" spans="6:6" x14ac:dyDescent="0.25">
      <c r="F42105" s="469"/>
    </row>
    <row r="42106" spans="6:6" x14ac:dyDescent="0.25">
      <c r="F42106" s="469"/>
    </row>
    <row r="42107" spans="6:6" x14ac:dyDescent="0.25">
      <c r="F42107" s="469"/>
    </row>
    <row r="42108" spans="6:6" x14ac:dyDescent="0.25">
      <c r="F42108" s="469"/>
    </row>
    <row r="42109" spans="6:6" x14ac:dyDescent="0.25">
      <c r="F42109" s="469"/>
    </row>
    <row r="42110" spans="6:6" x14ac:dyDescent="0.25">
      <c r="F42110" s="469"/>
    </row>
    <row r="42111" spans="6:6" x14ac:dyDescent="0.25">
      <c r="F42111" s="469"/>
    </row>
    <row r="42112" spans="6:6" x14ac:dyDescent="0.25">
      <c r="F42112" s="469"/>
    </row>
    <row r="42113" spans="6:6" x14ac:dyDescent="0.25">
      <c r="F42113" s="469"/>
    </row>
    <row r="42114" spans="6:6" x14ac:dyDescent="0.25">
      <c r="F42114" s="469"/>
    </row>
    <row r="42115" spans="6:6" x14ac:dyDescent="0.25">
      <c r="F42115" s="469"/>
    </row>
    <row r="42116" spans="6:6" x14ac:dyDescent="0.25">
      <c r="F42116" s="469"/>
    </row>
    <row r="42117" spans="6:6" x14ac:dyDescent="0.25">
      <c r="F42117" s="469"/>
    </row>
    <row r="42118" spans="6:6" x14ac:dyDescent="0.25">
      <c r="F42118" s="469"/>
    </row>
    <row r="42119" spans="6:6" x14ac:dyDescent="0.25">
      <c r="F42119" s="469"/>
    </row>
    <row r="42120" spans="6:6" x14ac:dyDescent="0.25">
      <c r="F42120" s="469"/>
    </row>
    <row r="42121" spans="6:6" x14ac:dyDescent="0.25">
      <c r="F42121" s="469"/>
    </row>
    <row r="42122" spans="6:6" x14ac:dyDescent="0.25">
      <c r="F42122" s="469"/>
    </row>
    <row r="42123" spans="6:6" x14ac:dyDescent="0.25">
      <c r="F42123" s="469"/>
    </row>
    <row r="42124" spans="6:6" x14ac:dyDescent="0.25">
      <c r="F42124" s="469"/>
    </row>
    <row r="42125" spans="6:6" x14ac:dyDescent="0.25">
      <c r="F42125" s="469"/>
    </row>
    <row r="42126" spans="6:6" x14ac:dyDescent="0.25">
      <c r="F42126" s="469"/>
    </row>
    <row r="42127" spans="6:6" x14ac:dyDescent="0.25">
      <c r="F42127" s="469"/>
    </row>
    <row r="42128" spans="6:6" x14ac:dyDescent="0.25">
      <c r="F42128" s="469"/>
    </row>
    <row r="42129" spans="6:6" x14ac:dyDescent="0.25">
      <c r="F42129" s="469"/>
    </row>
    <row r="42130" spans="6:6" x14ac:dyDescent="0.25">
      <c r="F42130" s="469"/>
    </row>
    <row r="42131" spans="6:6" x14ac:dyDescent="0.25">
      <c r="F42131" s="469"/>
    </row>
    <row r="42132" spans="6:6" x14ac:dyDescent="0.25">
      <c r="F42132" s="469"/>
    </row>
    <row r="42133" spans="6:6" x14ac:dyDescent="0.25">
      <c r="F42133" s="469"/>
    </row>
    <row r="42134" spans="6:6" x14ac:dyDescent="0.25">
      <c r="F42134" s="469"/>
    </row>
    <row r="42135" spans="6:6" x14ac:dyDescent="0.25">
      <c r="F42135" s="469"/>
    </row>
    <row r="42136" spans="6:6" x14ac:dyDescent="0.25">
      <c r="F42136" s="469"/>
    </row>
    <row r="42137" spans="6:6" x14ac:dyDescent="0.25">
      <c r="F42137" s="469"/>
    </row>
    <row r="42138" spans="6:6" x14ac:dyDescent="0.25">
      <c r="F42138" s="469"/>
    </row>
    <row r="42139" spans="6:6" x14ac:dyDescent="0.25">
      <c r="F42139" s="469"/>
    </row>
    <row r="42140" spans="6:6" x14ac:dyDescent="0.25">
      <c r="F42140" s="469"/>
    </row>
    <row r="42141" spans="6:6" x14ac:dyDescent="0.25">
      <c r="F42141" s="469"/>
    </row>
    <row r="42142" spans="6:6" x14ac:dyDescent="0.25">
      <c r="F42142" s="469"/>
    </row>
    <row r="42143" spans="6:6" x14ac:dyDescent="0.25">
      <c r="F42143" s="469"/>
    </row>
    <row r="42144" spans="6:6" x14ac:dyDescent="0.25">
      <c r="F42144" s="469"/>
    </row>
    <row r="42145" spans="6:6" x14ac:dyDescent="0.25">
      <c r="F42145" s="469"/>
    </row>
    <row r="42146" spans="6:6" x14ac:dyDescent="0.25">
      <c r="F42146" s="469"/>
    </row>
    <row r="42147" spans="6:6" x14ac:dyDescent="0.25">
      <c r="F42147" s="469"/>
    </row>
    <row r="42148" spans="6:6" x14ac:dyDescent="0.25">
      <c r="F42148" s="469"/>
    </row>
    <row r="42149" spans="6:6" x14ac:dyDescent="0.25">
      <c r="F42149" s="469"/>
    </row>
    <row r="42150" spans="6:6" x14ac:dyDescent="0.25">
      <c r="F42150" s="469"/>
    </row>
    <row r="42151" spans="6:6" x14ac:dyDescent="0.25">
      <c r="F42151" s="469"/>
    </row>
    <row r="42152" spans="6:6" x14ac:dyDescent="0.25">
      <c r="F42152" s="469"/>
    </row>
    <row r="42153" spans="6:6" x14ac:dyDescent="0.25">
      <c r="F42153" s="469"/>
    </row>
    <row r="42154" spans="6:6" x14ac:dyDescent="0.25">
      <c r="F42154" s="469"/>
    </row>
    <row r="42155" spans="6:6" x14ac:dyDescent="0.25">
      <c r="F42155" s="469"/>
    </row>
    <row r="42156" spans="6:6" x14ac:dyDescent="0.25">
      <c r="F42156" s="469"/>
    </row>
    <row r="42157" spans="6:6" x14ac:dyDescent="0.25">
      <c r="F42157" s="469"/>
    </row>
    <row r="42158" spans="6:6" x14ac:dyDescent="0.25">
      <c r="F42158" s="469"/>
    </row>
    <row r="42159" spans="6:6" x14ac:dyDescent="0.25">
      <c r="F42159" s="469"/>
    </row>
    <row r="42160" spans="6:6" x14ac:dyDescent="0.25">
      <c r="F42160" s="469"/>
    </row>
    <row r="42161" spans="6:6" x14ac:dyDescent="0.25">
      <c r="F42161" s="469"/>
    </row>
    <row r="42162" spans="6:6" x14ac:dyDescent="0.25">
      <c r="F42162" s="469"/>
    </row>
    <row r="42163" spans="6:6" x14ac:dyDescent="0.25">
      <c r="F42163" s="469"/>
    </row>
    <row r="42164" spans="6:6" x14ac:dyDescent="0.25">
      <c r="F42164" s="469"/>
    </row>
    <row r="42165" spans="6:6" x14ac:dyDescent="0.25">
      <c r="F42165" s="469"/>
    </row>
    <row r="42166" spans="6:6" x14ac:dyDescent="0.25">
      <c r="F42166" s="469"/>
    </row>
    <row r="42167" spans="6:6" x14ac:dyDescent="0.25">
      <c r="F42167" s="469"/>
    </row>
    <row r="42168" spans="6:6" x14ac:dyDescent="0.25">
      <c r="F42168" s="469"/>
    </row>
    <row r="42169" spans="6:6" x14ac:dyDescent="0.25">
      <c r="F42169" s="469"/>
    </row>
    <row r="42170" spans="6:6" x14ac:dyDescent="0.25">
      <c r="F42170" s="469"/>
    </row>
    <row r="42171" spans="6:6" x14ac:dyDescent="0.25">
      <c r="F42171" s="469"/>
    </row>
    <row r="42172" spans="6:6" x14ac:dyDescent="0.25">
      <c r="F42172" s="469"/>
    </row>
    <row r="42173" spans="6:6" x14ac:dyDescent="0.25">
      <c r="F42173" s="469"/>
    </row>
    <row r="42174" spans="6:6" x14ac:dyDescent="0.25">
      <c r="F42174" s="469"/>
    </row>
    <row r="42175" spans="6:6" x14ac:dyDescent="0.25">
      <c r="F42175" s="469"/>
    </row>
    <row r="42176" spans="6:6" x14ac:dyDescent="0.25">
      <c r="F42176" s="469"/>
    </row>
    <row r="42177" spans="6:6" x14ac:dyDescent="0.25">
      <c r="F42177" s="469"/>
    </row>
    <row r="42178" spans="6:6" x14ac:dyDescent="0.25">
      <c r="F42178" s="469"/>
    </row>
    <row r="42179" spans="6:6" x14ac:dyDescent="0.25">
      <c r="F42179" s="469"/>
    </row>
    <row r="42180" spans="6:6" x14ac:dyDescent="0.25">
      <c r="F42180" s="469"/>
    </row>
    <row r="42181" spans="6:6" x14ac:dyDescent="0.25">
      <c r="F42181" s="469"/>
    </row>
    <row r="42182" spans="6:6" x14ac:dyDescent="0.25">
      <c r="F42182" s="469"/>
    </row>
    <row r="42183" spans="6:6" x14ac:dyDescent="0.25">
      <c r="F42183" s="469"/>
    </row>
    <row r="42184" spans="6:6" x14ac:dyDescent="0.25">
      <c r="F42184" s="469"/>
    </row>
    <row r="42185" spans="6:6" x14ac:dyDescent="0.25">
      <c r="F42185" s="469"/>
    </row>
    <row r="42186" spans="6:6" x14ac:dyDescent="0.25">
      <c r="F42186" s="469"/>
    </row>
    <row r="42187" spans="6:6" x14ac:dyDescent="0.25">
      <c r="F42187" s="469"/>
    </row>
    <row r="42188" spans="6:6" x14ac:dyDescent="0.25">
      <c r="F42188" s="469"/>
    </row>
    <row r="42189" spans="6:6" x14ac:dyDescent="0.25">
      <c r="F42189" s="469"/>
    </row>
    <row r="42190" spans="6:6" x14ac:dyDescent="0.25">
      <c r="F42190" s="469"/>
    </row>
    <row r="42191" spans="6:6" x14ac:dyDescent="0.25">
      <c r="F42191" s="469"/>
    </row>
    <row r="42192" spans="6:6" x14ac:dyDescent="0.25">
      <c r="F42192" s="469"/>
    </row>
    <row r="42193" spans="6:6" x14ac:dyDescent="0.25">
      <c r="F42193" s="469"/>
    </row>
    <row r="42194" spans="6:6" x14ac:dyDescent="0.25">
      <c r="F42194" s="469"/>
    </row>
    <row r="42195" spans="6:6" x14ac:dyDescent="0.25">
      <c r="F42195" s="469"/>
    </row>
    <row r="42196" spans="6:6" x14ac:dyDescent="0.25">
      <c r="F42196" s="469"/>
    </row>
    <row r="42197" spans="6:6" x14ac:dyDescent="0.25">
      <c r="F42197" s="469"/>
    </row>
    <row r="42198" spans="6:6" x14ac:dyDescent="0.25">
      <c r="F42198" s="469"/>
    </row>
    <row r="42199" spans="6:6" x14ac:dyDescent="0.25">
      <c r="F42199" s="469"/>
    </row>
    <row r="42200" spans="6:6" x14ac:dyDescent="0.25">
      <c r="F42200" s="469"/>
    </row>
    <row r="42201" spans="6:6" x14ac:dyDescent="0.25">
      <c r="F42201" s="469"/>
    </row>
    <row r="42202" spans="6:6" x14ac:dyDescent="0.25">
      <c r="F42202" s="469"/>
    </row>
    <row r="42203" spans="6:6" x14ac:dyDescent="0.25">
      <c r="F42203" s="469"/>
    </row>
    <row r="42204" spans="6:6" x14ac:dyDescent="0.25">
      <c r="F42204" s="469"/>
    </row>
    <row r="42205" spans="6:6" x14ac:dyDescent="0.25">
      <c r="F42205" s="469"/>
    </row>
    <row r="42206" spans="6:6" x14ac:dyDescent="0.25">
      <c r="F42206" s="469"/>
    </row>
    <row r="42207" spans="6:6" x14ac:dyDescent="0.25">
      <c r="F42207" s="469"/>
    </row>
    <row r="42208" spans="6:6" x14ac:dyDescent="0.25">
      <c r="F42208" s="469"/>
    </row>
    <row r="42209" spans="6:6" x14ac:dyDescent="0.25">
      <c r="F42209" s="469"/>
    </row>
    <row r="42210" spans="6:6" x14ac:dyDescent="0.25">
      <c r="F42210" s="469"/>
    </row>
    <row r="42211" spans="6:6" x14ac:dyDescent="0.25">
      <c r="F42211" s="469"/>
    </row>
    <row r="42212" spans="6:6" x14ac:dyDescent="0.25">
      <c r="F42212" s="469"/>
    </row>
    <row r="42213" spans="6:6" x14ac:dyDescent="0.25">
      <c r="F42213" s="469"/>
    </row>
    <row r="42214" spans="6:6" x14ac:dyDescent="0.25">
      <c r="F42214" s="469"/>
    </row>
    <row r="42215" spans="6:6" x14ac:dyDescent="0.25">
      <c r="F42215" s="469"/>
    </row>
    <row r="42216" spans="6:6" x14ac:dyDescent="0.25">
      <c r="F42216" s="469"/>
    </row>
    <row r="42217" spans="6:6" x14ac:dyDescent="0.25">
      <c r="F42217" s="469"/>
    </row>
    <row r="42218" spans="6:6" x14ac:dyDescent="0.25">
      <c r="F42218" s="469"/>
    </row>
    <row r="42219" spans="6:6" x14ac:dyDescent="0.25">
      <c r="F42219" s="469"/>
    </row>
    <row r="42220" spans="6:6" x14ac:dyDescent="0.25">
      <c r="F42220" s="469"/>
    </row>
    <row r="42221" spans="6:6" x14ac:dyDescent="0.25">
      <c r="F42221" s="469"/>
    </row>
    <row r="42222" spans="6:6" x14ac:dyDescent="0.25">
      <c r="F42222" s="469"/>
    </row>
    <row r="42223" spans="6:6" x14ac:dyDescent="0.25">
      <c r="F42223" s="469"/>
    </row>
    <row r="42224" spans="6:6" x14ac:dyDescent="0.25">
      <c r="F42224" s="469"/>
    </row>
    <row r="42225" spans="6:6" x14ac:dyDescent="0.25">
      <c r="F42225" s="469"/>
    </row>
    <row r="42226" spans="6:6" x14ac:dyDescent="0.25">
      <c r="F42226" s="469"/>
    </row>
    <row r="42227" spans="6:6" x14ac:dyDescent="0.25">
      <c r="F42227" s="469"/>
    </row>
    <row r="42228" spans="6:6" x14ac:dyDescent="0.25">
      <c r="F42228" s="469"/>
    </row>
    <row r="42229" spans="6:6" x14ac:dyDescent="0.25">
      <c r="F42229" s="469"/>
    </row>
    <row r="42230" spans="6:6" x14ac:dyDescent="0.25">
      <c r="F42230" s="469"/>
    </row>
    <row r="42231" spans="6:6" x14ac:dyDescent="0.25">
      <c r="F42231" s="469"/>
    </row>
    <row r="42232" spans="6:6" x14ac:dyDescent="0.25">
      <c r="F42232" s="469"/>
    </row>
    <row r="42233" spans="6:6" x14ac:dyDescent="0.25">
      <c r="F42233" s="469"/>
    </row>
    <row r="42234" spans="6:6" x14ac:dyDescent="0.25">
      <c r="F42234" s="469"/>
    </row>
    <row r="42235" spans="6:6" x14ac:dyDescent="0.25">
      <c r="F42235" s="469"/>
    </row>
    <row r="42236" spans="6:6" x14ac:dyDescent="0.25">
      <c r="F42236" s="469"/>
    </row>
    <row r="42237" spans="6:6" x14ac:dyDescent="0.25">
      <c r="F42237" s="469"/>
    </row>
    <row r="42238" spans="6:6" x14ac:dyDescent="0.25">
      <c r="F42238" s="469"/>
    </row>
    <row r="42239" spans="6:6" x14ac:dyDescent="0.25">
      <c r="F42239" s="469"/>
    </row>
    <row r="42240" spans="6:6" x14ac:dyDescent="0.25">
      <c r="F42240" s="469"/>
    </row>
    <row r="42241" spans="6:6" x14ac:dyDescent="0.25">
      <c r="F42241" s="469"/>
    </row>
    <row r="42242" spans="6:6" x14ac:dyDescent="0.25">
      <c r="F42242" s="469"/>
    </row>
    <row r="42243" spans="6:6" x14ac:dyDescent="0.25">
      <c r="F42243" s="469"/>
    </row>
    <row r="42244" spans="6:6" x14ac:dyDescent="0.25">
      <c r="F42244" s="469"/>
    </row>
    <row r="42245" spans="6:6" x14ac:dyDescent="0.25">
      <c r="F42245" s="469"/>
    </row>
    <row r="42246" spans="6:6" x14ac:dyDescent="0.25">
      <c r="F42246" s="469"/>
    </row>
    <row r="42247" spans="6:6" x14ac:dyDescent="0.25">
      <c r="F42247" s="469"/>
    </row>
    <row r="42248" spans="6:6" x14ac:dyDescent="0.25">
      <c r="F42248" s="469"/>
    </row>
    <row r="42249" spans="6:6" x14ac:dyDescent="0.25">
      <c r="F42249" s="469"/>
    </row>
    <row r="42250" spans="6:6" x14ac:dyDescent="0.25">
      <c r="F42250" s="469"/>
    </row>
    <row r="42251" spans="6:6" x14ac:dyDescent="0.25">
      <c r="F42251" s="469"/>
    </row>
    <row r="42252" spans="6:6" x14ac:dyDescent="0.25">
      <c r="F42252" s="469"/>
    </row>
    <row r="42253" spans="6:6" x14ac:dyDescent="0.25">
      <c r="F42253" s="469"/>
    </row>
    <row r="42254" spans="6:6" x14ac:dyDescent="0.25">
      <c r="F42254" s="469"/>
    </row>
    <row r="42255" spans="6:6" x14ac:dyDescent="0.25">
      <c r="F42255" s="469"/>
    </row>
    <row r="42256" spans="6:6" x14ac:dyDescent="0.25">
      <c r="F42256" s="469"/>
    </row>
    <row r="42257" spans="6:6" x14ac:dyDescent="0.25">
      <c r="F42257" s="469"/>
    </row>
    <row r="42258" spans="6:6" x14ac:dyDescent="0.25">
      <c r="F42258" s="469"/>
    </row>
    <row r="42259" spans="6:6" x14ac:dyDescent="0.25">
      <c r="F42259" s="469"/>
    </row>
    <row r="42260" spans="6:6" x14ac:dyDescent="0.25">
      <c r="F42260" s="469"/>
    </row>
    <row r="42261" spans="6:6" x14ac:dyDescent="0.25">
      <c r="F42261" s="469"/>
    </row>
    <row r="42262" spans="6:6" x14ac:dyDescent="0.25">
      <c r="F42262" s="469"/>
    </row>
    <row r="42263" spans="6:6" x14ac:dyDescent="0.25">
      <c r="F42263" s="469"/>
    </row>
    <row r="42264" spans="6:6" x14ac:dyDescent="0.25">
      <c r="F42264" s="469"/>
    </row>
    <row r="42265" spans="6:6" x14ac:dyDescent="0.25">
      <c r="F42265" s="469"/>
    </row>
    <row r="42266" spans="6:6" x14ac:dyDescent="0.25">
      <c r="F42266" s="469"/>
    </row>
    <row r="42267" spans="6:6" x14ac:dyDescent="0.25">
      <c r="F42267" s="469"/>
    </row>
    <row r="42268" spans="6:6" x14ac:dyDescent="0.25">
      <c r="F42268" s="469"/>
    </row>
    <row r="42269" spans="6:6" x14ac:dyDescent="0.25">
      <c r="F42269" s="469"/>
    </row>
    <row r="42270" spans="6:6" x14ac:dyDescent="0.25">
      <c r="F42270" s="469"/>
    </row>
    <row r="42271" spans="6:6" x14ac:dyDescent="0.25">
      <c r="F42271" s="469"/>
    </row>
    <row r="42272" spans="6:6" x14ac:dyDescent="0.25">
      <c r="F42272" s="469"/>
    </row>
    <row r="42273" spans="6:6" x14ac:dyDescent="0.25">
      <c r="F42273" s="469"/>
    </row>
    <row r="42274" spans="6:6" x14ac:dyDescent="0.25">
      <c r="F42274" s="469"/>
    </row>
    <row r="42275" spans="6:6" x14ac:dyDescent="0.25">
      <c r="F42275" s="469"/>
    </row>
    <row r="42276" spans="6:6" x14ac:dyDescent="0.25">
      <c r="F42276" s="469"/>
    </row>
    <row r="42277" spans="6:6" x14ac:dyDescent="0.25">
      <c r="F42277" s="469"/>
    </row>
    <row r="42278" spans="6:6" x14ac:dyDescent="0.25">
      <c r="F42278" s="469"/>
    </row>
    <row r="42279" spans="6:6" x14ac:dyDescent="0.25">
      <c r="F42279" s="469"/>
    </row>
    <row r="42280" spans="6:6" x14ac:dyDescent="0.25">
      <c r="F42280" s="469"/>
    </row>
    <row r="42281" spans="6:6" x14ac:dyDescent="0.25">
      <c r="F42281" s="469"/>
    </row>
    <row r="42282" spans="6:6" x14ac:dyDescent="0.25">
      <c r="F42282" s="469"/>
    </row>
    <row r="42283" spans="6:6" x14ac:dyDescent="0.25">
      <c r="F42283" s="469"/>
    </row>
    <row r="42284" spans="6:6" x14ac:dyDescent="0.25">
      <c r="F42284" s="469"/>
    </row>
    <row r="42285" spans="6:6" x14ac:dyDescent="0.25">
      <c r="F42285" s="469"/>
    </row>
    <row r="42286" spans="6:6" x14ac:dyDescent="0.25">
      <c r="F42286" s="469"/>
    </row>
    <row r="42287" spans="6:6" x14ac:dyDescent="0.25">
      <c r="F42287" s="469"/>
    </row>
    <row r="42288" spans="6:6" x14ac:dyDescent="0.25">
      <c r="F42288" s="469"/>
    </row>
    <row r="42289" spans="6:6" x14ac:dyDescent="0.25">
      <c r="F42289" s="469"/>
    </row>
    <row r="42290" spans="6:6" x14ac:dyDescent="0.25">
      <c r="F42290" s="469"/>
    </row>
    <row r="42291" spans="6:6" x14ac:dyDescent="0.25">
      <c r="F42291" s="469"/>
    </row>
    <row r="42292" spans="6:6" x14ac:dyDescent="0.25">
      <c r="F42292" s="469"/>
    </row>
    <row r="42293" spans="6:6" x14ac:dyDescent="0.25">
      <c r="F42293" s="469"/>
    </row>
    <row r="42294" spans="6:6" x14ac:dyDescent="0.25">
      <c r="F42294" s="469"/>
    </row>
    <row r="42295" spans="6:6" x14ac:dyDescent="0.25">
      <c r="F42295" s="469"/>
    </row>
    <row r="42296" spans="6:6" x14ac:dyDescent="0.25">
      <c r="F42296" s="469"/>
    </row>
    <row r="42297" spans="6:6" x14ac:dyDescent="0.25">
      <c r="F42297" s="469"/>
    </row>
    <row r="42298" spans="6:6" x14ac:dyDescent="0.25">
      <c r="F42298" s="469"/>
    </row>
    <row r="42299" spans="6:6" x14ac:dyDescent="0.25">
      <c r="F42299" s="469"/>
    </row>
    <row r="42300" spans="6:6" x14ac:dyDescent="0.25">
      <c r="F42300" s="469"/>
    </row>
    <row r="42301" spans="6:6" x14ac:dyDescent="0.25">
      <c r="F42301" s="469"/>
    </row>
    <row r="42302" spans="6:6" x14ac:dyDescent="0.25">
      <c r="F42302" s="469"/>
    </row>
    <row r="42303" spans="6:6" x14ac:dyDescent="0.25">
      <c r="F42303" s="469"/>
    </row>
    <row r="42304" spans="6:6" x14ac:dyDescent="0.25">
      <c r="F42304" s="469"/>
    </row>
    <row r="42305" spans="6:6" x14ac:dyDescent="0.25">
      <c r="F42305" s="469"/>
    </row>
    <row r="42306" spans="6:6" x14ac:dyDescent="0.25">
      <c r="F42306" s="469"/>
    </row>
    <row r="42307" spans="6:6" x14ac:dyDescent="0.25">
      <c r="F42307" s="469"/>
    </row>
    <row r="42308" spans="6:6" x14ac:dyDescent="0.25">
      <c r="F42308" s="469"/>
    </row>
    <row r="42309" spans="6:6" x14ac:dyDescent="0.25">
      <c r="F42309" s="469"/>
    </row>
    <row r="42310" spans="6:6" x14ac:dyDescent="0.25">
      <c r="F42310" s="469"/>
    </row>
    <row r="42311" spans="6:6" x14ac:dyDescent="0.25">
      <c r="F42311" s="469"/>
    </row>
    <row r="42312" spans="6:6" x14ac:dyDescent="0.25">
      <c r="F42312" s="469"/>
    </row>
    <row r="42313" spans="6:6" x14ac:dyDescent="0.25">
      <c r="F42313" s="469"/>
    </row>
    <row r="42314" spans="6:6" x14ac:dyDescent="0.25">
      <c r="F42314" s="469"/>
    </row>
    <row r="42315" spans="6:6" x14ac:dyDescent="0.25">
      <c r="F42315" s="469"/>
    </row>
    <row r="42316" spans="6:6" x14ac:dyDescent="0.25">
      <c r="F42316" s="469"/>
    </row>
    <row r="42317" spans="6:6" x14ac:dyDescent="0.25">
      <c r="F42317" s="469"/>
    </row>
    <row r="42318" spans="6:6" x14ac:dyDescent="0.25">
      <c r="F42318" s="469"/>
    </row>
    <row r="42319" spans="6:6" x14ac:dyDescent="0.25">
      <c r="F42319" s="469"/>
    </row>
    <row r="42320" spans="6:6" x14ac:dyDescent="0.25">
      <c r="F42320" s="469"/>
    </row>
    <row r="42321" spans="6:6" x14ac:dyDescent="0.25">
      <c r="F42321" s="469"/>
    </row>
    <row r="42322" spans="6:6" x14ac:dyDescent="0.25">
      <c r="F42322" s="469"/>
    </row>
    <row r="42323" spans="6:6" x14ac:dyDescent="0.25">
      <c r="F42323" s="469"/>
    </row>
    <row r="42324" spans="6:6" x14ac:dyDescent="0.25">
      <c r="F42324" s="469"/>
    </row>
    <row r="42325" spans="6:6" x14ac:dyDescent="0.25">
      <c r="F42325" s="469"/>
    </row>
    <row r="42326" spans="6:6" x14ac:dyDescent="0.25">
      <c r="F42326" s="469"/>
    </row>
    <row r="42327" spans="6:6" x14ac:dyDescent="0.25">
      <c r="F42327" s="469"/>
    </row>
    <row r="42328" spans="6:6" x14ac:dyDescent="0.25">
      <c r="F42328" s="469"/>
    </row>
    <row r="42329" spans="6:6" x14ac:dyDescent="0.25">
      <c r="F42329" s="469"/>
    </row>
    <row r="42330" spans="6:6" x14ac:dyDescent="0.25">
      <c r="F42330" s="469"/>
    </row>
    <row r="42331" spans="6:6" x14ac:dyDescent="0.25">
      <c r="F42331" s="469"/>
    </row>
    <row r="42332" spans="6:6" x14ac:dyDescent="0.25">
      <c r="F42332" s="469"/>
    </row>
    <row r="42333" spans="6:6" x14ac:dyDescent="0.25">
      <c r="F42333" s="469"/>
    </row>
    <row r="42334" spans="6:6" x14ac:dyDescent="0.25">
      <c r="F42334" s="469"/>
    </row>
    <row r="42335" spans="6:6" x14ac:dyDescent="0.25">
      <c r="F42335" s="469"/>
    </row>
    <row r="42336" spans="6:6" x14ac:dyDescent="0.25">
      <c r="F42336" s="469"/>
    </row>
    <row r="42337" spans="6:6" x14ac:dyDescent="0.25">
      <c r="F42337" s="469"/>
    </row>
    <row r="42338" spans="6:6" x14ac:dyDescent="0.25">
      <c r="F42338" s="469"/>
    </row>
    <row r="42339" spans="6:6" x14ac:dyDescent="0.25">
      <c r="F42339" s="469"/>
    </row>
    <row r="42340" spans="6:6" x14ac:dyDescent="0.25">
      <c r="F42340" s="469"/>
    </row>
    <row r="42341" spans="6:6" x14ac:dyDescent="0.25">
      <c r="F42341" s="469"/>
    </row>
    <row r="42342" spans="6:6" x14ac:dyDescent="0.25">
      <c r="F42342" s="469"/>
    </row>
    <row r="42343" spans="6:6" x14ac:dyDescent="0.25">
      <c r="F42343" s="469"/>
    </row>
    <row r="42344" spans="6:6" x14ac:dyDescent="0.25">
      <c r="F42344" s="469"/>
    </row>
    <row r="42345" spans="6:6" x14ac:dyDescent="0.25">
      <c r="F42345" s="469"/>
    </row>
    <row r="42346" spans="6:6" x14ac:dyDescent="0.25">
      <c r="F42346" s="469"/>
    </row>
    <row r="42347" spans="6:6" x14ac:dyDescent="0.25">
      <c r="F42347" s="469"/>
    </row>
    <row r="42348" spans="6:6" x14ac:dyDescent="0.25">
      <c r="F42348" s="469"/>
    </row>
    <row r="42349" spans="6:6" x14ac:dyDescent="0.25">
      <c r="F42349" s="469"/>
    </row>
    <row r="42350" spans="6:6" x14ac:dyDescent="0.25">
      <c r="F42350" s="469"/>
    </row>
    <row r="42351" spans="6:6" x14ac:dyDescent="0.25">
      <c r="F42351" s="469"/>
    </row>
    <row r="42352" spans="6:6" x14ac:dyDescent="0.25">
      <c r="F42352" s="469"/>
    </row>
    <row r="42353" spans="6:6" x14ac:dyDescent="0.25">
      <c r="F42353" s="469"/>
    </row>
    <row r="42354" spans="6:6" x14ac:dyDescent="0.25">
      <c r="F42354" s="469"/>
    </row>
    <row r="42355" spans="6:6" x14ac:dyDescent="0.25">
      <c r="F42355" s="469"/>
    </row>
    <row r="42356" spans="6:6" x14ac:dyDescent="0.25">
      <c r="F42356" s="469"/>
    </row>
    <row r="42357" spans="6:6" x14ac:dyDescent="0.25">
      <c r="F42357" s="469"/>
    </row>
    <row r="42358" spans="6:6" x14ac:dyDescent="0.25">
      <c r="F42358" s="469"/>
    </row>
    <row r="42359" spans="6:6" x14ac:dyDescent="0.25">
      <c r="F42359" s="469"/>
    </row>
    <row r="42360" spans="6:6" x14ac:dyDescent="0.25">
      <c r="F42360" s="469"/>
    </row>
    <row r="42361" spans="6:6" x14ac:dyDescent="0.25">
      <c r="F42361" s="469"/>
    </row>
    <row r="42362" spans="6:6" x14ac:dyDescent="0.25">
      <c r="F42362" s="469"/>
    </row>
    <row r="42363" spans="6:6" x14ac:dyDescent="0.25">
      <c r="F42363" s="469"/>
    </row>
    <row r="42364" spans="6:6" x14ac:dyDescent="0.25">
      <c r="F42364" s="469"/>
    </row>
    <row r="42365" spans="6:6" x14ac:dyDescent="0.25">
      <c r="F42365" s="469"/>
    </row>
    <row r="42366" spans="6:6" x14ac:dyDescent="0.25">
      <c r="F42366" s="469"/>
    </row>
    <row r="42367" spans="6:6" x14ac:dyDescent="0.25">
      <c r="F42367" s="469"/>
    </row>
    <row r="42368" spans="6:6" x14ac:dyDescent="0.25">
      <c r="F42368" s="469"/>
    </row>
    <row r="42369" spans="6:6" x14ac:dyDescent="0.25">
      <c r="F42369" s="469"/>
    </row>
    <row r="42370" spans="6:6" x14ac:dyDescent="0.25">
      <c r="F42370" s="469"/>
    </row>
    <row r="42371" spans="6:6" x14ac:dyDescent="0.25">
      <c r="F42371" s="469"/>
    </row>
    <row r="42372" spans="6:6" x14ac:dyDescent="0.25">
      <c r="F42372" s="469"/>
    </row>
    <row r="42373" spans="6:6" x14ac:dyDescent="0.25">
      <c r="F42373" s="469"/>
    </row>
    <row r="42374" spans="6:6" x14ac:dyDescent="0.25">
      <c r="F42374" s="469"/>
    </row>
    <row r="42375" spans="6:6" x14ac:dyDescent="0.25">
      <c r="F42375" s="469"/>
    </row>
    <row r="42376" spans="6:6" x14ac:dyDescent="0.25">
      <c r="F42376" s="469"/>
    </row>
    <row r="42377" spans="6:6" x14ac:dyDescent="0.25">
      <c r="F42377" s="469"/>
    </row>
    <row r="42378" spans="6:6" x14ac:dyDescent="0.25">
      <c r="F42378" s="469"/>
    </row>
    <row r="42379" spans="6:6" x14ac:dyDescent="0.25">
      <c r="F42379" s="469"/>
    </row>
    <row r="42380" spans="6:6" x14ac:dyDescent="0.25">
      <c r="F42380" s="469"/>
    </row>
    <row r="42381" spans="6:6" x14ac:dyDescent="0.25">
      <c r="F42381" s="469"/>
    </row>
    <row r="42382" spans="6:6" x14ac:dyDescent="0.25">
      <c r="F42382" s="469"/>
    </row>
    <row r="42383" spans="6:6" x14ac:dyDescent="0.25">
      <c r="F42383" s="469"/>
    </row>
    <row r="42384" spans="6:6" x14ac:dyDescent="0.25">
      <c r="F42384" s="469"/>
    </row>
    <row r="42385" spans="6:6" x14ac:dyDescent="0.25">
      <c r="F42385" s="469"/>
    </row>
    <row r="42386" spans="6:6" x14ac:dyDescent="0.25">
      <c r="F42386" s="469"/>
    </row>
    <row r="42387" spans="6:6" x14ac:dyDescent="0.25">
      <c r="F42387" s="469"/>
    </row>
    <row r="42388" spans="6:6" x14ac:dyDescent="0.25">
      <c r="F42388" s="469"/>
    </row>
    <row r="42389" spans="6:6" x14ac:dyDescent="0.25">
      <c r="F42389" s="469"/>
    </row>
    <row r="42390" spans="6:6" x14ac:dyDescent="0.25">
      <c r="F42390" s="469"/>
    </row>
    <row r="42391" spans="6:6" x14ac:dyDescent="0.25">
      <c r="F42391" s="469"/>
    </row>
    <row r="42392" spans="6:6" x14ac:dyDescent="0.25">
      <c r="F42392" s="469"/>
    </row>
    <row r="42393" spans="6:6" x14ac:dyDescent="0.25">
      <c r="F42393" s="469"/>
    </row>
    <row r="42394" spans="6:6" x14ac:dyDescent="0.25">
      <c r="F42394" s="469"/>
    </row>
    <row r="42395" spans="6:6" x14ac:dyDescent="0.25">
      <c r="F42395" s="469"/>
    </row>
    <row r="42396" spans="6:6" x14ac:dyDescent="0.25">
      <c r="F42396" s="469"/>
    </row>
    <row r="42397" spans="6:6" x14ac:dyDescent="0.25">
      <c r="F42397" s="469"/>
    </row>
    <row r="42398" spans="6:6" x14ac:dyDescent="0.25">
      <c r="F42398" s="469"/>
    </row>
    <row r="42399" spans="6:6" x14ac:dyDescent="0.25">
      <c r="F42399" s="469"/>
    </row>
    <row r="42400" spans="6:6" x14ac:dyDescent="0.25">
      <c r="F42400" s="469"/>
    </row>
    <row r="42401" spans="6:6" x14ac:dyDescent="0.25">
      <c r="F42401" s="469"/>
    </row>
    <row r="42402" spans="6:6" x14ac:dyDescent="0.25">
      <c r="F42402" s="469"/>
    </row>
    <row r="42403" spans="6:6" x14ac:dyDescent="0.25">
      <c r="F42403" s="469"/>
    </row>
    <row r="42404" spans="6:6" x14ac:dyDescent="0.25">
      <c r="F42404" s="469"/>
    </row>
    <row r="42405" spans="6:6" x14ac:dyDescent="0.25">
      <c r="F42405" s="469"/>
    </row>
    <row r="42406" spans="6:6" x14ac:dyDescent="0.25">
      <c r="F42406" s="469"/>
    </row>
    <row r="42407" spans="6:6" x14ac:dyDescent="0.25">
      <c r="F42407" s="469"/>
    </row>
    <row r="42408" spans="6:6" x14ac:dyDescent="0.25">
      <c r="F42408" s="469"/>
    </row>
    <row r="42409" spans="6:6" x14ac:dyDescent="0.25">
      <c r="F42409" s="469"/>
    </row>
    <row r="42410" spans="6:6" x14ac:dyDescent="0.25">
      <c r="F42410" s="469"/>
    </row>
    <row r="42411" spans="6:6" x14ac:dyDescent="0.25">
      <c r="F42411" s="469"/>
    </row>
    <row r="42412" spans="6:6" x14ac:dyDescent="0.25">
      <c r="F42412" s="469"/>
    </row>
    <row r="42413" spans="6:6" x14ac:dyDescent="0.25">
      <c r="F42413" s="469"/>
    </row>
    <row r="42414" spans="6:6" x14ac:dyDescent="0.25">
      <c r="F42414" s="469"/>
    </row>
    <row r="42415" spans="6:6" x14ac:dyDescent="0.25">
      <c r="F42415" s="469"/>
    </row>
    <row r="42416" spans="6:6" x14ac:dyDescent="0.25">
      <c r="F42416" s="469"/>
    </row>
    <row r="42417" spans="6:6" x14ac:dyDescent="0.25">
      <c r="F42417" s="469"/>
    </row>
    <row r="42418" spans="6:6" x14ac:dyDescent="0.25">
      <c r="F42418" s="469"/>
    </row>
    <row r="42419" spans="6:6" x14ac:dyDescent="0.25">
      <c r="F42419" s="469"/>
    </row>
    <row r="42420" spans="6:6" x14ac:dyDescent="0.25">
      <c r="F42420" s="469"/>
    </row>
    <row r="42421" spans="6:6" x14ac:dyDescent="0.25">
      <c r="F42421" s="469"/>
    </row>
    <row r="42422" spans="6:6" x14ac:dyDescent="0.25">
      <c r="F42422" s="469"/>
    </row>
    <row r="42423" spans="6:6" x14ac:dyDescent="0.25">
      <c r="F42423" s="469"/>
    </row>
    <row r="42424" spans="6:6" x14ac:dyDescent="0.25">
      <c r="F42424" s="469"/>
    </row>
    <row r="42425" spans="6:6" x14ac:dyDescent="0.25">
      <c r="F42425" s="469"/>
    </row>
    <row r="42426" spans="6:6" x14ac:dyDescent="0.25">
      <c r="F42426" s="469"/>
    </row>
    <row r="42427" spans="6:6" x14ac:dyDescent="0.25">
      <c r="F42427" s="469"/>
    </row>
    <row r="42428" spans="6:6" x14ac:dyDescent="0.25">
      <c r="F42428" s="469"/>
    </row>
    <row r="42429" spans="6:6" x14ac:dyDescent="0.25">
      <c r="F42429" s="469"/>
    </row>
    <row r="42430" spans="6:6" x14ac:dyDescent="0.25">
      <c r="F42430" s="469"/>
    </row>
    <row r="42431" spans="6:6" x14ac:dyDescent="0.25">
      <c r="F42431" s="469"/>
    </row>
    <row r="42432" spans="6:6" x14ac:dyDescent="0.25">
      <c r="F42432" s="469"/>
    </row>
    <row r="42433" spans="6:6" x14ac:dyDescent="0.25">
      <c r="F42433" s="469"/>
    </row>
    <row r="42434" spans="6:6" x14ac:dyDescent="0.25">
      <c r="F42434" s="469"/>
    </row>
    <row r="42435" spans="6:6" x14ac:dyDescent="0.25">
      <c r="F42435" s="469"/>
    </row>
    <row r="42436" spans="6:6" x14ac:dyDescent="0.25">
      <c r="F42436" s="469"/>
    </row>
    <row r="42437" spans="6:6" x14ac:dyDescent="0.25">
      <c r="F42437" s="469"/>
    </row>
    <row r="42438" spans="6:6" x14ac:dyDescent="0.25">
      <c r="F42438" s="469"/>
    </row>
    <row r="42439" spans="6:6" x14ac:dyDescent="0.25">
      <c r="F42439" s="469"/>
    </row>
    <row r="42440" spans="6:6" x14ac:dyDescent="0.25">
      <c r="F42440" s="469"/>
    </row>
    <row r="42441" spans="6:6" x14ac:dyDescent="0.25">
      <c r="F42441" s="469"/>
    </row>
    <row r="42442" spans="6:6" x14ac:dyDescent="0.25">
      <c r="F42442" s="469"/>
    </row>
    <row r="42443" spans="6:6" x14ac:dyDescent="0.25">
      <c r="F42443" s="469"/>
    </row>
    <row r="42444" spans="6:6" x14ac:dyDescent="0.25">
      <c r="F42444" s="469"/>
    </row>
    <row r="42445" spans="6:6" x14ac:dyDescent="0.25">
      <c r="F42445" s="469"/>
    </row>
    <row r="42446" spans="6:6" x14ac:dyDescent="0.25">
      <c r="F42446" s="469"/>
    </row>
    <row r="42447" spans="6:6" x14ac:dyDescent="0.25">
      <c r="F42447" s="469"/>
    </row>
    <row r="42448" spans="6:6" x14ac:dyDescent="0.25">
      <c r="F42448" s="469"/>
    </row>
    <row r="42449" spans="6:6" x14ac:dyDescent="0.25">
      <c r="F42449" s="469"/>
    </row>
    <row r="42450" spans="6:6" x14ac:dyDescent="0.25">
      <c r="F42450" s="469"/>
    </row>
    <row r="42451" spans="6:6" x14ac:dyDescent="0.25">
      <c r="F42451" s="469"/>
    </row>
    <row r="42452" spans="6:6" x14ac:dyDescent="0.25">
      <c r="F42452" s="469"/>
    </row>
    <row r="42453" spans="6:6" x14ac:dyDescent="0.25">
      <c r="F42453" s="469"/>
    </row>
    <row r="42454" spans="6:6" x14ac:dyDescent="0.25">
      <c r="F42454" s="469"/>
    </row>
    <row r="42455" spans="6:6" x14ac:dyDescent="0.25">
      <c r="F42455" s="469"/>
    </row>
    <row r="42456" spans="6:6" x14ac:dyDescent="0.25">
      <c r="F42456" s="469"/>
    </row>
    <row r="42457" spans="6:6" x14ac:dyDescent="0.25">
      <c r="F42457" s="469"/>
    </row>
    <row r="42458" spans="6:6" x14ac:dyDescent="0.25">
      <c r="F42458" s="469"/>
    </row>
    <row r="42459" spans="6:6" x14ac:dyDescent="0.25">
      <c r="F42459" s="469"/>
    </row>
    <row r="42460" spans="6:6" x14ac:dyDescent="0.25">
      <c r="F42460" s="469"/>
    </row>
    <row r="42461" spans="6:6" x14ac:dyDescent="0.25">
      <c r="F42461" s="469"/>
    </row>
    <row r="42462" spans="6:6" x14ac:dyDescent="0.25">
      <c r="F42462" s="469"/>
    </row>
    <row r="42463" spans="6:6" x14ac:dyDescent="0.25">
      <c r="F42463" s="469"/>
    </row>
    <row r="42464" spans="6:6" x14ac:dyDescent="0.25">
      <c r="F42464" s="469"/>
    </row>
    <row r="42465" spans="6:6" x14ac:dyDescent="0.25">
      <c r="F42465" s="469"/>
    </row>
    <row r="42466" spans="6:6" x14ac:dyDescent="0.25">
      <c r="F42466" s="469"/>
    </row>
    <row r="42467" spans="6:6" x14ac:dyDescent="0.25">
      <c r="F42467" s="469"/>
    </row>
    <row r="42468" spans="6:6" x14ac:dyDescent="0.25">
      <c r="F42468" s="469"/>
    </row>
    <row r="42469" spans="6:6" x14ac:dyDescent="0.25">
      <c r="F42469" s="469"/>
    </row>
    <row r="42470" spans="6:6" x14ac:dyDescent="0.25">
      <c r="F42470" s="469"/>
    </row>
    <row r="42471" spans="6:6" x14ac:dyDescent="0.25">
      <c r="F42471" s="469"/>
    </row>
    <row r="42472" spans="6:6" x14ac:dyDescent="0.25">
      <c r="F42472" s="469"/>
    </row>
    <row r="42473" spans="6:6" x14ac:dyDescent="0.25">
      <c r="F42473" s="469"/>
    </row>
    <row r="42474" spans="6:6" x14ac:dyDescent="0.25">
      <c r="F42474" s="469"/>
    </row>
    <row r="42475" spans="6:6" x14ac:dyDescent="0.25">
      <c r="F42475" s="469"/>
    </row>
    <row r="42476" spans="6:6" x14ac:dyDescent="0.25">
      <c r="F42476" s="469"/>
    </row>
    <row r="42477" spans="6:6" x14ac:dyDescent="0.25">
      <c r="F42477" s="469"/>
    </row>
    <row r="42478" spans="6:6" x14ac:dyDescent="0.25">
      <c r="F42478" s="469"/>
    </row>
    <row r="42479" spans="6:6" x14ac:dyDescent="0.25">
      <c r="F42479" s="469"/>
    </row>
    <row r="42480" spans="6:6" x14ac:dyDescent="0.25">
      <c r="F42480" s="469"/>
    </row>
    <row r="42481" spans="6:6" x14ac:dyDescent="0.25">
      <c r="F42481" s="469"/>
    </row>
    <row r="42482" spans="6:6" x14ac:dyDescent="0.25">
      <c r="F42482" s="469"/>
    </row>
    <row r="42483" spans="6:6" x14ac:dyDescent="0.25">
      <c r="F42483" s="469"/>
    </row>
    <row r="42484" spans="6:6" x14ac:dyDescent="0.25">
      <c r="F42484" s="469"/>
    </row>
    <row r="42485" spans="6:6" x14ac:dyDescent="0.25">
      <c r="F42485" s="469"/>
    </row>
    <row r="42486" spans="6:6" x14ac:dyDescent="0.25">
      <c r="F42486" s="469"/>
    </row>
    <row r="42487" spans="6:6" x14ac:dyDescent="0.25">
      <c r="F42487" s="469"/>
    </row>
    <row r="42488" spans="6:6" x14ac:dyDescent="0.25">
      <c r="F42488" s="469"/>
    </row>
    <row r="42489" spans="6:6" x14ac:dyDescent="0.25">
      <c r="F42489" s="469"/>
    </row>
    <row r="42490" spans="6:6" x14ac:dyDescent="0.25">
      <c r="F42490" s="469"/>
    </row>
    <row r="42491" spans="6:6" x14ac:dyDescent="0.25">
      <c r="F42491" s="469"/>
    </row>
    <row r="42492" spans="6:6" x14ac:dyDescent="0.25">
      <c r="F42492" s="469"/>
    </row>
    <row r="42493" spans="6:6" x14ac:dyDescent="0.25">
      <c r="F42493" s="469"/>
    </row>
    <row r="42494" spans="6:6" x14ac:dyDescent="0.25">
      <c r="F42494" s="469"/>
    </row>
    <row r="42495" spans="6:6" x14ac:dyDescent="0.25">
      <c r="F42495" s="469"/>
    </row>
    <row r="42496" spans="6:6" x14ac:dyDescent="0.25">
      <c r="F42496" s="469"/>
    </row>
    <row r="42497" spans="6:6" x14ac:dyDescent="0.25">
      <c r="F42497" s="469"/>
    </row>
    <row r="42498" spans="6:6" x14ac:dyDescent="0.25">
      <c r="F42498" s="469"/>
    </row>
    <row r="42499" spans="6:6" x14ac:dyDescent="0.25">
      <c r="F42499" s="469"/>
    </row>
    <row r="42500" spans="6:6" x14ac:dyDescent="0.25">
      <c r="F42500" s="469"/>
    </row>
    <row r="42501" spans="6:6" x14ac:dyDescent="0.25">
      <c r="F42501" s="469"/>
    </row>
    <row r="42502" spans="6:6" x14ac:dyDescent="0.25">
      <c r="F42502" s="469"/>
    </row>
    <row r="42503" spans="6:6" x14ac:dyDescent="0.25">
      <c r="F42503" s="469"/>
    </row>
    <row r="42504" spans="6:6" x14ac:dyDescent="0.25">
      <c r="F42504" s="469"/>
    </row>
    <row r="42505" spans="6:6" x14ac:dyDescent="0.25">
      <c r="F42505" s="469"/>
    </row>
    <row r="42506" spans="6:6" x14ac:dyDescent="0.25">
      <c r="F42506" s="469"/>
    </row>
    <row r="42507" spans="6:6" x14ac:dyDescent="0.25">
      <c r="F42507" s="469"/>
    </row>
    <row r="42508" spans="6:6" x14ac:dyDescent="0.25">
      <c r="F42508" s="469"/>
    </row>
    <row r="42509" spans="6:6" x14ac:dyDescent="0.25">
      <c r="F42509" s="469"/>
    </row>
    <row r="42510" spans="6:6" x14ac:dyDescent="0.25">
      <c r="F42510" s="469"/>
    </row>
    <row r="42511" spans="6:6" x14ac:dyDescent="0.25">
      <c r="F42511" s="469"/>
    </row>
    <row r="42512" spans="6:6" x14ac:dyDescent="0.25">
      <c r="F42512" s="469"/>
    </row>
    <row r="42513" spans="6:6" x14ac:dyDescent="0.25">
      <c r="F42513" s="469"/>
    </row>
    <row r="42514" spans="6:6" x14ac:dyDescent="0.25">
      <c r="F42514" s="469"/>
    </row>
    <row r="42515" spans="6:6" x14ac:dyDescent="0.25">
      <c r="F42515" s="469"/>
    </row>
    <row r="42516" spans="6:6" x14ac:dyDescent="0.25">
      <c r="F42516" s="469"/>
    </row>
    <row r="42517" spans="6:6" x14ac:dyDescent="0.25">
      <c r="F42517" s="469"/>
    </row>
    <row r="42518" spans="6:6" x14ac:dyDescent="0.25">
      <c r="F42518" s="469"/>
    </row>
    <row r="42519" spans="6:6" x14ac:dyDescent="0.25">
      <c r="F42519" s="469"/>
    </row>
    <row r="42520" spans="6:6" x14ac:dyDescent="0.25">
      <c r="F42520" s="469"/>
    </row>
    <row r="42521" spans="6:6" x14ac:dyDescent="0.25">
      <c r="F42521" s="469"/>
    </row>
    <row r="42522" spans="6:6" x14ac:dyDescent="0.25">
      <c r="F42522" s="469"/>
    </row>
    <row r="42523" spans="6:6" x14ac:dyDescent="0.25">
      <c r="F42523" s="469"/>
    </row>
    <row r="42524" spans="6:6" x14ac:dyDescent="0.25">
      <c r="F42524" s="469"/>
    </row>
    <row r="42525" spans="6:6" x14ac:dyDescent="0.25">
      <c r="F42525" s="469"/>
    </row>
    <row r="42526" spans="6:6" x14ac:dyDescent="0.25">
      <c r="F42526" s="469"/>
    </row>
    <row r="42527" spans="6:6" x14ac:dyDescent="0.25">
      <c r="F42527" s="469"/>
    </row>
    <row r="42528" spans="6:6" x14ac:dyDescent="0.25">
      <c r="F42528" s="469"/>
    </row>
    <row r="42529" spans="6:6" x14ac:dyDescent="0.25">
      <c r="F42529" s="469"/>
    </row>
    <row r="42530" spans="6:6" x14ac:dyDescent="0.25">
      <c r="F42530" s="469"/>
    </row>
    <row r="42531" spans="6:6" x14ac:dyDescent="0.25">
      <c r="F42531" s="469"/>
    </row>
    <row r="42532" spans="6:6" x14ac:dyDescent="0.25">
      <c r="F42532" s="469"/>
    </row>
    <row r="42533" spans="6:6" x14ac:dyDescent="0.25">
      <c r="F42533" s="469"/>
    </row>
    <row r="42534" spans="6:6" x14ac:dyDescent="0.25">
      <c r="F42534" s="469"/>
    </row>
    <row r="42535" spans="6:6" x14ac:dyDescent="0.25">
      <c r="F42535" s="469"/>
    </row>
    <row r="42536" spans="6:6" x14ac:dyDescent="0.25">
      <c r="F42536" s="469"/>
    </row>
    <row r="42537" spans="6:6" x14ac:dyDescent="0.25">
      <c r="F42537" s="469"/>
    </row>
    <row r="42538" spans="6:6" x14ac:dyDescent="0.25">
      <c r="F42538" s="469"/>
    </row>
    <row r="42539" spans="6:6" x14ac:dyDescent="0.25">
      <c r="F42539" s="469"/>
    </row>
    <row r="42540" spans="6:6" x14ac:dyDescent="0.25">
      <c r="F42540" s="469"/>
    </row>
    <row r="42541" spans="6:6" x14ac:dyDescent="0.25">
      <c r="F42541" s="469"/>
    </row>
    <row r="42542" spans="6:6" x14ac:dyDescent="0.25">
      <c r="F42542" s="469"/>
    </row>
    <row r="42543" spans="6:6" x14ac:dyDescent="0.25">
      <c r="F42543" s="469"/>
    </row>
    <row r="42544" spans="6:6" x14ac:dyDescent="0.25">
      <c r="F42544" s="469"/>
    </row>
    <row r="42545" spans="6:6" x14ac:dyDescent="0.25">
      <c r="F42545" s="469"/>
    </row>
    <row r="42546" spans="6:6" x14ac:dyDescent="0.25">
      <c r="F42546" s="469"/>
    </row>
    <row r="42547" spans="6:6" x14ac:dyDescent="0.25">
      <c r="F42547" s="469"/>
    </row>
    <row r="42548" spans="6:6" x14ac:dyDescent="0.25">
      <c r="F42548" s="469"/>
    </row>
    <row r="42549" spans="6:6" x14ac:dyDescent="0.25">
      <c r="F42549" s="469"/>
    </row>
    <row r="42550" spans="6:6" x14ac:dyDescent="0.25">
      <c r="F42550" s="469"/>
    </row>
    <row r="42551" spans="6:6" x14ac:dyDescent="0.25">
      <c r="F42551" s="469"/>
    </row>
    <row r="42552" spans="6:6" x14ac:dyDescent="0.25">
      <c r="F42552" s="469"/>
    </row>
    <row r="42553" spans="6:6" x14ac:dyDescent="0.25">
      <c r="F42553" s="469"/>
    </row>
    <row r="42554" spans="6:6" x14ac:dyDescent="0.25">
      <c r="F42554" s="469"/>
    </row>
    <row r="42555" spans="6:6" x14ac:dyDescent="0.25">
      <c r="F42555" s="469"/>
    </row>
    <row r="42556" spans="6:6" x14ac:dyDescent="0.25">
      <c r="F42556" s="469"/>
    </row>
    <row r="42557" spans="6:6" x14ac:dyDescent="0.25">
      <c r="F42557" s="469"/>
    </row>
    <row r="42558" spans="6:6" x14ac:dyDescent="0.25">
      <c r="F42558" s="469"/>
    </row>
    <row r="42559" spans="6:6" x14ac:dyDescent="0.25">
      <c r="F42559" s="469"/>
    </row>
    <row r="42560" spans="6:6" x14ac:dyDescent="0.25">
      <c r="F42560" s="469"/>
    </row>
    <row r="42561" spans="6:6" x14ac:dyDescent="0.25">
      <c r="F42561" s="469"/>
    </row>
    <row r="42562" spans="6:6" x14ac:dyDescent="0.25">
      <c r="F42562" s="469"/>
    </row>
    <row r="42563" spans="6:6" x14ac:dyDescent="0.25">
      <c r="F42563" s="469"/>
    </row>
    <row r="42564" spans="6:6" x14ac:dyDescent="0.25">
      <c r="F42564" s="469"/>
    </row>
    <row r="42565" spans="6:6" x14ac:dyDescent="0.25">
      <c r="F42565" s="469"/>
    </row>
    <row r="42566" spans="6:6" x14ac:dyDescent="0.25">
      <c r="F42566" s="469"/>
    </row>
    <row r="42567" spans="6:6" x14ac:dyDescent="0.25">
      <c r="F42567" s="469"/>
    </row>
    <row r="42568" spans="6:6" x14ac:dyDescent="0.25">
      <c r="F42568" s="469"/>
    </row>
    <row r="42569" spans="6:6" x14ac:dyDescent="0.25">
      <c r="F42569" s="469"/>
    </row>
    <row r="42570" spans="6:6" x14ac:dyDescent="0.25">
      <c r="F42570" s="469"/>
    </row>
    <row r="42571" spans="6:6" x14ac:dyDescent="0.25">
      <c r="F42571" s="469"/>
    </row>
    <row r="42572" spans="6:6" x14ac:dyDescent="0.25">
      <c r="F42572" s="469"/>
    </row>
    <row r="42573" spans="6:6" x14ac:dyDescent="0.25">
      <c r="F42573" s="469"/>
    </row>
    <row r="42574" spans="6:6" x14ac:dyDescent="0.25">
      <c r="F42574" s="469"/>
    </row>
    <row r="42575" spans="6:6" x14ac:dyDescent="0.25">
      <c r="F42575" s="469"/>
    </row>
    <row r="42576" spans="6:6" x14ac:dyDescent="0.25">
      <c r="F42576" s="469"/>
    </row>
    <row r="42577" spans="6:6" x14ac:dyDescent="0.25">
      <c r="F42577" s="469"/>
    </row>
    <row r="42578" spans="6:6" x14ac:dyDescent="0.25">
      <c r="F42578" s="469"/>
    </row>
    <row r="42579" spans="6:6" x14ac:dyDescent="0.25">
      <c r="F42579" s="469"/>
    </row>
    <row r="42580" spans="6:6" x14ac:dyDescent="0.25">
      <c r="F42580" s="469"/>
    </row>
    <row r="42581" spans="6:6" x14ac:dyDescent="0.25">
      <c r="F42581" s="469"/>
    </row>
    <row r="42582" spans="6:6" x14ac:dyDescent="0.25">
      <c r="F42582" s="469"/>
    </row>
    <row r="42583" spans="6:6" x14ac:dyDescent="0.25">
      <c r="F42583" s="469"/>
    </row>
    <row r="42584" spans="6:6" x14ac:dyDescent="0.25">
      <c r="F42584" s="469"/>
    </row>
    <row r="42585" spans="6:6" x14ac:dyDescent="0.25">
      <c r="F42585" s="469"/>
    </row>
    <row r="42586" spans="6:6" x14ac:dyDescent="0.25">
      <c r="F42586" s="469"/>
    </row>
    <row r="42587" spans="6:6" x14ac:dyDescent="0.25">
      <c r="F42587" s="469"/>
    </row>
    <row r="42588" spans="6:6" x14ac:dyDescent="0.25">
      <c r="F42588" s="469"/>
    </row>
    <row r="42589" spans="6:6" x14ac:dyDescent="0.25">
      <c r="F42589" s="469"/>
    </row>
    <row r="42590" spans="6:6" x14ac:dyDescent="0.25">
      <c r="F42590" s="469"/>
    </row>
    <row r="42591" spans="6:6" x14ac:dyDescent="0.25">
      <c r="F42591" s="469"/>
    </row>
    <row r="42592" spans="6:6" x14ac:dyDescent="0.25">
      <c r="F42592" s="469"/>
    </row>
    <row r="42593" spans="6:6" x14ac:dyDescent="0.25">
      <c r="F42593" s="469"/>
    </row>
    <row r="42594" spans="6:6" x14ac:dyDescent="0.25">
      <c r="F42594" s="469"/>
    </row>
    <row r="42595" spans="6:6" x14ac:dyDescent="0.25">
      <c r="F42595" s="469"/>
    </row>
    <row r="42596" spans="6:6" x14ac:dyDescent="0.25">
      <c r="F42596" s="469"/>
    </row>
    <row r="42597" spans="6:6" x14ac:dyDescent="0.25">
      <c r="F42597" s="469"/>
    </row>
    <row r="42598" spans="6:6" x14ac:dyDescent="0.25">
      <c r="F42598" s="469"/>
    </row>
    <row r="42599" spans="6:6" x14ac:dyDescent="0.25">
      <c r="F42599" s="469"/>
    </row>
    <row r="42600" spans="6:6" x14ac:dyDescent="0.25">
      <c r="F42600" s="469"/>
    </row>
    <row r="42601" spans="6:6" x14ac:dyDescent="0.25">
      <c r="F42601" s="469"/>
    </row>
    <row r="42602" spans="6:6" x14ac:dyDescent="0.25">
      <c r="F42602" s="469"/>
    </row>
    <row r="42603" spans="6:6" x14ac:dyDescent="0.25">
      <c r="F42603" s="469"/>
    </row>
    <row r="42604" spans="6:6" x14ac:dyDescent="0.25">
      <c r="F42604" s="469"/>
    </row>
    <row r="42605" spans="6:6" x14ac:dyDescent="0.25">
      <c r="F42605" s="469"/>
    </row>
    <row r="42606" spans="6:6" x14ac:dyDescent="0.25">
      <c r="F42606" s="469"/>
    </row>
    <row r="42607" spans="6:6" x14ac:dyDescent="0.25">
      <c r="F42607" s="469"/>
    </row>
    <row r="42608" spans="6:6" x14ac:dyDescent="0.25">
      <c r="F42608" s="469"/>
    </row>
    <row r="42609" spans="6:6" x14ac:dyDescent="0.25">
      <c r="F42609" s="469"/>
    </row>
    <row r="42610" spans="6:6" x14ac:dyDescent="0.25">
      <c r="F42610" s="469"/>
    </row>
    <row r="42611" spans="6:6" x14ac:dyDescent="0.25">
      <c r="F42611" s="469"/>
    </row>
    <row r="42612" spans="6:6" x14ac:dyDescent="0.25">
      <c r="F42612" s="469"/>
    </row>
    <row r="42613" spans="6:6" x14ac:dyDescent="0.25">
      <c r="F42613" s="469"/>
    </row>
    <row r="42614" spans="6:6" x14ac:dyDescent="0.25">
      <c r="F42614" s="469"/>
    </row>
    <row r="42615" spans="6:6" x14ac:dyDescent="0.25">
      <c r="F42615" s="469"/>
    </row>
    <row r="42616" spans="6:6" x14ac:dyDescent="0.25">
      <c r="F42616" s="469"/>
    </row>
    <row r="42617" spans="6:6" x14ac:dyDescent="0.25">
      <c r="F42617" s="469"/>
    </row>
    <row r="42618" spans="6:6" x14ac:dyDescent="0.25">
      <c r="F42618" s="469"/>
    </row>
    <row r="42619" spans="6:6" x14ac:dyDescent="0.25">
      <c r="F42619" s="469"/>
    </row>
    <row r="42620" spans="6:6" x14ac:dyDescent="0.25">
      <c r="F42620" s="469"/>
    </row>
    <row r="42621" spans="6:6" x14ac:dyDescent="0.25">
      <c r="F42621" s="469"/>
    </row>
    <row r="42622" spans="6:6" x14ac:dyDescent="0.25">
      <c r="F42622" s="469"/>
    </row>
    <row r="42623" spans="6:6" x14ac:dyDescent="0.25">
      <c r="F42623" s="469"/>
    </row>
    <row r="42624" spans="6:6" x14ac:dyDescent="0.25">
      <c r="F42624" s="469"/>
    </row>
    <row r="42625" spans="6:6" x14ac:dyDescent="0.25">
      <c r="F42625" s="469"/>
    </row>
    <row r="42626" spans="6:6" x14ac:dyDescent="0.25">
      <c r="F42626" s="469"/>
    </row>
    <row r="42627" spans="6:6" x14ac:dyDescent="0.25">
      <c r="F42627" s="469"/>
    </row>
    <row r="42628" spans="6:6" x14ac:dyDescent="0.25">
      <c r="F42628" s="469"/>
    </row>
    <row r="42629" spans="6:6" x14ac:dyDescent="0.25">
      <c r="F42629" s="469"/>
    </row>
    <row r="42630" spans="6:6" x14ac:dyDescent="0.25">
      <c r="F42630" s="469"/>
    </row>
    <row r="42631" spans="6:6" x14ac:dyDescent="0.25">
      <c r="F42631" s="469"/>
    </row>
    <row r="42632" spans="6:6" x14ac:dyDescent="0.25">
      <c r="F42632" s="469"/>
    </row>
    <row r="42633" spans="6:6" x14ac:dyDescent="0.25">
      <c r="F42633" s="469"/>
    </row>
    <row r="42634" spans="6:6" x14ac:dyDescent="0.25">
      <c r="F42634" s="469"/>
    </row>
    <row r="42635" spans="6:6" x14ac:dyDescent="0.25">
      <c r="F42635" s="469"/>
    </row>
    <row r="42636" spans="6:6" x14ac:dyDescent="0.25">
      <c r="F42636" s="469"/>
    </row>
    <row r="42637" spans="6:6" x14ac:dyDescent="0.25">
      <c r="F42637" s="469"/>
    </row>
    <row r="42638" spans="6:6" x14ac:dyDescent="0.25">
      <c r="F42638" s="469"/>
    </row>
    <row r="42639" spans="6:6" x14ac:dyDescent="0.25">
      <c r="F42639" s="469"/>
    </row>
    <row r="42640" spans="6:6" x14ac:dyDescent="0.25">
      <c r="F42640" s="469"/>
    </row>
    <row r="42641" spans="6:6" x14ac:dyDescent="0.25">
      <c r="F42641" s="469"/>
    </row>
    <row r="42642" spans="6:6" x14ac:dyDescent="0.25">
      <c r="F42642" s="469"/>
    </row>
    <row r="42643" spans="6:6" x14ac:dyDescent="0.25">
      <c r="F42643" s="469"/>
    </row>
    <row r="42644" spans="6:6" x14ac:dyDescent="0.25">
      <c r="F42644" s="469"/>
    </row>
    <row r="42645" spans="6:6" x14ac:dyDescent="0.25">
      <c r="F42645" s="469"/>
    </row>
    <row r="42646" spans="6:6" x14ac:dyDescent="0.25">
      <c r="F42646" s="469"/>
    </row>
    <row r="42647" spans="6:6" x14ac:dyDescent="0.25">
      <c r="F42647" s="469"/>
    </row>
    <row r="42648" spans="6:6" x14ac:dyDescent="0.25">
      <c r="F42648" s="469"/>
    </row>
    <row r="42649" spans="6:6" x14ac:dyDescent="0.25">
      <c r="F42649" s="469"/>
    </row>
    <row r="42650" spans="6:6" x14ac:dyDescent="0.25">
      <c r="F42650" s="469"/>
    </row>
    <row r="42651" spans="6:6" x14ac:dyDescent="0.25">
      <c r="F42651" s="469"/>
    </row>
    <row r="42652" spans="6:6" x14ac:dyDescent="0.25">
      <c r="F42652" s="469"/>
    </row>
    <row r="42653" spans="6:6" x14ac:dyDescent="0.25">
      <c r="F42653" s="469"/>
    </row>
    <row r="42654" spans="6:6" x14ac:dyDescent="0.25">
      <c r="F42654" s="469"/>
    </row>
    <row r="42655" spans="6:6" x14ac:dyDescent="0.25">
      <c r="F42655" s="469"/>
    </row>
    <row r="42656" spans="6:6" x14ac:dyDescent="0.25">
      <c r="F42656" s="469"/>
    </row>
    <row r="42657" spans="6:6" x14ac:dyDescent="0.25">
      <c r="F42657" s="469"/>
    </row>
    <row r="42658" spans="6:6" x14ac:dyDescent="0.25">
      <c r="F42658" s="469"/>
    </row>
    <row r="42659" spans="6:6" x14ac:dyDescent="0.25">
      <c r="F42659" s="469"/>
    </row>
    <row r="42660" spans="6:6" x14ac:dyDescent="0.25">
      <c r="F42660" s="469"/>
    </row>
    <row r="42661" spans="6:6" x14ac:dyDescent="0.25">
      <c r="F42661" s="469"/>
    </row>
    <row r="42662" spans="6:6" x14ac:dyDescent="0.25">
      <c r="F42662" s="469"/>
    </row>
    <row r="42663" spans="6:6" x14ac:dyDescent="0.25">
      <c r="F42663" s="469"/>
    </row>
    <row r="42664" spans="6:6" x14ac:dyDescent="0.25">
      <c r="F42664" s="469"/>
    </row>
    <row r="42665" spans="6:6" x14ac:dyDescent="0.25">
      <c r="F42665" s="469"/>
    </row>
    <row r="42666" spans="6:6" x14ac:dyDescent="0.25">
      <c r="F42666" s="469"/>
    </row>
    <row r="42667" spans="6:6" x14ac:dyDescent="0.25">
      <c r="F42667" s="469"/>
    </row>
    <row r="42668" spans="6:6" x14ac:dyDescent="0.25">
      <c r="F42668" s="469"/>
    </row>
    <row r="42669" spans="6:6" x14ac:dyDescent="0.25">
      <c r="F42669" s="469"/>
    </row>
    <row r="42670" spans="6:6" x14ac:dyDescent="0.25">
      <c r="F42670" s="469"/>
    </row>
    <row r="42671" spans="6:6" x14ac:dyDescent="0.25">
      <c r="F42671" s="469"/>
    </row>
    <row r="42672" spans="6:6" x14ac:dyDescent="0.25">
      <c r="F42672" s="469"/>
    </row>
    <row r="42673" spans="6:6" x14ac:dyDescent="0.25">
      <c r="F42673" s="469"/>
    </row>
    <row r="42674" spans="6:6" x14ac:dyDescent="0.25">
      <c r="F42674" s="469"/>
    </row>
    <row r="42675" spans="6:6" x14ac:dyDescent="0.25">
      <c r="F42675" s="469"/>
    </row>
    <row r="42676" spans="6:6" x14ac:dyDescent="0.25">
      <c r="F42676" s="469"/>
    </row>
    <row r="42677" spans="6:6" x14ac:dyDescent="0.25">
      <c r="F42677" s="469"/>
    </row>
    <row r="42678" spans="6:6" x14ac:dyDescent="0.25">
      <c r="F42678" s="469"/>
    </row>
    <row r="42679" spans="6:6" x14ac:dyDescent="0.25">
      <c r="F42679" s="469"/>
    </row>
    <row r="42680" spans="6:6" x14ac:dyDescent="0.25">
      <c r="F42680" s="469"/>
    </row>
    <row r="42681" spans="6:6" x14ac:dyDescent="0.25">
      <c r="F42681" s="469"/>
    </row>
    <row r="42682" spans="6:6" x14ac:dyDescent="0.25">
      <c r="F42682" s="469"/>
    </row>
    <row r="42683" spans="6:6" x14ac:dyDescent="0.25">
      <c r="F42683" s="469"/>
    </row>
    <row r="42684" spans="6:6" x14ac:dyDescent="0.25">
      <c r="F42684" s="469"/>
    </row>
    <row r="42685" spans="6:6" x14ac:dyDescent="0.25">
      <c r="F42685" s="469"/>
    </row>
    <row r="42686" spans="6:6" x14ac:dyDescent="0.25">
      <c r="F42686" s="469"/>
    </row>
    <row r="42687" spans="6:6" x14ac:dyDescent="0.25">
      <c r="F42687" s="469"/>
    </row>
    <row r="42688" spans="6:6" x14ac:dyDescent="0.25">
      <c r="F42688" s="469"/>
    </row>
    <row r="42689" spans="6:6" x14ac:dyDescent="0.25">
      <c r="F42689" s="469"/>
    </row>
    <row r="42690" spans="6:6" x14ac:dyDescent="0.25">
      <c r="F42690" s="469"/>
    </row>
    <row r="42691" spans="6:6" x14ac:dyDescent="0.25">
      <c r="F42691" s="469"/>
    </row>
    <row r="42692" spans="6:6" x14ac:dyDescent="0.25">
      <c r="F42692" s="469"/>
    </row>
    <row r="42693" spans="6:6" x14ac:dyDescent="0.25">
      <c r="F42693" s="469"/>
    </row>
    <row r="42694" spans="6:6" x14ac:dyDescent="0.25">
      <c r="F42694" s="469"/>
    </row>
    <row r="42695" spans="6:6" x14ac:dyDescent="0.25">
      <c r="F42695" s="469"/>
    </row>
    <row r="42696" spans="6:6" x14ac:dyDescent="0.25">
      <c r="F42696" s="469"/>
    </row>
    <row r="42697" spans="6:6" x14ac:dyDescent="0.25">
      <c r="F42697" s="469"/>
    </row>
    <row r="42698" spans="6:6" x14ac:dyDescent="0.25">
      <c r="F42698" s="469"/>
    </row>
    <row r="42699" spans="6:6" x14ac:dyDescent="0.25">
      <c r="F42699" s="469"/>
    </row>
    <row r="42700" spans="6:6" x14ac:dyDescent="0.25">
      <c r="F42700" s="469"/>
    </row>
    <row r="42701" spans="6:6" x14ac:dyDescent="0.25">
      <c r="F42701" s="469"/>
    </row>
    <row r="42702" spans="6:6" x14ac:dyDescent="0.25">
      <c r="F42702" s="469"/>
    </row>
    <row r="42703" spans="6:6" x14ac:dyDescent="0.25">
      <c r="F42703" s="469"/>
    </row>
    <row r="42704" spans="6:6" x14ac:dyDescent="0.25">
      <c r="F42704" s="469"/>
    </row>
    <row r="42705" spans="6:6" x14ac:dyDescent="0.25">
      <c r="F42705" s="469"/>
    </row>
    <row r="42706" spans="6:6" x14ac:dyDescent="0.25">
      <c r="F42706" s="469"/>
    </row>
    <row r="42707" spans="6:6" x14ac:dyDescent="0.25">
      <c r="F42707" s="469"/>
    </row>
    <row r="42708" spans="6:6" x14ac:dyDescent="0.25">
      <c r="F42708" s="469"/>
    </row>
    <row r="42709" spans="6:6" x14ac:dyDescent="0.25">
      <c r="F42709" s="469"/>
    </row>
    <row r="42710" spans="6:6" x14ac:dyDescent="0.25">
      <c r="F42710" s="469"/>
    </row>
    <row r="42711" spans="6:6" x14ac:dyDescent="0.25">
      <c r="F42711" s="469"/>
    </row>
    <row r="42712" spans="6:6" x14ac:dyDescent="0.25">
      <c r="F42712" s="469"/>
    </row>
    <row r="42713" spans="6:6" x14ac:dyDescent="0.25">
      <c r="F42713" s="469"/>
    </row>
    <row r="42714" spans="6:6" x14ac:dyDescent="0.25">
      <c r="F42714" s="469"/>
    </row>
    <row r="42715" spans="6:6" x14ac:dyDescent="0.25">
      <c r="F42715" s="469"/>
    </row>
    <row r="42716" spans="6:6" x14ac:dyDescent="0.25">
      <c r="F42716" s="469"/>
    </row>
    <row r="42717" spans="6:6" x14ac:dyDescent="0.25">
      <c r="F42717" s="469"/>
    </row>
    <row r="42718" spans="6:6" x14ac:dyDescent="0.25">
      <c r="F42718" s="469"/>
    </row>
    <row r="42719" spans="6:6" x14ac:dyDescent="0.25">
      <c r="F42719" s="469"/>
    </row>
    <row r="42720" spans="6:6" x14ac:dyDescent="0.25">
      <c r="F42720" s="469"/>
    </row>
    <row r="42721" spans="6:6" x14ac:dyDescent="0.25">
      <c r="F42721" s="469"/>
    </row>
    <row r="42722" spans="6:6" x14ac:dyDescent="0.25">
      <c r="F42722" s="469"/>
    </row>
    <row r="42723" spans="6:6" x14ac:dyDescent="0.25">
      <c r="F42723" s="469"/>
    </row>
    <row r="42724" spans="6:6" x14ac:dyDescent="0.25">
      <c r="F42724" s="469"/>
    </row>
    <row r="42725" spans="6:6" x14ac:dyDescent="0.25">
      <c r="F42725" s="469"/>
    </row>
    <row r="42726" spans="6:6" x14ac:dyDescent="0.25">
      <c r="F42726" s="469"/>
    </row>
    <row r="42727" spans="6:6" x14ac:dyDescent="0.25">
      <c r="F42727" s="469"/>
    </row>
    <row r="42728" spans="6:6" x14ac:dyDescent="0.25">
      <c r="F42728" s="469"/>
    </row>
    <row r="42729" spans="6:6" x14ac:dyDescent="0.25">
      <c r="F42729" s="469"/>
    </row>
    <row r="42730" spans="6:6" x14ac:dyDescent="0.25">
      <c r="F42730" s="469"/>
    </row>
    <row r="42731" spans="6:6" x14ac:dyDescent="0.25">
      <c r="F42731" s="469"/>
    </row>
    <row r="42732" spans="6:6" x14ac:dyDescent="0.25">
      <c r="F42732" s="469"/>
    </row>
    <row r="42733" spans="6:6" x14ac:dyDescent="0.25">
      <c r="F42733" s="469"/>
    </row>
    <row r="42734" spans="6:6" x14ac:dyDescent="0.25">
      <c r="F42734" s="469"/>
    </row>
    <row r="42735" spans="6:6" x14ac:dyDescent="0.25">
      <c r="F42735" s="469"/>
    </row>
    <row r="42736" spans="6:6" x14ac:dyDescent="0.25">
      <c r="F42736" s="469"/>
    </row>
    <row r="42737" spans="6:6" x14ac:dyDescent="0.25">
      <c r="F42737" s="469"/>
    </row>
    <row r="42738" spans="6:6" x14ac:dyDescent="0.25">
      <c r="F42738" s="469"/>
    </row>
    <row r="42739" spans="6:6" x14ac:dyDescent="0.25">
      <c r="F42739" s="469"/>
    </row>
    <row r="42740" spans="6:6" x14ac:dyDescent="0.25">
      <c r="F42740" s="469"/>
    </row>
    <row r="42741" spans="6:6" x14ac:dyDescent="0.25">
      <c r="F42741" s="469"/>
    </row>
    <row r="42742" spans="6:6" x14ac:dyDescent="0.25">
      <c r="F42742" s="469"/>
    </row>
    <row r="42743" spans="6:6" x14ac:dyDescent="0.25">
      <c r="F42743" s="469"/>
    </row>
    <row r="42744" spans="6:6" x14ac:dyDescent="0.25">
      <c r="F42744" s="469"/>
    </row>
    <row r="42745" spans="6:6" x14ac:dyDescent="0.25">
      <c r="F42745" s="469"/>
    </row>
    <row r="42746" spans="6:6" x14ac:dyDescent="0.25">
      <c r="F42746" s="469"/>
    </row>
    <row r="42747" spans="6:6" x14ac:dyDescent="0.25">
      <c r="F42747" s="469"/>
    </row>
    <row r="42748" spans="6:6" x14ac:dyDescent="0.25">
      <c r="F42748" s="469"/>
    </row>
    <row r="42749" spans="6:6" x14ac:dyDescent="0.25">
      <c r="F42749" s="469"/>
    </row>
    <row r="42750" spans="6:6" x14ac:dyDescent="0.25">
      <c r="F42750" s="469"/>
    </row>
    <row r="42751" spans="6:6" x14ac:dyDescent="0.25">
      <c r="F42751" s="469"/>
    </row>
    <row r="42752" spans="6:6" x14ac:dyDescent="0.25">
      <c r="F42752" s="469"/>
    </row>
    <row r="42753" spans="6:6" x14ac:dyDescent="0.25">
      <c r="F42753" s="469"/>
    </row>
    <row r="42754" spans="6:6" x14ac:dyDescent="0.25">
      <c r="F42754" s="469"/>
    </row>
    <row r="42755" spans="6:6" x14ac:dyDescent="0.25">
      <c r="F42755" s="469"/>
    </row>
    <row r="42756" spans="6:6" x14ac:dyDescent="0.25">
      <c r="F42756" s="469"/>
    </row>
    <row r="42757" spans="6:6" x14ac:dyDescent="0.25">
      <c r="F42757" s="469"/>
    </row>
    <row r="42758" spans="6:6" x14ac:dyDescent="0.25">
      <c r="F42758" s="469"/>
    </row>
    <row r="42759" spans="6:6" x14ac:dyDescent="0.25">
      <c r="F42759" s="469"/>
    </row>
    <row r="42760" spans="6:6" x14ac:dyDescent="0.25">
      <c r="F42760" s="469"/>
    </row>
    <row r="42761" spans="6:6" x14ac:dyDescent="0.25">
      <c r="F42761" s="469"/>
    </row>
    <row r="42762" spans="6:6" x14ac:dyDescent="0.25">
      <c r="F42762" s="469"/>
    </row>
    <row r="42763" spans="6:6" x14ac:dyDescent="0.25">
      <c r="F42763" s="469"/>
    </row>
    <row r="42764" spans="6:6" x14ac:dyDescent="0.25">
      <c r="F42764" s="469"/>
    </row>
    <row r="42765" spans="6:6" x14ac:dyDescent="0.25">
      <c r="F42765" s="469"/>
    </row>
    <row r="42766" spans="6:6" x14ac:dyDescent="0.25">
      <c r="F42766" s="469"/>
    </row>
    <row r="42767" spans="6:6" x14ac:dyDescent="0.25">
      <c r="F42767" s="469"/>
    </row>
    <row r="42768" spans="6:6" x14ac:dyDescent="0.25">
      <c r="F42768" s="469"/>
    </row>
    <row r="42769" spans="6:6" x14ac:dyDescent="0.25">
      <c r="F42769" s="469"/>
    </row>
    <row r="42770" spans="6:6" x14ac:dyDescent="0.25">
      <c r="F42770" s="469"/>
    </row>
    <row r="42771" spans="6:6" x14ac:dyDescent="0.25">
      <c r="F42771" s="469"/>
    </row>
    <row r="42772" spans="6:6" x14ac:dyDescent="0.25">
      <c r="F42772" s="469"/>
    </row>
    <row r="42773" spans="6:6" x14ac:dyDescent="0.25">
      <c r="F42773" s="469"/>
    </row>
    <row r="42774" spans="6:6" x14ac:dyDescent="0.25">
      <c r="F42774" s="469"/>
    </row>
    <row r="42775" spans="6:6" x14ac:dyDescent="0.25">
      <c r="F42775" s="469"/>
    </row>
    <row r="42776" spans="6:6" x14ac:dyDescent="0.25">
      <c r="F42776" s="469"/>
    </row>
    <row r="42777" spans="6:6" x14ac:dyDescent="0.25">
      <c r="F42777" s="469"/>
    </row>
    <row r="42778" spans="6:6" x14ac:dyDescent="0.25">
      <c r="F42778" s="469"/>
    </row>
    <row r="42779" spans="6:6" x14ac:dyDescent="0.25">
      <c r="F42779" s="469"/>
    </row>
    <row r="42780" spans="6:6" x14ac:dyDescent="0.25">
      <c r="F42780" s="469"/>
    </row>
    <row r="42781" spans="6:6" x14ac:dyDescent="0.25">
      <c r="F42781" s="469"/>
    </row>
    <row r="42782" spans="6:6" x14ac:dyDescent="0.25">
      <c r="F42782" s="469"/>
    </row>
    <row r="42783" spans="6:6" x14ac:dyDescent="0.25">
      <c r="F42783" s="469"/>
    </row>
    <row r="42784" spans="6:6" x14ac:dyDescent="0.25">
      <c r="F42784" s="469"/>
    </row>
    <row r="42785" spans="6:6" x14ac:dyDescent="0.25">
      <c r="F42785" s="469"/>
    </row>
    <row r="42786" spans="6:6" x14ac:dyDescent="0.25">
      <c r="F42786" s="469"/>
    </row>
    <row r="42787" spans="6:6" x14ac:dyDescent="0.25">
      <c r="F42787" s="469"/>
    </row>
    <row r="42788" spans="6:6" x14ac:dyDescent="0.25">
      <c r="F42788" s="469"/>
    </row>
    <row r="42789" spans="6:6" x14ac:dyDescent="0.25">
      <c r="F42789" s="469"/>
    </row>
    <row r="42790" spans="6:6" x14ac:dyDescent="0.25">
      <c r="F42790" s="469"/>
    </row>
    <row r="42791" spans="6:6" x14ac:dyDescent="0.25">
      <c r="F42791" s="469"/>
    </row>
    <row r="42792" spans="6:6" x14ac:dyDescent="0.25">
      <c r="F42792" s="469"/>
    </row>
    <row r="42793" spans="6:6" x14ac:dyDescent="0.25">
      <c r="F42793" s="469"/>
    </row>
    <row r="42794" spans="6:6" x14ac:dyDescent="0.25">
      <c r="F42794" s="469"/>
    </row>
    <row r="42795" spans="6:6" x14ac:dyDescent="0.25">
      <c r="F42795" s="469"/>
    </row>
    <row r="42796" spans="6:6" x14ac:dyDescent="0.25">
      <c r="F42796" s="469"/>
    </row>
    <row r="42797" spans="6:6" x14ac:dyDescent="0.25">
      <c r="F42797" s="469"/>
    </row>
    <row r="42798" spans="6:6" x14ac:dyDescent="0.25">
      <c r="F42798" s="469"/>
    </row>
    <row r="42799" spans="6:6" x14ac:dyDescent="0.25">
      <c r="F42799" s="469"/>
    </row>
    <row r="42800" spans="6:6" x14ac:dyDescent="0.25">
      <c r="F42800" s="469"/>
    </row>
    <row r="42801" spans="6:6" x14ac:dyDescent="0.25">
      <c r="F42801" s="469"/>
    </row>
    <row r="42802" spans="6:6" x14ac:dyDescent="0.25">
      <c r="F42802" s="469"/>
    </row>
    <row r="42803" spans="6:6" x14ac:dyDescent="0.25">
      <c r="F42803" s="469"/>
    </row>
    <row r="42804" spans="6:6" x14ac:dyDescent="0.25">
      <c r="F42804" s="469"/>
    </row>
    <row r="42805" spans="6:6" x14ac:dyDescent="0.25">
      <c r="F42805" s="469"/>
    </row>
    <row r="42806" spans="6:6" x14ac:dyDescent="0.25">
      <c r="F42806" s="469"/>
    </row>
    <row r="42807" spans="6:6" x14ac:dyDescent="0.25">
      <c r="F42807" s="469"/>
    </row>
    <row r="42808" spans="6:6" x14ac:dyDescent="0.25">
      <c r="F42808" s="469"/>
    </row>
    <row r="42809" spans="6:6" x14ac:dyDescent="0.25">
      <c r="F42809" s="469"/>
    </row>
    <row r="42810" spans="6:6" x14ac:dyDescent="0.25">
      <c r="F42810" s="469"/>
    </row>
    <row r="42811" spans="6:6" x14ac:dyDescent="0.25">
      <c r="F42811" s="469"/>
    </row>
    <row r="42812" spans="6:6" x14ac:dyDescent="0.25">
      <c r="F42812" s="469"/>
    </row>
    <row r="42813" spans="6:6" x14ac:dyDescent="0.25">
      <c r="F42813" s="469"/>
    </row>
    <row r="42814" spans="6:6" x14ac:dyDescent="0.25">
      <c r="F42814" s="469"/>
    </row>
    <row r="42815" spans="6:6" x14ac:dyDescent="0.25">
      <c r="F42815" s="469"/>
    </row>
    <row r="42816" spans="6:6" x14ac:dyDescent="0.25">
      <c r="F42816" s="469"/>
    </row>
    <row r="42817" spans="6:6" x14ac:dyDescent="0.25">
      <c r="F42817" s="469"/>
    </row>
    <row r="42818" spans="6:6" x14ac:dyDescent="0.25">
      <c r="F42818" s="469"/>
    </row>
    <row r="42819" spans="6:6" x14ac:dyDescent="0.25">
      <c r="F42819" s="469"/>
    </row>
    <row r="42820" spans="6:6" x14ac:dyDescent="0.25">
      <c r="F42820" s="469"/>
    </row>
    <row r="42821" spans="6:6" x14ac:dyDescent="0.25">
      <c r="F42821" s="469"/>
    </row>
    <row r="42822" spans="6:6" x14ac:dyDescent="0.25">
      <c r="F42822" s="469"/>
    </row>
    <row r="42823" spans="6:6" x14ac:dyDescent="0.25">
      <c r="F42823" s="469"/>
    </row>
    <row r="42824" spans="6:6" x14ac:dyDescent="0.25">
      <c r="F42824" s="469"/>
    </row>
    <row r="42825" spans="6:6" x14ac:dyDescent="0.25">
      <c r="F42825" s="469"/>
    </row>
    <row r="42826" spans="6:6" x14ac:dyDescent="0.25">
      <c r="F42826" s="469"/>
    </row>
    <row r="42827" spans="6:6" x14ac:dyDescent="0.25">
      <c r="F42827" s="469"/>
    </row>
    <row r="42828" spans="6:6" x14ac:dyDescent="0.25">
      <c r="F42828" s="469"/>
    </row>
    <row r="42829" spans="6:6" x14ac:dyDescent="0.25">
      <c r="F42829" s="469"/>
    </row>
    <row r="42830" spans="6:6" x14ac:dyDescent="0.25">
      <c r="F42830" s="469"/>
    </row>
    <row r="42831" spans="6:6" x14ac:dyDescent="0.25">
      <c r="F42831" s="469"/>
    </row>
    <row r="42832" spans="6:6" x14ac:dyDescent="0.25">
      <c r="F42832" s="469"/>
    </row>
    <row r="42833" spans="6:6" x14ac:dyDescent="0.25">
      <c r="F42833" s="469"/>
    </row>
    <row r="42834" spans="6:6" x14ac:dyDescent="0.25">
      <c r="F42834" s="469"/>
    </row>
    <row r="42835" spans="6:6" x14ac:dyDescent="0.25">
      <c r="F42835" s="469"/>
    </row>
    <row r="42836" spans="6:6" x14ac:dyDescent="0.25">
      <c r="F42836" s="469"/>
    </row>
    <row r="42837" spans="6:6" x14ac:dyDescent="0.25">
      <c r="F42837" s="469"/>
    </row>
    <row r="42838" spans="6:6" x14ac:dyDescent="0.25">
      <c r="F42838" s="469"/>
    </row>
    <row r="42839" spans="6:6" x14ac:dyDescent="0.25">
      <c r="F42839" s="469"/>
    </row>
    <row r="42840" spans="6:6" x14ac:dyDescent="0.25">
      <c r="F42840" s="469"/>
    </row>
    <row r="42841" spans="6:6" x14ac:dyDescent="0.25">
      <c r="F42841" s="469"/>
    </row>
    <row r="42842" spans="6:6" x14ac:dyDescent="0.25">
      <c r="F42842" s="469"/>
    </row>
    <row r="42843" spans="6:6" x14ac:dyDescent="0.25">
      <c r="F42843" s="469"/>
    </row>
    <row r="42844" spans="6:6" x14ac:dyDescent="0.25">
      <c r="F42844" s="469"/>
    </row>
    <row r="42845" spans="6:6" x14ac:dyDescent="0.25">
      <c r="F42845" s="469"/>
    </row>
    <row r="42846" spans="6:6" x14ac:dyDescent="0.25">
      <c r="F42846" s="469"/>
    </row>
    <row r="42847" spans="6:6" x14ac:dyDescent="0.25">
      <c r="F42847" s="469"/>
    </row>
    <row r="42848" spans="6:6" x14ac:dyDescent="0.25">
      <c r="F42848" s="469"/>
    </row>
    <row r="42849" spans="6:6" x14ac:dyDescent="0.25">
      <c r="F42849" s="469"/>
    </row>
    <row r="42850" spans="6:6" x14ac:dyDescent="0.25">
      <c r="F42850" s="469"/>
    </row>
    <row r="42851" spans="6:6" x14ac:dyDescent="0.25">
      <c r="F42851" s="469"/>
    </row>
    <row r="42852" spans="6:6" x14ac:dyDescent="0.25">
      <c r="F42852" s="469"/>
    </row>
    <row r="42853" spans="6:6" x14ac:dyDescent="0.25">
      <c r="F42853" s="469"/>
    </row>
    <row r="42854" spans="6:6" x14ac:dyDescent="0.25">
      <c r="F42854" s="469"/>
    </row>
    <row r="42855" spans="6:6" x14ac:dyDescent="0.25">
      <c r="F42855" s="469"/>
    </row>
    <row r="42856" spans="6:6" x14ac:dyDescent="0.25">
      <c r="F42856" s="469"/>
    </row>
    <row r="42857" spans="6:6" x14ac:dyDescent="0.25">
      <c r="F42857" s="469"/>
    </row>
    <row r="42858" spans="6:6" x14ac:dyDescent="0.25">
      <c r="F42858" s="469"/>
    </row>
    <row r="42859" spans="6:6" x14ac:dyDescent="0.25">
      <c r="F42859" s="469"/>
    </row>
    <row r="42860" spans="6:6" x14ac:dyDescent="0.25">
      <c r="F42860" s="469"/>
    </row>
    <row r="42861" spans="6:6" x14ac:dyDescent="0.25">
      <c r="F42861" s="469"/>
    </row>
    <row r="42862" spans="6:6" x14ac:dyDescent="0.25">
      <c r="F42862" s="469"/>
    </row>
    <row r="42863" spans="6:6" x14ac:dyDescent="0.25">
      <c r="F42863" s="469"/>
    </row>
    <row r="42864" spans="6:6" x14ac:dyDescent="0.25">
      <c r="F42864" s="469"/>
    </row>
    <row r="42865" spans="6:6" x14ac:dyDescent="0.25">
      <c r="F42865" s="469"/>
    </row>
    <row r="42866" spans="6:6" x14ac:dyDescent="0.25">
      <c r="F42866" s="469"/>
    </row>
    <row r="42867" spans="6:6" x14ac:dyDescent="0.25">
      <c r="F42867" s="469"/>
    </row>
    <row r="42868" spans="6:6" x14ac:dyDescent="0.25">
      <c r="F42868" s="469"/>
    </row>
    <row r="42869" spans="6:6" x14ac:dyDescent="0.25">
      <c r="F42869" s="469"/>
    </row>
    <row r="42870" spans="6:6" x14ac:dyDescent="0.25">
      <c r="F42870" s="469"/>
    </row>
    <row r="42871" spans="6:6" x14ac:dyDescent="0.25">
      <c r="F42871" s="469"/>
    </row>
    <row r="42872" spans="6:6" x14ac:dyDescent="0.25">
      <c r="F42872" s="469"/>
    </row>
    <row r="42873" spans="6:6" x14ac:dyDescent="0.25">
      <c r="F42873" s="469"/>
    </row>
    <row r="42874" spans="6:6" x14ac:dyDescent="0.25">
      <c r="F42874" s="469"/>
    </row>
    <row r="42875" spans="6:6" x14ac:dyDescent="0.25">
      <c r="F42875" s="469"/>
    </row>
    <row r="42876" spans="6:6" x14ac:dyDescent="0.25">
      <c r="F42876" s="469"/>
    </row>
    <row r="42877" spans="6:6" x14ac:dyDescent="0.25">
      <c r="F42877" s="469"/>
    </row>
    <row r="42878" spans="6:6" x14ac:dyDescent="0.25">
      <c r="F42878" s="469"/>
    </row>
    <row r="42879" spans="6:6" x14ac:dyDescent="0.25">
      <c r="F42879" s="469"/>
    </row>
    <row r="42880" spans="6:6" x14ac:dyDescent="0.25">
      <c r="F42880" s="469"/>
    </row>
    <row r="42881" spans="6:6" x14ac:dyDescent="0.25">
      <c r="F42881" s="469"/>
    </row>
    <row r="42882" spans="6:6" x14ac:dyDescent="0.25">
      <c r="F42882" s="469"/>
    </row>
    <row r="42883" spans="6:6" x14ac:dyDescent="0.25">
      <c r="F42883" s="469"/>
    </row>
    <row r="42884" spans="6:6" x14ac:dyDescent="0.25">
      <c r="F42884" s="469"/>
    </row>
    <row r="42885" spans="6:6" x14ac:dyDescent="0.25">
      <c r="F42885" s="469"/>
    </row>
    <row r="42886" spans="6:6" x14ac:dyDescent="0.25">
      <c r="F42886" s="469"/>
    </row>
    <row r="42887" spans="6:6" x14ac:dyDescent="0.25">
      <c r="F42887" s="469"/>
    </row>
    <row r="42888" spans="6:6" x14ac:dyDescent="0.25">
      <c r="F42888" s="469"/>
    </row>
    <row r="42889" spans="6:6" x14ac:dyDescent="0.25">
      <c r="F42889" s="469"/>
    </row>
    <row r="42890" spans="6:6" x14ac:dyDescent="0.25">
      <c r="F42890" s="469"/>
    </row>
    <row r="42891" spans="6:6" x14ac:dyDescent="0.25">
      <c r="F42891" s="469"/>
    </row>
    <row r="42892" spans="6:6" x14ac:dyDescent="0.25">
      <c r="F42892" s="469"/>
    </row>
    <row r="42893" spans="6:6" x14ac:dyDescent="0.25">
      <c r="F42893" s="469"/>
    </row>
    <row r="42894" spans="6:6" x14ac:dyDescent="0.25">
      <c r="F42894" s="469"/>
    </row>
    <row r="42895" spans="6:6" x14ac:dyDescent="0.25">
      <c r="F42895" s="469"/>
    </row>
    <row r="42896" spans="6:6" x14ac:dyDescent="0.25">
      <c r="F42896" s="469"/>
    </row>
    <row r="42897" spans="6:6" x14ac:dyDescent="0.25">
      <c r="F42897" s="469"/>
    </row>
    <row r="42898" spans="6:6" x14ac:dyDescent="0.25">
      <c r="F42898" s="469"/>
    </row>
    <row r="42899" spans="6:6" x14ac:dyDescent="0.25">
      <c r="F42899" s="469"/>
    </row>
    <row r="42900" spans="6:6" x14ac:dyDescent="0.25">
      <c r="F42900" s="469"/>
    </row>
    <row r="42901" spans="6:6" x14ac:dyDescent="0.25">
      <c r="F42901" s="469"/>
    </row>
    <row r="42902" spans="6:6" x14ac:dyDescent="0.25">
      <c r="F42902" s="469"/>
    </row>
    <row r="42903" spans="6:6" x14ac:dyDescent="0.25">
      <c r="F42903" s="469"/>
    </row>
    <row r="42904" spans="6:6" x14ac:dyDescent="0.25">
      <c r="F42904" s="469"/>
    </row>
    <row r="42905" spans="6:6" x14ac:dyDescent="0.25">
      <c r="F42905" s="469"/>
    </row>
    <row r="42906" spans="6:6" x14ac:dyDescent="0.25">
      <c r="F42906" s="469"/>
    </row>
    <row r="42907" spans="6:6" x14ac:dyDescent="0.25">
      <c r="F42907" s="469"/>
    </row>
    <row r="42908" spans="6:6" x14ac:dyDescent="0.25">
      <c r="F42908" s="469"/>
    </row>
    <row r="42909" spans="6:6" x14ac:dyDescent="0.25">
      <c r="F42909" s="469"/>
    </row>
    <row r="42910" spans="6:6" x14ac:dyDescent="0.25">
      <c r="F42910" s="469"/>
    </row>
    <row r="42911" spans="6:6" x14ac:dyDescent="0.25">
      <c r="F42911" s="469"/>
    </row>
    <row r="42912" spans="6:6" x14ac:dyDescent="0.25">
      <c r="F42912" s="469"/>
    </row>
    <row r="42913" spans="6:6" x14ac:dyDescent="0.25">
      <c r="F42913" s="469"/>
    </row>
    <row r="42914" spans="6:6" x14ac:dyDescent="0.25">
      <c r="F42914" s="469"/>
    </row>
    <row r="42915" spans="6:6" x14ac:dyDescent="0.25">
      <c r="F42915" s="469"/>
    </row>
    <row r="42916" spans="6:6" x14ac:dyDescent="0.25">
      <c r="F42916" s="469"/>
    </row>
    <row r="42917" spans="6:6" x14ac:dyDescent="0.25">
      <c r="F42917" s="469"/>
    </row>
    <row r="42918" spans="6:6" x14ac:dyDescent="0.25">
      <c r="F42918" s="469"/>
    </row>
    <row r="42919" spans="6:6" x14ac:dyDescent="0.25">
      <c r="F42919" s="469"/>
    </row>
    <row r="42920" spans="6:6" x14ac:dyDescent="0.25">
      <c r="F42920" s="469"/>
    </row>
    <row r="42921" spans="6:6" x14ac:dyDescent="0.25">
      <c r="F42921" s="469"/>
    </row>
    <row r="42922" spans="6:6" x14ac:dyDescent="0.25">
      <c r="F42922" s="469"/>
    </row>
    <row r="42923" spans="6:6" x14ac:dyDescent="0.25">
      <c r="F42923" s="469"/>
    </row>
    <row r="42924" spans="6:6" x14ac:dyDescent="0.25">
      <c r="F42924" s="469"/>
    </row>
    <row r="42925" spans="6:6" x14ac:dyDescent="0.25">
      <c r="F42925" s="469"/>
    </row>
    <row r="42926" spans="6:6" x14ac:dyDescent="0.25">
      <c r="F42926" s="469"/>
    </row>
    <row r="42927" spans="6:6" x14ac:dyDescent="0.25">
      <c r="F42927" s="469"/>
    </row>
    <row r="42928" spans="6:6" x14ac:dyDescent="0.25">
      <c r="F42928" s="469"/>
    </row>
    <row r="42929" spans="6:6" x14ac:dyDescent="0.25">
      <c r="F42929" s="469"/>
    </row>
    <row r="42930" spans="6:6" x14ac:dyDescent="0.25">
      <c r="F42930" s="469"/>
    </row>
    <row r="42931" spans="6:6" x14ac:dyDescent="0.25">
      <c r="F42931" s="469"/>
    </row>
    <row r="42932" spans="6:6" x14ac:dyDescent="0.25">
      <c r="F42932" s="469"/>
    </row>
    <row r="42933" spans="6:6" x14ac:dyDescent="0.25">
      <c r="F42933" s="469"/>
    </row>
    <row r="42934" spans="6:6" x14ac:dyDescent="0.25">
      <c r="F42934" s="469"/>
    </row>
    <row r="42935" spans="6:6" x14ac:dyDescent="0.25">
      <c r="F42935" s="469"/>
    </row>
    <row r="42936" spans="6:6" x14ac:dyDescent="0.25">
      <c r="F42936" s="469"/>
    </row>
    <row r="42937" spans="6:6" x14ac:dyDescent="0.25">
      <c r="F42937" s="469"/>
    </row>
    <row r="42938" spans="6:6" x14ac:dyDescent="0.25">
      <c r="F42938" s="469"/>
    </row>
    <row r="42939" spans="6:6" x14ac:dyDescent="0.25">
      <c r="F42939" s="469"/>
    </row>
    <row r="42940" spans="6:6" x14ac:dyDescent="0.25">
      <c r="F42940" s="469"/>
    </row>
    <row r="42941" spans="6:6" x14ac:dyDescent="0.25">
      <c r="F42941" s="469"/>
    </row>
    <row r="42942" spans="6:6" x14ac:dyDescent="0.25">
      <c r="F42942" s="469"/>
    </row>
    <row r="42943" spans="6:6" x14ac:dyDescent="0.25">
      <c r="F42943" s="469"/>
    </row>
    <row r="42944" spans="6:6" x14ac:dyDescent="0.25">
      <c r="F42944" s="469"/>
    </row>
    <row r="42945" spans="6:6" x14ac:dyDescent="0.25">
      <c r="F42945" s="469"/>
    </row>
    <row r="42946" spans="6:6" x14ac:dyDescent="0.25">
      <c r="F42946" s="469"/>
    </row>
    <row r="42947" spans="6:6" x14ac:dyDescent="0.25">
      <c r="F42947" s="469"/>
    </row>
    <row r="42948" spans="6:6" x14ac:dyDescent="0.25">
      <c r="F42948" s="469"/>
    </row>
    <row r="42949" spans="6:6" x14ac:dyDescent="0.25">
      <c r="F42949" s="469"/>
    </row>
    <row r="42950" spans="6:6" x14ac:dyDescent="0.25">
      <c r="F42950" s="469"/>
    </row>
    <row r="42951" spans="6:6" x14ac:dyDescent="0.25">
      <c r="F42951" s="469"/>
    </row>
    <row r="42952" spans="6:6" x14ac:dyDescent="0.25">
      <c r="F42952" s="469"/>
    </row>
    <row r="42953" spans="6:6" x14ac:dyDescent="0.25">
      <c r="F42953" s="469"/>
    </row>
    <row r="42954" spans="6:6" x14ac:dyDescent="0.25">
      <c r="F42954" s="469"/>
    </row>
    <row r="42955" spans="6:6" x14ac:dyDescent="0.25">
      <c r="F42955" s="469"/>
    </row>
    <row r="42956" spans="6:6" x14ac:dyDescent="0.25">
      <c r="F42956" s="469"/>
    </row>
    <row r="42957" spans="6:6" x14ac:dyDescent="0.25">
      <c r="F42957" s="469"/>
    </row>
    <row r="42958" spans="6:6" x14ac:dyDescent="0.25">
      <c r="F42958" s="469"/>
    </row>
    <row r="42959" spans="6:6" x14ac:dyDescent="0.25">
      <c r="F42959" s="469"/>
    </row>
    <row r="42960" spans="6:6" x14ac:dyDescent="0.25">
      <c r="F42960" s="469"/>
    </row>
    <row r="42961" spans="6:6" x14ac:dyDescent="0.25">
      <c r="F42961" s="469"/>
    </row>
    <row r="42962" spans="6:6" x14ac:dyDescent="0.25">
      <c r="F42962" s="469"/>
    </row>
    <row r="42963" spans="6:6" x14ac:dyDescent="0.25">
      <c r="F42963" s="469"/>
    </row>
    <row r="42964" spans="6:6" x14ac:dyDescent="0.25">
      <c r="F42964" s="469"/>
    </row>
    <row r="42965" spans="6:6" x14ac:dyDescent="0.25">
      <c r="F42965" s="469"/>
    </row>
    <row r="42966" spans="6:6" x14ac:dyDescent="0.25">
      <c r="F42966" s="469"/>
    </row>
    <row r="42967" spans="6:6" x14ac:dyDescent="0.25">
      <c r="F42967" s="469"/>
    </row>
    <row r="42968" spans="6:6" x14ac:dyDescent="0.25">
      <c r="F42968" s="469"/>
    </row>
    <row r="42969" spans="6:6" x14ac:dyDescent="0.25">
      <c r="F42969" s="469"/>
    </row>
    <row r="42970" spans="6:6" x14ac:dyDescent="0.25">
      <c r="F42970" s="469"/>
    </row>
    <row r="42971" spans="6:6" x14ac:dyDescent="0.25">
      <c r="F42971" s="469"/>
    </row>
    <row r="42972" spans="6:6" x14ac:dyDescent="0.25">
      <c r="F42972" s="469"/>
    </row>
    <row r="42973" spans="6:6" x14ac:dyDescent="0.25">
      <c r="F42973" s="469"/>
    </row>
    <row r="42974" spans="6:6" x14ac:dyDescent="0.25">
      <c r="F42974" s="469"/>
    </row>
    <row r="42975" spans="6:6" x14ac:dyDescent="0.25">
      <c r="F42975" s="469"/>
    </row>
    <row r="42976" spans="6:6" x14ac:dyDescent="0.25">
      <c r="F42976" s="469"/>
    </row>
    <row r="42977" spans="6:6" x14ac:dyDescent="0.25">
      <c r="F42977" s="469"/>
    </row>
    <row r="42978" spans="6:6" x14ac:dyDescent="0.25">
      <c r="F42978" s="469"/>
    </row>
    <row r="42979" spans="6:6" x14ac:dyDescent="0.25">
      <c r="F42979" s="469"/>
    </row>
    <row r="42980" spans="6:6" x14ac:dyDescent="0.25">
      <c r="F42980" s="469"/>
    </row>
    <row r="42981" spans="6:6" x14ac:dyDescent="0.25">
      <c r="F42981" s="469"/>
    </row>
    <row r="42982" spans="6:6" x14ac:dyDescent="0.25">
      <c r="F42982" s="469"/>
    </row>
    <row r="42983" spans="6:6" x14ac:dyDescent="0.25">
      <c r="F42983" s="469"/>
    </row>
    <row r="42984" spans="6:6" x14ac:dyDescent="0.25">
      <c r="F42984" s="469"/>
    </row>
    <row r="42985" spans="6:6" x14ac:dyDescent="0.25">
      <c r="F42985" s="469"/>
    </row>
    <row r="42986" spans="6:6" x14ac:dyDescent="0.25">
      <c r="F42986" s="469"/>
    </row>
    <row r="42987" spans="6:6" x14ac:dyDescent="0.25">
      <c r="F42987" s="469"/>
    </row>
    <row r="42988" spans="6:6" x14ac:dyDescent="0.25">
      <c r="F42988" s="469"/>
    </row>
    <row r="42989" spans="6:6" x14ac:dyDescent="0.25">
      <c r="F42989" s="469"/>
    </row>
    <row r="42990" spans="6:6" x14ac:dyDescent="0.25">
      <c r="F42990" s="469"/>
    </row>
    <row r="42991" spans="6:6" x14ac:dyDescent="0.25">
      <c r="F42991" s="469"/>
    </row>
    <row r="42992" spans="6:6" x14ac:dyDescent="0.25">
      <c r="F42992" s="469"/>
    </row>
    <row r="42993" spans="6:6" x14ac:dyDescent="0.25">
      <c r="F42993" s="469"/>
    </row>
    <row r="42994" spans="6:6" x14ac:dyDescent="0.25">
      <c r="F42994" s="469"/>
    </row>
    <row r="42995" spans="6:6" x14ac:dyDescent="0.25">
      <c r="F42995" s="469"/>
    </row>
    <row r="42996" spans="6:6" x14ac:dyDescent="0.25">
      <c r="F42996" s="469"/>
    </row>
    <row r="42997" spans="6:6" x14ac:dyDescent="0.25">
      <c r="F42997" s="469"/>
    </row>
    <row r="42998" spans="6:6" x14ac:dyDescent="0.25">
      <c r="F42998" s="469"/>
    </row>
    <row r="42999" spans="6:6" x14ac:dyDescent="0.25">
      <c r="F42999" s="469"/>
    </row>
    <row r="43000" spans="6:6" x14ac:dyDescent="0.25">
      <c r="F43000" s="469"/>
    </row>
    <row r="43001" spans="6:6" x14ac:dyDescent="0.25">
      <c r="F43001" s="469"/>
    </row>
    <row r="43002" spans="6:6" x14ac:dyDescent="0.25">
      <c r="F43002" s="469"/>
    </row>
    <row r="43003" spans="6:6" x14ac:dyDescent="0.25">
      <c r="F43003" s="469"/>
    </row>
    <row r="43004" spans="6:6" x14ac:dyDescent="0.25">
      <c r="F43004" s="469"/>
    </row>
    <row r="43005" spans="6:6" x14ac:dyDescent="0.25">
      <c r="F43005" s="469"/>
    </row>
    <row r="43006" spans="6:6" x14ac:dyDescent="0.25">
      <c r="F43006" s="469"/>
    </row>
    <row r="43007" spans="6:6" x14ac:dyDescent="0.25">
      <c r="F43007" s="469"/>
    </row>
    <row r="43008" spans="6:6" x14ac:dyDescent="0.25">
      <c r="F43008" s="469"/>
    </row>
    <row r="43009" spans="6:6" x14ac:dyDescent="0.25">
      <c r="F43009" s="469"/>
    </row>
    <row r="43010" spans="6:6" x14ac:dyDescent="0.25">
      <c r="F43010" s="469"/>
    </row>
    <row r="43011" spans="6:6" x14ac:dyDescent="0.25">
      <c r="F43011" s="469"/>
    </row>
    <row r="43012" spans="6:6" x14ac:dyDescent="0.25">
      <c r="F43012" s="469"/>
    </row>
    <row r="43013" spans="6:6" x14ac:dyDescent="0.25">
      <c r="F43013" s="469"/>
    </row>
    <row r="43014" spans="6:6" x14ac:dyDescent="0.25">
      <c r="F43014" s="469"/>
    </row>
    <row r="43015" spans="6:6" x14ac:dyDescent="0.25">
      <c r="F43015" s="469"/>
    </row>
    <row r="43016" spans="6:6" x14ac:dyDescent="0.25">
      <c r="F43016" s="469"/>
    </row>
    <row r="43017" spans="6:6" x14ac:dyDescent="0.25">
      <c r="F43017" s="469"/>
    </row>
    <row r="43018" spans="6:6" x14ac:dyDescent="0.25">
      <c r="F43018" s="469"/>
    </row>
    <row r="43019" spans="6:6" x14ac:dyDescent="0.25">
      <c r="F43019" s="469"/>
    </row>
    <row r="43020" spans="6:6" x14ac:dyDescent="0.25">
      <c r="F43020" s="469"/>
    </row>
    <row r="43021" spans="6:6" x14ac:dyDescent="0.25">
      <c r="F43021" s="469"/>
    </row>
    <row r="43022" spans="6:6" x14ac:dyDescent="0.25">
      <c r="F43022" s="469"/>
    </row>
    <row r="43023" spans="6:6" x14ac:dyDescent="0.25">
      <c r="F43023" s="469"/>
    </row>
    <row r="43024" spans="6:6" x14ac:dyDescent="0.25">
      <c r="F43024" s="469"/>
    </row>
    <row r="43025" spans="6:6" x14ac:dyDescent="0.25">
      <c r="F43025" s="469"/>
    </row>
    <row r="43026" spans="6:6" x14ac:dyDescent="0.25">
      <c r="F43026" s="469"/>
    </row>
    <row r="43027" spans="6:6" x14ac:dyDescent="0.25">
      <c r="F43027" s="469"/>
    </row>
    <row r="43028" spans="6:6" x14ac:dyDescent="0.25">
      <c r="F43028" s="469"/>
    </row>
    <row r="43029" spans="6:6" x14ac:dyDescent="0.25">
      <c r="F43029" s="469"/>
    </row>
    <row r="43030" spans="6:6" x14ac:dyDescent="0.25">
      <c r="F43030" s="469"/>
    </row>
    <row r="43031" spans="6:6" x14ac:dyDescent="0.25">
      <c r="F43031" s="469"/>
    </row>
    <row r="43032" spans="6:6" x14ac:dyDescent="0.25">
      <c r="F43032" s="469"/>
    </row>
    <row r="43033" spans="6:6" x14ac:dyDescent="0.25">
      <c r="F43033" s="469"/>
    </row>
    <row r="43034" spans="6:6" x14ac:dyDescent="0.25">
      <c r="F43034" s="469"/>
    </row>
    <row r="43035" spans="6:6" x14ac:dyDescent="0.25">
      <c r="F43035" s="469"/>
    </row>
    <row r="43036" spans="6:6" x14ac:dyDescent="0.25">
      <c r="F43036" s="469"/>
    </row>
    <row r="43037" spans="6:6" x14ac:dyDescent="0.25">
      <c r="F43037" s="469"/>
    </row>
    <row r="43038" spans="6:6" x14ac:dyDescent="0.25">
      <c r="F43038" s="469"/>
    </row>
    <row r="43039" spans="6:6" x14ac:dyDescent="0.25">
      <c r="F43039" s="469"/>
    </row>
    <row r="43040" spans="6:6" x14ac:dyDescent="0.25">
      <c r="F43040" s="469"/>
    </row>
    <row r="43041" spans="6:6" x14ac:dyDescent="0.25">
      <c r="F43041" s="469"/>
    </row>
    <row r="43042" spans="6:6" x14ac:dyDescent="0.25">
      <c r="F43042" s="469"/>
    </row>
    <row r="43043" spans="6:6" x14ac:dyDescent="0.25">
      <c r="F43043" s="469"/>
    </row>
    <row r="43044" spans="6:6" x14ac:dyDescent="0.25">
      <c r="F43044" s="469"/>
    </row>
    <row r="43045" spans="6:6" x14ac:dyDescent="0.25">
      <c r="F43045" s="469"/>
    </row>
    <row r="43046" spans="6:6" x14ac:dyDescent="0.25">
      <c r="F43046" s="469"/>
    </row>
    <row r="43047" spans="6:6" x14ac:dyDescent="0.25">
      <c r="F43047" s="469"/>
    </row>
    <row r="43048" spans="6:6" x14ac:dyDescent="0.25">
      <c r="F43048" s="469"/>
    </row>
    <row r="43049" spans="6:6" x14ac:dyDescent="0.25">
      <c r="F43049" s="469"/>
    </row>
    <row r="43050" spans="6:6" x14ac:dyDescent="0.25">
      <c r="F43050" s="469"/>
    </row>
    <row r="43051" spans="6:6" x14ac:dyDescent="0.25">
      <c r="F43051" s="469"/>
    </row>
    <row r="43052" spans="6:6" x14ac:dyDescent="0.25">
      <c r="F43052" s="469"/>
    </row>
    <row r="43053" spans="6:6" x14ac:dyDescent="0.25">
      <c r="F43053" s="469"/>
    </row>
    <row r="43054" spans="6:6" x14ac:dyDescent="0.25">
      <c r="F43054" s="469"/>
    </row>
    <row r="43055" spans="6:6" x14ac:dyDescent="0.25">
      <c r="F43055" s="469"/>
    </row>
    <row r="43056" spans="6:6" x14ac:dyDescent="0.25">
      <c r="F43056" s="469"/>
    </row>
    <row r="43057" spans="6:6" x14ac:dyDescent="0.25">
      <c r="F43057" s="469"/>
    </row>
    <row r="43058" spans="6:6" x14ac:dyDescent="0.25">
      <c r="F43058" s="469"/>
    </row>
    <row r="43059" spans="6:6" x14ac:dyDescent="0.25">
      <c r="F43059" s="469"/>
    </row>
    <row r="43060" spans="6:6" x14ac:dyDescent="0.25">
      <c r="F43060" s="469"/>
    </row>
    <row r="43061" spans="6:6" x14ac:dyDescent="0.25">
      <c r="F43061" s="469"/>
    </row>
    <row r="43062" spans="6:6" x14ac:dyDescent="0.25">
      <c r="F43062" s="469"/>
    </row>
    <row r="43063" spans="6:6" x14ac:dyDescent="0.25">
      <c r="F43063" s="469"/>
    </row>
    <row r="43064" spans="6:6" x14ac:dyDescent="0.25">
      <c r="F43064" s="469"/>
    </row>
    <row r="43065" spans="6:6" x14ac:dyDescent="0.25">
      <c r="F43065" s="469"/>
    </row>
    <row r="43066" spans="6:6" x14ac:dyDescent="0.25">
      <c r="F43066" s="469"/>
    </row>
    <row r="43067" spans="6:6" x14ac:dyDescent="0.25">
      <c r="F43067" s="469"/>
    </row>
    <row r="43068" spans="6:6" x14ac:dyDescent="0.25">
      <c r="F43068" s="469"/>
    </row>
    <row r="43069" spans="6:6" x14ac:dyDescent="0.25">
      <c r="F43069" s="469"/>
    </row>
    <row r="43070" spans="6:6" x14ac:dyDescent="0.25">
      <c r="F43070" s="469"/>
    </row>
    <row r="43071" spans="6:6" x14ac:dyDescent="0.25">
      <c r="F43071" s="469"/>
    </row>
    <row r="43072" spans="6:6" x14ac:dyDescent="0.25">
      <c r="F43072" s="469"/>
    </row>
    <row r="43073" spans="6:6" x14ac:dyDescent="0.25">
      <c r="F43073" s="469"/>
    </row>
    <row r="43074" spans="6:6" x14ac:dyDescent="0.25">
      <c r="F43074" s="469"/>
    </row>
    <row r="43075" spans="6:6" x14ac:dyDescent="0.25">
      <c r="F43075" s="469"/>
    </row>
    <row r="43076" spans="6:6" x14ac:dyDescent="0.25">
      <c r="F43076" s="469"/>
    </row>
    <row r="43077" spans="6:6" x14ac:dyDescent="0.25">
      <c r="F43077" s="469"/>
    </row>
    <row r="43078" spans="6:6" x14ac:dyDescent="0.25">
      <c r="F43078" s="469"/>
    </row>
    <row r="43079" spans="6:6" x14ac:dyDescent="0.25">
      <c r="F43079" s="469"/>
    </row>
    <row r="43080" spans="6:6" x14ac:dyDescent="0.25">
      <c r="F43080" s="469"/>
    </row>
    <row r="43081" spans="6:6" x14ac:dyDescent="0.25">
      <c r="F43081" s="469"/>
    </row>
    <row r="43082" spans="6:6" x14ac:dyDescent="0.25">
      <c r="F43082" s="469"/>
    </row>
    <row r="43083" spans="6:6" x14ac:dyDescent="0.25">
      <c r="F43083" s="469"/>
    </row>
    <row r="43084" spans="6:6" x14ac:dyDescent="0.25">
      <c r="F43084" s="469"/>
    </row>
    <row r="43085" spans="6:6" x14ac:dyDescent="0.25">
      <c r="F43085" s="469"/>
    </row>
    <row r="43086" spans="6:6" x14ac:dyDescent="0.25">
      <c r="F43086" s="469"/>
    </row>
    <row r="43087" spans="6:6" x14ac:dyDescent="0.25">
      <c r="F43087" s="469"/>
    </row>
    <row r="43088" spans="6:6" x14ac:dyDescent="0.25">
      <c r="F43088" s="469"/>
    </row>
    <row r="43089" spans="6:6" x14ac:dyDescent="0.25">
      <c r="F43089" s="469"/>
    </row>
    <row r="43090" spans="6:6" x14ac:dyDescent="0.25">
      <c r="F43090" s="469"/>
    </row>
    <row r="43091" spans="6:6" x14ac:dyDescent="0.25">
      <c r="F43091" s="469"/>
    </row>
    <row r="43092" spans="6:6" x14ac:dyDescent="0.25">
      <c r="F43092" s="469"/>
    </row>
    <row r="43093" spans="6:6" x14ac:dyDescent="0.25">
      <c r="F43093" s="469"/>
    </row>
    <row r="43094" spans="6:6" x14ac:dyDescent="0.25">
      <c r="F43094" s="469"/>
    </row>
    <row r="43095" spans="6:6" x14ac:dyDescent="0.25">
      <c r="F43095" s="469"/>
    </row>
    <row r="43096" spans="6:6" x14ac:dyDescent="0.25">
      <c r="F43096" s="469"/>
    </row>
    <row r="43097" spans="6:6" x14ac:dyDescent="0.25">
      <c r="F43097" s="469"/>
    </row>
    <row r="43098" spans="6:6" x14ac:dyDescent="0.25">
      <c r="F43098" s="469"/>
    </row>
    <row r="43099" spans="6:6" x14ac:dyDescent="0.25">
      <c r="F43099" s="469"/>
    </row>
    <row r="43100" spans="6:6" x14ac:dyDescent="0.25">
      <c r="F43100" s="469"/>
    </row>
    <row r="43101" spans="6:6" x14ac:dyDescent="0.25">
      <c r="F43101" s="469"/>
    </row>
    <row r="43102" spans="6:6" x14ac:dyDescent="0.25">
      <c r="F43102" s="469"/>
    </row>
    <row r="43103" spans="6:6" x14ac:dyDescent="0.25">
      <c r="F43103" s="469"/>
    </row>
    <row r="43104" spans="6:6" x14ac:dyDescent="0.25">
      <c r="F43104" s="469"/>
    </row>
    <row r="43105" spans="6:6" x14ac:dyDescent="0.25">
      <c r="F43105" s="469"/>
    </row>
    <row r="43106" spans="6:6" x14ac:dyDescent="0.25">
      <c r="F43106" s="469"/>
    </row>
    <row r="43107" spans="6:6" x14ac:dyDescent="0.25">
      <c r="F43107" s="469"/>
    </row>
    <row r="43108" spans="6:6" x14ac:dyDescent="0.25">
      <c r="F43108" s="469"/>
    </row>
    <row r="43109" spans="6:6" x14ac:dyDescent="0.25">
      <c r="F43109" s="469"/>
    </row>
    <row r="43110" spans="6:6" x14ac:dyDescent="0.25">
      <c r="F43110" s="469"/>
    </row>
    <row r="43111" spans="6:6" x14ac:dyDescent="0.25">
      <c r="F43111" s="469"/>
    </row>
    <row r="43112" spans="6:6" x14ac:dyDescent="0.25">
      <c r="F43112" s="469"/>
    </row>
    <row r="43113" spans="6:6" x14ac:dyDescent="0.25">
      <c r="F43113" s="469"/>
    </row>
    <row r="43114" spans="6:6" x14ac:dyDescent="0.25">
      <c r="F43114" s="469"/>
    </row>
    <row r="43115" spans="6:6" x14ac:dyDescent="0.25">
      <c r="F43115" s="469"/>
    </row>
    <row r="43116" spans="6:6" x14ac:dyDescent="0.25">
      <c r="F43116" s="469"/>
    </row>
    <row r="43117" spans="6:6" x14ac:dyDescent="0.25">
      <c r="F43117" s="469"/>
    </row>
    <row r="43118" spans="6:6" x14ac:dyDescent="0.25">
      <c r="F43118" s="469"/>
    </row>
    <row r="43119" spans="6:6" x14ac:dyDescent="0.25">
      <c r="F43119" s="469"/>
    </row>
    <row r="43120" spans="6:6" x14ac:dyDescent="0.25">
      <c r="F43120" s="469"/>
    </row>
    <row r="43121" spans="6:6" x14ac:dyDescent="0.25">
      <c r="F43121" s="469"/>
    </row>
    <row r="43122" spans="6:6" x14ac:dyDescent="0.25">
      <c r="F43122" s="469"/>
    </row>
    <row r="43123" spans="6:6" x14ac:dyDescent="0.25">
      <c r="F43123" s="469"/>
    </row>
    <row r="43124" spans="6:6" x14ac:dyDescent="0.25">
      <c r="F43124" s="469"/>
    </row>
    <row r="43125" spans="6:6" x14ac:dyDescent="0.25">
      <c r="F43125" s="469"/>
    </row>
    <row r="43126" spans="6:6" x14ac:dyDescent="0.25">
      <c r="F43126" s="469"/>
    </row>
    <row r="43127" spans="6:6" x14ac:dyDescent="0.25">
      <c r="F43127" s="469"/>
    </row>
    <row r="43128" spans="6:6" x14ac:dyDescent="0.25">
      <c r="F43128" s="469"/>
    </row>
    <row r="43129" spans="6:6" x14ac:dyDescent="0.25">
      <c r="F43129" s="469"/>
    </row>
    <row r="43130" spans="6:6" x14ac:dyDescent="0.25">
      <c r="F43130" s="469"/>
    </row>
    <row r="43131" spans="6:6" x14ac:dyDescent="0.25">
      <c r="F43131" s="469"/>
    </row>
    <row r="43132" spans="6:6" x14ac:dyDescent="0.25">
      <c r="F43132" s="469"/>
    </row>
    <row r="43133" spans="6:6" x14ac:dyDescent="0.25">
      <c r="F43133" s="469"/>
    </row>
    <row r="43134" spans="6:6" x14ac:dyDescent="0.25">
      <c r="F43134" s="469"/>
    </row>
    <row r="43135" spans="6:6" x14ac:dyDescent="0.25">
      <c r="F43135" s="469"/>
    </row>
    <row r="43136" spans="6:6" x14ac:dyDescent="0.25">
      <c r="F43136" s="469"/>
    </row>
    <row r="43137" spans="6:6" x14ac:dyDescent="0.25">
      <c r="F43137" s="469"/>
    </row>
    <row r="43138" spans="6:6" x14ac:dyDescent="0.25">
      <c r="F43138" s="469"/>
    </row>
    <row r="43139" spans="6:6" x14ac:dyDescent="0.25">
      <c r="F43139" s="469"/>
    </row>
    <row r="43140" spans="6:6" x14ac:dyDescent="0.25">
      <c r="F43140" s="469"/>
    </row>
    <row r="43141" spans="6:6" x14ac:dyDescent="0.25">
      <c r="F43141" s="469"/>
    </row>
    <row r="43142" spans="6:6" x14ac:dyDescent="0.25">
      <c r="F43142" s="469"/>
    </row>
    <row r="43143" spans="6:6" x14ac:dyDescent="0.25">
      <c r="F43143" s="469"/>
    </row>
    <row r="43144" spans="6:6" x14ac:dyDescent="0.25">
      <c r="F43144" s="469"/>
    </row>
    <row r="43145" spans="6:6" x14ac:dyDescent="0.25">
      <c r="F43145" s="469"/>
    </row>
    <row r="43146" spans="6:6" x14ac:dyDescent="0.25">
      <c r="F43146" s="469"/>
    </row>
    <row r="43147" spans="6:6" x14ac:dyDescent="0.25">
      <c r="F43147" s="469"/>
    </row>
    <row r="43148" spans="6:6" x14ac:dyDescent="0.25">
      <c r="F43148" s="469"/>
    </row>
    <row r="43149" spans="6:6" x14ac:dyDescent="0.25">
      <c r="F43149" s="469"/>
    </row>
    <row r="43150" spans="6:6" x14ac:dyDescent="0.25">
      <c r="F43150" s="469"/>
    </row>
    <row r="43151" spans="6:6" x14ac:dyDescent="0.25">
      <c r="F43151" s="469"/>
    </row>
    <row r="43152" spans="6:6" x14ac:dyDescent="0.25">
      <c r="F43152" s="469"/>
    </row>
    <row r="43153" spans="6:6" x14ac:dyDescent="0.25">
      <c r="F43153" s="469"/>
    </row>
    <row r="43154" spans="6:6" x14ac:dyDescent="0.25">
      <c r="F43154" s="469"/>
    </row>
    <row r="43155" spans="6:6" x14ac:dyDescent="0.25">
      <c r="F43155" s="469"/>
    </row>
    <row r="43156" spans="6:6" x14ac:dyDescent="0.25">
      <c r="F43156" s="469"/>
    </row>
    <row r="43157" spans="6:6" x14ac:dyDescent="0.25">
      <c r="F43157" s="469"/>
    </row>
    <row r="43158" spans="6:6" x14ac:dyDescent="0.25">
      <c r="F43158" s="469"/>
    </row>
    <row r="43159" spans="6:6" x14ac:dyDescent="0.25">
      <c r="F43159" s="469"/>
    </row>
    <row r="43160" spans="6:6" x14ac:dyDescent="0.25">
      <c r="F43160" s="469"/>
    </row>
    <row r="43161" spans="6:6" x14ac:dyDescent="0.25">
      <c r="F43161" s="469"/>
    </row>
    <row r="43162" spans="6:6" x14ac:dyDescent="0.25">
      <c r="F43162" s="469"/>
    </row>
    <row r="43163" spans="6:6" x14ac:dyDescent="0.25">
      <c r="F43163" s="469"/>
    </row>
    <row r="43164" spans="6:6" x14ac:dyDescent="0.25">
      <c r="F43164" s="469"/>
    </row>
    <row r="43165" spans="6:6" x14ac:dyDescent="0.25">
      <c r="F43165" s="469"/>
    </row>
    <row r="43166" spans="6:6" x14ac:dyDescent="0.25">
      <c r="F43166" s="469"/>
    </row>
    <row r="43167" spans="6:6" x14ac:dyDescent="0.25">
      <c r="F43167" s="469"/>
    </row>
    <row r="43168" spans="6:6" x14ac:dyDescent="0.25">
      <c r="F43168" s="469"/>
    </row>
    <row r="43169" spans="6:6" x14ac:dyDescent="0.25">
      <c r="F43169" s="469"/>
    </row>
    <row r="43170" spans="6:6" x14ac:dyDescent="0.25">
      <c r="F43170" s="469"/>
    </row>
    <row r="43171" spans="6:6" x14ac:dyDescent="0.25">
      <c r="F43171" s="469"/>
    </row>
    <row r="43172" spans="6:6" x14ac:dyDescent="0.25">
      <c r="F43172" s="469"/>
    </row>
    <row r="43173" spans="6:6" x14ac:dyDescent="0.25">
      <c r="F43173" s="469"/>
    </row>
    <row r="43174" spans="6:6" x14ac:dyDescent="0.25">
      <c r="F43174" s="469"/>
    </row>
    <row r="43175" spans="6:6" x14ac:dyDescent="0.25">
      <c r="F43175" s="469"/>
    </row>
    <row r="43176" spans="6:6" x14ac:dyDescent="0.25">
      <c r="F43176" s="469"/>
    </row>
    <row r="43177" spans="6:6" x14ac:dyDescent="0.25">
      <c r="F43177" s="469"/>
    </row>
    <row r="43178" spans="6:6" x14ac:dyDescent="0.25">
      <c r="F43178" s="469"/>
    </row>
    <row r="43179" spans="6:6" x14ac:dyDescent="0.25">
      <c r="F43179" s="469"/>
    </row>
    <row r="43180" spans="6:6" x14ac:dyDescent="0.25">
      <c r="F43180" s="469"/>
    </row>
    <row r="43181" spans="6:6" x14ac:dyDescent="0.25">
      <c r="F43181" s="469"/>
    </row>
    <row r="43182" spans="6:6" x14ac:dyDescent="0.25">
      <c r="F43182" s="469"/>
    </row>
    <row r="43183" spans="6:6" x14ac:dyDescent="0.25">
      <c r="F43183" s="469"/>
    </row>
    <row r="43184" spans="6:6" x14ac:dyDescent="0.25">
      <c r="F43184" s="469"/>
    </row>
    <row r="43185" spans="6:6" x14ac:dyDescent="0.25">
      <c r="F43185" s="469"/>
    </row>
    <row r="43186" spans="6:6" x14ac:dyDescent="0.25">
      <c r="F43186" s="469"/>
    </row>
    <row r="43187" spans="6:6" x14ac:dyDescent="0.25">
      <c r="F43187" s="469"/>
    </row>
    <row r="43188" spans="6:6" x14ac:dyDescent="0.25">
      <c r="F43188" s="469"/>
    </row>
    <row r="43189" spans="6:6" x14ac:dyDescent="0.25">
      <c r="F43189" s="469"/>
    </row>
    <row r="43190" spans="6:6" x14ac:dyDescent="0.25">
      <c r="F43190" s="469"/>
    </row>
    <row r="43191" spans="6:6" x14ac:dyDescent="0.25">
      <c r="F43191" s="469"/>
    </row>
    <row r="43192" spans="6:6" x14ac:dyDescent="0.25">
      <c r="F43192" s="469"/>
    </row>
    <row r="43193" spans="6:6" x14ac:dyDescent="0.25">
      <c r="F43193" s="469"/>
    </row>
    <row r="43194" spans="6:6" x14ac:dyDescent="0.25">
      <c r="F43194" s="469"/>
    </row>
    <row r="43195" spans="6:6" x14ac:dyDescent="0.25">
      <c r="F43195" s="469"/>
    </row>
    <row r="43196" spans="6:6" x14ac:dyDescent="0.25">
      <c r="F43196" s="469"/>
    </row>
    <row r="43197" spans="6:6" x14ac:dyDescent="0.25">
      <c r="F43197" s="469"/>
    </row>
    <row r="43198" spans="6:6" x14ac:dyDescent="0.25">
      <c r="F43198" s="469"/>
    </row>
    <row r="43199" spans="6:6" x14ac:dyDescent="0.25">
      <c r="F43199" s="469"/>
    </row>
    <row r="43200" spans="6:6" x14ac:dyDescent="0.25">
      <c r="F43200" s="469"/>
    </row>
    <row r="43201" spans="6:6" x14ac:dyDescent="0.25">
      <c r="F43201" s="469"/>
    </row>
    <row r="43202" spans="6:6" x14ac:dyDescent="0.25">
      <c r="F43202" s="469"/>
    </row>
    <row r="43203" spans="6:6" x14ac:dyDescent="0.25">
      <c r="F43203" s="469"/>
    </row>
    <row r="43204" spans="6:6" x14ac:dyDescent="0.25">
      <c r="F43204" s="469"/>
    </row>
    <row r="43205" spans="6:6" x14ac:dyDescent="0.25">
      <c r="F43205" s="469"/>
    </row>
    <row r="43206" spans="6:6" x14ac:dyDescent="0.25">
      <c r="F43206" s="469"/>
    </row>
    <row r="43207" spans="6:6" x14ac:dyDescent="0.25">
      <c r="F43207" s="469"/>
    </row>
    <row r="43208" spans="6:6" x14ac:dyDescent="0.25">
      <c r="F43208" s="469"/>
    </row>
    <row r="43209" spans="6:6" x14ac:dyDescent="0.25">
      <c r="F43209" s="469"/>
    </row>
    <row r="43210" spans="6:6" x14ac:dyDescent="0.25">
      <c r="F43210" s="469"/>
    </row>
    <row r="43211" spans="6:6" x14ac:dyDescent="0.25">
      <c r="F43211" s="469"/>
    </row>
    <row r="43212" spans="6:6" x14ac:dyDescent="0.25">
      <c r="F43212" s="469"/>
    </row>
    <row r="43213" spans="6:6" x14ac:dyDescent="0.25">
      <c r="F43213" s="469"/>
    </row>
    <row r="43214" spans="6:6" x14ac:dyDescent="0.25">
      <c r="F43214" s="469"/>
    </row>
    <row r="43215" spans="6:6" x14ac:dyDescent="0.25">
      <c r="F43215" s="469"/>
    </row>
    <row r="43216" spans="6:6" x14ac:dyDescent="0.25">
      <c r="F43216" s="469"/>
    </row>
    <row r="43217" spans="6:6" x14ac:dyDescent="0.25">
      <c r="F43217" s="469"/>
    </row>
    <row r="43218" spans="6:6" x14ac:dyDescent="0.25">
      <c r="F43218" s="469"/>
    </row>
    <row r="43219" spans="6:6" x14ac:dyDescent="0.25">
      <c r="F43219" s="469"/>
    </row>
    <row r="43220" spans="6:6" x14ac:dyDescent="0.25">
      <c r="F43220" s="469"/>
    </row>
    <row r="43221" spans="6:6" x14ac:dyDescent="0.25">
      <c r="F43221" s="469"/>
    </row>
    <row r="43222" spans="6:6" x14ac:dyDescent="0.25">
      <c r="F43222" s="469"/>
    </row>
    <row r="43223" spans="6:6" x14ac:dyDescent="0.25">
      <c r="F43223" s="469"/>
    </row>
    <row r="43224" spans="6:6" x14ac:dyDescent="0.25">
      <c r="F43224" s="469"/>
    </row>
    <row r="43225" spans="6:6" x14ac:dyDescent="0.25">
      <c r="F43225" s="469"/>
    </row>
    <row r="43226" spans="6:6" x14ac:dyDescent="0.25">
      <c r="F43226" s="469"/>
    </row>
    <row r="43227" spans="6:6" x14ac:dyDescent="0.25">
      <c r="F43227" s="469"/>
    </row>
    <row r="43228" spans="6:6" x14ac:dyDescent="0.25">
      <c r="F43228" s="469"/>
    </row>
    <row r="43229" spans="6:6" x14ac:dyDescent="0.25">
      <c r="F43229" s="469"/>
    </row>
    <row r="43230" spans="6:6" x14ac:dyDescent="0.25">
      <c r="F43230" s="469"/>
    </row>
    <row r="43231" spans="6:6" x14ac:dyDescent="0.25">
      <c r="F43231" s="469"/>
    </row>
    <row r="43232" spans="6:6" x14ac:dyDescent="0.25">
      <c r="F43232" s="469"/>
    </row>
    <row r="43233" spans="6:6" x14ac:dyDescent="0.25">
      <c r="F43233" s="469"/>
    </row>
    <row r="43234" spans="6:6" x14ac:dyDescent="0.25">
      <c r="F43234" s="469"/>
    </row>
    <row r="43235" spans="6:6" x14ac:dyDescent="0.25">
      <c r="F43235" s="469"/>
    </row>
    <row r="43236" spans="6:6" x14ac:dyDescent="0.25">
      <c r="F43236" s="469"/>
    </row>
    <row r="43237" spans="6:6" x14ac:dyDescent="0.25">
      <c r="F43237" s="469"/>
    </row>
    <row r="43238" spans="6:6" x14ac:dyDescent="0.25">
      <c r="F43238" s="469"/>
    </row>
    <row r="43239" spans="6:6" x14ac:dyDescent="0.25">
      <c r="F43239" s="469"/>
    </row>
    <row r="43240" spans="6:6" x14ac:dyDescent="0.25">
      <c r="F43240" s="469"/>
    </row>
    <row r="43241" spans="6:6" x14ac:dyDescent="0.25">
      <c r="F43241" s="469"/>
    </row>
    <row r="43242" spans="6:6" x14ac:dyDescent="0.25">
      <c r="F43242" s="469"/>
    </row>
    <row r="43243" spans="6:6" x14ac:dyDescent="0.25">
      <c r="F43243" s="469"/>
    </row>
    <row r="43244" spans="6:6" x14ac:dyDescent="0.25">
      <c r="F43244" s="469"/>
    </row>
    <row r="43245" spans="6:6" x14ac:dyDescent="0.25">
      <c r="F43245" s="469"/>
    </row>
    <row r="43246" spans="6:6" x14ac:dyDescent="0.25">
      <c r="F43246" s="469"/>
    </row>
    <row r="43247" spans="6:6" x14ac:dyDescent="0.25">
      <c r="F43247" s="469"/>
    </row>
    <row r="43248" spans="6:6" x14ac:dyDescent="0.25">
      <c r="F43248" s="469"/>
    </row>
    <row r="43249" spans="6:6" x14ac:dyDescent="0.25">
      <c r="F43249" s="469"/>
    </row>
    <row r="43250" spans="6:6" x14ac:dyDescent="0.25">
      <c r="F43250" s="469"/>
    </row>
    <row r="43251" spans="6:6" x14ac:dyDescent="0.25">
      <c r="F43251" s="469"/>
    </row>
    <row r="43252" spans="6:6" x14ac:dyDescent="0.25">
      <c r="F43252" s="469"/>
    </row>
    <row r="43253" spans="6:6" x14ac:dyDescent="0.25">
      <c r="F43253" s="469"/>
    </row>
    <row r="43254" spans="6:6" x14ac:dyDescent="0.25">
      <c r="F43254" s="469"/>
    </row>
    <row r="43255" spans="6:6" x14ac:dyDescent="0.25">
      <c r="F43255" s="469"/>
    </row>
    <row r="43256" spans="6:6" x14ac:dyDescent="0.25">
      <c r="F43256" s="469"/>
    </row>
    <row r="43257" spans="6:6" x14ac:dyDescent="0.25">
      <c r="F43257" s="469"/>
    </row>
    <row r="43258" spans="6:6" x14ac:dyDescent="0.25">
      <c r="F43258" s="469"/>
    </row>
    <row r="43259" spans="6:6" x14ac:dyDescent="0.25">
      <c r="F43259" s="469"/>
    </row>
    <row r="43260" spans="6:6" x14ac:dyDescent="0.25">
      <c r="F43260" s="469"/>
    </row>
    <row r="43261" spans="6:6" x14ac:dyDescent="0.25">
      <c r="F43261" s="469"/>
    </row>
    <row r="43262" spans="6:6" x14ac:dyDescent="0.25">
      <c r="F43262" s="469"/>
    </row>
    <row r="43263" spans="6:6" x14ac:dyDescent="0.25">
      <c r="F43263" s="469"/>
    </row>
    <row r="43264" spans="6:6" x14ac:dyDescent="0.25">
      <c r="F43264" s="469"/>
    </row>
    <row r="43265" spans="6:6" x14ac:dyDescent="0.25">
      <c r="F43265" s="469"/>
    </row>
    <row r="43266" spans="6:6" x14ac:dyDescent="0.25">
      <c r="F43266" s="469"/>
    </row>
    <row r="43267" spans="6:6" x14ac:dyDescent="0.25">
      <c r="F43267" s="469"/>
    </row>
    <row r="43268" spans="6:6" x14ac:dyDescent="0.25">
      <c r="F43268" s="469"/>
    </row>
    <row r="43269" spans="6:6" x14ac:dyDescent="0.25">
      <c r="F43269" s="469"/>
    </row>
    <row r="43270" spans="6:6" x14ac:dyDescent="0.25">
      <c r="F43270" s="469"/>
    </row>
    <row r="43271" spans="6:6" x14ac:dyDescent="0.25">
      <c r="F43271" s="469"/>
    </row>
    <row r="43272" spans="6:6" x14ac:dyDescent="0.25">
      <c r="F43272" s="469"/>
    </row>
    <row r="43273" spans="6:6" x14ac:dyDescent="0.25">
      <c r="F43273" s="469"/>
    </row>
    <row r="43274" spans="6:6" x14ac:dyDescent="0.25">
      <c r="F43274" s="469"/>
    </row>
    <row r="43275" spans="6:6" x14ac:dyDescent="0.25">
      <c r="F43275" s="469"/>
    </row>
    <row r="43276" spans="6:6" x14ac:dyDescent="0.25">
      <c r="F43276" s="469"/>
    </row>
    <row r="43277" spans="6:6" x14ac:dyDescent="0.25">
      <c r="F43277" s="469"/>
    </row>
    <row r="43278" spans="6:6" x14ac:dyDescent="0.25">
      <c r="F43278" s="469"/>
    </row>
    <row r="43279" spans="6:6" x14ac:dyDescent="0.25">
      <c r="F43279" s="469"/>
    </row>
    <row r="43280" spans="6:6" x14ac:dyDescent="0.25">
      <c r="F43280" s="469"/>
    </row>
    <row r="43281" spans="6:6" x14ac:dyDescent="0.25">
      <c r="F43281" s="469"/>
    </row>
    <row r="43282" spans="6:6" x14ac:dyDescent="0.25">
      <c r="F43282" s="469"/>
    </row>
    <row r="43283" spans="6:6" x14ac:dyDescent="0.25">
      <c r="F43283" s="469"/>
    </row>
    <row r="43284" spans="6:6" x14ac:dyDescent="0.25">
      <c r="F43284" s="469"/>
    </row>
    <row r="43285" spans="6:6" x14ac:dyDescent="0.25">
      <c r="F43285" s="469"/>
    </row>
    <row r="43286" spans="6:6" x14ac:dyDescent="0.25">
      <c r="F43286" s="469"/>
    </row>
    <row r="43287" spans="6:6" x14ac:dyDescent="0.25">
      <c r="F43287" s="469"/>
    </row>
    <row r="43288" spans="6:6" x14ac:dyDescent="0.25">
      <c r="F43288" s="469"/>
    </row>
    <row r="43289" spans="6:6" x14ac:dyDescent="0.25">
      <c r="F43289" s="469"/>
    </row>
    <row r="43290" spans="6:6" x14ac:dyDescent="0.25">
      <c r="F43290" s="469"/>
    </row>
    <row r="43291" spans="6:6" x14ac:dyDescent="0.25">
      <c r="F43291" s="469"/>
    </row>
    <row r="43292" spans="6:6" x14ac:dyDescent="0.25">
      <c r="F43292" s="469"/>
    </row>
    <row r="43293" spans="6:6" x14ac:dyDescent="0.25">
      <c r="F43293" s="469"/>
    </row>
    <row r="43294" spans="6:6" x14ac:dyDescent="0.25">
      <c r="F43294" s="469"/>
    </row>
    <row r="43295" spans="6:6" x14ac:dyDescent="0.25">
      <c r="F43295" s="469"/>
    </row>
    <row r="43296" spans="6:6" x14ac:dyDescent="0.25">
      <c r="F43296" s="469"/>
    </row>
    <row r="43297" spans="6:6" x14ac:dyDescent="0.25">
      <c r="F43297" s="469"/>
    </row>
    <row r="43298" spans="6:6" x14ac:dyDescent="0.25">
      <c r="F43298" s="469"/>
    </row>
    <row r="43299" spans="6:6" x14ac:dyDescent="0.25">
      <c r="F43299" s="469"/>
    </row>
    <row r="43300" spans="6:6" x14ac:dyDescent="0.25">
      <c r="F43300" s="469"/>
    </row>
    <row r="43301" spans="6:6" x14ac:dyDescent="0.25">
      <c r="F43301" s="469"/>
    </row>
    <row r="43302" spans="6:6" x14ac:dyDescent="0.25">
      <c r="F43302" s="469"/>
    </row>
    <row r="43303" spans="6:6" x14ac:dyDescent="0.25">
      <c r="F43303" s="469"/>
    </row>
    <row r="43304" spans="6:6" x14ac:dyDescent="0.25">
      <c r="F43304" s="469"/>
    </row>
    <row r="43305" spans="6:6" x14ac:dyDescent="0.25">
      <c r="F43305" s="469"/>
    </row>
    <row r="43306" spans="6:6" x14ac:dyDescent="0.25">
      <c r="F43306" s="469"/>
    </row>
    <row r="43307" spans="6:6" x14ac:dyDescent="0.25">
      <c r="F43307" s="469"/>
    </row>
    <row r="43308" spans="6:6" x14ac:dyDescent="0.25">
      <c r="F43308" s="469"/>
    </row>
    <row r="43309" spans="6:6" x14ac:dyDescent="0.25">
      <c r="F43309" s="469"/>
    </row>
    <row r="43310" spans="6:6" x14ac:dyDescent="0.25">
      <c r="F43310" s="469"/>
    </row>
    <row r="43311" spans="6:6" x14ac:dyDescent="0.25">
      <c r="F43311" s="469"/>
    </row>
    <row r="43312" spans="6:6" x14ac:dyDescent="0.25">
      <c r="F43312" s="469"/>
    </row>
    <row r="43313" spans="6:6" x14ac:dyDescent="0.25">
      <c r="F43313" s="469"/>
    </row>
    <row r="43314" spans="6:6" x14ac:dyDescent="0.25">
      <c r="F43314" s="469"/>
    </row>
    <row r="43315" spans="6:6" x14ac:dyDescent="0.25">
      <c r="F43315" s="469"/>
    </row>
    <row r="43316" spans="6:6" x14ac:dyDescent="0.25">
      <c r="F43316" s="469"/>
    </row>
    <row r="43317" spans="6:6" x14ac:dyDescent="0.25">
      <c r="F43317" s="469"/>
    </row>
    <row r="43318" spans="6:6" x14ac:dyDescent="0.25">
      <c r="F43318" s="469"/>
    </row>
    <row r="43319" spans="6:6" x14ac:dyDescent="0.25">
      <c r="F43319" s="469"/>
    </row>
    <row r="43320" spans="6:6" x14ac:dyDescent="0.25">
      <c r="F43320" s="469"/>
    </row>
    <row r="43321" spans="6:6" x14ac:dyDescent="0.25">
      <c r="F43321" s="469"/>
    </row>
    <row r="43322" spans="6:6" x14ac:dyDescent="0.25">
      <c r="F43322" s="469"/>
    </row>
    <row r="43323" spans="6:6" x14ac:dyDescent="0.25">
      <c r="F43323" s="469"/>
    </row>
    <row r="43324" spans="6:6" x14ac:dyDescent="0.25">
      <c r="F43324" s="469"/>
    </row>
    <row r="43325" spans="6:6" x14ac:dyDescent="0.25">
      <c r="F43325" s="469"/>
    </row>
    <row r="43326" spans="6:6" x14ac:dyDescent="0.25">
      <c r="F43326" s="469"/>
    </row>
    <row r="43327" spans="6:6" x14ac:dyDescent="0.25">
      <c r="F43327" s="469"/>
    </row>
    <row r="43328" spans="6:6" x14ac:dyDescent="0.25">
      <c r="F43328" s="469"/>
    </row>
    <row r="43329" spans="6:6" x14ac:dyDescent="0.25">
      <c r="F43329" s="469"/>
    </row>
    <row r="43330" spans="6:6" x14ac:dyDescent="0.25">
      <c r="F43330" s="469"/>
    </row>
    <row r="43331" spans="6:6" x14ac:dyDescent="0.25">
      <c r="F43331" s="469"/>
    </row>
    <row r="43332" spans="6:6" x14ac:dyDescent="0.25">
      <c r="F43332" s="469"/>
    </row>
    <row r="43333" spans="6:6" x14ac:dyDescent="0.25">
      <c r="F43333" s="469"/>
    </row>
    <row r="43334" spans="6:6" x14ac:dyDescent="0.25">
      <c r="F43334" s="469"/>
    </row>
    <row r="43335" spans="6:6" x14ac:dyDescent="0.25">
      <c r="F43335" s="469"/>
    </row>
    <row r="43336" spans="6:6" x14ac:dyDescent="0.25">
      <c r="F43336" s="469"/>
    </row>
    <row r="43337" spans="6:6" x14ac:dyDescent="0.25">
      <c r="F43337" s="469"/>
    </row>
    <row r="43338" spans="6:6" x14ac:dyDescent="0.25">
      <c r="F43338" s="469"/>
    </row>
    <row r="43339" spans="6:6" x14ac:dyDescent="0.25">
      <c r="F43339" s="469"/>
    </row>
    <row r="43340" spans="6:6" x14ac:dyDescent="0.25">
      <c r="F43340" s="469"/>
    </row>
    <row r="43341" spans="6:6" x14ac:dyDescent="0.25">
      <c r="F43341" s="469"/>
    </row>
    <row r="43342" spans="6:6" x14ac:dyDescent="0.25">
      <c r="F43342" s="469"/>
    </row>
    <row r="43343" spans="6:6" x14ac:dyDescent="0.25">
      <c r="F43343" s="469"/>
    </row>
    <row r="43344" spans="6:6" x14ac:dyDescent="0.25">
      <c r="F43344" s="469"/>
    </row>
    <row r="43345" spans="6:6" x14ac:dyDescent="0.25">
      <c r="F43345" s="469"/>
    </row>
    <row r="43346" spans="6:6" x14ac:dyDescent="0.25">
      <c r="F43346" s="469"/>
    </row>
    <row r="43347" spans="6:6" x14ac:dyDescent="0.25">
      <c r="F43347" s="469"/>
    </row>
    <row r="43348" spans="6:6" x14ac:dyDescent="0.25">
      <c r="F43348" s="469"/>
    </row>
    <row r="43349" spans="6:6" x14ac:dyDescent="0.25">
      <c r="F43349" s="469"/>
    </row>
    <row r="43350" spans="6:6" x14ac:dyDescent="0.25">
      <c r="F43350" s="469"/>
    </row>
    <row r="43351" spans="6:6" x14ac:dyDescent="0.25">
      <c r="F43351" s="469"/>
    </row>
    <row r="43352" spans="6:6" x14ac:dyDescent="0.25">
      <c r="F43352" s="469"/>
    </row>
    <row r="43353" spans="6:6" x14ac:dyDescent="0.25">
      <c r="F43353" s="469"/>
    </row>
    <row r="43354" spans="6:6" x14ac:dyDescent="0.25">
      <c r="F43354" s="469"/>
    </row>
    <row r="43355" spans="6:6" x14ac:dyDescent="0.25">
      <c r="F43355" s="469"/>
    </row>
    <row r="43356" spans="6:6" x14ac:dyDescent="0.25">
      <c r="F43356" s="469"/>
    </row>
    <row r="43357" spans="6:6" x14ac:dyDescent="0.25">
      <c r="F43357" s="469"/>
    </row>
    <row r="43358" spans="6:6" x14ac:dyDescent="0.25">
      <c r="F43358" s="469"/>
    </row>
    <row r="43359" spans="6:6" x14ac:dyDescent="0.25">
      <c r="F43359" s="469"/>
    </row>
    <row r="43360" spans="6:6" x14ac:dyDescent="0.25">
      <c r="F43360" s="469"/>
    </row>
    <row r="43361" spans="6:6" x14ac:dyDescent="0.25">
      <c r="F43361" s="469"/>
    </row>
    <row r="43362" spans="6:6" x14ac:dyDescent="0.25">
      <c r="F43362" s="469"/>
    </row>
    <row r="43363" spans="6:6" x14ac:dyDescent="0.25">
      <c r="F43363" s="469"/>
    </row>
    <row r="43364" spans="6:6" x14ac:dyDescent="0.25">
      <c r="F43364" s="469"/>
    </row>
    <row r="43365" spans="6:6" x14ac:dyDescent="0.25">
      <c r="F43365" s="469"/>
    </row>
    <row r="43366" spans="6:6" x14ac:dyDescent="0.25">
      <c r="F43366" s="469"/>
    </row>
    <row r="43367" spans="6:6" x14ac:dyDescent="0.25">
      <c r="F43367" s="469"/>
    </row>
    <row r="43368" spans="6:6" x14ac:dyDescent="0.25">
      <c r="F43368" s="469"/>
    </row>
    <row r="43369" spans="6:6" x14ac:dyDescent="0.25">
      <c r="F43369" s="469"/>
    </row>
    <row r="43370" spans="6:6" x14ac:dyDescent="0.25">
      <c r="F43370" s="469"/>
    </row>
    <row r="43371" spans="6:6" x14ac:dyDescent="0.25">
      <c r="F43371" s="469"/>
    </row>
    <row r="43372" spans="6:6" x14ac:dyDescent="0.25">
      <c r="F43372" s="469"/>
    </row>
    <row r="43373" spans="6:6" x14ac:dyDescent="0.25">
      <c r="F43373" s="469"/>
    </row>
    <row r="43374" spans="6:6" x14ac:dyDescent="0.25">
      <c r="F43374" s="469"/>
    </row>
    <row r="43375" spans="6:6" x14ac:dyDescent="0.25">
      <c r="F43375" s="469"/>
    </row>
    <row r="43376" spans="6:6" x14ac:dyDescent="0.25">
      <c r="F43376" s="469"/>
    </row>
    <row r="43377" spans="6:6" x14ac:dyDescent="0.25">
      <c r="F43377" s="469"/>
    </row>
    <row r="43378" spans="6:6" x14ac:dyDescent="0.25">
      <c r="F43378" s="469"/>
    </row>
    <row r="43379" spans="6:6" x14ac:dyDescent="0.25">
      <c r="F43379" s="469"/>
    </row>
    <row r="43380" spans="6:6" x14ac:dyDescent="0.25">
      <c r="F43380" s="469"/>
    </row>
    <row r="43381" spans="6:6" x14ac:dyDescent="0.25">
      <c r="F43381" s="469"/>
    </row>
    <row r="43382" spans="6:6" x14ac:dyDescent="0.25">
      <c r="F43382" s="469"/>
    </row>
    <row r="43383" spans="6:6" x14ac:dyDescent="0.25">
      <c r="F43383" s="469"/>
    </row>
    <row r="43384" spans="6:6" x14ac:dyDescent="0.25">
      <c r="F43384" s="469"/>
    </row>
    <row r="43385" spans="6:6" x14ac:dyDescent="0.25">
      <c r="F43385" s="469"/>
    </row>
    <row r="43386" spans="6:6" x14ac:dyDescent="0.25">
      <c r="F43386" s="469"/>
    </row>
    <row r="43387" spans="6:6" x14ac:dyDescent="0.25">
      <c r="F43387" s="469"/>
    </row>
    <row r="43388" spans="6:6" x14ac:dyDescent="0.25">
      <c r="F43388" s="469"/>
    </row>
    <row r="43389" spans="6:6" x14ac:dyDescent="0.25">
      <c r="F43389" s="469"/>
    </row>
    <row r="43390" spans="6:6" x14ac:dyDescent="0.25">
      <c r="F43390" s="469"/>
    </row>
    <row r="43391" spans="6:6" x14ac:dyDescent="0.25">
      <c r="F43391" s="469"/>
    </row>
    <row r="43392" spans="6:6" x14ac:dyDescent="0.25">
      <c r="F43392" s="469"/>
    </row>
    <row r="43393" spans="6:6" x14ac:dyDescent="0.25">
      <c r="F43393" s="469"/>
    </row>
    <row r="43394" spans="6:6" x14ac:dyDescent="0.25">
      <c r="F43394" s="469"/>
    </row>
    <row r="43395" spans="6:6" x14ac:dyDescent="0.25">
      <c r="F43395" s="469"/>
    </row>
    <row r="43396" spans="6:6" x14ac:dyDescent="0.25">
      <c r="F43396" s="469"/>
    </row>
    <row r="43397" spans="6:6" x14ac:dyDescent="0.25">
      <c r="F43397" s="469"/>
    </row>
    <row r="43398" spans="6:6" x14ac:dyDescent="0.25">
      <c r="F43398" s="469"/>
    </row>
    <row r="43399" spans="6:6" x14ac:dyDescent="0.25">
      <c r="F43399" s="469"/>
    </row>
    <row r="43400" spans="6:6" x14ac:dyDescent="0.25">
      <c r="F43400" s="469"/>
    </row>
    <row r="43401" spans="6:6" x14ac:dyDescent="0.25">
      <c r="F43401" s="469"/>
    </row>
    <row r="43402" spans="6:6" x14ac:dyDescent="0.25">
      <c r="F43402" s="469"/>
    </row>
    <row r="43403" spans="6:6" x14ac:dyDescent="0.25">
      <c r="F43403" s="469"/>
    </row>
    <row r="43404" spans="6:6" x14ac:dyDescent="0.25">
      <c r="F43404" s="469"/>
    </row>
    <row r="43405" spans="6:6" x14ac:dyDescent="0.25">
      <c r="F43405" s="469"/>
    </row>
    <row r="43406" spans="6:6" x14ac:dyDescent="0.25">
      <c r="F43406" s="469"/>
    </row>
    <row r="43407" spans="6:6" x14ac:dyDescent="0.25">
      <c r="F43407" s="469"/>
    </row>
    <row r="43408" spans="6:6" x14ac:dyDescent="0.25">
      <c r="F43408" s="469"/>
    </row>
    <row r="43409" spans="6:6" x14ac:dyDescent="0.25">
      <c r="F43409" s="469"/>
    </row>
    <row r="43410" spans="6:6" x14ac:dyDescent="0.25">
      <c r="F43410" s="469"/>
    </row>
    <row r="43411" spans="6:6" x14ac:dyDescent="0.25">
      <c r="F43411" s="469"/>
    </row>
    <row r="43412" spans="6:6" x14ac:dyDescent="0.25">
      <c r="F43412" s="469"/>
    </row>
    <row r="43413" spans="6:6" x14ac:dyDescent="0.25">
      <c r="F43413" s="469"/>
    </row>
    <row r="43414" spans="6:6" x14ac:dyDescent="0.25">
      <c r="F43414" s="469"/>
    </row>
    <row r="43415" spans="6:6" x14ac:dyDescent="0.25">
      <c r="F43415" s="469"/>
    </row>
    <row r="43416" spans="6:6" x14ac:dyDescent="0.25">
      <c r="F43416" s="469"/>
    </row>
    <row r="43417" spans="6:6" x14ac:dyDescent="0.25">
      <c r="F43417" s="469"/>
    </row>
    <row r="43418" spans="6:6" x14ac:dyDescent="0.25">
      <c r="F43418" s="469"/>
    </row>
    <row r="43419" spans="6:6" x14ac:dyDescent="0.25">
      <c r="F43419" s="469"/>
    </row>
    <row r="43420" spans="6:6" x14ac:dyDescent="0.25">
      <c r="F43420" s="469"/>
    </row>
    <row r="43421" spans="6:6" x14ac:dyDescent="0.25">
      <c r="F43421" s="469"/>
    </row>
    <row r="43422" spans="6:6" x14ac:dyDescent="0.25">
      <c r="F43422" s="469"/>
    </row>
    <row r="43423" spans="6:6" x14ac:dyDescent="0.25">
      <c r="F43423" s="469"/>
    </row>
    <row r="43424" spans="6:6" x14ac:dyDescent="0.25">
      <c r="F43424" s="469"/>
    </row>
    <row r="43425" spans="6:6" x14ac:dyDescent="0.25">
      <c r="F43425" s="469"/>
    </row>
    <row r="43426" spans="6:6" x14ac:dyDescent="0.25">
      <c r="F43426" s="469"/>
    </row>
    <row r="43427" spans="6:6" x14ac:dyDescent="0.25">
      <c r="F43427" s="469"/>
    </row>
    <row r="43428" spans="6:6" x14ac:dyDescent="0.25">
      <c r="F43428" s="469"/>
    </row>
    <row r="43429" spans="6:6" x14ac:dyDescent="0.25">
      <c r="F43429" s="469"/>
    </row>
    <row r="43430" spans="6:6" x14ac:dyDescent="0.25">
      <c r="F43430" s="469"/>
    </row>
    <row r="43431" spans="6:6" x14ac:dyDescent="0.25">
      <c r="F43431" s="469"/>
    </row>
    <row r="43432" spans="6:6" x14ac:dyDescent="0.25">
      <c r="F43432" s="469"/>
    </row>
    <row r="43433" spans="6:6" x14ac:dyDescent="0.25">
      <c r="F43433" s="469"/>
    </row>
    <row r="43434" spans="6:6" x14ac:dyDescent="0.25">
      <c r="F43434" s="469"/>
    </row>
    <row r="43435" spans="6:6" x14ac:dyDescent="0.25">
      <c r="F43435" s="469"/>
    </row>
    <row r="43436" spans="6:6" x14ac:dyDescent="0.25">
      <c r="F43436" s="469"/>
    </row>
    <row r="43437" spans="6:6" x14ac:dyDescent="0.25">
      <c r="F43437" s="469"/>
    </row>
    <row r="43438" spans="6:6" x14ac:dyDescent="0.25">
      <c r="F43438" s="469"/>
    </row>
    <row r="43439" spans="6:6" x14ac:dyDescent="0.25">
      <c r="F43439" s="469"/>
    </row>
    <row r="43440" spans="6:6" x14ac:dyDescent="0.25">
      <c r="F43440" s="469"/>
    </row>
    <row r="43441" spans="6:6" x14ac:dyDescent="0.25">
      <c r="F43441" s="469"/>
    </row>
    <row r="43442" spans="6:6" x14ac:dyDescent="0.25">
      <c r="F43442" s="469"/>
    </row>
    <row r="43443" spans="6:6" x14ac:dyDescent="0.25">
      <c r="F43443" s="469"/>
    </row>
    <row r="43444" spans="6:6" x14ac:dyDescent="0.25">
      <c r="F43444" s="469"/>
    </row>
    <row r="43445" spans="6:6" x14ac:dyDescent="0.25">
      <c r="F43445" s="469"/>
    </row>
    <row r="43446" spans="6:6" x14ac:dyDescent="0.25">
      <c r="F43446" s="469"/>
    </row>
    <row r="43447" spans="6:6" x14ac:dyDescent="0.25">
      <c r="F43447" s="469"/>
    </row>
    <row r="43448" spans="6:6" x14ac:dyDescent="0.25">
      <c r="F43448" s="469"/>
    </row>
    <row r="43449" spans="6:6" x14ac:dyDescent="0.25">
      <c r="F43449" s="469"/>
    </row>
    <row r="43450" spans="6:6" x14ac:dyDescent="0.25">
      <c r="F43450" s="469"/>
    </row>
    <row r="43451" spans="6:6" x14ac:dyDescent="0.25">
      <c r="F43451" s="469"/>
    </row>
    <row r="43452" spans="6:6" x14ac:dyDescent="0.25">
      <c r="F43452" s="469"/>
    </row>
    <row r="43453" spans="6:6" x14ac:dyDescent="0.25">
      <c r="F43453" s="469"/>
    </row>
    <row r="43454" spans="6:6" x14ac:dyDescent="0.25">
      <c r="F43454" s="469"/>
    </row>
    <row r="43455" spans="6:6" x14ac:dyDescent="0.25">
      <c r="F43455" s="469"/>
    </row>
    <row r="43456" spans="6:6" x14ac:dyDescent="0.25">
      <c r="F43456" s="469"/>
    </row>
    <row r="43457" spans="6:6" x14ac:dyDescent="0.25">
      <c r="F43457" s="469"/>
    </row>
    <row r="43458" spans="6:6" x14ac:dyDescent="0.25">
      <c r="F43458" s="469"/>
    </row>
    <row r="43459" spans="6:6" x14ac:dyDescent="0.25">
      <c r="F43459" s="469"/>
    </row>
    <row r="43460" spans="6:6" x14ac:dyDescent="0.25">
      <c r="F43460" s="469"/>
    </row>
    <row r="43461" spans="6:6" x14ac:dyDescent="0.25">
      <c r="F43461" s="469"/>
    </row>
    <row r="43462" spans="6:6" x14ac:dyDescent="0.25">
      <c r="F43462" s="469"/>
    </row>
    <row r="43463" spans="6:6" x14ac:dyDescent="0.25">
      <c r="F43463" s="469"/>
    </row>
    <row r="43464" spans="6:6" x14ac:dyDescent="0.25">
      <c r="F43464" s="469"/>
    </row>
    <row r="43465" spans="6:6" x14ac:dyDescent="0.25">
      <c r="F43465" s="469"/>
    </row>
    <row r="43466" spans="6:6" x14ac:dyDescent="0.25">
      <c r="F43466" s="469"/>
    </row>
    <row r="43467" spans="6:6" x14ac:dyDescent="0.25">
      <c r="F43467" s="469"/>
    </row>
    <row r="43468" spans="6:6" x14ac:dyDescent="0.25">
      <c r="F43468" s="469"/>
    </row>
    <row r="43469" spans="6:6" x14ac:dyDescent="0.25">
      <c r="F43469" s="469"/>
    </row>
    <row r="43470" spans="6:6" x14ac:dyDescent="0.25">
      <c r="F43470" s="469"/>
    </row>
    <row r="43471" spans="6:6" x14ac:dyDescent="0.25">
      <c r="F43471" s="469"/>
    </row>
    <row r="43472" spans="6:6" x14ac:dyDescent="0.25">
      <c r="F43472" s="469"/>
    </row>
    <row r="43473" spans="6:6" x14ac:dyDescent="0.25">
      <c r="F43473" s="469"/>
    </row>
    <row r="43474" spans="6:6" x14ac:dyDescent="0.25">
      <c r="F43474" s="469"/>
    </row>
    <row r="43475" spans="6:6" x14ac:dyDescent="0.25">
      <c r="F43475" s="469"/>
    </row>
    <row r="43476" spans="6:6" x14ac:dyDescent="0.25">
      <c r="F43476" s="469"/>
    </row>
    <row r="43477" spans="6:6" x14ac:dyDescent="0.25">
      <c r="F43477" s="469"/>
    </row>
    <row r="43478" spans="6:6" x14ac:dyDescent="0.25">
      <c r="F43478" s="469"/>
    </row>
    <row r="43479" spans="6:6" x14ac:dyDescent="0.25">
      <c r="F43479" s="469"/>
    </row>
    <row r="43480" spans="6:6" x14ac:dyDescent="0.25">
      <c r="F43480" s="469"/>
    </row>
    <row r="43481" spans="6:6" x14ac:dyDescent="0.25">
      <c r="F43481" s="469"/>
    </row>
    <row r="43482" spans="6:6" x14ac:dyDescent="0.25">
      <c r="F43482" s="469"/>
    </row>
    <row r="43483" spans="6:6" x14ac:dyDescent="0.25">
      <c r="F43483" s="469"/>
    </row>
    <row r="43484" spans="6:6" x14ac:dyDescent="0.25">
      <c r="F43484" s="469"/>
    </row>
    <row r="43485" spans="6:6" x14ac:dyDescent="0.25">
      <c r="F43485" s="469"/>
    </row>
    <row r="43486" spans="6:6" x14ac:dyDescent="0.25">
      <c r="F43486" s="469"/>
    </row>
    <row r="43487" spans="6:6" x14ac:dyDescent="0.25">
      <c r="F43487" s="469"/>
    </row>
    <row r="43488" spans="6:6" x14ac:dyDescent="0.25">
      <c r="F43488" s="469"/>
    </row>
    <row r="43489" spans="6:6" x14ac:dyDescent="0.25">
      <c r="F43489" s="469"/>
    </row>
    <row r="43490" spans="6:6" x14ac:dyDescent="0.25">
      <c r="F43490" s="469"/>
    </row>
    <row r="43491" spans="6:6" x14ac:dyDescent="0.25">
      <c r="F43491" s="469"/>
    </row>
    <row r="43492" spans="6:6" x14ac:dyDescent="0.25">
      <c r="F43492" s="469"/>
    </row>
    <row r="43493" spans="6:6" x14ac:dyDescent="0.25">
      <c r="F43493" s="469"/>
    </row>
    <row r="43494" spans="6:6" x14ac:dyDescent="0.25">
      <c r="F43494" s="469"/>
    </row>
    <row r="43495" spans="6:6" x14ac:dyDescent="0.25">
      <c r="F43495" s="469"/>
    </row>
    <row r="43496" spans="6:6" x14ac:dyDescent="0.25">
      <c r="F43496" s="469"/>
    </row>
    <row r="43497" spans="6:6" x14ac:dyDescent="0.25">
      <c r="F43497" s="469"/>
    </row>
    <row r="43498" spans="6:6" x14ac:dyDescent="0.25">
      <c r="F43498" s="469"/>
    </row>
    <row r="43499" spans="6:6" x14ac:dyDescent="0.25">
      <c r="F43499" s="469"/>
    </row>
    <row r="43500" spans="6:6" x14ac:dyDescent="0.25">
      <c r="F43500" s="469"/>
    </row>
    <row r="43501" spans="6:6" x14ac:dyDescent="0.25">
      <c r="F43501" s="469"/>
    </row>
    <row r="43502" spans="6:6" x14ac:dyDescent="0.25">
      <c r="F43502" s="469"/>
    </row>
    <row r="43503" spans="6:6" x14ac:dyDescent="0.25">
      <c r="F43503" s="469"/>
    </row>
    <row r="43504" spans="6:6" x14ac:dyDescent="0.25">
      <c r="F43504" s="469"/>
    </row>
    <row r="43505" spans="6:6" x14ac:dyDescent="0.25">
      <c r="F43505" s="469"/>
    </row>
    <row r="43506" spans="6:6" x14ac:dyDescent="0.25">
      <c r="F43506" s="469"/>
    </row>
    <row r="43507" spans="6:6" x14ac:dyDescent="0.25">
      <c r="F43507" s="469"/>
    </row>
    <row r="43508" spans="6:6" x14ac:dyDescent="0.25">
      <c r="F43508" s="469"/>
    </row>
    <row r="43509" spans="6:6" x14ac:dyDescent="0.25">
      <c r="F43509" s="469"/>
    </row>
    <row r="43510" spans="6:6" x14ac:dyDescent="0.25">
      <c r="F43510" s="469"/>
    </row>
    <row r="43511" spans="6:6" x14ac:dyDescent="0.25">
      <c r="F43511" s="469"/>
    </row>
    <row r="43512" spans="6:6" x14ac:dyDescent="0.25">
      <c r="F43512" s="469"/>
    </row>
    <row r="43513" spans="6:6" x14ac:dyDescent="0.25">
      <c r="F43513" s="469"/>
    </row>
    <row r="43514" spans="6:6" x14ac:dyDescent="0.25">
      <c r="F43514" s="469"/>
    </row>
    <row r="43515" spans="6:6" x14ac:dyDescent="0.25">
      <c r="F43515" s="469"/>
    </row>
    <row r="43516" spans="6:6" x14ac:dyDescent="0.25">
      <c r="F43516" s="469"/>
    </row>
    <row r="43517" spans="6:6" x14ac:dyDescent="0.25">
      <c r="F43517" s="469"/>
    </row>
    <row r="43518" spans="6:6" x14ac:dyDescent="0.25">
      <c r="F43518" s="469"/>
    </row>
    <row r="43519" spans="6:6" x14ac:dyDescent="0.25">
      <c r="F43519" s="469"/>
    </row>
    <row r="43520" spans="6:6" x14ac:dyDescent="0.25">
      <c r="F43520" s="469"/>
    </row>
    <row r="43521" spans="6:6" x14ac:dyDescent="0.25">
      <c r="F43521" s="469"/>
    </row>
    <row r="43522" spans="6:6" x14ac:dyDescent="0.25">
      <c r="F43522" s="469"/>
    </row>
    <row r="43523" spans="6:6" x14ac:dyDescent="0.25">
      <c r="F43523" s="469"/>
    </row>
    <row r="43524" spans="6:6" x14ac:dyDescent="0.25">
      <c r="F43524" s="469"/>
    </row>
    <row r="43525" spans="6:6" x14ac:dyDescent="0.25">
      <c r="F43525" s="469"/>
    </row>
    <row r="43526" spans="6:6" x14ac:dyDescent="0.25">
      <c r="F43526" s="469"/>
    </row>
    <row r="43527" spans="6:6" x14ac:dyDescent="0.25">
      <c r="F43527" s="469"/>
    </row>
    <row r="43528" spans="6:6" x14ac:dyDescent="0.25">
      <c r="F43528" s="469"/>
    </row>
    <row r="43529" spans="6:6" x14ac:dyDescent="0.25">
      <c r="F43529" s="469"/>
    </row>
    <row r="43530" spans="6:6" x14ac:dyDescent="0.25">
      <c r="F43530" s="469"/>
    </row>
    <row r="43531" spans="6:6" x14ac:dyDescent="0.25">
      <c r="F43531" s="469"/>
    </row>
    <row r="43532" spans="6:6" x14ac:dyDescent="0.25">
      <c r="F43532" s="469"/>
    </row>
    <row r="43533" spans="6:6" x14ac:dyDescent="0.25">
      <c r="F43533" s="469"/>
    </row>
    <row r="43534" spans="6:6" x14ac:dyDescent="0.25">
      <c r="F43534" s="469"/>
    </row>
    <row r="43535" spans="6:6" x14ac:dyDescent="0.25">
      <c r="F43535" s="469"/>
    </row>
    <row r="43536" spans="6:6" x14ac:dyDescent="0.25">
      <c r="F43536" s="469"/>
    </row>
    <row r="43537" spans="6:6" x14ac:dyDescent="0.25">
      <c r="F43537" s="469"/>
    </row>
    <row r="43538" spans="6:6" x14ac:dyDescent="0.25">
      <c r="F43538" s="469"/>
    </row>
    <row r="43539" spans="6:6" x14ac:dyDescent="0.25">
      <c r="F43539" s="469"/>
    </row>
    <row r="43540" spans="6:6" x14ac:dyDescent="0.25">
      <c r="F43540" s="469"/>
    </row>
    <row r="43541" spans="6:6" x14ac:dyDescent="0.25">
      <c r="F43541" s="469"/>
    </row>
    <row r="43542" spans="6:6" x14ac:dyDescent="0.25">
      <c r="F43542" s="469"/>
    </row>
    <row r="43543" spans="6:6" x14ac:dyDescent="0.25">
      <c r="F43543" s="469"/>
    </row>
    <row r="43544" spans="6:6" x14ac:dyDescent="0.25">
      <c r="F43544" s="469"/>
    </row>
    <row r="43545" spans="6:6" x14ac:dyDescent="0.25">
      <c r="F43545" s="469"/>
    </row>
    <row r="43546" spans="6:6" x14ac:dyDescent="0.25">
      <c r="F43546" s="469"/>
    </row>
    <row r="43547" spans="6:6" x14ac:dyDescent="0.25">
      <c r="F43547" s="469"/>
    </row>
    <row r="43548" spans="6:6" x14ac:dyDescent="0.25">
      <c r="F43548" s="469"/>
    </row>
    <row r="43549" spans="6:6" x14ac:dyDescent="0.25">
      <c r="F43549" s="469"/>
    </row>
    <row r="43550" spans="6:6" x14ac:dyDescent="0.25">
      <c r="F43550" s="469"/>
    </row>
    <row r="43551" spans="6:6" x14ac:dyDescent="0.25">
      <c r="F43551" s="469"/>
    </row>
    <row r="43552" spans="6:6" x14ac:dyDescent="0.25">
      <c r="F43552" s="469"/>
    </row>
    <row r="43553" spans="6:6" x14ac:dyDescent="0.25">
      <c r="F43553" s="469"/>
    </row>
    <row r="43554" spans="6:6" x14ac:dyDescent="0.25">
      <c r="F43554" s="469"/>
    </row>
    <row r="43555" spans="6:6" x14ac:dyDescent="0.25">
      <c r="F43555" s="469"/>
    </row>
    <row r="43556" spans="6:6" x14ac:dyDescent="0.25">
      <c r="F43556" s="469"/>
    </row>
    <row r="43557" spans="6:6" x14ac:dyDescent="0.25">
      <c r="F43557" s="469"/>
    </row>
    <row r="43558" spans="6:6" x14ac:dyDescent="0.25">
      <c r="F43558" s="469"/>
    </row>
    <row r="43559" spans="6:6" x14ac:dyDescent="0.25">
      <c r="F43559" s="469"/>
    </row>
    <row r="43560" spans="6:6" x14ac:dyDescent="0.25">
      <c r="F43560" s="469"/>
    </row>
    <row r="43561" spans="6:6" x14ac:dyDescent="0.25">
      <c r="F43561" s="469"/>
    </row>
    <row r="43562" spans="6:6" x14ac:dyDescent="0.25">
      <c r="F43562" s="469"/>
    </row>
    <row r="43563" spans="6:6" x14ac:dyDescent="0.25">
      <c r="F43563" s="469"/>
    </row>
    <row r="43564" spans="6:6" x14ac:dyDescent="0.25">
      <c r="F43564" s="469"/>
    </row>
    <row r="43565" spans="6:6" x14ac:dyDescent="0.25">
      <c r="F43565" s="469"/>
    </row>
    <row r="43566" spans="6:6" x14ac:dyDescent="0.25">
      <c r="F43566" s="469"/>
    </row>
    <row r="43567" spans="6:6" x14ac:dyDescent="0.25">
      <c r="F43567" s="469"/>
    </row>
    <row r="43568" spans="6:6" x14ac:dyDescent="0.25">
      <c r="F43568" s="469"/>
    </row>
    <row r="43569" spans="6:6" x14ac:dyDescent="0.25">
      <c r="F43569" s="469"/>
    </row>
    <row r="43570" spans="6:6" x14ac:dyDescent="0.25">
      <c r="F43570" s="469"/>
    </row>
    <row r="43571" spans="6:6" x14ac:dyDescent="0.25">
      <c r="F43571" s="469"/>
    </row>
    <row r="43572" spans="6:6" x14ac:dyDescent="0.25">
      <c r="F43572" s="469"/>
    </row>
    <row r="43573" spans="6:6" x14ac:dyDescent="0.25">
      <c r="F43573" s="469"/>
    </row>
    <row r="43574" spans="6:6" x14ac:dyDescent="0.25">
      <c r="F43574" s="469"/>
    </row>
    <row r="43575" spans="6:6" x14ac:dyDescent="0.25">
      <c r="F43575" s="469"/>
    </row>
    <row r="43576" spans="6:6" x14ac:dyDescent="0.25">
      <c r="F43576" s="469"/>
    </row>
    <row r="43577" spans="6:6" x14ac:dyDescent="0.25">
      <c r="F43577" s="469"/>
    </row>
    <row r="43578" spans="6:6" x14ac:dyDescent="0.25">
      <c r="F43578" s="469"/>
    </row>
    <row r="43579" spans="6:6" x14ac:dyDescent="0.25">
      <c r="F43579" s="469"/>
    </row>
    <row r="43580" spans="6:6" x14ac:dyDescent="0.25">
      <c r="F43580" s="469"/>
    </row>
    <row r="43581" spans="6:6" x14ac:dyDescent="0.25">
      <c r="F43581" s="469"/>
    </row>
    <row r="43582" spans="6:6" x14ac:dyDescent="0.25">
      <c r="F43582" s="469"/>
    </row>
    <row r="43583" spans="6:6" x14ac:dyDescent="0.25">
      <c r="F43583" s="469"/>
    </row>
    <row r="43584" spans="6:6" x14ac:dyDescent="0.25">
      <c r="F43584" s="469"/>
    </row>
    <row r="43585" spans="6:6" x14ac:dyDescent="0.25">
      <c r="F43585" s="469"/>
    </row>
    <row r="43586" spans="6:6" x14ac:dyDescent="0.25">
      <c r="F43586" s="469"/>
    </row>
    <row r="43587" spans="6:6" x14ac:dyDescent="0.25">
      <c r="F43587" s="469"/>
    </row>
    <row r="43588" spans="6:6" x14ac:dyDescent="0.25">
      <c r="F43588" s="469"/>
    </row>
    <row r="43589" spans="6:6" x14ac:dyDescent="0.25">
      <c r="F43589" s="469"/>
    </row>
    <row r="43590" spans="6:6" x14ac:dyDescent="0.25">
      <c r="F43590" s="469"/>
    </row>
    <row r="43591" spans="6:6" x14ac:dyDescent="0.25">
      <c r="F43591" s="469"/>
    </row>
    <row r="43592" spans="6:6" x14ac:dyDescent="0.25">
      <c r="F43592" s="469"/>
    </row>
    <row r="43593" spans="6:6" x14ac:dyDescent="0.25">
      <c r="F43593" s="469"/>
    </row>
    <row r="43594" spans="6:6" x14ac:dyDescent="0.25">
      <c r="F43594" s="469"/>
    </row>
    <row r="43595" spans="6:6" x14ac:dyDescent="0.25">
      <c r="F43595" s="469"/>
    </row>
    <row r="43596" spans="6:6" x14ac:dyDescent="0.25">
      <c r="F43596" s="469"/>
    </row>
    <row r="43597" spans="6:6" x14ac:dyDescent="0.25">
      <c r="F43597" s="469"/>
    </row>
    <row r="43598" spans="6:6" x14ac:dyDescent="0.25">
      <c r="F43598" s="469"/>
    </row>
    <row r="43599" spans="6:6" x14ac:dyDescent="0.25">
      <c r="F43599" s="469"/>
    </row>
    <row r="43600" spans="6:6" x14ac:dyDescent="0.25">
      <c r="F43600" s="469"/>
    </row>
    <row r="43601" spans="6:6" x14ac:dyDescent="0.25">
      <c r="F43601" s="469"/>
    </row>
    <row r="43602" spans="6:6" x14ac:dyDescent="0.25">
      <c r="F43602" s="469"/>
    </row>
    <row r="43603" spans="6:6" x14ac:dyDescent="0.25">
      <c r="F43603" s="469"/>
    </row>
    <row r="43604" spans="6:6" x14ac:dyDescent="0.25">
      <c r="F43604" s="469"/>
    </row>
    <row r="43605" spans="6:6" x14ac:dyDescent="0.25">
      <c r="F43605" s="469"/>
    </row>
    <row r="43606" spans="6:6" x14ac:dyDescent="0.25">
      <c r="F43606" s="469"/>
    </row>
    <row r="43607" spans="6:6" x14ac:dyDescent="0.25">
      <c r="F43607" s="469"/>
    </row>
    <row r="43608" spans="6:6" x14ac:dyDescent="0.25">
      <c r="F43608" s="469"/>
    </row>
    <row r="43609" spans="6:6" x14ac:dyDescent="0.25">
      <c r="F43609" s="469"/>
    </row>
    <row r="43610" spans="6:6" x14ac:dyDescent="0.25">
      <c r="F43610" s="469"/>
    </row>
    <row r="43611" spans="6:6" x14ac:dyDescent="0.25">
      <c r="F43611" s="469"/>
    </row>
    <row r="43612" spans="6:6" x14ac:dyDescent="0.25">
      <c r="F43612" s="469"/>
    </row>
    <row r="43613" spans="6:6" x14ac:dyDescent="0.25">
      <c r="F43613" s="469"/>
    </row>
    <row r="43614" spans="6:6" x14ac:dyDescent="0.25">
      <c r="F43614" s="469"/>
    </row>
    <row r="43615" spans="6:6" x14ac:dyDescent="0.25">
      <c r="F43615" s="469"/>
    </row>
    <row r="43616" spans="6:6" x14ac:dyDescent="0.25">
      <c r="F43616" s="469"/>
    </row>
    <row r="43617" spans="6:6" x14ac:dyDescent="0.25">
      <c r="F43617" s="469"/>
    </row>
    <row r="43618" spans="6:6" x14ac:dyDescent="0.25">
      <c r="F43618" s="469"/>
    </row>
    <row r="43619" spans="6:6" x14ac:dyDescent="0.25">
      <c r="F43619" s="469"/>
    </row>
    <row r="43620" spans="6:6" x14ac:dyDescent="0.25">
      <c r="F43620" s="469"/>
    </row>
    <row r="43621" spans="6:6" x14ac:dyDescent="0.25">
      <c r="F43621" s="469"/>
    </row>
    <row r="43622" spans="6:6" x14ac:dyDescent="0.25">
      <c r="F43622" s="469"/>
    </row>
    <row r="43623" spans="6:6" x14ac:dyDescent="0.25">
      <c r="F43623" s="469"/>
    </row>
    <row r="43624" spans="6:6" x14ac:dyDescent="0.25">
      <c r="F43624" s="469"/>
    </row>
    <row r="43625" spans="6:6" x14ac:dyDescent="0.25">
      <c r="F43625" s="469"/>
    </row>
    <row r="43626" spans="6:6" x14ac:dyDescent="0.25">
      <c r="F43626" s="469"/>
    </row>
    <row r="43627" spans="6:6" x14ac:dyDescent="0.25">
      <c r="F43627" s="469"/>
    </row>
    <row r="43628" spans="6:6" x14ac:dyDescent="0.25">
      <c r="F43628" s="469"/>
    </row>
    <row r="43629" spans="6:6" x14ac:dyDescent="0.25">
      <c r="F43629" s="469"/>
    </row>
    <row r="43630" spans="6:6" x14ac:dyDescent="0.25">
      <c r="F43630" s="469"/>
    </row>
    <row r="43631" spans="6:6" x14ac:dyDescent="0.25">
      <c r="F43631" s="469"/>
    </row>
    <row r="43632" spans="6:6" x14ac:dyDescent="0.25">
      <c r="F43632" s="469"/>
    </row>
    <row r="43633" spans="6:6" x14ac:dyDescent="0.25">
      <c r="F43633" s="469"/>
    </row>
    <row r="43634" spans="6:6" x14ac:dyDescent="0.25">
      <c r="F43634" s="469"/>
    </row>
    <row r="43635" spans="6:6" x14ac:dyDescent="0.25">
      <c r="F43635" s="469"/>
    </row>
    <row r="43636" spans="6:6" x14ac:dyDescent="0.25">
      <c r="F43636" s="469"/>
    </row>
    <row r="43637" spans="6:6" x14ac:dyDescent="0.25">
      <c r="F43637" s="469"/>
    </row>
    <row r="43638" spans="6:6" x14ac:dyDescent="0.25">
      <c r="F43638" s="469"/>
    </row>
    <row r="43639" spans="6:6" x14ac:dyDescent="0.25">
      <c r="F43639" s="469"/>
    </row>
    <row r="43640" spans="6:6" x14ac:dyDescent="0.25">
      <c r="F43640" s="469"/>
    </row>
    <row r="43641" spans="6:6" x14ac:dyDescent="0.25">
      <c r="F43641" s="469"/>
    </row>
    <row r="43642" spans="6:6" x14ac:dyDescent="0.25">
      <c r="F43642" s="469"/>
    </row>
    <row r="43643" spans="6:6" x14ac:dyDescent="0.25">
      <c r="F43643" s="469"/>
    </row>
    <row r="43644" spans="6:6" x14ac:dyDescent="0.25">
      <c r="F43644" s="469"/>
    </row>
    <row r="43645" spans="6:6" x14ac:dyDescent="0.25">
      <c r="F43645" s="469"/>
    </row>
    <row r="43646" spans="6:6" x14ac:dyDescent="0.25">
      <c r="F43646" s="469"/>
    </row>
    <row r="43647" spans="6:6" x14ac:dyDescent="0.25">
      <c r="F43647" s="469"/>
    </row>
    <row r="43648" spans="6:6" x14ac:dyDescent="0.25">
      <c r="F43648" s="469"/>
    </row>
    <row r="43649" spans="6:6" x14ac:dyDescent="0.25">
      <c r="F43649" s="469"/>
    </row>
    <row r="43650" spans="6:6" x14ac:dyDescent="0.25">
      <c r="F43650" s="469"/>
    </row>
    <row r="43651" spans="6:6" x14ac:dyDescent="0.25">
      <c r="F43651" s="469"/>
    </row>
    <row r="43652" spans="6:6" x14ac:dyDescent="0.25">
      <c r="F43652" s="469"/>
    </row>
    <row r="43653" spans="6:6" x14ac:dyDescent="0.25">
      <c r="F43653" s="469"/>
    </row>
    <row r="43654" spans="6:6" x14ac:dyDescent="0.25">
      <c r="F43654" s="469"/>
    </row>
    <row r="43655" spans="6:6" x14ac:dyDescent="0.25">
      <c r="F43655" s="469"/>
    </row>
    <row r="43656" spans="6:6" x14ac:dyDescent="0.25">
      <c r="F43656" s="469"/>
    </row>
    <row r="43657" spans="6:6" x14ac:dyDescent="0.25">
      <c r="F43657" s="469"/>
    </row>
    <row r="43658" spans="6:6" x14ac:dyDescent="0.25">
      <c r="F43658" s="469"/>
    </row>
    <row r="43659" spans="6:6" x14ac:dyDescent="0.25">
      <c r="F43659" s="469"/>
    </row>
    <row r="43660" spans="6:6" x14ac:dyDescent="0.25">
      <c r="F43660" s="469"/>
    </row>
    <row r="43661" spans="6:6" x14ac:dyDescent="0.25">
      <c r="F43661" s="469"/>
    </row>
    <row r="43662" spans="6:6" x14ac:dyDescent="0.25">
      <c r="F43662" s="469"/>
    </row>
    <row r="43663" spans="6:6" x14ac:dyDescent="0.25">
      <c r="F43663" s="469"/>
    </row>
    <row r="43664" spans="6:6" x14ac:dyDescent="0.25">
      <c r="F43664" s="469"/>
    </row>
    <row r="43665" spans="6:6" x14ac:dyDescent="0.25">
      <c r="F43665" s="469"/>
    </row>
    <row r="43666" spans="6:6" x14ac:dyDescent="0.25">
      <c r="F43666" s="469"/>
    </row>
    <row r="43667" spans="6:6" x14ac:dyDescent="0.25">
      <c r="F43667" s="469"/>
    </row>
    <row r="43668" spans="6:6" x14ac:dyDescent="0.25">
      <c r="F43668" s="469"/>
    </row>
    <row r="43669" spans="6:6" x14ac:dyDescent="0.25">
      <c r="F43669" s="469"/>
    </row>
    <row r="43670" spans="6:6" x14ac:dyDescent="0.25">
      <c r="F43670" s="469"/>
    </row>
    <row r="43671" spans="6:6" x14ac:dyDescent="0.25">
      <c r="F43671" s="469"/>
    </row>
    <row r="43672" spans="6:6" x14ac:dyDescent="0.25">
      <c r="F43672" s="469"/>
    </row>
    <row r="43673" spans="6:6" x14ac:dyDescent="0.25">
      <c r="F43673" s="469"/>
    </row>
    <row r="43674" spans="6:6" x14ac:dyDescent="0.25">
      <c r="F43674" s="469"/>
    </row>
    <row r="43675" spans="6:6" x14ac:dyDescent="0.25">
      <c r="F43675" s="469"/>
    </row>
    <row r="43676" spans="6:6" x14ac:dyDescent="0.25">
      <c r="F43676" s="469"/>
    </row>
    <row r="43677" spans="6:6" x14ac:dyDescent="0.25">
      <c r="F43677" s="469"/>
    </row>
    <row r="43678" spans="6:6" x14ac:dyDescent="0.25">
      <c r="F43678" s="469"/>
    </row>
    <row r="43679" spans="6:6" x14ac:dyDescent="0.25">
      <c r="F43679" s="469"/>
    </row>
    <row r="43680" spans="6:6" x14ac:dyDescent="0.25">
      <c r="F43680" s="469"/>
    </row>
    <row r="43681" spans="6:6" x14ac:dyDescent="0.25">
      <c r="F43681" s="469"/>
    </row>
    <row r="43682" spans="6:6" x14ac:dyDescent="0.25">
      <c r="F43682" s="469"/>
    </row>
    <row r="43683" spans="6:6" x14ac:dyDescent="0.25">
      <c r="F43683" s="469"/>
    </row>
    <row r="43684" spans="6:6" x14ac:dyDescent="0.25">
      <c r="F43684" s="469"/>
    </row>
    <row r="43685" spans="6:6" x14ac:dyDescent="0.25">
      <c r="F43685" s="469"/>
    </row>
    <row r="43686" spans="6:6" x14ac:dyDescent="0.25">
      <c r="F43686" s="469"/>
    </row>
    <row r="43687" spans="6:6" x14ac:dyDescent="0.25">
      <c r="F43687" s="469"/>
    </row>
    <row r="43688" spans="6:6" x14ac:dyDescent="0.25">
      <c r="F43688" s="469"/>
    </row>
    <row r="43689" spans="6:6" x14ac:dyDescent="0.25">
      <c r="F43689" s="469"/>
    </row>
    <row r="43690" spans="6:6" x14ac:dyDescent="0.25">
      <c r="F43690" s="469"/>
    </row>
    <row r="43691" spans="6:6" x14ac:dyDescent="0.25">
      <c r="F43691" s="469"/>
    </row>
    <row r="43692" spans="6:6" x14ac:dyDescent="0.25">
      <c r="F43692" s="469"/>
    </row>
    <row r="43693" spans="6:6" x14ac:dyDescent="0.25">
      <c r="F43693" s="469"/>
    </row>
    <row r="43694" spans="6:6" x14ac:dyDescent="0.25">
      <c r="F43694" s="469"/>
    </row>
    <row r="43695" spans="6:6" x14ac:dyDescent="0.25">
      <c r="F43695" s="469"/>
    </row>
    <row r="43696" spans="6:6" x14ac:dyDescent="0.25">
      <c r="F43696" s="469"/>
    </row>
    <row r="43697" spans="6:6" x14ac:dyDescent="0.25">
      <c r="F43697" s="469"/>
    </row>
    <row r="43698" spans="6:6" x14ac:dyDescent="0.25">
      <c r="F43698" s="469"/>
    </row>
    <row r="43699" spans="6:6" x14ac:dyDescent="0.25">
      <c r="F43699" s="469"/>
    </row>
    <row r="43700" spans="6:6" x14ac:dyDescent="0.25">
      <c r="F43700" s="469"/>
    </row>
    <row r="43701" spans="6:6" x14ac:dyDescent="0.25">
      <c r="F43701" s="469"/>
    </row>
    <row r="43702" spans="6:6" x14ac:dyDescent="0.25">
      <c r="F43702" s="469"/>
    </row>
    <row r="43703" spans="6:6" x14ac:dyDescent="0.25">
      <c r="F43703" s="469"/>
    </row>
    <row r="43704" spans="6:6" x14ac:dyDescent="0.25">
      <c r="F43704" s="469"/>
    </row>
    <row r="43705" spans="6:6" x14ac:dyDescent="0.25">
      <c r="F43705" s="469"/>
    </row>
    <row r="43706" spans="6:6" x14ac:dyDescent="0.25">
      <c r="F43706" s="469"/>
    </row>
    <row r="43707" spans="6:6" x14ac:dyDescent="0.25">
      <c r="F43707" s="469"/>
    </row>
    <row r="43708" spans="6:6" x14ac:dyDescent="0.25">
      <c r="F43708" s="469"/>
    </row>
    <row r="43709" spans="6:6" x14ac:dyDescent="0.25">
      <c r="F43709" s="469"/>
    </row>
    <row r="43710" spans="6:6" x14ac:dyDescent="0.25">
      <c r="F43710" s="469"/>
    </row>
    <row r="43711" spans="6:6" x14ac:dyDescent="0.25">
      <c r="F43711" s="469"/>
    </row>
    <row r="43712" spans="6:6" x14ac:dyDescent="0.25">
      <c r="F43712" s="469"/>
    </row>
    <row r="43713" spans="6:6" x14ac:dyDescent="0.25">
      <c r="F43713" s="469"/>
    </row>
    <row r="43714" spans="6:6" x14ac:dyDescent="0.25">
      <c r="F43714" s="469"/>
    </row>
    <row r="43715" spans="6:6" x14ac:dyDescent="0.25">
      <c r="F43715" s="469"/>
    </row>
    <row r="43716" spans="6:6" x14ac:dyDescent="0.25">
      <c r="F43716" s="469"/>
    </row>
    <row r="43717" spans="6:6" x14ac:dyDescent="0.25">
      <c r="F43717" s="469"/>
    </row>
    <row r="43718" spans="6:6" x14ac:dyDescent="0.25">
      <c r="F43718" s="469"/>
    </row>
    <row r="43719" spans="6:6" x14ac:dyDescent="0.25">
      <c r="F43719" s="469"/>
    </row>
    <row r="43720" spans="6:6" x14ac:dyDescent="0.25">
      <c r="F43720" s="469"/>
    </row>
    <row r="43721" spans="6:6" x14ac:dyDescent="0.25">
      <c r="F43721" s="469"/>
    </row>
    <row r="43722" spans="6:6" x14ac:dyDescent="0.25">
      <c r="F43722" s="469"/>
    </row>
    <row r="43723" spans="6:6" x14ac:dyDescent="0.25">
      <c r="F43723" s="469"/>
    </row>
    <row r="43724" spans="6:6" x14ac:dyDescent="0.25">
      <c r="F43724" s="469"/>
    </row>
    <row r="43725" spans="6:6" x14ac:dyDescent="0.25">
      <c r="F43725" s="469"/>
    </row>
    <row r="43726" spans="6:6" x14ac:dyDescent="0.25">
      <c r="F43726" s="469"/>
    </row>
    <row r="43727" spans="6:6" x14ac:dyDescent="0.25">
      <c r="F43727" s="469"/>
    </row>
    <row r="43728" spans="6:6" x14ac:dyDescent="0.25">
      <c r="F43728" s="469"/>
    </row>
    <row r="43729" spans="6:6" x14ac:dyDescent="0.25">
      <c r="F43729" s="469"/>
    </row>
    <row r="43730" spans="6:6" x14ac:dyDescent="0.25">
      <c r="F43730" s="469"/>
    </row>
    <row r="43731" spans="6:6" x14ac:dyDescent="0.25">
      <c r="F43731" s="469"/>
    </row>
    <row r="43732" spans="6:6" x14ac:dyDescent="0.25">
      <c r="F43732" s="469"/>
    </row>
    <row r="43733" spans="6:6" x14ac:dyDescent="0.25">
      <c r="F43733" s="469"/>
    </row>
    <row r="43734" spans="6:6" x14ac:dyDescent="0.25">
      <c r="F43734" s="469"/>
    </row>
    <row r="43735" spans="6:6" x14ac:dyDescent="0.25">
      <c r="F43735" s="469"/>
    </row>
    <row r="43736" spans="6:6" x14ac:dyDescent="0.25">
      <c r="F43736" s="469"/>
    </row>
    <row r="43737" spans="6:6" x14ac:dyDescent="0.25">
      <c r="F43737" s="469"/>
    </row>
    <row r="43738" spans="6:6" x14ac:dyDescent="0.25">
      <c r="F43738" s="469"/>
    </row>
    <row r="43739" spans="6:6" x14ac:dyDescent="0.25">
      <c r="F43739" s="469"/>
    </row>
    <row r="43740" spans="6:6" x14ac:dyDescent="0.25">
      <c r="F43740" s="469"/>
    </row>
    <row r="43741" spans="6:6" x14ac:dyDescent="0.25">
      <c r="F43741" s="469"/>
    </row>
    <row r="43742" spans="6:6" x14ac:dyDescent="0.25">
      <c r="F43742" s="469"/>
    </row>
    <row r="43743" spans="6:6" x14ac:dyDescent="0.25">
      <c r="F43743" s="469"/>
    </row>
    <row r="43744" spans="6:6" x14ac:dyDescent="0.25">
      <c r="F43744" s="469"/>
    </row>
    <row r="43745" spans="6:6" x14ac:dyDescent="0.25">
      <c r="F43745" s="469"/>
    </row>
    <row r="43746" spans="6:6" x14ac:dyDescent="0.25">
      <c r="F43746" s="469"/>
    </row>
    <row r="43747" spans="6:6" x14ac:dyDescent="0.25">
      <c r="F43747" s="469"/>
    </row>
    <row r="43748" spans="6:6" x14ac:dyDescent="0.25">
      <c r="F43748" s="469"/>
    </row>
    <row r="43749" spans="6:6" x14ac:dyDescent="0.25">
      <c r="F43749" s="469"/>
    </row>
    <row r="43750" spans="6:6" x14ac:dyDescent="0.25">
      <c r="F43750" s="469"/>
    </row>
    <row r="43751" spans="6:6" x14ac:dyDescent="0.25">
      <c r="F43751" s="469"/>
    </row>
    <row r="43752" spans="6:6" x14ac:dyDescent="0.25">
      <c r="F43752" s="469"/>
    </row>
    <row r="43753" spans="6:6" x14ac:dyDescent="0.25">
      <c r="F43753" s="469"/>
    </row>
    <row r="43754" spans="6:6" x14ac:dyDescent="0.25">
      <c r="F43754" s="469"/>
    </row>
    <row r="43755" spans="6:6" x14ac:dyDescent="0.25">
      <c r="F43755" s="469"/>
    </row>
    <row r="43756" spans="6:6" x14ac:dyDescent="0.25">
      <c r="F43756" s="469"/>
    </row>
    <row r="43757" spans="6:6" x14ac:dyDescent="0.25">
      <c r="F43757" s="469"/>
    </row>
    <row r="43758" spans="6:6" x14ac:dyDescent="0.25">
      <c r="F43758" s="469"/>
    </row>
    <row r="43759" spans="6:6" x14ac:dyDescent="0.25">
      <c r="F43759" s="469"/>
    </row>
    <row r="43760" spans="6:6" x14ac:dyDescent="0.25">
      <c r="F43760" s="469"/>
    </row>
    <row r="43761" spans="6:6" x14ac:dyDescent="0.25">
      <c r="F43761" s="469"/>
    </row>
    <row r="43762" spans="6:6" x14ac:dyDescent="0.25">
      <c r="F43762" s="469"/>
    </row>
    <row r="43763" spans="6:6" x14ac:dyDescent="0.25">
      <c r="F43763" s="469"/>
    </row>
    <row r="43764" spans="6:6" x14ac:dyDescent="0.25">
      <c r="F43764" s="469"/>
    </row>
    <row r="43765" spans="6:6" x14ac:dyDescent="0.25">
      <c r="F43765" s="469"/>
    </row>
    <row r="43766" spans="6:6" x14ac:dyDescent="0.25">
      <c r="F43766" s="469"/>
    </row>
    <row r="43767" spans="6:6" x14ac:dyDescent="0.25">
      <c r="F43767" s="469"/>
    </row>
    <row r="43768" spans="6:6" x14ac:dyDescent="0.25">
      <c r="F43768" s="469"/>
    </row>
    <row r="43769" spans="6:6" x14ac:dyDescent="0.25">
      <c r="F43769" s="469"/>
    </row>
    <row r="43770" spans="6:6" x14ac:dyDescent="0.25">
      <c r="F43770" s="469"/>
    </row>
    <row r="43771" spans="6:6" x14ac:dyDescent="0.25">
      <c r="F43771" s="469"/>
    </row>
    <row r="43772" spans="6:6" x14ac:dyDescent="0.25">
      <c r="F43772" s="469"/>
    </row>
    <row r="43773" spans="6:6" x14ac:dyDescent="0.25">
      <c r="F43773" s="469"/>
    </row>
    <row r="43774" spans="6:6" x14ac:dyDescent="0.25">
      <c r="F43774" s="469"/>
    </row>
    <row r="43775" spans="6:6" x14ac:dyDescent="0.25">
      <c r="F43775" s="469"/>
    </row>
    <row r="43776" spans="6:6" x14ac:dyDescent="0.25">
      <c r="F43776" s="469"/>
    </row>
    <row r="43777" spans="6:6" x14ac:dyDescent="0.25">
      <c r="F43777" s="469"/>
    </row>
    <row r="43778" spans="6:6" x14ac:dyDescent="0.25">
      <c r="F43778" s="469"/>
    </row>
    <row r="43779" spans="6:6" x14ac:dyDescent="0.25">
      <c r="F43779" s="469"/>
    </row>
    <row r="43780" spans="6:6" x14ac:dyDescent="0.25">
      <c r="F43780" s="469"/>
    </row>
    <row r="43781" spans="6:6" x14ac:dyDescent="0.25">
      <c r="F43781" s="469"/>
    </row>
    <row r="43782" spans="6:6" x14ac:dyDescent="0.25">
      <c r="F43782" s="469"/>
    </row>
    <row r="43783" spans="6:6" x14ac:dyDescent="0.25">
      <c r="F43783" s="469"/>
    </row>
    <row r="43784" spans="6:6" x14ac:dyDescent="0.25">
      <c r="F43784" s="469"/>
    </row>
    <row r="43785" spans="6:6" x14ac:dyDescent="0.25">
      <c r="F43785" s="469"/>
    </row>
    <row r="43786" spans="6:6" x14ac:dyDescent="0.25">
      <c r="F43786" s="469"/>
    </row>
    <row r="43787" spans="6:6" x14ac:dyDescent="0.25">
      <c r="F43787" s="469"/>
    </row>
    <row r="43788" spans="6:6" x14ac:dyDescent="0.25">
      <c r="F43788" s="469"/>
    </row>
    <row r="43789" spans="6:6" x14ac:dyDescent="0.25">
      <c r="F43789" s="469"/>
    </row>
    <row r="43790" spans="6:6" x14ac:dyDescent="0.25">
      <c r="F43790" s="469"/>
    </row>
    <row r="43791" spans="6:6" x14ac:dyDescent="0.25">
      <c r="F43791" s="469"/>
    </row>
    <row r="43792" spans="6:6" x14ac:dyDescent="0.25">
      <c r="F43792" s="469"/>
    </row>
    <row r="43793" spans="6:6" x14ac:dyDescent="0.25">
      <c r="F43793" s="469"/>
    </row>
    <row r="43794" spans="6:6" x14ac:dyDescent="0.25">
      <c r="F43794" s="469"/>
    </row>
    <row r="43795" spans="6:6" x14ac:dyDescent="0.25">
      <c r="F43795" s="469"/>
    </row>
    <row r="43796" spans="6:6" x14ac:dyDescent="0.25">
      <c r="F43796" s="469"/>
    </row>
    <row r="43797" spans="6:6" x14ac:dyDescent="0.25">
      <c r="F43797" s="469"/>
    </row>
    <row r="43798" spans="6:6" x14ac:dyDescent="0.25">
      <c r="F43798" s="469"/>
    </row>
    <row r="43799" spans="6:6" x14ac:dyDescent="0.25">
      <c r="F43799" s="469"/>
    </row>
    <row r="43800" spans="6:6" x14ac:dyDescent="0.25">
      <c r="F43800" s="469"/>
    </row>
    <row r="43801" spans="6:6" x14ac:dyDescent="0.25">
      <c r="F43801" s="469"/>
    </row>
    <row r="43802" spans="6:6" x14ac:dyDescent="0.25">
      <c r="F43802" s="469"/>
    </row>
    <row r="43803" spans="6:6" x14ac:dyDescent="0.25">
      <c r="F43803" s="469"/>
    </row>
    <row r="43804" spans="6:6" x14ac:dyDescent="0.25">
      <c r="F43804" s="469"/>
    </row>
    <row r="43805" spans="6:6" x14ac:dyDescent="0.25">
      <c r="F43805" s="469"/>
    </row>
    <row r="43806" spans="6:6" x14ac:dyDescent="0.25">
      <c r="F43806" s="469"/>
    </row>
    <row r="43807" spans="6:6" x14ac:dyDescent="0.25">
      <c r="F43807" s="469"/>
    </row>
    <row r="43808" spans="6:6" x14ac:dyDescent="0.25">
      <c r="F43808" s="469"/>
    </row>
    <row r="43809" spans="6:6" x14ac:dyDescent="0.25">
      <c r="F43809" s="469"/>
    </row>
    <row r="43810" spans="6:6" x14ac:dyDescent="0.25">
      <c r="F43810" s="469"/>
    </row>
    <row r="43811" spans="6:6" x14ac:dyDescent="0.25">
      <c r="F43811" s="469"/>
    </row>
    <row r="43812" spans="6:6" x14ac:dyDescent="0.25">
      <c r="F43812" s="469"/>
    </row>
    <row r="43813" spans="6:6" x14ac:dyDescent="0.25">
      <c r="F43813" s="469"/>
    </row>
    <row r="43814" spans="6:6" x14ac:dyDescent="0.25">
      <c r="F43814" s="469"/>
    </row>
    <row r="43815" spans="6:6" x14ac:dyDescent="0.25">
      <c r="F43815" s="469"/>
    </row>
    <row r="43816" spans="6:6" x14ac:dyDescent="0.25">
      <c r="F43816" s="469"/>
    </row>
    <row r="43817" spans="6:6" x14ac:dyDescent="0.25">
      <c r="F43817" s="469"/>
    </row>
    <row r="43818" spans="6:6" x14ac:dyDescent="0.25">
      <c r="F43818" s="469"/>
    </row>
    <row r="43819" spans="6:6" x14ac:dyDescent="0.25">
      <c r="F43819" s="469"/>
    </row>
    <row r="43820" spans="6:6" x14ac:dyDescent="0.25">
      <c r="F43820" s="469"/>
    </row>
    <row r="43821" spans="6:6" x14ac:dyDescent="0.25">
      <c r="F43821" s="469"/>
    </row>
    <row r="43822" spans="6:6" x14ac:dyDescent="0.25">
      <c r="F43822" s="469"/>
    </row>
    <row r="43823" spans="6:6" x14ac:dyDescent="0.25">
      <c r="F43823" s="469"/>
    </row>
    <row r="43824" spans="6:6" x14ac:dyDescent="0.25">
      <c r="F43824" s="469"/>
    </row>
    <row r="43825" spans="6:6" x14ac:dyDescent="0.25">
      <c r="F43825" s="469"/>
    </row>
    <row r="43826" spans="6:6" x14ac:dyDescent="0.25">
      <c r="F43826" s="469"/>
    </row>
    <row r="43827" spans="6:6" x14ac:dyDescent="0.25">
      <c r="F43827" s="469"/>
    </row>
    <row r="43828" spans="6:6" x14ac:dyDescent="0.25">
      <c r="F43828" s="469"/>
    </row>
    <row r="43829" spans="6:6" x14ac:dyDescent="0.25">
      <c r="F43829" s="469"/>
    </row>
    <row r="43830" spans="6:6" x14ac:dyDescent="0.25">
      <c r="F43830" s="469"/>
    </row>
    <row r="43831" spans="6:6" x14ac:dyDescent="0.25">
      <c r="F43831" s="469"/>
    </row>
    <row r="43832" spans="6:6" x14ac:dyDescent="0.25">
      <c r="F43832" s="469"/>
    </row>
    <row r="43833" spans="6:6" x14ac:dyDescent="0.25">
      <c r="F43833" s="469"/>
    </row>
    <row r="43834" spans="6:6" x14ac:dyDescent="0.25">
      <c r="F43834" s="469"/>
    </row>
    <row r="43835" spans="6:6" x14ac:dyDescent="0.25">
      <c r="F43835" s="469"/>
    </row>
    <row r="43836" spans="6:6" x14ac:dyDescent="0.25">
      <c r="F43836" s="469"/>
    </row>
    <row r="43837" spans="6:6" x14ac:dyDescent="0.25">
      <c r="F43837" s="469"/>
    </row>
    <row r="43838" spans="6:6" x14ac:dyDescent="0.25">
      <c r="F43838" s="469"/>
    </row>
    <row r="43839" spans="6:6" x14ac:dyDescent="0.25">
      <c r="F43839" s="469"/>
    </row>
    <row r="43840" spans="6:6" x14ac:dyDescent="0.25">
      <c r="F43840" s="469"/>
    </row>
    <row r="43841" spans="6:6" x14ac:dyDescent="0.25">
      <c r="F43841" s="469"/>
    </row>
    <row r="43842" spans="6:6" x14ac:dyDescent="0.25">
      <c r="F43842" s="469"/>
    </row>
    <row r="43843" spans="6:6" x14ac:dyDescent="0.25">
      <c r="F43843" s="469"/>
    </row>
    <row r="43844" spans="6:6" x14ac:dyDescent="0.25">
      <c r="F43844" s="469"/>
    </row>
    <row r="43845" spans="6:6" x14ac:dyDescent="0.25">
      <c r="F43845" s="469"/>
    </row>
    <row r="43846" spans="6:6" x14ac:dyDescent="0.25">
      <c r="F43846" s="469"/>
    </row>
    <row r="43847" spans="6:6" x14ac:dyDescent="0.25">
      <c r="F43847" s="469"/>
    </row>
    <row r="43848" spans="6:6" x14ac:dyDescent="0.25">
      <c r="F43848" s="469"/>
    </row>
    <row r="43849" spans="6:6" x14ac:dyDescent="0.25">
      <c r="F43849" s="469"/>
    </row>
    <row r="43850" spans="6:6" x14ac:dyDescent="0.25">
      <c r="F43850" s="469"/>
    </row>
    <row r="43851" spans="6:6" x14ac:dyDescent="0.25">
      <c r="F43851" s="469"/>
    </row>
    <row r="43852" spans="6:6" x14ac:dyDescent="0.25">
      <c r="F43852" s="469"/>
    </row>
    <row r="43853" spans="6:6" x14ac:dyDescent="0.25">
      <c r="F43853" s="469"/>
    </row>
    <row r="43854" spans="6:6" x14ac:dyDescent="0.25">
      <c r="F43854" s="469"/>
    </row>
    <row r="43855" spans="6:6" x14ac:dyDescent="0.25">
      <c r="F43855" s="469"/>
    </row>
    <row r="43856" spans="6:6" x14ac:dyDescent="0.25">
      <c r="F43856" s="469"/>
    </row>
    <row r="43857" spans="6:6" x14ac:dyDescent="0.25">
      <c r="F43857" s="469"/>
    </row>
    <row r="43858" spans="6:6" x14ac:dyDescent="0.25">
      <c r="F43858" s="469"/>
    </row>
    <row r="43859" spans="6:6" x14ac:dyDescent="0.25">
      <c r="F43859" s="469"/>
    </row>
    <row r="43860" spans="6:6" x14ac:dyDescent="0.25">
      <c r="F43860" s="469"/>
    </row>
    <row r="43861" spans="6:6" x14ac:dyDescent="0.25">
      <c r="F43861" s="469"/>
    </row>
    <row r="43862" spans="6:6" x14ac:dyDescent="0.25">
      <c r="F43862" s="469"/>
    </row>
    <row r="43863" spans="6:6" x14ac:dyDescent="0.25">
      <c r="F43863" s="469"/>
    </row>
    <row r="43864" spans="6:6" x14ac:dyDescent="0.25">
      <c r="F43864" s="469"/>
    </row>
    <row r="43865" spans="6:6" x14ac:dyDescent="0.25">
      <c r="F43865" s="469"/>
    </row>
    <row r="43866" spans="6:6" x14ac:dyDescent="0.25">
      <c r="F43866" s="469"/>
    </row>
    <row r="43867" spans="6:6" x14ac:dyDescent="0.25">
      <c r="F43867" s="469"/>
    </row>
    <row r="43868" spans="6:6" x14ac:dyDescent="0.25">
      <c r="F43868" s="469"/>
    </row>
    <row r="43869" spans="6:6" x14ac:dyDescent="0.25">
      <c r="F43869" s="469"/>
    </row>
    <row r="43870" spans="6:6" x14ac:dyDescent="0.25">
      <c r="F43870" s="469"/>
    </row>
    <row r="43871" spans="6:6" x14ac:dyDescent="0.25">
      <c r="F43871" s="469"/>
    </row>
    <row r="43872" spans="6:6" x14ac:dyDescent="0.25">
      <c r="F43872" s="469"/>
    </row>
    <row r="43873" spans="6:6" x14ac:dyDescent="0.25">
      <c r="F43873" s="469"/>
    </row>
    <row r="43874" spans="6:6" x14ac:dyDescent="0.25">
      <c r="F43874" s="469"/>
    </row>
    <row r="43875" spans="6:6" x14ac:dyDescent="0.25">
      <c r="F43875" s="469"/>
    </row>
    <row r="43876" spans="6:6" x14ac:dyDescent="0.25">
      <c r="F43876" s="469"/>
    </row>
    <row r="43877" spans="6:6" x14ac:dyDescent="0.25">
      <c r="F43877" s="469"/>
    </row>
    <row r="43878" spans="6:6" x14ac:dyDescent="0.25">
      <c r="F43878" s="469"/>
    </row>
    <row r="43879" spans="6:6" x14ac:dyDescent="0.25">
      <c r="F43879" s="469"/>
    </row>
    <row r="43880" spans="6:6" x14ac:dyDescent="0.25">
      <c r="F43880" s="469"/>
    </row>
    <row r="43881" spans="6:6" x14ac:dyDescent="0.25">
      <c r="F43881" s="469"/>
    </row>
    <row r="43882" spans="6:6" x14ac:dyDescent="0.25">
      <c r="F43882" s="469"/>
    </row>
    <row r="43883" spans="6:6" x14ac:dyDescent="0.25">
      <c r="F43883" s="469"/>
    </row>
    <row r="43884" spans="6:6" x14ac:dyDescent="0.25">
      <c r="F43884" s="469"/>
    </row>
    <row r="43885" spans="6:6" x14ac:dyDescent="0.25">
      <c r="F43885" s="469"/>
    </row>
    <row r="43886" spans="6:6" x14ac:dyDescent="0.25">
      <c r="F43886" s="469"/>
    </row>
    <row r="43887" spans="6:6" x14ac:dyDescent="0.25">
      <c r="F43887" s="469"/>
    </row>
    <row r="43888" spans="6:6" x14ac:dyDescent="0.25">
      <c r="F43888" s="469"/>
    </row>
    <row r="43889" spans="6:6" x14ac:dyDescent="0.25">
      <c r="F43889" s="469"/>
    </row>
    <row r="43890" spans="6:6" x14ac:dyDescent="0.25">
      <c r="F43890" s="469"/>
    </row>
    <row r="43891" spans="6:6" x14ac:dyDescent="0.25">
      <c r="F43891" s="469"/>
    </row>
    <row r="43892" spans="6:6" x14ac:dyDescent="0.25">
      <c r="F43892" s="469"/>
    </row>
    <row r="43893" spans="6:6" x14ac:dyDescent="0.25">
      <c r="F43893" s="469"/>
    </row>
    <row r="43894" spans="6:6" x14ac:dyDescent="0.25">
      <c r="F43894" s="469"/>
    </row>
    <row r="43895" spans="6:6" x14ac:dyDescent="0.25">
      <c r="F43895" s="469"/>
    </row>
    <row r="43896" spans="6:6" x14ac:dyDescent="0.25">
      <c r="F43896" s="469"/>
    </row>
    <row r="43897" spans="6:6" x14ac:dyDescent="0.25">
      <c r="F43897" s="469"/>
    </row>
    <row r="43898" spans="6:6" x14ac:dyDescent="0.25">
      <c r="F43898" s="469"/>
    </row>
    <row r="43899" spans="6:6" x14ac:dyDescent="0.25">
      <c r="F43899" s="469"/>
    </row>
    <row r="43900" spans="6:6" x14ac:dyDescent="0.25">
      <c r="F43900" s="469"/>
    </row>
    <row r="43901" spans="6:6" x14ac:dyDescent="0.25">
      <c r="F43901" s="469"/>
    </row>
    <row r="43902" spans="6:6" x14ac:dyDescent="0.25">
      <c r="F43902" s="469"/>
    </row>
    <row r="43903" spans="6:6" x14ac:dyDescent="0.25">
      <c r="F43903" s="469"/>
    </row>
    <row r="43904" spans="6:6" x14ac:dyDescent="0.25">
      <c r="F43904" s="469"/>
    </row>
    <row r="43905" spans="6:6" x14ac:dyDescent="0.25">
      <c r="F43905" s="469"/>
    </row>
    <row r="43906" spans="6:6" x14ac:dyDescent="0.25">
      <c r="F43906" s="469"/>
    </row>
    <row r="43907" spans="6:6" x14ac:dyDescent="0.25">
      <c r="F43907" s="469"/>
    </row>
    <row r="43908" spans="6:6" x14ac:dyDescent="0.25">
      <c r="F43908" s="469"/>
    </row>
    <row r="43909" spans="6:6" x14ac:dyDescent="0.25">
      <c r="F43909" s="469"/>
    </row>
    <row r="43910" spans="6:6" x14ac:dyDescent="0.25">
      <c r="F43910" s="469"/>
    </row>
    <row r="43911" spans="6:6" x14ac:dyDescent="0.25">
      <c r="F43911" s="469"/>
    </row>
    <row r="43912" spans="6:6" x14ac:dyDescent="0.25">
      <c r="F43912" s="469"/>
    </row>
    <row r="43913" spans="6:6" x14ac:dyDescent="0.25">
      <c r="F43913" s="469"/>
    </row>
    <row r="43914" spans="6:6" x14ac:dyDescent="0.25">
      <c r="F43914" s="469"/>
    </row>
    <row r="43915" spans="6:6" x14ac:dyDescent="0.25">
      <c r="F43915" s="469"/>
    </row>
    <row r="43916" spans="6:6" x14ac:dyDescent="0.25">
      <c r="F43916" s="469"/>
    </row>
    <row r="43917" spans="6:6" x14ac:dyDescent="0.25">
      <c r="F43917" s="469"/>
    </row>
    <row r="43918" spans="6:6" x14ac:dyDescent="0.25">
      <c r="F43918" s="469"/>
    </row>
    <row r="43919" spans="6:6" x14ac:dyDescent="0.25">
      <c r="F43919" s="469"/>
    </row>
    <row r="43920" spans="6:6" x14ac:dyDescent="0.25">
      <c r="F43920" s="469"/>
    </row>
    <row r="43921" spans="6:6" x14ac:dyDescent="0.25">
      <c r="F43921" s="469"/>
    </row>
    <row r="43922" spans="6:6" x14ac:dyDescent="0.25">
      <c r="F43922" s="469"/>
    </row>
    <row r="43923" spans="6:6" x14ac:dyDescent="0.25">
      <c r="F43923" s="469"/>
    </row>
    <row r="43924" spans="6:6" x14ac:dyDescent="0.25">
      <c r="F43924" s="469"/>
    </row>
    <row r="43925" spans="6:6" x14ac:dyDescent="0.25">
      <c r="F43925" s="469"/>
    </row>
    <row r="43926" spans="6:6" x14ac:dyDescent="0.25">
      <c r="F43926" s="469"/>
    </row>
    <row r="43927" spans="6:6" x14ac:dyDescent="0.25">
      <c r="F43927" s="469"/>
    </row>
    <row r="43928" spans="6:6" x14ac:dyDescent="0.25">
      <c r="F43928" s="469"/>
    </row>
    <row r="43929" spans="6:6" x14ac:dyDescent="0.25">
      <c r="F43929" s="469"/>
    </row>
    <row r="43930" spans="6:6" x14ac:dyDescent="0.25">
      <c r="F43930" s="469"/>
    </row>
    <row r="43931" spans="6:6" x14ac:dyDescent="0.25">
      <c r="F43931" s="469"/>
    </row>
    <row r="43932" spans="6:6" x14ac:dyDescent="0.25">
      <c r="F43932" s="469"/>
    </row>
    <row r="43933" spans="6:6" x14ac:dyDescent="0.25">
      <c r="F43933" s="469"/>
    </row>
    <row r="43934" spans="6:6" x14ac:dyDescent="0.25">
      <c r="F43934" s="469"/>
    </row>
    <row r="43935" spans="6:6" x14ac:dyDescent="0.25">
      <c r="F43935" s="469"/>
    </row>
    <row r="43936" spans="6:6" x14ac:dyDescent="0.25">
      <c r="F43936" s="469"/>
    </row>
    <row r="43937" spans="6:6" x14ac:dyDescent="0.25">
      <c r="F43937" s="469"/>
    </row>
    <row r="43938" spans="6:6" x14ac:dyDescent="0.25">
      <c r="F43938" s="469"/>
    </row>
    <row r="43939" spans="6:6" x14ac:dyDescent="0.25">
      <c r="F43939" s="469"/>
    </row>
    <row r="43940" spans="6:6" x14ac:dyDescent="0.25">
      <c r="F43940" s="469"/>
    </row>
    <row r="43941" spans="6:6" x14ac:dyDescent="0.25">
      <c r="F43941" s="469"/>
    </row>
    <row r="43942" spans="6:6" x14ac:dyDescent="0.25">
      <c r="F43942" s="469"/>
    </row>
    <row r="43943" spans="6:6" x14ac:dyDescent="0.25">
      <c r="F43943" s="469"/>
    </row>
    <row r="43944" spans="6:6" x14ac:dyDescent="0.25">
      <c r="F43944" s="469"/>
    </row>
    <row r="43945" spans="6:6" x14ac:dyDescent="0.25">
      <c r="F43945" s="469"/>
    </row>
    <row r="43946" spans="6:6" x14ac:dyDescent="0.25">
      <c r="F43946" s="469"/>
    </row>
    <row r="43947" spans="6:6" x14ac:dyDescent="0.25">
      <c r="F43947" s="469"/>
    </row>
    <row r="43948" spans="6:6" x14ac:dyDescent="0.25">
      <c r="F43948" s="469"/>
    </row>
    <row r="43949" spans="6:6" x14ac:dyDescent="0.25">
      <c r="F43949" s="469"/>
    </row>
    <row r="43950" spans="6:6" x14ac:dyDescent="0.25">
      <c r="F43950" s="469"/>
    </row>
    <row r="43951" spans="6:6" x14ac:dyDescent="0.25">
      <c r="F43951" s="469"/>
    </row>
    <row r="43952" spans="6:6" x14ac:dyDescent="0.25">
      <c r="F43952" s="469"/>
    </row>
    <row r="43953" spans="6:6" x14ac:dyDescent="0.25">
      <c r="F43953" s="469"/>
    </row>
    <row r="43954" spans="6:6" x14ac:dyDescent="0.25">
      <c r="F43954" s="469"/>
    </row>
    <row r="43955" spans="6:6" x14ac:dyDescent="0.25">
      <c r="F43955" s="469"/>
    </row>
    <row r="43956" spans="6:6" x14ac:dyDescent="0.25">
      <c r="F43956" s="469"/>
    </row>
    <row r="43957" spans="6:6" x14ac:dyDescent="0.25">
      <c r="F43957" s="469"/>
    </row>
    <row r="43958" spans="6:6" x14ac:dyDescent="0.25">
      <c r="F43958" s="469"/>
    </row>
    <row r="43959" spans="6:6" x14ac:dyDescent="0.25">
      <c r="F43959" s="469"/>
    </row>
    <row r="43960" spans="6:6" x14ac:dyDescent="0.25">
      <c r="F43960" s="469"/>
    </row>
    <row r="43961" spans="6:6" x14ac:dyDescent="0.25">
      <c r="F43961" s="469"/>
    </row>
    <row r="43962" spans="6:6" x14ac:dyDescent="0.25">
      <c r="F43962" s="469"/>
    </row>
    <row r="43963" spans="6:6" x14ac:dyDescent="0.25">
      <c r="F43963" s="469"/>
    </row>
    <row r="43964" spans="6:6" x14ac:dyDescent="0.25">
      <c r="F43964" s="469"/>
    </row>
    <row r="43965" spans="6:6" x14ac:dyDescent="0.25">
      <c r="F43965" s="469"/>
    </row>
    <row r="43966" spans="6:6" x14ac:dyDescent="0.25">
      <c r="F43966" s="469"/>
    </row>
    <row r="43967" spans="6:6" x14ac:dyDescent="0.25">
      <c r="F43967" s="469"/>
    </row>
    <row r="43968" spans="6:6" x14ac:dyDescent="0.25">
      <c r="F43968" s="469"/>
    </row>
    <row r="43969" spans="6:6" x14ac:dyDescent="0.25">
      <c r="F43969" s="469"/>
    </row>
    <row r="43970" spans="6:6" x14ac:dyDescent="0.25">
      <c r="F43970" s="469"/>
    </row>
    <row r="43971" spans="6:6" x14ac:dyDescent="0.25">
      <c r="F43971" s="469"/>
    </row>
    <row r="43972" spans="6:6" x14ac:dyDescent="0.25">
      <c r="F43972" s="469"/>
    </row>
    <row r="43973" spans="6:6" x14ac:dyDescent="0.25">
      <c r="F43973" s="469"/>
    </row>
    <row r="43974" spans="6:6" x14ac:dyDescent="0.25">
      <c r="F43974" s="469"/>
    </row>
    <row r="43975" spans="6:6" x14ac:dyDescent="0.25">
      <c r="F43975" s="469"/>
    </row>
    <row r="43976" spans="6:6" x14ac:dyDescent="0.25">
      <c r="F43976" s="469"/>
    </row>
    <row r="43977" spans="6:6" x14ac:dyDescent="0.25">
      <c r="F43977" s="469"/>
    </row>
    <row r="43978" spans="6:6" x14ac:dyDescent="0.25">
      <c r="F43978" s="469"/>
    </row>
    <row r="43979" spans="6:6" x14ac:dyDescent="0.25">
      <c r="F43979" s="469"/>
    </row>
    <row r="43980" spans="6:6" x14ac:dyDescent="0.25">
      <c r="F43980" s="469"/>
    </row>
    <row r="43981" spans="6:6" x14ac:dyDescent="0.25">
      <c r="F43981" s="469"/>
    </row>
    <row r="43982" spans="6:6" x14ac:dyDescent="0.25">
      <c r="F43982" s="469"/>
    </row>
    <row r="43983" spans="6:6" x14ac:dyDescent="0.25">
      <c r="F43983" s="469"/>
    </row>
    <row r="43984" spans="6:6" x14ac:dyDescent="0.25">
      <c r="F43984" s="469"/>
    </row>
    <row r="43985" spans="6:6" x14ac:dyDescent="0.25">
      <c r="F43985" s="469"/>
    </row>
    <row r="43986" spans="6:6" x14ac:dyDescent="0.25">
      <c r="F43986" s="469"/>
    </row>
    <row r="43987" spans="6:6" x14ac:dyDescent="0.25">
      <c r="F43987" s="469"/>
    </row>
    <row r="43988" spans="6:6" x14ac:dyDescent="0.25">
      <c r="F43988" s="469"/>
    </row>
    <row r="43989" spans="6:6" x14ac:dyDescent="0.25">
      <c r="F43989" s="469"/>
    </row>
    <row r="43990" spans="6:6" x14ac:dyDescent="0.25">
      <c r="F43990" s="469"/>
    </row>
    <row r="43991" spans="6:6" x14ac:dyDescent="0.25">
      <c r="F43991" s="469"/>
    </row>
    <row r="43992" spans="6:6" x14ac:dyDescent="0.25">
      <c r="F43992" s="469"/>
    </row>
    <row r="43993" spans="6:6" x14ac:dyDescent="0.25">
      <c r="F43993" s="469"/>
    </row>
    <row r="43994" spans="6:6" x14ac:dyDescent="0.25">
      <c r="F43994" s="469"/>
    </row>
    <row r="43995" spans="6:6" x14ac:dyDescent="0.25">
      <c r="F43995" s="469"/>
    </row>
    <row r="43996" spans="6:6" x14ac:dyDescent="0.25">
      <c r="F43996" s="469"/>
    </row>
    <row r="43997" spans="6:6" x14ac:dyDescent="0.25">
      <c r="F43997" s="469"/>
    </row>
    <row r="43998" spans="6:6" x14ac:dyDescent="0.25">
      <c r="F43998" s="469"/>
    </row>
    <row r="43999" spans="6:6" x14ac:dyDescent="0.25">
      <c r="F43999" s="469"/>
    </row>
    <row r="44000" spans="6:6" x14ac:dyDescent="0.25">
      <c r="F44000" s="469"/>
    </row>
    <row r="44001" spans="6:6" x14ac:dyDescent="0.25">
      <c r="F44001" s="469"/>
    </row>
    <row r="44002" spans="6:6" x14ac:dyDescent="0.25">
      <c r="F44002" s="469"/>
    </row>
    <row r="44003" spans="6:6" x14ac:dyDescent="0.25">
      <c r="F44003" s="469"/>
    </row>
    <row r="44004" spans="6:6" x14ac:dyDescent="0.25">
      <c r="F44004" s="469"/>
    </row>
    <row r="44005" spans="6:6" x14ac:dyDescent="0.25">
      <c r="F44005" s="469"/>
    </row>
    <row r="44006" spans="6:6" x14ac:dyDescent="0.25">
      <c r="F44006" s="469"/>
    </row>
    <row r="44007" spans="6:6" x14ac:dyDescent="0.25">
      <c r="F44007" s="469"/>
    </row>
    <row r="44008" spans="6:6" x14ac:dyDescent="0.25">
      <c r="F44008" s="469"/>
    </row>
    <row r="44009" spans="6:6" x14ac:dyDescent="0.25">
      <c r="F44009" s="469"/>
    </row>
    <row r="44010" spans="6:6" x14ac:dyDescent="0.25">
      <c r="F44010" s="469"/>
    </row>
    <row r="44011" spans="6:6" x14ac:dyDescent="0.25">
      <c r="F44011" s="469"/>
    </row>
    <row r="44012" spans="6:6" x14ac:dyDescent="0.25">
      <c r="F44012" s="469"/>
    </row>
    <row r="44013" spans="6:6" x14ac:dyDescent="0.25">
      <c r="F44013" s="469"/>
    </row>
    <row r="44014" spans="6:6" x14ac:dyDescent="0.25">
      <c r="F44014" s="469"/>
    </row>
    <row r="44015" spans="6:6" x14ac:dyDescent="0.25">
      <c r="F44015" s="469"/>
    </row>
    <row r="44016" spans="6:6" x14ac:dyDescent="0.25">
      <c r="F44016" s="469"/>
    </row>
    <row r="44017" spans="6:6" x14ac:dyDescent="0.25">
      <c r="F44017" s="469"/>
    </row>
    <row r="44018" spans="6:6" x14ac:dyDescent="0.25">
      <c r="F44018" s="469"/>
    </row>
    <row r="44019" spans="6:6" x14ac:dyDescent="0.25">
      <c r="F44019" s="469"/>
    </row>
    <row r="44020" spans="6:6" x14ac:dyDescent="0.25">
      <c r="F44020" s="469"/>
    </row>
    <row r="44021" spans="6:6" x14ac:dyDescent="0.25">
      <c r="F44021" s="469"/>
    </row>
    <row r="44022" spans="6:6" x14ac:dyDescent="0.25">
      <c r="F44022" s="469"/>
    </row>
    <row r="44023" spans="6:6" x14ac:dyDescent="0.25">
      <c r="F44023" s="469"/>
    </row>
    <row r="44024" spans="6:6" x14ac:dyDescent="0.25">
      <c r="F44024" s="469"/>
    </row>
    <row r="44025" spans="6:6" x14ac:dyDescent="0.25">
      <c r="F44025" s="469"/>
    </row>
    <row r="44026" spans="6:6" x14ac:dyDescent="0.25">
      <c r="F44026" s="469"/>
    </row>
    <row r="44027" spans="6:6" x14ac:dyDescent="0.25">
      <c r="F44027" s="469"/>
    </row>
    <row r="44028" spans="6:6" x14ac:dyDescent="0.25">
      <c r="F44028" s="469"/>
    </row>
    <row r="44029" spans="6:6" x14ac:dyDescent="0.25">
      <c r="F44029" s="469"/>
    </row>
    <row r="44030" spans="6:6" x14ac:dyDescent="0.25">
      <c r="F44030" s="469"/>
    </row>
    <row r="44031" spans="6:6" x14ac:dyDescent="0.25">
      <c r="F44031" s="469"/>
    </row>
    <row r="44032" spans="6:6" x14ac:dyDescent="0.25">
      <c r="F44032" s="469"/>
    </row>
    <row r="44033" spans="6:6" x14ac:dyDescent="0.25">
      <c r="F44033" s="469"/>
    </row>
    <row r="44034" spans="6:6" x14ac:dyDescent="0.25">
      <c r="F44034" s="469"/>
    </row>
    <row r="44035" spans="6:6" x14ac:dyDescent="0.25">
      <c r="F44035" s="469"/>
    </row>
    <row r="44036" spans="6:6" x14ac:dyDescent="0.25">
      <c r="F44036" s="469"/>
    </row>
    <row r="44037" spans="6:6" x14ac:dyDescent="0.25">
      <c r="F44037" s="469"/>
    </row>
    <row r="44038" spans="6:6" x14ac:dyDescent="0.25">
      <c r="F44038" s="469"/>
    </row>
    <row r="44039" spans="6:6" x14ac:dyDescent="0.25">
      <c r="F44039" s="469"/>
    </row>
    <row r="44040" spans="6:6" x14ac:dyDescent="0.25">
      <c r="F44040" s="469"/>
    </row>
    <row r="44041" spans="6:6" x14ac:dyDescent="0.25">
      <c r="F44041" s="469"/>
    </row>
    <row r="44042" spans="6:6" x14ac:dyDescent="0.25">
      <c r="F44042" s="469"/>
    </row>
    <row r="44043" spans="6:6" x14ac:dyDescent="0.25">
      <c r="F44043" s="469"/>
    </row>
    <row r="44044" spans="6:6" x14ac:dyDescent="0.25">
      <c r="F44044" s="469"/>
    </row>
    <row r="44045" spans="6:6" x14ac:dyDescent="0.25">
      <c r="F44045" s="469"/>
    </row>
    <row r="44046" spans="6:6" x14ac:dyDescent="0.25">
      <c r="F44046" s="469"/>
    </row>
    <row r="44047" spans="6:6" x14ac:dyDescent="0.25">
      <c r="F44047" s="469"/>
    </row>
    <row r="44048" spans="6:6" x14ac:dyDescent="0.25">
      <c r="F44048" s="469"/>
    </row>
    <row r="44049" spans="6:6" x14ac:dyDescent="0.25">
      <c r="F44049" s="469"/>
    </row>
    <row r="44050" spans="6:6" x14ac:dyDescent="0.25">
      <c r="F44050" s="469"/>
    </row>
    <row r="44051" spans="6:6" x14ac:dyDescent="0.25">
      <c r="F44051" s="469"/>
    </row>
    <row r="44052" spans="6:6" x14ac:dyDescent="0.25">
      <c r="F44052" s="469"/>
    </row>
    <row r="44053" spans="6:6" x14ac:dyDescent="0.25">
      <c r="F44053" s="469"/>
    </row>
    <row r="44054" spans="6:6" x14ac:dyDescent="0.25">
      <c r="F44054" s="469"/>
    </row>
    <row r="44055" spans="6:6" x14ac:dyDescent="0.25">
      <c r="F44055" s="469"/>
    </row>
    <row r="44056" spans="6:6" x14ac:dyDescent="0.25">
      <c r="F44056" s="469"/>
    </row>
    <row r="44057" spans="6:6" x14ac:dyDescent="0.25">
      <c r="F44057" s="469"/>
    </row>
    <row r="44058" spans="6:6" x14ac:dyDescent="0.25">
      <c r="F44058" s="469"/>
    </row>
    <row r="44059" spans="6:6" x14ac:dyDescent="0.25">
      <c r="F44059" s="469"/>
    </row>
    <row r="44060" spans="6:6" x14ac:dyDescent="0.25">
      <c r="F44060" s="469"/>
    </row>
    <row r="44061" spans="6:6" x14ac:dyDescent="0.25">
      <c r="F44061" s="469"/>
    </row>
    <row r="44062" spans="6:6" x14ac:dyDescent="0.25">
      <c r="F44062" s="469"/>
    </row>
    <row r="44063" spans="6:6" x14ac:dyDescent="0.25">
      <c r="F44063" s="469"/>
    </row>
    <row r="44064" spans="6:6" x14ac:dyDescent="0.25">
      <c r="F44064" s="469"/>
    </row>
    <row r="44065" spans="6:6" x14ac:dyDescent="0.25">
      <c r="F44065" s="469"/>
    </row>
    <row r="44066" spans="6:6" x14ac:dyDescent="0.25">
      <c r="F44066" s="469"/>
    </row>
    <row r="44067" spans="6:6" x14ac:dyDescent="0.25">
      <c r="F44067" s="469"/>
    </row>
    <row r="44068" spans="6:6" x14ac:dyDescent="0.25">
      <c r="F44068" s="469"/>
    </row>
    <row r="44069" spans="6:6" x14ac:dyDescent="0.25">
      <c r="F44069" s="469"/>
    </row>
    <row r="44070" spans="6:6" x14ac:dyDescent="0.25">
      <c r="F44070" s="469"/>
    </row>
    <row r="44071" spans="6:6" x14ac:dyDescent="0.25">
      <c r="F44071" s="469"/>
    </row>
    <row r="44072" spans="6:6" x14ac:dyDescent="0.25">
      <c r="F44072" s="469"/>
    </row>
    <row r="44073" spans="6:6" x14ac:dyDescent="0.25">
      <c r="F44073" s="469"/>
    </row>
    <row r="44074" spans="6:6" x14ac:dyDescent="0.25">
      <c r="F44074" s="469"/>
    </row>
    <row r="44075" spans="6:6" x14ac:dyDescent="0.25">
      <c r="F44075" s="469"/>
    </row>
    <row r="44076" spans="6:6" x14ac:dyDescent="0.25">
      <c r="F44076" s="469"/>
    </row>
    <row r="44077" spans="6:6" x14ac:dyDescent="0.25">
      <c r="F44077" s="469"/>
    </row>
    <row r="44078" spans="6:6" x14ac:dyDescent="0.25">
      <c r="F44078" s="469"/>
    </row>
    <row r="44079" spans="6:6" x14ac:dyDescent="0.25">
      <c r="F44079" s="469"/>
    </row>
    <row r="44080" spans="6:6" x14ac:dyDescent="0.25">
      <c r="F44080" s="469"/>
    </row>
    <row r="44081" spans="6:6" x14ac:dyDescent="0.25">
      <c r="F44081" s="469"/>
    </row>
    <row r="44082" spans="6:6" x14ac:dyDescent="0.25">
      <c r="F44082" s="469"/>
    </row>
    <row r="44083" spans="6:6" x14ac:dyDescent="0.25">
      <c r="F44083" s="469"/>
    </row>
    <row r="44084" spans="6:6" x14ac:dyDescent="0.25">
      <c r="F44084" s="469"/>
    </row>
    <row r="44085" spans="6:6" x14ac:dyDescent="0.25">
      <c r="F44085" s="469"/>
    </row>
    <row r="44086" spans="6:6" x14ac:dyDescent="0.25">
      <c r="F44086" s="469"/>
    </row>
    <row r="44087" spans="6:6" x14ac:dyDescent="0.25">
      <c r="F44087" s="469"/>
    </row>
    <row r="44088" spans="6:6" x14ac:dyDescent="0.25">
      <c r="F44088" s="469"/>
    </row>
    <row r="44089" spans="6:6" x14ac:dyDescent="0.25">
      <c r="F44089" s="469"/>
    </row>
    <row r="44090" spans="6:6" x14ac:dyDescent="0.25">
      <c r="F44090" s="469"/>
    </row>
    <row r="44091" spans="6:6" x14ac:dyDescent="0.25">
      <c r="F44091" s="469"/>
    </row>
    <row r="44092" spans="6:6" x14ac:dyDescent="0.25">
      <c r="F44092" s="469"/>
    </row>
    <row r="44093" spans="6:6" x14ac:dyDescent="0.25">
      <c r="F44093" s="469"/>
    </row>
    <row r="44094" spans="6:6" x14ac:dyDescent="0.25">
      <c r="F44094" s="469"/>
    </row>
    <row r="44095" spans="6:6" x14ac:dyDescent="0.25">
      <c r="F44095" s="469"/>
    </row>
    <row r="44096" spans="6:6" x14ac:dyDescent="0.25">
      <c r="F44096" s="469"/>
    </row>
    <row r="44097" spans="6:6" x14ac:dyDescent="0.25">
      <c r="F44097" s="469"/>
    </row>
    <row r="44098" spans="6:6" x14ac:dyDescent="0.25">
      <c r="F44098" s="469"/>
    </row>
    <row r="44099" spans="6:6" x14ac:dyDescent="0.25">
      <c r="F44099" s="469"/>
    </row>
    <row r="44100" spans="6:6" x14ac:dyDescent="0.25">
      <c r="F44100" s="469"/>
    </row>
    <row r="44101" spans="6:6" x14ac:dyDescent="0.25">
      <c r="F44101" s="469"/>
    </row>
    <row r="44102" spans="6:6" x14ac:dyDescent="0.25">
      <c r="F44102" s="469"/>
    </row>
    <row r="44103" spans="6:6" x14ac:dyDescent="0.25">
      <c r="F44103" s="469"/>
    </row>
    <row r="44104" spans="6:6" x14ac:dyDescent="0.25">
      <c r="F44104" s="469"/>
    </row>
    <row r="44105" spans="6:6" x14ac:dyDescent="0.25">
      <c r="F44105" s="469"/>
    </row>
    <row r="44106" spans="6:6" x14ac:dyDescent="0.25">
      <c r="F44106" s="469"/>
    </row>
    <row r="44107" spans="6:6" x14ac:dyDescent="0.25">
      <c r="F44107" s="469"/>
    </row>
    <row r="44108" spans="6:6" x14ac:dyDescent="0.25">
      <c r="F44108" s="469"/>
    </row>
    <row r="44109" spans="6:6" x14ac:dyDescent="0.25">
      <c r="F44109" s="469"/>
    </row>
    <row r="44110" spans="6:6" x14ac:dyDescent="0.25">
      <c r="F44110" s="469"/>
    </row>
    <row r="44111" spans="6:6" x14ac:dyDescent="0.25">
      <c r="F44111" s="469"/>
    </row>
    <row r="44112" spans="6:6" x14ac:dyDescent="0.25">
      <c r="F44112" s="469"/>
    </row>
    <row r="44113" spans="6:6" x14ac:dyDescent="0.25">
      <c r="F44113" s="469"/>
    </row>
    <row r="44114" spans="6:6" x14ac:dyDescent="0.25">
      <c r="F44114" s="469"/>
    </row>
    <row r="44115" spans="6:6" x14ac:dyDescent="0.25">
      <c r="F44115" s="469"/>
    </row>
    <row r="44116" spans="6:6" x14ac:dyDescent="0.25">
      <c r="F44116" s="469"/>
    </row>
    <row r="44117" spans="6:6" x14ac:dyDescent="0.25">
      <c r="F44117" s="469"/>
    </row>
    <row r="44118" spans="6:6" x14ac:dyDescent="0.25">
      <c r="F44118" s="469"/>
    </row>
    <row r="44119" spans="6:6" x14ac:dyDescent="0.25">
      <c r="F44119" s="469"/>
    </row>
    <row r="44120" spans="6:6" x14ac:dyDescent="0.25">
      <c r="F44120" s="469"/>
    </row>
    <row r="44121" spans="6:6" x14ac:dyDescent="0.25">
      <c r="F44121" s="469"/>
    </row>
    <row r="44122" spans="6:6" x14ac:dyDescent="0.25">
      <c r="F44122" s="469"/>
    </row>
    <row r="44123" spans="6:6" x14ac:dyDescent="0.25">
      <c r="F44123" s="469"/>
    </row>
    <row r="44124" spans="6:6" x14ac:dyDescent="0.25">
      <c r="F44124" s="469"/>
    </row>
    <row r="44125" spans="6:6" x14ac:dyDescent="0.25">
      <c r="F44125" s="469"/>
    </row>
    <row r="44126" spans="6:6" x14ac:dyDescent="0.25">
      <c r="F44126" s="469"/>
    </row>
    <row r="44127" spans="6:6" x14ac:dyDescent="0.25">
      <c r="F44127" s="469"/>
    </row>
    <row r="44128" spans="6:6" x14ac:dyDescent="0.25">
      <c r="F44128" s="469"/>
    </row>
    <row r="44129" spans="6:6" x14ac:dyDescent="0.25">
      <c r="F44129" s="469"/>
    </row>
    <row r="44130" spans="6:6" x14ac:dyDescent="0.25">
      <c r="F44130" s="469"/>
    </row>
    <row r="44131" spans="6:6" x14ac:dyDescent="0.25">
      <c r="F44131" s="469"/>
    </row>
    <row r="44132" spans="6:6" x14ac:dyDescent="0.25">
      <c r="F44132" s="469"/>
    </row>
    <row r="44133" spans="6:6" x14ac:dyDescent="0.25">
      <c r="F44133" s="469"/>
    </row>
    <row r="44134" spans="6:6" x14ac:dyDescent="0.25">
      <c r="F44134" s="469"/>
    </row>
    <row r="44135" spans="6:6" x14ac:dyDescent="0.25">
      <c r="F44135" s="469"/>
    </row>
    <row r="44136" spans="6:6" x14ac:dyDescent="0.25">
      <c r="F44136" s="469"/>
    </row>
    <row r="44137" spans="6:6" x14ac:dyDescent="0.25">
      <c r="F44137" s="469"/>
    </row>
    <row r="44138" spans="6:6" x14ac:dyDescent="0.25">
      <c r="F44138" s="469"/>
    </row>
    <row r="44139" spans="6:6" x14ac:dyDescent="0.25">
      <c r="F44139" s="469"/>
    </row>
    <row r="44140" spans="6:6" x14ac:dyDescent="0.25">
      <c r="F44140" s="469"/>
    </row>
    <row r="44141" spans="6:6" x14ac:dyDescent="0.25">
      <c r="F44141" s="469"/>
    </row>
    <row r="44142" spans="6:6" x14ac:dyDescent="0.25">
      <c r="F44142" s="469"/>
    </row>
    <row r="44143" spans="6:6" x14ac:dyDescent="0.25">
      <c r="F44143" s="469"/>
    </row>
    <row r="44144" spans="6:6" x14ac:dyDescent="0.25">
      <c r="F44144" s="469"/>
    </row>
    <row r="44145" spans="6:6" x14ac:dyDescent="0.25">
      <c r="F44145" s="469"/>
    </row>
    <row r="44146" spans="6:6" x14ac:dyDescent="0.25">
      <c r="F44146" s="469"/>
    </row>
    <row r="44147" spans="6:6" x14ac:dyDescent="0.25">
      <c r="F44147" s="469"/>
    </row>
    <row r="44148" spans="6:6" x14ac:dyDescent="0.25">
      <c r="F44148" s="469"/>
    </row>
    <row r="44149" spans="6:6" x14ac:dyDescent="0.25">
      <c r="F44149" s="469"/>
    </row>
    <row r="44150" spans="6:6" x14ac:dyDescent="0.25">
      <c r="F44150" s="469"/>
    </row>
    <row r="44151" spans="6:6" x14ac:dyDescent="0.25">
      <c r="F44151" s="469"/>
    </row>
    <row r="44152" spans="6:6" x14ac:dyDescent="0.25">
      <c r="F44152" s="469"/>
    </row>
    <row r="44153" spans="6:6" x14ac:dyDescent="0.25">
      <c r="F44153" s="469"/>
    </row>
    <row r="44154" spans="6:6" x14ac:dyDescent="0.25">
      <c r="F44154" s="469"/>
    </row>
    <row r="44155" spans="6:6" x14ac:dyDescent="0.25">
      <c r="F44155" s="469"/>
    </row>
    <row r="44156" spans="6:6" x14ac:dyDescent="0.25">
      <c r="F44156" s="469"/>
    </row>
    <row r="44157" spans="6:6" x14ac:dyDescent="0.25">
      <c r="F44157" s="469"/>
    </row>
    <row r="44158" spans="6:6" x14ac:dyDescent="0.25">
      <c r="F44158" s="469"/>
    </row>
    <row r="44159" spans="6:6" x14ac:dyDescent="0.25">
      <c r="F44159" s="469"/>
    </row>
    <row r="44160" spans="6:6" x14ac:dyDescent="0.25">
      <c r="F44160" s="469"/>
    </row>
    <row r="44161" spans="6:6" x14ac:dyDescent="0.25">
      <c r="F44161" s="469"/>
    </row>
    <row r="44162" spans="6:6" x14ac:dyDescent="0.25">
      <c r="F44162" s="469"/>
    </row>
    <row r="44163" spans="6:6" x14ac:dyDescent="0.25">
      <c r="F44163" s="469"/>
    </row>
    <row r="44164" spans="6:6" x14ac:dyDescent="0.25">
      <c r="F44164" s="469"/>
    </row>
    <row r="44165" spans="6:6" x14ac:dyDescent="0.25">
      <c r="F44165" s="469"/>
    </row>
    <row r="44166" spans="6:6" x14ac:dyDescent="0.25">
      <c r="F44166" s="469"/>
    </row>
    <row r="44167" spans="6:6" x14ac:dyDescent="0.25">
      <c r="F44167" s="469"/>
    </row>
    <row r="44168" spans="6:6" x14ac:dyDescent="0.25">
      <c r="F44168" s="469"/>
    </row>
    <row r="44169" spans="6:6" x14ac:dyDescent="0.25">
      <c r="F44169" s="469"/>
    </row>
    <row r="44170" spans="6:6" x14ac:dyDescent="0.25">
      <c r="F44170" s="469"/>
    </row>
    <row r="44171" spans="6:6" x14ac:dyDescent="0.25">
      <c r="F44171" s="469"/>
    </row>
    <row r="44172" spans="6:6" x14ac:dyDescent="0.25">
      <c r="F44172" s="469"/>
    </row>
    <row r="44173" spans="6:6" x14ac:dyDescent="0.25">
      <c r="F44173" s="469"/>
    </row>
    <row r="44174" spans="6:6" x14ac:dyDescent="0.25">
      <c r="F44174" s="469"/>
    </row>
    <row r="44175" spans="6:6" x14ac:dyDescent="0.25">
      <c r="F44175" s="469"/>
    </row>
    <row r="44176" spans="6:6" x14ac:dyDescent="0.25">
      <c r="F44176" s="469"/>
    </row>
    <row r="44177" spans="6:6" x14ac:dyDescent="0.25">
      <c r="F44177" s="469"/>
    </row>
    <row r="44178" spans="6:6" x14ac:dyDescent="0.25">
      <c r="F44178" s="469"/>
    </row>
    <row r="44179" spans="6:6" x14ac:dyDescent="0.25">
      <c r="F44179" s="469"/>
    </row>
    <row r="44180" spans="6:6" x14ac:dyDescent="0.25">
      <c r="F44180" s="469"/>
    </row>
    <row r="44181" spans="6:6" x14ac:dyDescent="0.25">
      <c r="F44181" s="469"/>
    </row>
    <row r="44182" spans="6:6" x14ac:dyDescent="0.25">
      <c r="F44182" s="469"/>
    </row>
    <row r="44183" spans="6:6" x14ac:dyDescent="0.25">
      <c r="F44183" s="469"/>
    </row>
    <row r="44184" spans="6:6" x14ac:dyDescent="0.25">
      <c r="F44184" s="469"/>
    </row>
    <row r="44185" spans="6:6" x14ac:dyDescent="0.25">
      <c r="F44185" s="469"/>
    </row>
    <row r="44186" spans="6:6" x14ac:dyDescent="0.25">
      <c r="F44186" s="469"/>
    </row>
    <row r="44187" spans="6:6" x14ac:dyDescent="0.25">
      <c r="F44187" s="469"/>
    </row>
    <row r="44188" spans="6:6" x14ac:dyDescent="0.25">
      <c r="F44188" s="469"/>
    </row>
    <row r="44189" spans="6:6" x14ac:dyDescent="0.25">
      <c r="F44189" s="469"/>
    </row>
    <row r="44190" spans="6:6" x14ac:dyDescent="0.25">
      <c r="F44190" s="469"/>
    </row>
    <row r="44191" spans="6:6" x14ac:dyDescent="0.25">
      <c r="F44191" s="469"/>
    </row>
    <row r="44192" spans="6:6" x14ac:dyDescent="0.25">
      <c r="F44192" s="469"/>
    </row>
    <row r="44193" spans="6:6" x14ac:dyDescent="0.25">
      <c r="F44193" s="469"/>
    </row>
    <row r="44194" spans="6:6" x14ac:dyDescent="0.25">
      <c r="F44194" s="469"/>
    </row>
    <row r="44195" spans="6:6" x14ac:dyDescent="0.25">
      <c r="F44195" s="469"/>
    </row>
    <row r="44196" spans="6:6" x14ac:dyDescent="0.25">
      <c r="F44196" s="469"/>
    </row>
    <row r="44197" spans="6:6" x14ac:dyDescent="0.25">
      <c r="F44197" s="469"/>
    </row>
    <row r="44198" spans="6:6" x14ac:dyDescent="0.25">
      <c r="F44198" s="469"/>
    </row>
    <row r="44199" spans="6:6" x14ac:dyDescent="0.25">
      <c r="F44199" s="469"/>
    </row>
    <row r="44200" spans="6:6" x14ac:dyDescent="0.25">
      <c r="F44200" s="469"/>
    </row>
    <row r="44201" spans="6:6" x14ac:dyDescent="0.25">
      <c r="F44201" s="469"/>
    </row>
    <row r="44202" spans="6:6" x14ac:dyDescent="0.25">
      <c r="F44202" s="469"/>
    </row>
    <row r="44203" spans="6:6" x14ac:dyDescent="0.25">
      <c r="F44203" s="469"/>
    </row>
    <row r="44204" spans="6:6" x14ac:dyDescent="0.25">
      <c r="F44204" s="469"/>
    </row>
    <row r="44205" spans="6:6" x14ac:dyDescent="0.25">
      <c r="F44205" s="469"/>
    </row>
    <row r="44206" spans="6:6" x14ac:dyDescent="0.25">
      <c r="F44206" s="469"/>
    </row>
    <row r="44207" spans="6:6" x14ac:dyDescent="0.25">
      <c r="F44207" s="469"/>
    </row>
    <row r="44208" spans="6:6" x14ac:dyDescent="0.25">
      <c r="F44208" s="469"/>
    </row>
    <row r="44209" spans="6:6" x14ac:dyDescent="0.25">
      <c r="F44209" s="469"/>
    </row>
    <row r="44210" spans="6:6" x14ac:dyDescent="0.25">
      <c r="F44210" s="469"/>
    </row>
    <row r="44211" spans="6:6" x14ac:dyDescent="0.25">
      <c r="F44211" s="469"/>
    </row>
    <row r="44212" spans="6:6" x14ac:dyDescent="0.25">
      <c r="F44212" s="469"/>
    </row>
    <row r="44213" spans="6:6" x14ac:dyDescent="0.25">
      <c r="F44213" s="469"/>
    </row>
    <row r="44214" spans="6:6" x14ac:dyDescent="0.25">
      <c r="F44214" s="469"/>
    </row>
    <row r="44215" spans="6:6" x14ac:dyDescent="0.25">
      <c r="F44215" s="469"/>
    </row>
    <row r="44216" spans="6:6" x14ac:dyDescent="0.25">
      <c r="F44216" s="469"/>
    </row>
    <row r="44217" spans="6:6" x14ac:dyDescent="0.25">
      <c r="F44217" s="469"/>
    </row>
    <row r="44218" spans="6:6" x14ac:dyDescent="0.25">
      <c r="F44218" s="469"/>
    </row>
    <row r="44219" spans="6:6" x14ac:dyDescent="0.25">
      <c r="F44219" s="469"/>
    </row>
    <row r="44220" spans="6:6" x14ac:dyDescent="0.25">
      <c r="F44220" s="469"/>
    </row>
    <row r="44221" spans="6:6" x14ac:dyDescent="0.25">
      <c r="F44221" s="469"/>
    </row>
    <row r="44222" spans="6:6" x14ac:dyDescent="0.25">
      <c r="F44222" s="469"/>
    </row>
    <row r="44223" spans="6:6" x14ac:dyDescent="0.25">
      <c r="F44223" s="469"/>
    </row>
    <row r="44224" spans="6:6" x14ac:dyDescent="0.25">
      <c r="F44224" s="469"/>
    </row>
    <row r="44225" spans="6:6" x14ac:dyDescent="0.25">
      <c r="F44225" s="469"/>
    </row>
    <row r="44226" spans="6:6" x14ac:dyDescent="0.25">
      <c r="F44226" s="469"/>
    </row>
    <row r="44227" spans="6:6" x14ac:dyDescent="0.25">
      <c r="F44227" s="469"/>
    </row>
    <row r="44228" spans="6:6" x14ac:dyDescent="0.25">
      <c r="F44228" s="469"/>
    </row>
    <row r="44229" spans="6:6" x14ac:dyDescent="0.25">
      <c r="F44229" s="469"/>
    </row>
    <row r="44230" spans="6:6" x14ac:dyDescent="0.25">
      <c r="F44230" s="469"/>
    </row>
    <row r="44231" spans="6:6" x14ac:dyDescent="0.25">
      <c r="F44231" s="469"/>
    </row>
    <row r="44232" spans="6:6" x14ac:dyDescent="0.25">
      <c r="F44232" s="469"/>
    </row>
    <row r="44233" spans="6:6" x14ac:dyDescent="0.25">
      <c r="F44233" s="469"/>
    </row>
    <row r="44234" spans="6:6" x14ac:dyDescent="0.25">
      <c r="F44234" s="469"/>
    </row>
    <row r="44235" spans="6:6" x14ac:dyDescent="0.25">
      <c r="F44235" s="469"/>
    </row>
    <row r="44236" spans="6:6" x14ac:dyDescent="0.25">
      <c r="F44236" s="469"/>
    </row>
    <row r="44237" spans="6:6" x14ac:dyDescent="0.25">
      <c r="F44237" s="469"/>
    </row>
    <row r="44238" spans="6:6" x14ac:dyDescent="0.25">
      <c r="F44238" s="469"/>
    </row>
    <row r="44239" spans="6:6" x14ac:dyDescent="0.25">
      <c r="F44239" s="469"/>
    </row>
    <row r="44240" spans="6:6" x14ac:dyDescent="0.25">
      <c r="F44240" s="469"/>
    </row>
    <row r="44241" spans="6:6" x14ac:dyDescent="0.25">
      <c r="F44241" s="469"/>
    </row>
    <row r="44242" spans="6:6" x14ac:dyDescent="0.25">
      <c r="F44242" s="469"/>
    </row>
    <row r="44243" spans="6:6" x14ac:dyDescent="0.25">
      <c r="F44243" s="469"/>
    </row>
    <row r="44244" spans="6:6" x14ac:dyDescent="0.25">
      <c r="F44244" s="469"/>
    </row>
    <row r="44245" spans="6:6" x14ac:dyDescent="0.25">
      <c r="F44245" s="469"/>
    </row>
    <row r="44246" spans="6:6" x14ac:dyDescent="0.25">
      <c r="F44246" s="469"/>
    </row>
    <row r="44247" spans="6:6" x14ac:dyDescent="0.25">
      <c r="F44247" s="469"/>
    </row>
    <row r="44248" spans="6:6" x14ac:dyDescent="0.25">
      <c r="F44248" s="469"/>
    </row>
    <row r="44249" spans="6:6" x14ac:dyDescent="0.25">
      <c r="F44249" s="469"/>
    </row>
    <row r="44250" spans="6:6" x14ac:dyDescent="0.25">
      <c r="F44250" s="469"/>
    </row>
    <row r="44251" spans="6:6" x14ac:dyDescent="0.25">
      <c r="F44251" s="469"/>
    </row>
    <row r="44252" spans="6:6" x14ac:dyDescent="0.25">
      <c r="F44252" s="469"/>
    </row>
    <row r="44253" spans="6:6" x14ac:dyDescent="0.25">
      <c r="F44253" s="469"/>
    </row>
    <row r="44254" spans="6:6" x14ac:dyDescent="0.25">
      <c r="F44254" s="469"/>
    </row>
    <row r="44255" spans="6:6" x14ac:dyDescent="0.25">
      <c r="F44255" s="469"/>
    </row>
    <row r="44256" spans="6:6" x14ac:dyDescent="0.25">
      <c r="F44256" s="469"/>
    </row>
    <row r="44257" spans="6:6" x14ac:dyDescent="0.25">
      <c r="F44257" s="469"/>
    </row>
    <row r="44258" spans="6:6" x14ac:dyDescent="0.25">
      <c r="F44258" s="469"/>
    </row>
    <row r="44259" spans="6:6" x14ac:dyDescent="0.25">
      <c r="F44259" s="469"/>
    </row>
    <row r="44260" spans="6:6" x14ac:dyDescent="0.25">
      <c r="F44260" s="469"/>
    </row>
    <row r="44261" spans="6:6" x14ac:dyDescent="0.25">
      <c r="F44261" s="469"/>
    </row>
    <row r="44262" spans="6:6" x14ac:dyDescent="0.25">
      <c r="F44262" s="469"/>
    </row>
    <row r="44263" spans="6:6" x14ac:dyDescent="0.25">
      <c r="F44263" s="469"/>
    </row>
    <row r="44264" spans="6:6" x14ac:dyDescent="0.25">
      <c r="F44264" s="469"/>
    </row>
    <row r="44265" spans="6:6" x14ac:dyDescent="0.25">
      <c r="F44265" s="469"/>
    </row>
    <row r="44266" spans="6:6" x14ac:dyDescent="0.25">
      <c r="F44266" s="469"/>
    </row>
    <row r="44267" spans="6:6" x14ac:dyDescent="0.25">
      <c r="F44267" s="469"/>
    </row>
    <row r="44268" spans="6:6" x14ac:dyDescent="0.25">
      <c r="F44268" s="469"/>
    </row>
    <row r="44269" spans="6:6" x14ac:dyDescent="0.25">
      <c r="F44269" s="469"/>
    </row>
    <row r="44270" spans="6:6" x14ac:dyDescent="0.25">
      <c r="F44270" s="469"/>
    </row>
    <row r="44271" spans="6:6" x14ac:dyDescent="0.25">
      <c r="F44271" s="469"/>
    </row>
    <row r="44272" spans="6:6" x14ac:dyDescent="0.25">
      <c r="F44272" s="469"/>
    </row>
    <row r="44273" spans="6:6" x14ac:dyDescent="0.25">
      <c r="F44273" s="469"/>
    </row>
    <row r="44274" spans="6:6" x14ac:dyDescent="0.25">
      <c r="F44274" s="469"/>
    </row>
    <row r="44275" spans="6:6" x14ac:dyDescent="0.25">
      <c r="F44275" s="469"/>
    </row>
    <row r="44276" spans="6:6" x14ac:dyDescent="0.25">
      <c r="F44276" s="469"/>
    </row>
    <row r="44277" spans="6:6" x14ac:dyDescent="0.25">
      <c r="F44277" s="469"/>
    </row>
    <row r="44278" spans="6:6" x14ac:dyDescent="0.25">
      <c r="F44278" s="469"/>
    </row>
    <row r="44279" spans="6:6" x14ac:dyDescent="0.25">
      <c r="F44279" s="469"/>
    </row>
    <row r="44280" spans="6:6" x14ac:dyDescent="0.25">
      <c r="F44280" s="469"/>
    </row>
    <row r="44281" spans="6:6" x14ac:dyDescent="0.25">
      <c r="F44281" s="469"/>
    </row>
    <row r="44282" spans="6:6" x14ac:dyDescent="0.25">
      <c r="F44282" s="469"/>
    </row>
    <row r="44283" spans="6:6" x14ac:dyDescent="0.25">
      <c r="F44283" s="469"/>
    </row>
    <row r="44284" spans="6:6" x14ac:dyDescent="0.25">
      <c r="F44284" s="469"/>
    </row>
    <row r="44285" spans="6:6" x14ac:dyDescent="0.25">
      <c r="F44285" s="469"/>
    </row>
    <row r="44286" spans="6:6" x14ac:dyDescent="0.25">
      <c r="F44286" s="469"/>
    </row>
    <row r="44287" spans="6:6" x14ac:dyDescent="0.25">
      <c r="F44287" s="469"/>
    </row>
    <row r="44288" spans="6:6" x14ac:dyDescent="0.25">
      <c r="F44288" s="469"/>
    </row>
    <row r="44289" spans="6:6" x14ac:dyDescent="0.25">
      <c r="F44289" s="469"/>
    </row>
    <row r="44290" spans="6:6" x14ac:dyDescent="0.25">
      <c r="F44290" s="469"/>
    </row>
    <row r="44291" spans="6:6" x14ac:dyDescent="0.25">
      <c r="F44291" s="469"/>
    </row>
    <row r="44292" spans="6:6" x14ac:dyDescent="0.25">
      <c r="F44292" s="469"/>
    </row>
    <row r="44293" spans="6:6" x14ac:dyDescent="0.25">
      <c r="F44293" s="469"/>
    </row>
    <row r="44294" spans="6:6" x14ac:dyDescent="0.25">
      <c r="F44294" s="469"/>
    </row>
    <row r="44295" spans="6:6" x14ac:dyDescent="0.25">
      <c r="F44295" s="469"/>
    </row>
    <row r="44296" spans="6:6" x14ac:dyDescent="0.25">
      <c r="F44296" s="469"/>
    </row>
    <row r="44297" spans="6:6" x14ac:dyDescent="0.25">
      <c r="F44297" s="469"/>
    </row>
    <row r="44298" spans="6:6" x14ac:dyDescent="0.25">
      <c r="F44298" s="469"/>
    </row>
    <row r="44299" spans="6:6" x14ac:dyDescent="0.25">
      <c r="F44299" s="469"/>
    </row>
    <row r="44300" spans="6:6" x14ac:dyDescent="0.25">
      <c r="F44300" s="469"/>
    </row>
    <row r="44301" spans="6:6" x14ac:dyDescent="0.25">
      <c r="F44301" s="469"/>
    </row>
    <row r="44302" spans="6:6" x14ac:dyDescent="0.25">
      <c r="F44302" s="469"/>
    </row>
    <row r="44303" spans="6:6" x14ac:dyDescent="0.25">
      <c r="F44303" s="469"/>
    </row>
    <row r="44304" spans="6:6" x14ac:dyDescent="0.25">
      <c r="F44304" s="469"/>
    </row>
    <row r="44305" spans="6:6" x14ac:dyDescent="0.25">
      <c r="F44305" s="469"/>
    </row>
    <row r="44306" spans="6:6" x14ac:dyDescent="0.25">
      <c r="F44306" s="469"/>
    </row>
    <row r="44307" spans="6:6" x14ac:dyDescent="0.25">
      <c r="F44307" s="469"/>
    </row>
    <row r="44308" spans="6:6" x14ac:dyDescent="0.25">
      <c r="F44308" s="469"/>
    </row>
    <row r="44309" spans="6:6" x14ac:dyDescent="0.25">
      <c r="F44309" s="469"/>
    </row>
    <row r="44310" spans="6:6" x14ac:dyDescent="0.25">
      <c r="F44310" s="469"/>
    </row>
    <row r="44311" spans="6:6" x14ac:dyDescent="0.25">
      <c r="F44311" s="469"/>
    </row>
    <row r="44312" spans="6:6" x14ac:dyDescent="0.25">
      <c r="F44312" s="469"/>
    </row>
    <row r="44313" spans="6:6" x14ac:dyDescent="0.25">
      <c r="F44313" s="469"/>
    </row>
    <row r="44314" spans="6:6" x14ac:dyDescent="0.25">
      <c r="F44314" s="469"/>
    </row>
    <row r="44315" spans="6:6" x14ac:dyDescent="0.25">
      <c r="F44315" s="469"/>
    </row>
    <row r="44316" spans="6:6" x14ac:dyDescent="0.25">
      <c r="F44316" s="469"/>
    </row>
    <row r="44317" spans="6:6" x14ac:dyDescent="0.25">
      <c r="F44317" s="469"/>
    </row>
    <row r="44318" spans="6:6" x14ac:dyDescent="0.25">
      <c r="F44318" s="469"/>
    </row>
    <row r="44319" spans="6:6" x14ac:dyDescent="0.25">
      <c r="F44319" s="469"/>
    </row>
    <row r="44320" spans="6:6" x14ac:dyDescent="0.25">
      <c r="F44320" s="469"/>
    </row>
    <row r="44321" spans="6:6" x14ac:dyDescent="0.25">
      <c r="F44321" s="469"/>
    </row>
    <row r="44322" spans="6:6" x14ac:dyDescent="0.25">
      <c r="F44322" s="469"/>
    </row>
    <row r="44323" spans="6:6" x14ac:dyDescent="0.25">
      <c r="F44323" s="469"/>
    </row>
    <row r="44324" spans="6:6" x14ac:dyDescent="0.25">
      <c r="F44324" s="469"/>
    </row>
    <row r="44325" spans="6:6" x14ac:dyDescent="0.25">
      <c r="F44325" s="469"/>
    </row>
    <row r="44326" spans="6:6" x14ac:dyDescent="0.25">
      <c r="F44326" s="469"/>
    </row>
    <row r="44327" spans="6:6" x14ac:dyDescent="0.25">
      <c r="F44327" s="469"/>
    </row>
    <row r="44328" spans="6:6" x14ac:dyDescent="0.25">
      <c r="F44328" s="469"/>
    </row>
    <row r="44329" spans="6:6" x14ac:dyDescent="0.25">
      <c r="F44329" s="469"/>
    </row>
    <row r="44330" spans="6:6" x14ac:dyDescent="0.25">
      <c r="F44330" s="469"/>
    </row>
    <row r="44331" spans="6:6" x14ac:dyDescent="0.25">
      <c r="F44331" s="469"/>
    </row>
    <row r="44332" spans="6:6" x14ac:dyDescent="0.25">
      <c r="F44332" s="469"/>
    </row>
    <row r="44333" spans="6:6" x14ac:dyDescent="0.25">
      <c r="F44333" s="469"/>
    </row>
    <row r="44334" spans="6:6" x14ac:dyDescent="0.25">
      <c r="F44334" s="469"/>
    </row>
    <row r="44335" spans="6:6" x14ac:dyDescent="0.25">
      <c r="F44335" s="469"/>
    </row>
    <row r="44336" spans="6:6" x14ac:dyDescent="0.25">
      <c r="F44336" s="469"/>
    </row>
    <row r="44337" spans="6:6" x14ac:dyDescent="0.25">
      <c r="F44337" s="469"/>
    </row>
    <row r="44338" spans="6:6" x14ac:dyDescent="0.25">
      <c r="F44338" s="469"/>
    </row>
    <row r="44339" spans="6:6" x14ac:dyDescent="0.25">
      <c r="F44339" s="469"/>
    </row>
    <row r="44340" spans="6:6" x14ac:dyDescent="0.25">
      <c r="F44340" s="469"/>
    </row>
    <row r="44341" spans="6:6" x14ac:dyDescent="0.25">
      <c r="F44341" s="469"/>
    </row>
    <row r="44342" spans="6:6" x14ac:dyDescent="0.25">
      <c r="F44342" s="469"/>
    </row>
    <row r="44343" spans="6:6" x14ac:dyDescent="0.25">
      <c r="F44343" s="469"/>
    </row>
    <row r="44344" spans="6:6" x14ac:dyDescent="0.25">
      <c r="F44344" s="469"/>
    </row>
    <row r="44345" spans="6:6" x14ac:dyDescent="0.25">
      <c r="F44345" s="469"/>
    </row>
    <row r="44346" spans="6:6" x14ac:dyDescent="0.25">
      <c r="F44346" s="469"/>
    </row>
    <row r="44347" spans="6:6" x14ac:dyDescent="0.25">
      <c r="F44347" s="469"/>
    </row>
    <row r="44348" spans="6:6" x14ac:dyDescent="0.25">
      <c r="F44348" s="469"/>
    </row>
    <row r="44349" spans="6:6" x14ac:dyDescent="0.25">
      <c r="F44349" s="469"/>
    </row>
    <row r="44350" spans="6:6" x14ac:dyDescent="0.25">
      <c r="F44350" s="469"/>
    </row>
    <row r="44351" spans="6:6" x14ac:dyDescent="0.25">
      <c r="F44351" s="469"/>
    </row>
    <row r="44352" spans="6:6" x14ac:dyDescent="0.25">
      <c r="F44352" s="469"/>
    </row>
    <row r="44353" spans="6:6" x14ac:dyDescent="0.25">
      <c r="F44353" s="469"/>
    </row>
    <row r="44354" spans="6:6" x14ac:dyDescent="0.25">
      <c r="F44354" s="469"/>
    </row>
    <row r="44355" spans="6:6" x14ac:dyDescent="0.25">
      <c r="F44355" s="469"/>
    </row>
    <row r="44356" spans="6:6" x14ac:dyDescent="0.25">
      <c r="F44356" s="469"/>
    </row>
    <row r="44357" spans="6:6" x14ac:dyDescent="0.25">
      <c r="F44357" s="469"/>
    </row>
    <row r="44358" spans="6:6" x14ac:dyDescent="0.25">
      <c r="F44358" s="469"/>
    </row>
    <row r="44359" spans="6:6" x14ac:dyDescent="0.25">
      <c r="F44359" s="469"/>
    </row>
    <row r="44360" spans="6:6" x14ac:dyDescent="0.25">
      <c r="F44360" s="469"/>
    </row>
    <row r="44361" spans="6:6" x14ac:dyDescent="0.25">
      <c r="F44361" s="469"/>
    </row>
    <row r="44362" spans="6:6" x14ac:dyDescent="0.25">
      <c r="F44362" s="469"/>
    </row>
    <row r="44363" spans="6:6" x14ac:dyDescent="0.25">
      <c r="F44363" s="469"/>
    </row>
    <row r="44364" spans="6:6" x14ac:dyDescent="0.25">
      <c r="F44364" s="469"/>
    </row>
    <row r="44365" spans="6:6" x14ac:dyDescent="0.25">
      <c r="F44365" s="469"/>
    </row>
    <row r="44366" spans="6:6" x14ac:dyDescent="0.25">
      <c r="F44366" s="469"/>
    </row>
    <row r="44367" spans="6:6" x14ac:dyDescent="0.25">
      <c r="F44367" s="469"/>
    </row>
    <row r="44368" spans="6:6" x14ac:dyDescent="0.25">
      <c r="F44368" s="469"/>
    </row>
    <row r="44369" spans="6:6" x14ac:dyDescent="0.25">
      <c r="F44369" s="469"/>
    </row>
    <row r="44370" spans="6:6" x14ac:dyDescent="0.25">
      <c r="F44370" s="469"/>
    </row>
    <row r="44371" spans="6:6" x14ac:dyDescent="0.25">
      <c r="F44371" s="469"/>
    </row>
    <row r="44372" spans="6:6" x14ac:dyDescent="0.25">
      <c r="F44372" s="469"/>
    </row>
    <row r="44373" spans="6:6" x14ac:dyDescent="0.25">
      <c r="F44373" s="469"/>
    </row>
    <row r="44374" spans="6:6" x14ac:dyDescent="0.25">
      <c r="F44374" s="469"/>
    </row>
    <row r="44375" spans="6:6" x14ac:dyDescent="0.25">
      <c r="F44375" s="469"/>
    </row>
    <row r="44376" spans="6:6" x14ac:dyDescent="0.25">
      <c r="F44376" s="469"/>
    </row>
    <row r="44377" spans="6:6" x14ac:dyDescent="0.25">
      <c r="F44377" s="469"/>
    </row>
    <row r="44378" spans="6:6" x14ac:dyDescent="0.25">
      <c r="F44378" s="469"/>
    </row>
    <row r="44379" spans="6:6" x14ac:dyDescent="0.25">
      <c r="F44379" s="469"/>
    </row>
    <row r="44380" spans="6:6" x14ac:dyDescent="0.25">
      <c r="F44380" s="469"/>
    </row>
    <row r="44381" spans="6:6" x14ac:dyDescent="0.25">
      <c r="F44381" s="469"/>
    </row>
    <row r="44382" spans="6:6" x14ac:dyDescent="0.25">
      <c r="F44382" s="469"/>
    </row>
    <row r="44383" spans="6:6" x14ac:dyDescent="0.25">
      <c r="F44383" s="469"/>
    </row>
    <row r="44384" spans="6:6" x14ac:dyDescent="0.25">
      <c r="F44384" s="469"/>
    </row>
    <row r="44385" spans="6:6" x14ac:dyDescent="0.25">
      <c r="F44385" s="469"/>
    </row>
    <row r="44386" spans="6:6" x14ac:dyDescent="0.25">
      <c r="F44386" s="469"/>
    </row>
    <row r="44387" spans="6:6" x14ac:dyDescent="0.25">
      <c r="F44387" s="469"/>
    </row>
    <row r="44388" spans="6:6" x14ac:dyDescent="0.25">
      <c r="F44388" s="469"/>
    </row>
    <row r="44389" spans="6:6" x14ac:dyDescent="0.25">
      <c r="F44389" s="469"/>
    </row>
    <row r="44390" spans="6:6" x14ac:dyDescent="0.25">
      <c r="F44390" s="469"/>
    </row>
    <row r="44391" spans="6:6" x14ac:dyDescent="0.25">
      <c r="F44391" s="469"/>
    </row>
    <row r="44392" spans="6:6" x14ac:dyDescent="0.25">
      <c r="F44392" s="469"/>
    </row>
    <row r="44393" spans="6:6" x14ac:dyDescent="0.25">
      <c r="F44393" s="469"/>
    </row>
    <row r="44394" spans="6:6" x14ac:dyDescent="0.25">
      <c r="F44394" s="469"/>
    </row>
    <row r="44395" spans="6:6" x14ac:dyDescent="0.25">
      <c r="F44395" s="469"/>
    </row>
    <row r="44396" spans="6:6" x14ac:dyDescent="0.25">
      <c r="F44396" s="469"/>
    </row>
    <row r="44397" spans="6:6" x14ac:dyDescent="0.25">
      <c r="F44397" s="469"/>
    </row>
    <row r="44398" spans="6:6" x14ac:dyDescent="0.25">
      <c r="F44398" s="469"/>
    </row>
    <row r="44399" spans="6:6" x14ac:dyDescent="0.25">
      <c r="F44399" s="469"/>
    </row>
    <row r="44400" spans="6:6" x14ac:dyDescent="0.25">
      <c r="F44400" s="469"/>
    </row>
    <row r="44401" spans="6:6" x14ac:dyDescent="0.25">
      <c r="F44401" s="469"/>
    </row>
    <row r="44402" spans="6:6" x14ac:dyDescent="0.25">
      <c r="F44402" s="469"/>
    </row>
    <row r="44403" spans="6:6" x14ac:dyDescent="0.25">
      <c r="F44403" s="469"/>
    </row>
    <row r="44404" spans="6:6" x14ac:dyDescent="0.25">
      <c r="F44404" s="469"/>
    </row>
    <row r="44405" spans="6:6" x14ac:dyDescent="0.25">
      <c r="F44405" s="469"/>
    </row>
    <row r="44406" spans="6:6" x14ac:dyDescent="0.25">
      <c r="F44406" s="469"/>
    </row>
    <row r="44407" spans="6:6" x14ac:dyDescent="0.25">
      <c r="F44407" s="469"/>
    </row>
    <row r="44408" spans="6:6" x14ac:dyDescent="0.25">
      <c r="F44408" s="469"/>
    </row>
    <row r="44409" spans="6:6" x14ac:dyDescent="0.25">
      <c r="F44409" s="469"/>
    </row>
    <row r="44410" spans="6:6" x14ac:dyDescent="0.25">
      <c r="F44410" s="469"/>
    </row>
    <row r="44411" spans="6:6" x14ac:dyDescent="0.25">
      <c r="F44411" s="469"/>
    </row>
    <row r="44412" spans="6:6" x14ac:dyDescent="0.25">
      <c r="F44412" s="469"/>
    </row>
    <row r="44413" spans="6:6" x14ac:dyDescent="0.25">
      <c r="F44413" s="469"/>
    </row>
    <row r="44414" spans="6:6" x14ac:dyDescent="0.25">
      <c r="F44414" s="469"/>
    </row>
    <row r="44415" spans="6:6" x14ac:dyDescent="0.25">
      <c r="F44415" s="469"/>
    </row>
    <row r="44416" spans="6:6" x14ac:dyDescent="0.25">
      <c r="F44416" s="469"/>
    </row>
    <row r="44417" spans="6:6" x14ac:dyDescent="0.25">
      <c r="F44417" s="469"/>
    </row>
    <row r="44418" spans="6:6" x14ac:dyDescent="0.25">
      <c r="F44418" s="469"/>
    </row>
    <row r="44419" spans="6:6" x14ac:dyDescent="0.25">
      <c r="F44419" s="469"/>
    </row>
    <row r="44420" spans="6:6" x14ac:dyDescent="0.25">
      <c r="F44420" s="469"/>
    </row>
    <row r="44421" spans="6:6" x14ac:dyDescent="0.25">
      <c r="F44421" s="469"/>
    </row>
    <row r="44422" spans="6:6" x14ac:dyDescent="0.25">
      <c r="F44422" s="469"/>
    </row>
    <row r="44423" spans="6:6" x14ac:dyDescent="0.25">
      <c r="F44423" s="469"/>
    </row>
    <row r="44424" spans="6:6" x14ac:dyDescent="0.25">
      <c r="F44424" s="469"/>
    </row>
    <row r="44425" spans="6:6" x14ac:dyDescent="0.25">
      <c r="F44425" s="469"/>
    </row>
    <row r="44426" spans="6:6" x14ac:dyDescent="0.25">
      <c r="F44426" s="469"/>
    </row>
    <row r="44427" spans="6:6" x14ac:dyDescent="0.25">
      <c r="F44427" s="469"/>
    </row>
    <row r="44428" spans="6:6" x14ac:dyDescent="0.25">
      <c r="F44428" s="469"/>
    </row>
    <row r="44429" spans="6:6" x14ac:dyDescent="0.25">
      <c r="F44429" s="469"/>
    </row>
    <row r="44430" spans="6:6" x14ac:dyDescent="0.25">
      <c r="F44430" s="469"/>
    </row>
    <row r="44431" spans="6:6" x14ac:dyDescent="0.25">
      <c r="F44431" s="469"/>
    </row>
    <row r="44432" spans="6:6" x14ac:dyDescent="0.25">
      <c r="F44432" s="469"/>
    </row>
    <row r="44433" spans="6:6" x14ac:dyDescent="0.25">
      <c r="F44433" s="469"/>
    </row>
    <row r="44434" spans="6:6" x14ac:dyDescent="0.25">
      <c r="F44434" s="469"/>
    </row>
    <row r="44435" spans="6:6" x14ac:dyDescent="0.25">
      <c r="F44435" s="469"/>
    </row>
    <row r="44436" spans="6:6" x14ac:dyDescent="0.25">
      <c r="F44436" s="469"/>
    </row>
    <row r="44437" spans="6:6" x14ac:dyDescent="0.25">
      <c r="F44437" s="469"/>
    </row>
    <row r="44438" spans="6:6" x14ac:dyDescent="0.25">
      <c r="F44438" s="469"/>
    </row>
    <row r="44439" spans="6:6" x14ac:dyDescent="0.25">
      <c r="F44439" s="469"/>
    </row>
    <row r="44440" spans="6:6" x14ac:dyDescent="0.25">
      <c r="F44440" s="469"/>
    </row>
    <row r="44441" spans="6:6" x14ac:dyDescent="0.25">
      <c r="F44441" s="469"/>
    </row>
    <row r="44442" spans="6:6" x14ac:dyDescent="0.25">
      <c r="F44442" s="469"/>
    </row>
    <row r="44443" spans="6:6" x14ac:dyDescent="0.25">
      <c r="F44443" s="469"/>
    </row>
    <row r="44444" spans="6:6" x14ac:dyDescent="0.25">
      <c r="F44444" s="469"/>
    </row>
    <row r="44445" spans="6:6" x14ac:dyDescent="0.25">
      <c r="F44445" s="469"/>
    </row>
    <row r="44446" spans="6:6" x14ac:dyDescent="0.25">
      <c r="F44446" s="469"/>
    </row>
    <row r="44447" spans="6:6" x14ac:dyDescent="0.25">
      <c r="F44447" s="469"/>
    </row>
    <row r="44448" spans="6:6" x14ac:dyDescent="0.25">
      <c r="F44448" s="469"/>
    </row>
    <row r="44449" spans="6:6" x14ac:dyDescent="0.25">
      <c r="F44449" s="469"/>
    </row>
    <row r="44450" spans="6:6" x14ac:dyDescent="0.25">
      <c r="F44450" s="469"/>
    </row>
    <row r="44451" spans="6:6" x14ac:dyDescent="0.25">
      <c r="F44451" s="469"/>
    </row>
    <row r="44452" spans="6:6" x14ac:dyDescent="0.25">
      <c r="F44452" s="469"/>
    </row>
    <row r="44453" spans="6:6" x14ac:dyDescent="0.25">
      <c r="F44453" s="469"/>
    </row>
    <row r="44454" spans="6:6" x14ac:dyDescent="0.25">
      <c r="F44454" s="469"/>
    </row>
    <row r="44455" spans="6:6" x14ac:dyDescent="0.25">
      <c r="F44455" s="469"/>
    </row>
    <row r="44456" spans="6:6" x14ac:dyDescent="0.25">
      <c r="F44456" s="469"/>
    </row>
    <row r="44457" spans="6:6" x14ac:dyDescent="0.25">
      <c r="F44457" s="469"/>
    </row>
    <row r="44458" spans="6:6" x14ac:dyDescent="0.25">
      <c r="F44458" s="469"/>
    </row>
    <row r="44459" spans="6:6" x14ac:dyDescent="0.25">
      <c r="F44459" s="469"/>
    </row>
    <row r="44460" spans="6:6" x14ac:dyDescent="0.25">
      <c r="F44460" s="469"/>
    </row>
    <row r="44461" spans="6:6" x14ac:dyDescent="0.25">
      <c r="F44461" s="469"/>
    </row>
    <row r="44462" spans="6:6" x14ac:dyDescent="0.25">
      <c r="F44462" s="469"/>
    </row>
    <row r="44463" spans="6:6" x14ac:dyDescent="0.25">
      <c r="F44463" s="469"/>
    </row>
    <row r="44464" spans="6:6" x14ac:dyDescent="0.25">
      <c r="F44464" s="469"/>
    </row>
    <row r="44465" spans="6:6" x14ac:dyDescent="0.25">
      <c r="F44465" s="469"/>
    </row>
    <row r="44466" spans="6:6" x14ac:dyDescent="0.25">
      <c r="F44466" s="469"/>
    </row>
    <row r="44467" spans="6:6" x14ac:dyDescent="0.25">
      <c r="F44467" s="469"/>
    </row>
    <row r="44468" spans="6:6" x14ac:dyDescent="0.25">
      <c r="F44468" s="469"/>
    </row>
    <row r="44469" spans="6:6" x14ac:dyDescent="0.25">
      <c r="F44469" s="469"/>
    </row>
    <row r="44470" spans="6:6" x14ac:dyDescent="0.25">
      <c r="F44470" s="469"/>
    </row>
    <row r="44471" spans="6:6" x14ac:dyDescent="0.25">
      <c r="F44471" s="469"/>
    </row>
    <row r="44472" spans="6:6" x14ac:dyDescent="0.25">
      <c r="F44472" s="469"/>
    </row>
    <row r="44473" spans="6:6" x14ac:dyDescent="0.25">
      <c r="F44473" s="469"/>
    </row>
    <row r="44474" spans="6:6" x14ac:dyDescent="0.25">
      <c r="F44474" s="469"/>
    </row>
    <row r="44475" spans="6:6" x14ac:dyDescent="0.25">
      <c r="F44475" s="469"/>
    </row>
    <row r="44476" spans="6:6" x14ac:dyDescent="0.25">
      <c r="F44476" s="469"/>
    </row>
    <row r="44477" spans="6:6" x14ac:dyDescent="0.25">
      <c r="F44477" s="469"/>
    </row>
    <row r="44478" spans="6:6" x14ac:dyDescent="0.25">
      <c r="F44478" s="469"/>
    </row>
    <row r="44479" spans="6:6" x14ac:dyDescent="0.25">
      <c r="F44479" s="469"/>
    </row>
    <row r="44480" spans="6:6" x14ac:dyDescent="0.25">
      <c r="F44480" s="469"/>
    </row>
    <row r="44481" spans="6:6" x14ac:dyDescent="0.25">
      <c r="F44481" s="469"/>
    </row>
    <row r="44482" spans="6:6" x14ac:dyDescent="0.25">
      <c r="F44482" s="469"/>
    </row>
    <row r="44483" spans="6:6" x14ac:dyDescent="0.25">
      <c r="F44483" s="469"/>
    </row>
    <row r="44484" spans="6:6" x14ac:dyDescent="0.25">
      <c r="F44484" s="469"/>
    </row>
    <row r="44485" spans="6:6" x14ac:dyDescent="0.25">
      <c r="F44485" s="469"/>
    </row>
    <row r="44486" spans="6:6" x14ac:dyDescent="0.25">
      <c r="F44486" s="469"/>
    </row>
    <row r="44487" spans="6:6" x14ac:dyDescent="0.25">
      <c r="F44487" s="469"/>
    </row>
    <row r="44488" spans="6:6" x14ac:dyDescent="0.25">
      <c r="F44488" s="469"/>
    </row>
    <row r="44489" spans="6:6" x14ac:dyDescent="0.25">
      <c r="F44489" s="469"/>
    </row>
    <row r="44490" spans="6:6" x14ac:dyDescent="0.25">
      <c r="F44490" s="469"/>
    </row>
    <row r="44491" spans="6:6" x14ac:dyDescent="0.25">
      <c r="F44491" s="469"/>
    </row>
    <row r="44492" spans="6:6" x14ac:dyDescent="0.25">
      <c r="F44492" s="469"/>
    </row>
    <row r="44493" spans="6:6" x14ac:dyDescent="0.25">
      <c r="F44493" s="469"/>
    </row>
    <row r="44494" spans="6:6" x14ac:dyDescent="0.25">
      <c r="F44494" s="469"/>
    </row>
    <row r="44495" spans="6:6" x14ac:dyDescent="0.25">
      <c r="F44495" s="469"/>
    </row>
    <row r="44496" spans="6:6" x14ac:dyDescent="0.25">
      <c r="F44496" s="469"/>
    </row>
    <row r="44497" spans="6:6" x14ac:dyDescent="0.25">
      <c r="F44497" s="469"/>
    </row>
    <row r="44498" spans="6:6" x14ac:dyDescent="0.25">
      <c r="F44498" s="469"/>
    </row>
    <row r="44499" spans="6:6" x14ac:dyDescent="0.25">
      <c r="F44499" s="469"/>
    </row>
    <row r="44500" spans="6:6" x14ac:dyDescent="0.25">
      <c r="F44500" s="469"/>
    </row>
    <row r="44501" spans="6:6" x14ac:dyDescent="0.25">
      <c r="F44501" s="469"/>
    </row>
    <row r="44502" spans="6:6" x14ac:dyDescent="0.25">
      <c r="F44502" s="469"/>
    </row>
    <row r="44503" spans="6:6" x14ac:dyDescent="0.25">
      <c r="F44503" s="469"/>
    </row>
    <row r="44504" spans="6:6" x14ac:dyDescent="0.25">
      <c r="F44504" s="469"/>
    </row>
    <row r="44505" spans="6:6" x14ac:dyDescent="0.25">
      <c r="F44505" s="469"/>
    </row>
    <row r="44506" spans="6:6" x14ac:dyDescent="0.25">
      <c r="F44506" s="469"/>
    </row>
    <row r="44507" spans="6:6" x14ac:dyDescent="0.25">
      <c r="F44507" s="469"/>
    </row>
    <row r="44508" spans="6:6" x14ac:dyDescent="0.25">
      <c r="F44508" s="469"/>
    </row>
    <row r="44509" spans="6:6" x14ac:dyDescent="0.25">
      <c r="F44509" s="469"/>
    </row>
    <row r="44510" spans="6:6" x14ac:dyDescent="0.25">
      <c r="F44510" s="469"/>
    </row>
    <row r="44511" spans="6:6" x14ac:dyDescent="0.25">
      <c r="F44511" s="469"/>
    </row>
    <row r="44512" spans="6:6" x14ac:dyDescent="0.25">
      <c r="F44512" s="469"/>
    </row>
    <row r="44513" spans="6:6" x14ac:dyDescent="0.25">
      <c r="F44513" s="469"/>
    </row>
    <row r="44514" spans="6:6" x14ac:dyDescent="0.25">
      <c r="F44514" s="469"/>
    </row>
    <row r="44515" spans="6:6" x14ac:dyDescent="0.25">
      <c r="F44515" s="469"/>
    </row>
    <row r="44516" spans="6:6" x14ac:dyDescent="0.25">
      <c r="F44516" s="469"/>
    </row>
    <row r="44517" spans="6:6" x14ac:dyDescent="0.25">
      <c r="F44517" s="469"/>
    </row>
    <row r="44518" spans="6:6" x14ac:dyDescent="0.25">
      <c r="F44518" s="469"/>
    </row>
    <row r="44519" spans="6:6" x14ac:dyDescent="0.25">
      <c r="F44519" s="469"/>
    </row>
    <row r="44520" spans="6:6" x14ac:dyDescent="0.25">
      <c r="F44520" s="469"/>
    </row>
    <row r="44521" spans="6:6" x14ac:dyDescent="0.25">
      <c r="F44521" s="469"/>
    </row>
    <row r="44522" spans="6:6" x14ac:dyDescent="0.25">
      <c r="F44522" s="469"/>
    </row>
    <row r="44523" spans="6:6" x14ac:dyDescent="0.25">
      <c r="F44523" s="469"/>
    </row>
    <row r="44524" spans="6:6" x14ac:dyDescent="0.25">
      <c r="F44524" s="469"/>
    </row>
    <row r="44525" spans="6:6" x14ac:dyDescent="0.25">
      <c r="F44525" s="469"/>
    </row>
    <row r="44526" spans="6:6" x14ac:dyDescent="0.25">
      <c r="F44526" s="469"/>
    </row>
    <row r="44527" spans="6:6" x14ac:dyDescent="0.25">
      <c r="F44527" s="469"/>
    </row>
    <row r="44528" spans="6:6" x14ac:dyDescent="0.25">
      <c r="F44528" s="469"/>
    </row>
    <row r="44529" spans="6:6" x14ac:dyDescent="0.25">
      <c r="F44529" s="469"/>
    </row>
    <row r="44530" spans="6:6" x14ac:dyDescent="0.25">
      <c r="F44530" s="469"/>
    </row>
    <row r="44531" spans="6:6" x14ac:dyDescent="0.25">
      <c r="F44531" s="469"/>
    </row>
    <row r="44532" spans="6:6" x14ac:dyDescent="0.25">
      <c r="F44532" s="469"/>
    </row>
    <row r="44533" spans="6:6" x14ac:dyDescent="0.25">
      <c r="F44533" s="469"/>
    </row>
    <row r="44534" spans="6:6" x14ac:dyDescent="0.25">
      <c r="F44534" s="469"/>
    </row>
    <row r="44535" spans="6:6" x14ac:dyDescent="0.25">
      <c r="F44535" s="469"/>
    </row>
    <row r="44536" spans="6:6" x14ac:dyDescent="0.25">
      <c r="F44536" s="469"/>
    </row>
    <row r="44537" spans="6:6" x14ac:dyDescent="0.25">
      <c r="F44537" s="469"/>
    </row>
    <row r="44538" spans="6:6" x14ac:dyDescent="0.25">
      <c r="F44538" s="469"/>
    </row>
    <row r="44539" spans="6:6" x14ac:dyDescent="0.25">
      <c r="F44539" s="469"/>
    </row>
    <row r="44540" spans="6:6" x14ac:dyDescent="0.25">
      <c r="F44540" s="469"/>
    </row>
    <row r="44541" spans="6:6" x14ac:dyDescent="0.25">
      <c r="F44541" s="469"/>
    </row>
    <row r="44542" spans="6:6" x14ac:dyDescent="0.25">
      <c r="F44542" s="469"/>
    </row>
    <row r="44543" spans="6:6" x14ac:dyDescent="0.25">
      <c r="F44543" s="469"/>
    </row>
    <row r="44544" spans="6:6" x14ac:dyDescent="0.25">
      <c r="F44544" s="469"/>
    </row>
    <row r="44545" spans="6:6" x14ac:dyDescent="0.25">
      <c r="F44545" s="469"/>
    </row>
    <row r="44546" spans="6:6" x14ac:dyDescent="0.25">
      <c r="F44546" s="469"/>
    </row>
    <row r="44547" spans="6:6" x14ac:dyDescent="0.25">
      <c r="F44547" s="469"/>
    </row>
    <row r="44548" spans="6:6" x14ac:dyDescent="0.25">
      <c r="F44548" s="469"/>
    </row>
    <row r="44549" spans="6:6" x14ac:dyDescent="0.25">
      <c r="F44549" s="469"/>
    </row>
    <row r="44550" spans="6:6" x14ac:dyDescent="0.25">
      <c r="F44550" s="469"/>
    </row>
    <row r="44551" spans="6:6" x14ac:dyDescent="0.25">
      <c r="F44551" s="469"/>
    </row>
    <row r="44552" spans="6:6" x14ac:dyDescent="0.25">
      <c r="F44552" s="469"/>
    </row>
    <row r="44553" spans="6:6" x14ac:dyDescent="0.25">
      <c r="F44553" s="469"/>
    </row>
    <row r="44554" spans="6:6" x14ac:dyDescent="0.25">
      <c r="F44554" s="469"/>
    </row>
    <row r="44555" spans="6:6" x14ac:dyDescent="0.25">
      <c r="F44555" s="469"/>
    </row>
    <row r="44556" spans="6:6" x14ac:dyDescent="0.25">
      <c r="F44556" s="469"/>
    </row>
    <row r="44557" spans="6:6" x14ac:dyDescent="0.25">
      <c r="F44557" s="469"/>
    </row>
    <row r="44558" spans="6:6" x14ac:dyDescent="0.25">
      <c r="F44558" s="469"/>
    </row>
    <row r="44559" spans="6:6" x14ac:dyDescent="0.25">
      <c r="F44559" s="469"/>
    </row>
    <row r="44560" spans="6:6" x14ac:dyDescent="0.25">
      <c r="F44560" s="469"/>
    </row>
    <row r="44561" spans="6:6" x14ac:dyDescent="0.25">
      <c r="F44561" s="469"/>
    </row>
    <row r="44562" spans="6:6" x14ac:dyDescent="0.25">
      <c r="F44562" s="469"/>
    </row>
    <row r="44563" spans="6:6" x14ac:dyDescent="0.25">
      <c r="F44563" s="469"/>
    </row>
    <row r="44564" spans="6:6" x14ac:dyDescent="0.25">
      <c r="F44564" s="469"/>
    </row>
    <row r="44565" spans="6:6" x14ac:dyDescent="0.25">
      <c r="F44565" s="469"/>
    </row>
    <row r="44566" spans="6:6" x14ac:dyDescent="0.25">
      <c r="F44566" s="469"/>
    </row>
    <row r="44567" spans="6:6" x14ac:dyDescent="0.25">
      <c r="F44567" s="469"/>
    </row>
    <row r="44568" spans="6:6" x14ac:dyDescent="0.25">
      <c r="F44568" s="469"/>
    </row>
    <row r="44569" spans="6:6" x14ac:dyDescent="0.25">
      <c r="F44569" s="469"/>
    </row>
    <row r="44570" spans="6:6" x14ac:dyDescent="0.25">
      <c r="F44570" s="469"/>
    </row>
    <row r="44571" spans="6:6" x14ac:dyDescent="0.25">
      <c r="F44571" s="469"/>
    </row>
    <row r="44572" spans="6:6" x14ac:dyDescent="0.25">
      <c r="F44572" s="469"/>
    </row>
    <row r="44573" spans="6:6" x14ac:dyDescent="0.25">
      <c r="F44573" s="469"/>
    </row>
    <row r="44574" spans="6:6" x14ac:dyDescent="0.25">
      <c r="F44574" s="469"/>
    </row>
    <row r="44575" spans="6:6" x14ac:dyDescent="0.25">
      <c r="F44575" s="469"/>
    </row>
    <row r="44576" spans="6:6" x14ac:dyDescent="0.25">
      <c r="F44576" s="469"/>
    </row>
    <row r="44577" spans="6:6" x14ac:dyDescent="0.25">
      <c r="F44577" s="469"/>
    </row>
    <row r="44578" spans="6:6" x14ac:dyDescent="0.25">
      <c r="F44578" s="469"/>
    </row>
    <row r="44579" spans="6:6" x14ac:dyDescent="0.25">
      <c r="F44579" s="469"/>
    </row>
    <row r="44580" spans="6:6" x14ac:dyDescent="0.25">
      <c r="F44580" s="469"/>
    </row>
    <row r="44581" spans="6:6" x14ac:dyDescent="0.25">
      <c r="F44581" s="469"/>
    </row>
    <row r="44582" spans="6:6" x14ac:dyDescent="0.25">
      <c r="F44582" s="469"/>
    </row>
    <row r="44583" spans="6:6" x14ac:dyDescent="0.25">
      <c r="F44583" s="469"/>
    </row>
    <row r="44584" spans="6:6" x14ac:dyDescent="0.25">
      <c r="F44584" s="469"/>
    </row>
    <row r="44585" spans="6:6" x14ac:dyDescent="0.25">
      <c r="F44585" s="469"/>
    </row>
    <row r="44586" spans="6:6" x14ac:dyDescent="0.25">
      <c r="F44586" s="469"/>
    </row>
    <row r="44587" spans="6:6" x14ac:dyDescent="0.25">
      <c r="F44587" s="469"/>
    </row>
    <row r="44588" spans="6:6" x14ac:dyDescent="0.25">
      <c r="F44588" s="469"/>
    </row>
    <row r="44589" spans="6:6" x14ac:dyDescent="0.25">
      <c r="F44589" s="469"/>
    </row>
    <row r="44590" spans="6:6" x14ac:dyDescent="0.25">
      <c r="F44590" s="469"/>
    </row>
    <row r="44591" spans="6:6" x14ac:dyDescent="0.25">
      <c r="F44591" s="469"/>
    </row>
    <row r="44592" spans="6:6" x14ac:dyDescent="0.25">
      <c r="F44592" s="469"/>
    </row>
    <row r="44593" spans="6:6" x14ac:dyDescent="0.25">
      <c r="F44593" s="469"/>
    </row>
    <row r="44594" spans="6:6" x14ac:dyDescent="0.25">
      <c r="F44594" s="469"/>
    </row>
    <row r="44595" spans="6:6" x14ac:dyDescent="0.25">
      <c r="F44595" s="469"/>
    </row>
    <row r="44596" spans="6:6" x14ac:dyDescent="0.25">
      <c r="F44596" s="469"/>
    </row>
    <row r="44597" spans="6:6" x14ac:dyDescent="0.25">
      <c r="F44597" s="469"/>
    </row>
    <row r="44598" spans="6:6" x14ac:dyDescent="0.25">
      <c r="F44598" s="469"/>
    </row>
    <row r="44599" spans="6:6" x14ac:dyDescent="0.25">
      <c r="F44599" s="469"/>
    </row>
    <row r="44600" spans="6:6" x14ac:dyDescent="0.25">
      <c r="F44600" s="469"/>
    </row>
    <row r="44601" spans="6:6" x14ac:dyDescent="0.25">
      <c r="F44601" s="469"/>
    </row>
    <row r="44602" spans="6:6" x14ac:dyDescent="0.25">
      <c r="F44602" s="469"/>
    </row>
    <row r="44603" spans="6:6" x14ac:dyDescent="0.25">
      <c r="F44603" s="469"/>
    </row>
    <row r="44604" spans="6:6" x14ac:dyDescent="0.25">
      <c r="F44604" s="469"/>
    </row>
    <row r="44605" spans="6:6" x14ac:dyDescent="0.25">
      <c r="F44605" s="469"/>
    </row>
    <row r="44606" spans="6:6" x14ac:dyDescent="0.25">
      <c r="F44606" s="469"/>
    </row>
    <row r="44607" spans="6:6" x14ac:dyDescent="0.25">
      <c r="F44607" s="469"/>
    </row>
    <row r="44608" spans="6:6" x14ac:dyDescent="0.25">
      <c r="F44608" s="469"/>
    </row>
    <row r="44609" spans="6:6" x14ac:dyDescent="0.25">
      <c r="F44609" s="469"/>
    </row>
    <row r="44610" spans="6:6" x14ac:dyDescent="0.25">
      <c r="F44610" s="469"/>
    </row>
    <row r="44611" spans="6:6" x14ac:dyDescent="0.25">
      <c r="F44611" s="469"/>
    </row>
    <row r="44612" spans="6:6" x14ac:dyDescent="0.25">
      <c r="F44612" s="469"/>
    </row>
    <row r="44613" spans="6:6" x14ac:dyDescent="0.25">
      <c r="F44613" s="469"/>
    </row>
    <row r="44614" spans="6:6" x14ac:dyDescent="0.25">
      <c r="F44614" s="469"/>
    </row>
    <row r="44615" spans="6:6" x14ac:dyDescent="0.25">
      <c r="F44615" s="469"/>
    </row>
    <row r="44616" spans="6:6" x14ac:dyDescent="0.25">
      <c r="F44616" s="469"/>
    </row>
    <row r="44617" spans="6:6" x14ac:dyDescent="0.25">
      <c r="F44617" s="469"/>
    </row>
    <row r="44618" spans="6:6" x14ac:dyDescent="0.25">
      <c r="F44618" s="469"/>
    </row>
    <row r="44619" spans="6:6" x14ac:dyDescent="0.25">
      <c r="F44619" s="469"/>
    </row>
    <row r="44620" spans="6:6" x14ac:dyDescent="0.25">
      <c r="F44620" s="469"/>
    </row>
    <row r="44621" spans="6:6" x14ac:dyDescent="0.25">
      <c r="F44621" s="469"/>
    </row>
    <row r="44622" spans="6:6" x14ac:dyDescent="0.25">
      <c r="F44622" s="469"/>
    </row>
    <row r="44623" spans="6:6" x14ac:dyDescent="0.25">
      <c r="F44623" s="469"/>
    </row>
    <row r="44624" spans="6:6" x14ac:dyDescent="0.25">
      <c r="F44624" s="469"/>
    </row>
    <row r="44625" spans="6:6" x14ac:dyDescent="0.25">
      <c r="F44625" s="469"/>
    </row>
    <row r="44626" spans="6:6" x14ac:dyDescent="0.25">
      <c r="F44626" s="469"/>
    </row>
    <row r="44627" spans="6:6" x14ac:dyDescent="0.25">
      <c r="F44627" s="469"/>
    </row>
    <row r="44628" spans="6:6" x14ac:dyDescent="0.25">
      <c r="F44628" s="469"/>
    </row>
    <row r="44629" spans="6:6" x14ac:dyDescent="0.25">
      <c r="F44629" s="469"/>
    </row>
    <row r="44630" spans="6:6" x14ac:dyDescent="0.25">
      <c r="F44630" s="469"/>
    </row>
    <row r="44631" spans="6:6" x14ac:dyDescent="0.25">
      <c r="F44631" s="469"/>
    </row>
    <row r="44632" spans="6:6" x14ac:dyDescent="0.25">
      <c r="F44632" s="469"/>
    </row>
    <row r="44633" spans="6:6" x14ac:dyDescent="0.25">
      <c r="F44633" s="469"/>
    </row>
    <row r="44634" spans="6:6" x14ac:dyDescent="0.25">
      <c r="F44634" s="469"/>
    </row>
    <row r="44635" spans="6:6" x14ac:dyDescent="0.25">
      <c r="F44635" s="469"/>
    </row>
    <row r="44636" spans="6:6" x14ac:dyDescent="0.25">
      <c r="F44636" s="469"/>
    </row>
    <row r="44637" spans="6:6" x14ac:dyDescent="0.25">
      <c r="F44637" s="469"/>
    </row>
    <row r="44638" spans="6:6" x14ac:dyDescent="0.25">
      <c r="F44638" s="469"/>
    </row>
    <row r="44639" spans="6:6" x14ac:dyDescent="0.25">
      <c r="F44639" s="469"/>
    </row>
    <row r="44640" spans="6:6" x14ac:dyDescent="0.25">
      <c r="F44640" s="469"/>
    </row>
    <row r="44641" spans="6:6" x14ac:dyDescent="0.25">
      <c r="F44641" s="469"/>
    </row>
    <row r="44642" spans="6:6" x14ac:dyDescent="0.25">
      <c r="F44642" s="469"/>
    </row>
    <row r="44643" spans="6:6" x14ac:dyDescent="0.25">
      <c r="F44643" s="469"/>
    </row>
    <row r="44644" spans="6:6" x14ac:dyDescent="0.25">
      <c r="F44644" s="469"/>
    </row>
    <row r="44645" spans="6:6" x14ac:dyDescent="0.25">
      <c r="F44645" s="469"/>
    </row>
    <row r="44646" spans="6:6" x14ac:dyDescent="0.25">
      <c r="F44646" s="469"/>
    </row>
    <row r="44647" spans="6:6" x14ac:dyDescent="0.25">
      <c r="F44647" s="469"/>
    </row>
    <row r="44648" spans="6:6" x14ac:dyDescent="0.25">
      <c r="F44648" s="469"/>
    </row>
    <row r="44649" spans="6:6" x14ac:dyDescent="0.25">
      <c r="F44649" s="469"/>
    </row>
    <row r="44650" spans="6:6" x14ac:dyDescent="0.25">
      <c r="F44650" s="469"/>
    </row>
    <row r="44651" spans="6:6" x14ac:dyDescent="0.25">
      <c r="F44651" s="469"/>
    </row>
    <row r="44652" spans="6:6" x14ac:dyDescent="0.25">
      <c r="F44652" s="469"/>
    </row>
    <row r="44653" spans="6:6" x14ac:dyDescent="0.25">
      <c r="F44653" s="469"/>
    </row>
    <row r="44654" spans="6:6" x14ac:dyDescent="0.25">
      <c r="F44654" s="469"/>
    </row>
    <row r="44655" spans="6:6" x14ac:dyDescent="0.25">
      <c r="F44655" s="469"/>
    </row>
    <row r="44656" spans="6:6" x14ac:dyDescent="0.25">
      <c r="F44656" s="469"/>
    </row>
    <row r="44657" spans="6:6" x14ac:dyDescent="0.25">
      <c r="F44657" s="469"/>
    </row>
    <row r="44658" spans="6:6" x14ac:dyDescent="0.25">
      <c r="F44658" s="469"/>
    </row>
    <row r="44659" spans="6:6" x14ac:dyDescent="0.25">
      <c r="F44659" s="469"/>
    </row>
    <row r="44660" spans="6:6" x14ac:dyDescent="0.25">
      <c r="F44660" s="469"/>
    </row>
    <row r="44661" spans="6:6" x14ac:dyDescent="0.25">
      <c r="F44661" s="469"/>
    </row>
    <row r="44662" spans="6:6" x14ac:dyDescent="0.25">
      <c r="F44662" s="469"/>
    </row>
    <row r="44663" spans="6:6" x14ac:dyDescent="0.25">
      <c r="F44663" s="469"/>
    </row>
    <row r="44664" spans="6:6" x14ac:dyDescent="0.25">
      <c r="F44664" s="469"/>
    </row>
    <row r="44665" spans="6:6" x14ac:dyDescent="0.25">
      <c r="F44665" s="469"/>
    </row>
    <row r="44666" spans="6:6" x14ac:dyDescent="0.25">
      <c r="F44666" s="469"/>
    </row>
    <row r="44667" spans="6:6" x14ac:dyDescent="0.25">
      <c r="F44667" s="469"/>
    </row>
    <row r="44668" spans="6:6" x14ac:dyDescent="0.25">
      <c r="F44668" s="469"/>
    </row>
    <row r="44669" spans="6:6" x14ac:dyDescent="0.25">
      <c r="F44669" s="469"/>
    </row>
    <row r="44670" spans="6:6" x14ac:dyDescent="0.25">
      <c r="F44670" s="469"/>
    </row>
    <row r="44671" spans="6:6" x14ac:dyDescent="0.25">
      <c r="F44671" s="469"/>
    </row>
    <row r="44672" spans="6:6" x14ac:dyDescent="0.25">
      <c r="F44672" s="469"/>
    </row>
    <row r="44673" spans="6:6" x14ac:dyDescent="0.25">
      <c r="F44673" s="469"/>
    </row>
    <row r="44674" spans="6:6" x14ac:dyDescent="0.25">
      <c r="F44674" s="469"/>
    </row>
    <row r="44675" spans="6:6" x14ac:dyDescent="0.25">
      <c r="F44675" s="469"/>
    </row>
    <row r="44676" spans="6:6" x14ac:dyDescent="0.25">
      <c r="F44676" s="469"/>
    </row>
    <row r="44677" spans="6:6" x14ac:dyDescent="0.25">
      <c r="F44677" s="469"/>
    </row>
    <row r="44678" spans="6:6" x14ac:dyDescent="0.25">
      <c r="F44678" s="469"/>
    </row>
    <row r="44679" spans="6:6" x14ac:dyDescent="0.25">
      <c r="F44679" s="469"/>
    </row>
    <row r="44680" spans="6:6" x14ac:dyDescent="0.25">
      <c r="F44680" s="469"/>
    </row>
    <row r="44681" spans="6:6" x14ac:dyDescent="0.25">
      <c r="F44681" s="469"/>
    </row>
    <row r="44682" spans="6:6" x14ac:dyDescent="0.25">
      <c r="F44682" s="469"/>
    </row>
    <row r="44683" spans="6:6" x14ac:dyDescent="0.25">
      <c r="F44683" s="469"/>
    </row>
    <row r="44684" spans="6:6" x14ac:dyDescent="0.25">
      <c r="F44684" s="469"/>
    </row>
    <row r="44685" spans="6:6" x14ac:dyDescent="0.25">
      <c r="F44685" s="469"/>
    </row>
    <row r="44686" spans="6:6" x14ac:dyDescent="0.25">
      <c r="F44686" s="469"/>
    </row>
    <row r="44687" spans="6:6" x14ac:dyDescent="0.25">
      <c r="F44687" s="469"/>
    </row>
    <row r="44688" spans="6:6" x14ac:dyDescent="0.25">
      <c r="F44688" s="469"/>
    </row>
    <row r="44689" spans="6:6" x14ac:dyDescent="0.25">
      <c r="F44689" s="469"/>
    </row>
    <row r="44690" spans="6:6" x14ac:dyDescent="0.25">
      <c r="F44690" s="469"/>
    </row>
    <row r="44691" spans="6:6" x14ac:dyDescent="0.25">
      <c r="F44691" s="469"/>
    </row>
    <row r="44692" spans="6:6" x14ac:dyDescent="0.25">
      <c r="F44692" s="469"/>
    </row>
    <row r="44693" spans="6:6" x14ac:dyDescent="0.25">
      <c r="F44693" s="469"/>
    </row>
    <row r="44694" spans="6:6" x14ac:dyDescent="0.25">
      <c r="F44694" s="469"/>
    </row>
    <row r="44695" spans="6:6" x14ac:dyDescent="0.25">
      <c r="F44695" s="469"/>
    </row>
    <row r="44696" spans="6:6" x14ac:dyDescent="0.25">
      <c r="F44696" s="469"/>
    </row>
    <row r="44697" spans="6:6" x14ac:dyDescent="0.25">
      <c r="F44697" s="469"/>
    </row>
    <row r="44698" spans="6:6" x14ac:dyDescent="0.25">
      <c r="F44698" s="469"/>
    </row>
    <row r="44699" spans="6:6" x14ac:dyDescent="0.25">
      <c r="F44699" s="469"/>
    </row>
    <row r="44700" spans="6:6" x14ac:dyDescent="0.25">
      <c r="F44700" s="469"/>
    </row>
    <row r="44701" spans="6:6" x14ac:dyDescent="0.25">
      <c r="F44701" s="469"/>
    </row>
    <row r="44702" spans="6:6" x14ac:dyDescent="0.25">
      <c r="F44702" s="469"/>
    </row>
    <row r="44703" spans="6:6" x14ac:dyDescent="0.25">
      <c r="F44703" s="469"/>
    </row>
    <row r="44704" spans="6:6" x14ac:dyDescent="0.25">
      <c r="F44704" s="469"/>
    </row>
    <row r="44705" spans="6:6" x14ac:dyDescent="0.25">
      <c r="F44705" s="469"/>
    </row>
    <row r="44706" spans="6:6" x14ac:dyDescent="0.25">
      <c r="F44706" s="469"/>
    </row>
    <row r="44707" spans="6:6" x14ac:dyDescent="0.25">
      <c r="F44707" s="469"/>
    </row>
    <row r="44708" spans="6:6" x14ac:dyDescent="0.25">
      <c r="F44708" s="469"/>
    </row>
    <row r="44709" spans="6:6" x14ac:dyDescent="0.25">
      <c r="F44709" s="469"/>
    </row>
    <row r="44710" spans="6:6" x14ac:dyDescent="0.25">
      <c r="F44710" s="469"/>
    </row>
    <row r="44711" spans="6:6" x14ac:dyDescent="0.25">
      <c r="F44711" s="469"/>
    </row>
    <row r="44712" spans="6:6" x14ac:dyDescent="0.25">
      <c r="F44712" s="469"/>
    </row>
    <row r="44713" spans="6:6" x14ac:dyDescent="0.25">
      <c r="F44713" s="469"/>
    </row>
    <row r="44714" spans="6:6" x14ac:dyDescent="0.25">
      <c r="F44714" s="469"/>
    </row>
    <row r="44715" spans="6:6" x14ac:dyDescent="0.25">
      <c r="F44715" s="469"/>
    </row>
    <row r="44716" spans="6:6" x14ac:dyDescent="0.25">
      <c r="F44716" s="469"/>
    </row>
    <row r="44717" spans="6:6" x14ac:dyDescent="0.25">
      <c r="F44717" s="469"/>
    </row>
    <row r="44718" spans="6:6" x14ac:dyDescent="0.25">
      <c r="F44718" s="469"/>
    </row>
    <row r="44719" spans="6:6" x14ac:dyDescent="0.25">
      <c r="F44719" s="469"/>
    </row>
    <row r="44720" spans="6:6" x14ac:dyDescent="0.25">
      <c r="F44720" s="469"/>
    </row>
    <row r="44721" spans="6:6" x14ac:dyDescent="0.25">
      <c r="F44721" s="469"/>
    </row>
    <row r="44722" spans="6:6" x14ac:dyDescent="0.25">
      <c r="F44722" s="469"/>
    </row>
    <row r="44723" spans="6:6" x14ac:dyDescent="0.25">
      <c r="F44723" s="469"/>
    </row>
    <row r="44724" spans="6:6" x14ac:dyDescent="0.25">
      <c r="F44724" s="469"/>
    </row>
    <row r="44725" spans="6:6" x14ac:dyDescent="0.25">
      <c r="F44725" s="469"/>
    </row>
    <row r="44726" spans="6:6" x14ac:dyDescent="0.25">
      <c r="F44726" s="469"/>
    </row>
    <row r="44727" spans="6:6" x14ac:dyDescent="0.25">
      <c r="F44727" s="469"/>
    </row>
    <row r="44728" spans="6:6" x14ac:dyDescent="0.25">
      <c r="F44728" s="469"/>
    </row>
    <row r="44729" spans="6:6" x14ac:dyDescent="0.25">
      <c r="F44729" s="469"/>
    </row>
    <row r="44730" spans="6:6" x14ac:dyDescent="0.25">
      <c r="F44730" s="469"/>
    </row>
    <row r="44731" spans="6:6" x14ac:dyDescent="0.25">
      <c r="F44731" s="469"/>
    </row>
    <row r="44732" spans="6:6" x14ac:dyDescent="0.25">
      <c r="F44732" s="469"/>
    </row>
    <row r="44733" spans="6:6" x14ac:dyDescent="0.25">
      <c r="F44733" s="469"/>
    </row>
    <row r="44734" spans="6:6" x14ac:dyDescent="0.25">
      <c r="F44734" s="469"/>
    </row>
    <row r="44735" spans="6:6" x14ac:dyDescent="0.25">
      <c r="F44735" s="469"/>
    </row>
    <row r="44736" spans="6:6" x14ac:dyDescent="0.25">
      <c r="F44736" s="469"/>
    </row>
    <row r="44737" spans="6:6" x14ac:dyDescent="0.25">
      <c r="F44737" s="469"/>
    </row>
    <row r="44738" spans="6:6" x14ac:dyDescent="0.25">
      <c r="F44738" s="469"/>
    </row>
    <row r="44739" spans="6:6" x14ac:dyDescent="0.25">
      <c r="F44739" s="469"/>
    </row>
    <row r="44740" spans="6:6" x14ac:dyDescent="0.25">
      <c r="F44740" s="469"/>
    </row>
    <row r="44741" spans="6:6" x14ac:dyDescent="0.25">
      <c r="F44741" s="469"/>
    </row>
    <row r="44742" spans="6:6" x14ac:dyDescent="0.25">
      <c r="F44742" s="469"/>
    </row>
    <row r="44743" spans="6:6" x14ac:dyDescent="0.25">
      <c r="F44743" s="469"/>
    </row>
    <row r="44744" spans="6:6" x14ac:dyDescent="0.25">
      <c r="F44744" s="469"/>
    </row>
    <row r="44745" spans="6:6" x14ac:dyDescent="0.25">
      <c r="F44745" s="469"/>
    </row>
    <row r="44746" spans="6:6" x14ac:dyDescent="0.25">
      <c r="F44746" s="469"/>
    </row>
    <row r="44747" spans="6:6" x14ac:dyDescent="0.25">
      <c r="F44747" s="469"/>
    </row>
    <row r="44748" spans="6:6" x14ac:dyDescent="0.25">
      <c r="F44748" s="469"/>
    </row>
    <row r="44749" spans="6:6" x14ac:dyDescent="0.25">
      <c r="F44749" s="469"/>
    </row>
    <row r="44750" spans="6:6" x14ac:dyDescent="0.25">
      <c r="F44750" s="469"/>
    </row>
    <row r="44751" spans="6:6" x14ac:dyDescent="0.25">
      <c r="F44751" s="469"/>
    </row>
    <row r="44752" spans="6:6" x14ac:dyDescent="0.25">
      <c r="F44752" s="469"/>
    </row>
    <row r="44753" spans="6:6" x14ac:dyDescent="0.25">
      <c r="F44753" s="469"/>
    </row>
    <row r="44754" spans="6:6" x14ac:dyDescent="0.25">
      <c r="F44754" s="469"/>
    </row>
    <row r="44755" spans="6:6" x14ac:dyDescent="0.25">
      <c r="F44755" s="469"/>
    </row>
    <row r="44756" spans="6:6" x14ac:dyDescent="0.25">
      <c r="F44756" s="469"/>
    </row>
    <row r="44757" spans="6:6" x14ac:dyDescent="0.25">
      <c r="F44757" s="469"/>
    </row>
    <row r="44758" spans="6:6" x14ac:dyDescent="0.25">
      <c r="F44758" s="469"/>
    </row>
    <row r="44759" spans="6:6" x14ac:dyDescent="0.25">
      <c r="F44759" s="469"/>
    </row>
    <row r="44760" spans="6:6" x14ac:dyDescent="0.25">
      <c r="F44760" s="469"/>
    </row>
    <row r="44761" spans="6:6" x14ac:dyDescent="0.25">
      <c r="F44761" s="469"/>
    </row>
    <row r="44762" spans="6:6" x14ac:dyDescent="0.25">
      <c r="F44762" s="469"/>
    </row>
    <row r="44763" spans="6:6" x14ac:dyDescent="0.25">
      <c r="F44763" s="469"/>
    </row>
    <row r="44764" spans="6:6" x14ac:dyDescent="0.25">
      <c r="F44764" s="469"/>
    </row>
    <row r="44765" spans="6:6" x14ac:dyDescent="0.25">
      <c r="F44765" s="469"/>
    </row>
    <row r="44766" spans="6:6" x14ac:dyDescent="0.25">
      <c r="F44766" s="469"/>
    </row>
    <row r="44767" spans="6:6" x14ac:dyDescent="0.25">
      <c r="F44767" s="469"/>
    </row>
    <row r="44768" spans="6:6" x14ac:dyDescent="0.25">
      <c r="F44768" s="469"/>
    </row>
    <row r="44769" spans="6:6" x14ac:dyDescent="0.25">
      <c r="F44769" s="469"/>
    </row>
    <row r="44770" spans="6:6" x14ac:dyDescent="0.25">
      <c r="F44770" s="469"/>
    </row>
    <row r="44771" spans="6:6" x14ac:dyDescent="0.25">
      <c r="F44771" s="469"/>
    </row>
    <row r="44772" spans="6:6" x14ac:dyDescent="0.25">
      <c r="F44772" s="469"/>
    </row>
    <row r="44773" spans="6:6" x14ac:dyDescent="0.25">
      <c r="F44773" s="469"/>
    </row>
    <row r="44774" spans="6:6" x14ac:dyDescent="0.25">
      <c r="F44774" s="469"/>
    </row>
    <row r="44775" spans="6:6" x14ac:dyDescent="0.25">
      <c r="F44775" s="469"/>
    </row>
    <row r="44776" spans="6:6" x14ac:dyDescent="0.25">
      <c r="F44776" s="469"/>
    </row>
    <row r="44777" spans="6:6" x14ac:dyDescent="0.25">
      <c r="F44777" s="469"/>
    </row>
    <row r="44778" spans="6:6" x14ac:dyDescent="0.25">
      <c r="F44778" s="469"/>
    </row>
    <row r="44779" spans="6:6" x14ac:dyDescent="0.25">
      <c r="F44779" s="469"/>
    </row>
    <row r="44780" spans="6:6" x14ac:dyDescent="0.25">
      <c r="F44780" s="469"/>
    </row>
    <row r="44781" spans="6:6" x14ac:dyDescent="0.25">
      <c r="F44781" s="469"/>
    </row>
    <row r="44782" spans="6:6" x14ac:dyDescent="0.25">
      <c r="F44782" s="469"/>
    </row>
    <row r="44783" spans="6:6" x14ac:dyDescent="0.25">
      <c r="F44783" s="469"/>
    </row>
    <row r="44784" spans="6:6" x14ac:dyDescent="0.25">
      <c r="F44784" s="469"/>
    </row>
    <row r="44785" spans="6:6" x14ac:dyDescent="0.25">
      <c r="F44785" s="469"/>
    </row>
    <row r="44786" spans="6:6" x14ac:dyDescent="0.25">
      <c r="F44786" s="469"/>
    </row>
    <row r="44787" spans="6:6" x14ac:dyDescent="0.25">
      <c r="F44787" s="469"/>
    </row>
    <row r="44788" spans="6:6" x14ac:dyDescent="0.25">
      <c r="F44788" s="469"/>
    </row>
    <row r="44789" spans="6:6" x14ac:dyDescent="0.25">
      <c r="F44789" s="469"/>
    </row>
    <row r="44790" spans="6:6" x14ac:dyDescent="0.25">
      <c r="F44790" s="469"/>
    </row>
    <row r="44791" spans="6:6" x14ac:dyDescent="0.25">
      <c r="F44791" s="469"/>
    </row>
    <row r="44792" spans="6:6" x14ac:dyDescent="0.25">
      <c r="F44792" s="469"/>
    </row>
    <row r="44793" spans="6:6" x14ac:dyDescent="0.25">
      <c r="F44793" s="469"/>
    </row>
    <row r="44794" spans="6:6" x14ac:dyDescent="0.25">
      <c r="F44794" s="469"/>
    </row>
    <row r="44795" spans="6:6" x14ac:dyDescent="0.25">
      <c r="F44795" s="469"/>
    </row>
    <row r="44796" spans="6:6" x14ac:dyDescent="0.25">
      <c r="F44796" s="469"/>
    </row>
    <row r="44797" spans="6:6" x14ac:dyDescent="0.25">
      <c r="F44797" s="469"/>
    </row>
    <row r="44798" spans="6:6" x14ac:dyDescent="0.25">
      <c r="F44798" s="469"/>
    </row>
    <row r="44799" spans="6:6" x14ac:dyDescent="0.25">
      <c r="F44799" s="469"/>
    </row>
    <row r="44800" spans="6:6" x14ac:dyDescent="0.25">
      <c r="F44800" s="469"/>
    </row>
    <row r="44801" spans="6:6" x14ac:dyDescent="0.25">
      <c r="F44801" s="469"/>
    </row>
    <row r="44802" spans="6:6" x14ac:dyDescent="0.25">
      <c r="F44802" s="469"/>
    </row>
    <row r="44803" spans="6:6" x14ac:dyDescent="0.25">
      <c r="F44803" s="469"/>
    </row>
    <row r="44804" spans="6:6" x14ac:dyDescent="0.25">
      <c r="F44804" s="469"/>
    </row>
    <row r="44805" spans="6:6" x14ac:dyDescent="0.25">
      <c r="F44805" s="469"/>
    </row>
    <row r="44806" spans="6:6" x14ac:dyDescent="0.25">
      <c r="F44806" s="469"/>
    </row>
    <row r="44807" spans="6:6" x14ac:dyDescent="0.25">
      <c r="F44807" s="469"/>
    </row>
    <row r="44808" spans="6:6" x14ac:dyDescent="0.25">
      <c r="F44808" s="469"/>
    </row>
    <row r="44809" spans="6:6" x14ac:dyDescent="0.25">
      <c r="F44809" s="469"/>
    </row>
    <row r="44810" spans="6:6" x14ac:dyDescent="0.25">
      <c r="F44810" s="469"/>
    </row>
    <row r="44811" spans="6:6" x14ac:dyDescent="0.25">
      <c r="F44811" s="469"/>
    </row>
    <row r="44812" spans="6:6" x14ac:dyDescent="0.25">
      <c r="F44812" s="469"/>
    </row>
    <row r="44813" spans="6:6" x14ac:dyDescent="0.25">
      <c r="F44813" s="469"/>
    </row>
    <row r="44814" spans="6:6" x14ac:dyDescent="0.25">
      <c r="F44814" s="469"/>
    </row>
    <row r="44815" spans="6:6" x14ac:dyDescent="0.25">
      <c r="F44815" s="469"/>
    </row>
    <row r="44816" spans="6:6" x14ac:dyDescent="0.25">
      <c r="F44816" s="469"/>
    </row>
    <row r="44817" spans="6:6" x14ac:dyDescent="0.25">
      <c r="F44817" s="469"/>
    </row>
    <row r="44818" spans="6:6" x14ac:dyDescent="0.25">
      <c r="F44818" s="469"/>
    </row>
    <row r="44819" spans="6:6" x14ac:dyDescent="0.25">
      <c r="F44819" s="469"/>
    </row>
    <row r="44820" spans="6:6" x14ac:dyDescent="0.25">
      <c r="F44820" s="469"/>
    </row>
    <row r="44821" spans="6:6" x14ac:dyDescent="0.25">
      <c r="F44821" s="469"/>
    </row>
    <row r="44822" spans="6:6" x14ac:dyDescent="0.25">
      <c r="F44822" s="469"/>
    </row>
    <row r="44823" spans="6:6" x14ac:dyDescent="0.25">
      <c r="F44823" s="469"/>
    </row>
    <row r="44824" spans="6:6" x14ac:dyDescent="0.25">
      <c r="F44824" s="469"/>
    </row>
    <row r="44825" spans="6:6" x14ac:dyDescent="0.25">
      <c r="F44825" s="469"/>
    </row>
    <row r="44826" spans="6:6" x14ac:dyDescent="0.25">
      <c r="F44826" s="469"/>
    </row>
    <row r="44827" spans="6:6" x14ac:dyDescent="0.25">
      <c r="F44827" s="469"/>
    </row>
    <row r="44828" spans="6:6" x14ac:dyDescent="0.25">
      <c r="F44828" s="469"/>
    </row>
    <row r="44829" spans="6:6" x14ac:dyDescent="0.25">
      <c r="F44829" s="469"/>
    </row>
    <row r="44830" spans="6:6" x14ac:dyDescent="0.25">
      <c r="F44830" s="469"/>
    </row>
    <row r="44831" spans="6:6" x14ac:dyDescent="0.25">
      <c r="F44831" s="469"/>
    </row>
    <row r="44832" spans="6:6" x14ac:dyDescent="0.25">
      <c r="F44832" s="469"/>
    </row>
    <row r="44833" spans="6:6" x14ac:dyDescent="0.25">
      <c r="F44833" s="469"/>
    </row>
    <row r="44834" spans="6:6" x14ac:dyDescent="0.25">
      <c r="F44834" s="469"/>
    </row>
    <row r="44835" spans="6:6" x14ac:dyDescent="0.25">
      <c r="F44835" s="469"/>
    </row>
    <row r="44836" spans="6:6" x14ac:dyDescent="0.25">
      <c r="F44836" s="469"/>
    </row>
    <row r="44837" spans="6:6" x14ac:dyDescent="0.25">
      <c r="F44837" s="469"/>
    </row>
    <row r="44838" spans="6:6" x14ac:dyDescent="0.25">
      <c r="F44838" s="469"/>
    </row>
    <row r="44839" spans="6:6" x14ac:dyDescent="0.25">
      <c r="F44839" s="469"/>
    </row>
    <row r="44840" spans="6:6" x14ac:dyDescent="0.25">
      <c r="F44840" s="469"/>
    </row>
    <row r="44841" spans="6:6" x14ac:dyDescent="0.25">
      <c r="F44841" s="469"/>
    </row>
    <row r="44842" spans="6:6" x14ac:dyDescent="0.25">
      <c r="F44842" s="469"/>
    </row>
    <row r="44843" spans="6:6" x14ac:dyDescent="0.25">
      <c r="F44843" s="469"/>
    </row>
    <row r="44844" spans="6:6" x14ac:dyDescent="0.25">
      <c r="F44844" s="469"/>
    </row>
    <row r="44845" spans="6:6" x14ac:dyDescent="0.25">
      <c r="F44845" s="469"/>
    </row>
    <row r="44846" spans="6:6" x14ac:dyDescent="0.25">
      <c r="F44846" s="469"/>
    </row>
    <row r="44847" spans="6:6" x14ac:dyDescent="0.25">
      <c r="F44847" s="469"/>
    </row>
    <row r="44848" spans="6:6" x14ac:dyDescent="0.25">
      <c r="F44848" s="469"/>
    </row>
    <row r="44849" spans="6:6" x14ac:dyDescent="0.25">
      <c r="F44849" s="469"/>
    </row>
    <row r="44850" spans="6:6" x14ac:dyDescent="0.25">
      <c r="F44850" s="469"/>
    </row>
    <row r="44851" spans="6:6" x14ac:dyDescent="0.25">
      <c r="F44851" s="469"/>
    </row>
    <row r="44852" spans="6:6" x14ac:dyDescent="0.25">
      <c r="F44852" s="469"/>
    </row>
    <row r="44853" spans="6:6" x14ac:dyDescent="0.25">
      <c r="F44853" s="469"/>
    </row>
    <row r="44854" spans="6:6" x14ac:dyDescent="0.25">
      <c r="F44854" s="469"/>
    </row>
    <row r="44855" spans="6:6" x14ac:dyDescent="0.25">
      <c r="F44855" s="469"/>
    </row>
    <row r="44856" spans="6:6" x14ac:dyDescent="0.25">
      <c r="F44856" s="469"/>
    </row>
    <row r="44857" spans="6:6" x14ac:dyDescent="0.25">
      <c r="F44857" s="469"/>
    </row>
    <row r="44858" spans="6:6" x14ac:dyDescent="0.25">
      <c r="F44858" s="469"/>
    </row>
    <row r="44859" spans="6:6" x14ac:dyDescent="0.25">
      <c r="F44859" s="469"/>
    </row>
    <row r="44860" spans="6:6" x14ac:dyDescent="0.25">
      <c r="F44860" s="469"/>
    </row>
    <row r="44861" spans="6:6" x14ac:dyDescent="0.25">
      <c r="F44861" s="469"/>
    </row>
    <row r="44862" spans="6:6" x14ac:dyDescent="0.25">
      <c r="F44862" s="469"/>
    </row>
    <row r="44863" spans="6:6" x14ac:dyDescent="0.25">
      <c r="F44863" s="469"/>
    </row>
    <row r="44864" spans="6:6" x14ac:dyDescent="0.25">
      <c r="F44864" s="469"/>
    </row>
    <row r="44865" spans="6:6" x14ac:dyDescent="0.25">
      <c r="F44865" s="469"/>
    </row>
    <row r="44866" spans="6:6" x14ac:dyDescent="0.25">
      <c r="F44866" s="469"/>
    </row>
    <row r="44867" spans="6:6" x14ac:dyDescent="0.25">
      <c r="F44867" s="469"/>
    </row>
    <row r="44868" spans="6:6" x14ac:dyDescent="0.25">
      <c r="F44868" s="469"/>
    </row>
    <row r="44869" spans="6:6" x14ac:dyDescent="0.25">
      <c r="F44869" s="469"/>
    </row>
    <row r="44870" spans="6:6" x14ac:dyDescent="0.25">
      <c r="F44870" s="469"/>
    </row>
    <row r="44871" spans="6:6" x14ac:dyDescent="0.25">
      <c r="F44871" s="469"/>
    </row>
    <row r="44872" spans="6:6" x14ac:dyDescent="0.25">
      <c r="F44872" s="469"/>
    </row>
    <row r="44873" spans="6:6" x14ac:dyDescent="0.25">
      <c r="F44873" s="469"/>
    </row>
    <row r="44874" spans="6:6" x14ac:dyDescent="0.25">
      <c r="F44874" s="469"/>
    </row>
    <row r="44875" spans="6:6" x14ac:dyDescent="0.25">
      <c r="F44875" s="469"/>
    </row>
    <row r="44876" spans="6:6" x14ac:dyDescent="0.25">
      <c r="F44876" s="469"/>
    </row>
    <row r="44877" spans="6:6" x14ac:dyDescent="0.25">
      <c r="F44877" s="469"/>
    </row>
    <row r="44878" spans="6:6" x14ac:dyDescent="0.25">
      <c r="F44878" s="469"/>
    </row>
    <row r="44879" spans="6:6" x14ac:dyDescent="0.25">
      <c r="F44879" s="469"/>
    </row>
    <row r="44880" spans="6:6" x14ac:dyDescent="0.25">
      <c r="F44880" s="469"/>
    </row>
    <row r="44881" spans="6:6" x14ac:dyDescent="0.25">
      <c r="F44881" s="469"/>
    </row>
    <row r="44882" spans="6:6" x14ac:dyDescent="0.25">
      <c r="F44882" s="469"/>
    </row>
    <row r="44883" spans="6:6" x14ac:dyDescent="0.25">
      <c r="F44883" s="469"/>
    </row>
    <row r="44884" spans="6:6" x14ac:dyDescent="0.25">
      <c r="F44884" s="469"/>
    </row>
    <row r="44885" spans="6:6" x14ac:dyDescent="0.25">
      <c r="F44885" s="469"/>
    </row>
    <row r="44886" spans="6:6" x14ac:dyDescent="0.25">
      <c r="F44886" s="469"/>
    </row>
    <row r="44887" spans="6:6" x14ac:dyDescent="0.25">
      <c r="F44887" s="469"/>
    </row>
    <row r="44888" spans="6:6" x14ac:dyDescent="0.25">
      <c r="F44888" s="469"/>
    </row>
    <row r="44889" spans="6:6" x14ac:dyDescent="0.25">
      <c r="F44889" s="469"/>
    </row>
    <row r="44890" spans="6:6" x14ac:dyDescent="0.25">
      <c r="F44890" s="469"/>
    </row>
    <row r="44891" spans="6:6" x14ac:dyDescent="0.25">
      <c r="F44891" s="469"/>
    </row>
    <row r="44892" spans="6:6" x14ac:dyDescent="0.25">
      <c r="F44892" s="469"/>
    </row>
    <row r="44893" spans="6:6" x14ac:dyDescent="0.25">
      <c r="F44893" s="469"/>
    </row>
    <row r="44894" spans="6:6" x14ac:dyDescent="0.25">
      <c r="F44894" s="469"/>
    </row>
    <row r="44895" spans="6:6" x14ac:dyDescent="0.25">
      <c r="F44895" s="469"/>
    </row>
    <row r="44896" spans="6:6" x14ac:dyDescent="0.25">
      <c r="F44896" s="469"/>
    </row>
    <row r="44897" spans="6:6" x14ac:dyDescent="0.25">
      <c r="F44897" s="469"/>
    </row>
    <row r="44898" spans="6:6" x14ac:dyDescent="0.25">
      <c r="F44898" s="469"/>
    </row>
    <row r="44899" spans="6:6" x14ac:dyDescent="0.25">
      <c r="F44899" s="469"/>
    </row>
    <row r="44900" spans="6:6" x14ac:dyDescent="0.25">
      <c r="F44900" s="469"/>
    </row>
    <row r="44901" spans="6:6" x14ac:dyDescent="0.25">
      <c r="F44901" s="469"/>
    </row>
    <row r="44902" spans="6:6" x14ac:dyDescent="0.25">
      <c r="F44902" s="469"/>
    </row>
    <row r="44903" spans="6:6" x14ac:dyDescent="0.25">
      <c r="F44903" s="469"/>
    </row>
    <row r="44904" spans="6:6" x14ac:dyDescent="0.25">
      <c r="F44904" s="469"/>
    </row>
    <row r="44905" spans="6:6" x14ac:dyDescent="0.25">
      <c r="F44905" s="469"/>
    </row>
    <row r="44906" spans="6:6" x14ac:dyDescent="0.25">
      <c r="F44906" s="469"/>
    </row>
    <row r="44907" spans="6:6" x14ac:dyDescent="0.25">
      <c r="F44907" s="469"/>
    </row>
    <row r="44908" spans="6:6" x14ac:dyDescent="0.25">
      <c r="F44908" s="469"/>
    </row>
    <row r="44909" spans="6:6" x14ac:dyDescent="0.25">
      <c r="F44909" s="469"/>
    </row>
    <row r="44910" spans="6:6" x14ac:dyDescent="0.25">
      <c r="F44910" s="469"/>
    </row>
    <row r="44911" spans="6:6" x14ac:dyDescent="0.25">
      <c r="F44911" s="469"/>
    </row>
    <row r="44912" spans="6:6" x14ac:dyDescent="0.25">
      <c r="F44912" s="469"/>
    </row>
    <row r="44913" spans="6:6" x14ac:dyDescent="0.25">
      <c r="F44913" s="469"/>
    </row>
    <row r="44914" spans="6:6" x14ac:dyDescent="0.25">
      <c r="F44914" s="469"/>
    </row>
    <row r="44915" spans="6:6" x14ac:dyDescent="0.25">
      <c r="F44915" s="469"/>
    </row>
    <row r="44916" spans="6:6" x14ac:dyDescent="0.25">
      <c r="F44916" s="469"/>
    </row>
    <row r="44917" spans="6:6" x14ac:dyDescent="0.25">
      <c r="F44917" s="469"/>
    </row>
    <row r="44918" spans="6:6" x14ac:dyDescent="0.25">
      <c r="F44918" s="469"/>
    </row>
    <row r="44919" spans="6:6" x14ac:dyDescent="0.25">
      <c r="F44919" s="469"/>
    </row>
    <row r="44920" spans="6:6" x14ac:dyDescent="0.25">
      <c r="F44920" s="469"/>
    </row>
    <row r="44921" spans="6:6" x14ac:dyDescent="0.25">
      <c r="F44921" s="469"/>
    </row>
    <row r="44922" spans="6:6" x14ac:dyDescent="0.25">
      <c r="F44922" s="469"/>
    </row>
    <row r="44923" spans="6:6" x14ac:dyDescent="0.25">
      <c r="F44923" s="469"/>
    </row>
    <row r="44924" spans="6:6" x14ac:dyDescent="0.25">
      <c r="F44924" s="469"/>
    </row>
    <row r="44925" spans="6:6" x14ac:dyDescent="0.25">
      <c r="F44925" s="469"/>
    </row>
    <row r="44926" spans="6:6" x14ac:dyDescent="0.25">
      <c r="F44926" s="469"/>
    </row>
    <row r="44927" spans="6:6" x14ac:dyDescent="0.25">
      <c r="F44927" s="469"/>
    </row>
    <row r="44928" spans="6:6" x14ac:dyDescent="0.25">
      <c r="F44928" s="469"/>
    </row>
    <row r="44929" spans="6:6" x14ac:dyDescent="0.25">
      <c r="F44929" s="469"/>
    </row>
    <row r="44930" spans="6:6" x14ac:dyDescent="0.25">
      <c r="F44930" s="469"/>
    </row>
    <row r="44931" spans="6:6" x14ac:dyDescent="0.25">
      <c r="F44931" s="469"/>
    </row>
    <row r="44932" spans="6:6" x14ac:dyDescent="0.25">
      <c r="F44932" s="469"/>
    </row>
    <row r="44933" spans="6:6" x14ac:dyDescent="0.25">
      <c r="F44933" s="469"/>
    </row>
    <row r="44934" spans="6:6" x14ac:dyDescent="0.25">
      <c r="F44934" s="469"/>
    </row>
    <row r="44935" spans="6:6" x14ac:dyDescent="0.25">
      <c r="F44935" s="469"/>
    </row>
    <row r="44936" spans="6:6" x14ac:dyDescent="0.25">
      <c r="F44936" s="469"/>
    </row>
    <row r="44937" spans="6:6" x14ac:dyDescent="0.25">
      <c r="F44937" s="469"/>
    </row>
    <row r="44938" spans="6:6" x14ac:dyDescent="0.25">
      <c r="F44938" s="469"/>
    </row>
    <row r="44939" spans="6:6" x14ac:dyDescent="0.25">
      <c r="F44939" s="469"/>
    </row>
    <row r="44940" spans="6:6" x14ac:dyDescent="0.25">
      <c r="F44940" s="469"/>
    </row>
    <row r="44941" spans="6:6" x14ac:dyDescent="0.25">
      <c r="F44941" s="469"/>
    </row>
    <row r="44942" spans="6:6" x14ac:dyDescent="0.25">
      <c r="F44942" s="469"/>
    </row>
    <row r="44943" spans="6:6" x14ac:dyDescent="0.25">
      <c r="F44943" s="469"/>
    </row>
    <row r="44944" spans="6:6" x14ac:dyDescent="0.25">
      <c r="F44944" s="469"/>
    </row>
    <row r="44945" spans="6:6" x14ac:dyDescent="0.25">
      <c r="F44945" s="469"/>
    </row>
    <row r="44946" spans="6:6" x14ac:dyDescent="0.25">
      <c r="F44946" s="469"/>
    </row>
    <row r="44947" spans="6:6" x14ac:dyDescent="0.25">
      <c r="F44947" s="469"/>
    </row>
    <row r="44948" spans="6:6" x14ac:dyDescent="0.25">
      <c r="F44948" s="469"/>
    </row>
    <row r="44949" spans="6:6" x14ac:dyDescent="0.25">
      <c r="F44949" s="469"/>
    </row>
    <row r="44950" spans="6:6" x14ac:dyDescent="0.25">
      <c r="F44950" s="469"/>
    </row>
    <row r="44951" spans="6:6" x14ac:dyDescent="0.25">
      <c r="F44951" s="469"/>
    </row>
    <row r="44952" spans="6:6" x14ac:dyDescent="0.25">
      <c r="F44952" s="469"/>
    </row>
    <row r="44953" spans="6:6" x14ac:dyDescent="0.25">
      <c r="F44953" s="469"/>
    </row>
    <row r="44954" spans="6:6" x14ac:dyDescent="0.25">
      <c r="F44954" s="469"/>
    </row>
    <row r="44955" spans="6:6" x14ac:dyDescent="0.25">
      <c r="F44955" s="469"/>
    </row>
    <row r="44956" spans="6:6" x14ac:dyDescent="0.25">
      <c r="F44956" s="469"/>
    </row>
    <row r="44957" spans="6:6" x14ac:dyDescent="0.25">
      <c r="F44957" s="469"/>
    </row>
    <row r="44958" spans="6:6" x14ac:dyDescent="0.25">
      <c r="F44958" s="469"/>
    </row>
    <row r="44959" spans="6:6" x14ac:dyDescent="0.25">
      <c r="F44959" s="469"/>
    </row>
    <row r="44960" spans="6:6" x14ac:dyDescent="0.25">
      <c r="F44960" s="469"/>
    </row>
    <row r="44961" spans="6:6" x14ac:dyDescent="0.25">
      <c r="F44961" s="469"/>
    </row>
    <row r="44962" spans="6:6" x14ac:dyDescent="0.25">
      <c r="F44962" s="469"/>
    </row>
    <row r="44963" spans="6:6" x14ac:dyDescent="0.25">
      <c r="F44963" s="469"/>
    </row>
    <row r="44964" spans="6:6" x14ac:dyDescent="0.25">
      <c r="F44964" s="469"/>
    </row>
    <row r="44965" spans="6:6" x14ac:dyDescent="0.25">
      <c r="F44965" s="469"/>
    </row>
    <row r="44966" spans="6:6" x14ac:dyDescent="0.25">
      <c r="F44966" s="469"/>
    </row>
    <row r="44967" spans="6:6" x14ac:dyDescent="0.25">
      <c r="F44967" s="469"/>
    </row>
    <row r="44968" spans="6:6" x14ac:dyDescent="0.25">
      <c r="F44968" s="469"/>
    </row>
    <row r="44969" spans="6:6" x14ac:dyDescent="0.25">
      <c r="F44969" s="469"/>
    </row>
    <row r="44970" spans="6:6" x14ac:dyDescent="0.25">
      <c r="F44970" s="469"/>
    </row>
    <row r="44971" spans="6:6" x14ac:dyDescent="0.25">
      <c r="F44971" s="469"/>
    </row>
    <row r="44972" spans="6:6" x14ac:dyDescent="0.25">
      <c r="F44972" s="469"/>
    </row>
    <row r="44973" spans="6:6" x14ac:dyDescent="0.25">
      <c r="F44973" s="469"/>
    </row>
    <row r="44974" spans="6:6" x14ac:dyDescent="0.25">
      <c r="F44974" s="469"/>
    </row>
    <row r="44975" spans="6:6" x14ac:dyDescent="0.25">
      <c r="F44975" s="469"/>
    </row>
    <row r="44976" spans="6:6" x14ac:dyDescent="0.25">
      <c r="F44976" s="469"/>
    </row>
    <row r="44977" spans="6:6" x14ac:dyDescent="0.25">
      <c r="F44977" s="469"/>
    </row>
    <row r="44978" spans="6:6" x14ac:dyDescent="0.25">
      <c r="F44978" s="469"/>
    </row>
    <row r="44979" spans="6:6" x14ac:dyDescent="0.25">
      <c r="F44979" s="469"/>
    </row>
    <row r="44980" spans="6:6" x14ac:dyDescent="0.25">
      <c r="F44980" s="469"/>
    </row>
    <row r="44981" spans="6:6" x14ac:dyDescent="0.25">
      <c r="F44981" s="469"/>
    </row>
    <row r="44982" spans="6:6" x14ac:dyDescent="0.25">
      <c r="F44982" s="469"/>
    </row>
    <row r="44983" spans="6:6" x14ac:dyDescent="0.25">
      <c r="F44983" s="469"/>
    </row>
    <row r="44984" spans="6:6" x14ac:dyDescent="0.25">
      <c r="F44984" s="469"/>
    </row>
    <row r="44985" spans="6:6" x14ac:dyDescent="0.25">
      <c r="F44985" s="469"/>
    </row>
    <row r="44986" spans="6:6" x14ac:dyDescent="0.25">
      <c r="F44986" s="469"/>
    </row>
    <row r="44987" spans="6:6" x14ac:dyDescent="0.25">
      <c r="F44987" s="469"/>
    </row>
    <row r="44988" spans="6:6" x14ac:dyDescent="0.25">
      <c r="F44988" s="469"/>
    </row>
    <row r="44989" spans="6:6" x14ac:dyDescent="0.25">
      <c r="F44989" s="469"/>
    </row>
    <row r="44990" spans="6:6" x14ac:dyDescent="0.25">
      <c r="F44990" s="469"/>
    </row>
    <row r="44991" spans="6:6" x14ac:dyDescent="0.25">
      <c r="F44991" s="469"/>
    </row>
    <row r="44992" spans="6:6" x14ac:dyDescent="0.25">
      <c r="F44992" s="469"/>
    </row>
    <row r="44993" spans="6:6" x14ac:dyDescent="0.25">
      <c r="F44993" s="469"/>
    </row>
    <row r="44994" spans="6:6" x14ac:dyDescent="0.25">
      <c r="F44994" s="469"/>
    </row>
    <row r="44995" spans="6:6" x14ac:dyDescent="0.25">
      <c r="F44995" s="469"/>
    </row>
    <row r="44996" spans="6:6" x14ac:dyDescent="0.25">
      <c r="F44996" s="469"/>
    </row>
    <row r="44997" spans="6:6" x14ac:dyDescent="0.25">
      <c r="F44997" s="469"/>
    </row>
    <row r="44998" spans="6:6" x14ac:dyDescent="0.25">
      <c r="F44998" s="469"/>
    </row>
    <row r="44999" spans="6:6" x14ac:dyDescent="0.25">
      <c r="F44999" s="469"/>
    </row>
    <row r="45000" spans="6:6" x14ac:dyDescent="0.25">
      <c r="F45000" s="469"/>
    </row>
    <row r="45001" spans="6:6" x14ac:dyDescent="0.25">
      <c r="F45001" s="469"/>
    </row>
    <row r="45002" spans="6:6" x14ac:dyDescent="0.25">
      <c r="F45002" s="469"/>
    </row>
    <row r="45003" spans="6:6" x14ac:dyDescent="0.25">
      <c r="F45003" s="469"/>
    </row>
    <row r="45004" spans="6:6" x14ac:dyDescent="0.25">
      <c r="F45004" s="469"/>
    </row>
    <row r="45005" spans="6:6" x14ac:dyDescent="0.25">
      <c r="F45005" s="469"/>
    </row>
    <row r="45006" spans="6:6" x14ac:dyDescent="0.25">
      <c r="F45006" s="469"/>
    </row>
    <row r="45007" spans="6:6" x14ac:dyDescent="0.25">
      <c r="F45007" s="469"/>
    </row>
    <row r="45008" spans="6:6" x14ac:dyDescent="0.25">
      <c r="F45008" s="469"/>
    </row>
    <row r="45009" spans="6:6" x14ac:dyDescent="0.25">
      <c r="F45009" s="469"/>
    </row>
    <row r="45010" spans="6:6" x14ac:dyDescent="0.25">
      <c r="F45010" s="469"/>
    </row>
    <row r="45011" spans="6:6" x14ac:dyDescent="0.25">
      <c r="F45011" s="469"/>
    </row>
    <row r="45012" spans="6:6" x14ac:dyDescent="0.25">
      <c r="F45012" s="469"/>
    </row>
    <row r="45013" spans="6:6" x14ac:dyDescent="0.25">
      <c r="F45013" s="469"/>
    </row>
    <row r="45014" spans="6:6" x14ac:dyDescent="0.25">
      <c r="F45014" s="469"/>
    </row>
    <row r="45015" spans="6:6" x14ac:dyDescent="0.25">
      <c r="F45015" s="469"/>
    </row>
    <row r="45016" spans="6:6" x14ac:dyDescent="0.25">
      <c r="F45016" s="469"/>
    </row>
    <row r="45017" spans="6:6" x14ac:dyDescent="0.25">
      <c r="F45017" s="469"/>
    </row>
    <row r="45018" spans="6:6" x14ac:dyDescent="0.25">
      <c r="F45018" s="469"/>
    </row>
    <row r="45019" spans="6:6" x14ac:dyDescent="0.25">
      <c r="F45019" s="469"/>
    </row>
    <row r="45020" spans="6:6" x14ac:dyDescent="0.25">
      <c r="F45020" s="469"/>
    </row>
    <row r="45021" spans="6:6" x14ac:dyDescent="0.25">
      <c r="F45021" s="469"/>
    </row>
    <row r="45022" spans="6:6" x14ac:dyDescent="0.25">
      <c r="F45022" s="469"/>
    </row>
    <row r="45023" spans="6:6" x14ac:dyDescent="0.25">
      <c r="F45023" s="469"/>
    </row>
    <row r="45024" spans="6:6" x14ac:dyDescent="0.25">
      <c r="F45024" s="469"/>
    </row>
    <row r="45025" spans="6:6" x14ac:dyDescent="0.25">
      <c r="F45025" s="469"/>
    </row>
    <row r="45026" spans="6:6" x14ac:dyDescent="0.25">
      <c r="F45026" s="469"/>
    </row>
    <row r="45027" spans="6:6" x14ac:dyDescent="0.25">
      <c r="F45027" s="469"/>
    </row>
    <row r="45028" spans="6:6" x14ac:dyDescent="0.25">
      <c r="F45028" s="469"/>
    </row>
    <row r="45029" spans="6:6" x14ac:dyDescent="0.25">
      <c r="F45029" s="469"/>
    </row>
    <row r="45030" spans="6:6" x14ac:dyDescent="0.25">
      <c r="F45030" s="469"/>
    </row>
    <row r="45031" spans="6:6" x14ac:dyDescent="0.25">
      <c r="F45031" s="469"/>
    </row>
    <row r="45032" spans="6:6" x14ac:dyDescent="0.25">
      <c r="F45032" s="469"/>
    </row>
    <row r="45033" spans="6:6" x14ac:dyDescent="0.25">
      <c r="F45033" s="469"/>
    </row>
    <row r="45034" spans="6:6" x14ac:dyDescent="0.25">
      <c r="F45034" s="469"/>
    </row>
    <row r="45035" spans="6:6" x14ac:dyDescent="0.25">
      <c r="F45035" s="469"/>
    </row>
    <row r="45036" spans="6:6" x14ac:dyDescent="0.25">
      <c r="F45036" s="469"/>
    </row>
    <row r="45037" spans="6:6" x14ac:dyDescent="0.25">
      <c r="F45037" s="469"/>
    </row>
    <row r="45038" spans="6:6" x14ac:dyDescent="0.25">
      <c r="F45038" s="469"/>
    </row>
    <row r="45039" spans="6:6" x14ac:dyDescent="0.25">
      <c r="F45039" s="469"/>
    </row>
    <row r="45040" spans="6:6" x14ac:dyDescent="0.25">
      <c r="F45040" s="469"/>
    </row>
    <row r="45041" spans="6:6" x14ac:dyDescent="0.25">
      <c r="F45041" s="469"/>
    </row>
    <row r="45042" spans="6:6" x14ac:dyDescent="0.25">
      <c r="F45042" s="469"/>
    </row>
    <row r="45043" spans="6:6" x14ac:dyDescent="0.25">
      <c r="F45043" s="469"/>
    </row>
    <row r="45044" spans="6:6" x14ac:dyDescent="0.25">
      <c r="F45044" s="469"/>
    </row>
    <row r="45045" spans="6:6" x14ac:dyDescent="0.25">
      <c r="F45045" s="469"/>
    </row>
    <row r="45046" spans="6:6" x14ac:dyDescent="0.25">
      <c r="F45046" s="469"/>
    </row>
    <row r="45047" spans="6:6" x14ac:dyDescent="0.25">
      <c r="F45047" s="469"/>
    </row>
    <row r="45048" spans="6:6" x14ac:dyDescent="0.25">
      <c r="F45048" s="469"/>
    </row>
    <row r="45049" spans="6:6" x14ac:dyDescent="0.25">
      <c r="F45049" s="469"/>
    </row>
    <row r="45050" spans="6:6" x14ac:dyDescent="0.25">
      <c r="F45050" s="469"/>
    </row>
    <row r="45051" spans="6:6" x14ac:dyDescent="0.25">
      <c r="F45051" s="469"/>
    </row>
    <row r="45052" spans="6:6" x14ac:dyDescent="0.25">
      <c r="F45052" s="469"/>
    </row>
    <row r="45053" spans="6:6" x14ac:dyDescent="0.25">
      <c r="F45053" s="469"/>
    </row>
    <row r="45054" spans="6:6" x14ac:dyDescent="0.25">
      <c r="F45054" s="469"/>
    </row>
    <row r="45055" spans="6:6" x14ac:dyDescent="0.25">
      <c r="F45055" s="469"/>
    </row>
    <row r="45056" spans="6:6" x14ac:dyDescent="0.25">
      <c r="F45056" s="469"/>
    </row>
    <row r="45057" spans="6:6" x14ac:dyDescent="0.25">
      <c r="F45057" s="469"/>
    </row>
    <row r="45058" spans="6:6" x14ac:dyDescent="0.25">
      <c r="F45058" s="469"/>
    </row>
    <row r="45059" spans="6:6" x14ac:dyDescent="0.25">
      <c r="F45059" s="469"/>
    </row>
    <row r="45060" spans="6:6" x14ac:dyDescent="0.25">
      <c r="F45060" s="469"/>
    </row>
    <row r="45061" spans="6:6" x14ac:dyDescent="0.25">
      <c r="F45061" s="469"/>
    </row>
    <row r="45062" spans="6:6" x14ac:dyDescent="0.25">
      <c r="F45062" s="469"/>
    </row>
    <row r="45063" spans="6:6" x14ac:dyDescent="0.25">
      <c r="F45063" s="469"/>
    </row>
    <row r="45064" spans="6:6" x14ac:dyDescent="0.25">
      <c r="F45064" s="469"/>
    </row>
    <row r="45065" spans="6:6" x14ac:dyDescent="0.25">
      <c r="F45065" s="469"/>
    </row>
    <row r="45066" spans="6:6" x14ac:dyDescent="0.25">
      <c r="F45066" s="469"/>
    </row>
    <row r="45067" spans="6:6" x14ac:dyDescent="0.25">
      <c r="F45067" s="469"/>
    </row>
    <row r="45068" spans="6:6" x14ac:dyDescent="0.25">
      <c r="F45068" s="469"/>
    </row>
    <row r="45069" spans="6:6" x14ac:dyDescent="0.25">
      <c r="F45069" s="469"/>
    </row>
    <row r="45070" spans="6:6" x14ac:dyDescent="0.25">
      <c r="F45070" s="469"/>
    </row>
    <row r="45071" spans="6:6" x14ac:dyDescent="0.25">
      <c r="F45071" s="469"/>
    </row>
    <row r="45072" spans="6:6" x14ac:dyDescent="0.25">
      <c r="F45072" s="469"/>
    </row>
    <row r="45073" spans="6:6" x14ac:dyDescent="0.25">
      <c r="F45073" s="469"/>
    </row>
    <row r="45074" spans="6:6" x14ac:dyDescent="0.25">
      <c r="F45074" s="469"/>
    </row>
    <row r="45075" spans="6:6" x14ac:dyDescent="0.25">
      <c r="F45075" s="469"/>
    </row>
    <row r="45076" spans="6:6" x14ac:dyDescent="0.25">
      <c r="F45076" s="469"/>
    </row>
    <row r="45077" spans="6:6" x14ac:dyDescent="0.25">
      <c r="F45077" s="469"/>
    </row>
    <row r="45078" spans="6:6" x14ac:dyDescent="0.25">
      <c r="F45078" s="469"/>
    </row>
    <row r="45079" spans="6:6" x14ac:dyDescent="0.25">
      <c r="F45079" s="469"/>
    </row>
    <row r="45080" spans="6:6" x14ac:dyDescent="0.25">
      <c r="F45080" s="469"/>
    </row>
    <row r="45081" spans="6:6" x14ac:dyDescent="0.25">
      <c r="F45081" s="469"/>
    </row>
    <row r="45082" spans="6:6" x14ac:dyDescent="0.25">
      <c r="F45082" s="469"/>
    </row>
    <row r="45083" spans="6:6" x14ac:dyDescent="0.25">
      <c r="F45083" s="469"/>
    </row>
    <row r="45084" spans="6:6" x14ac:dyDescent="0.25">
      <c r="F45084" s="469"/>
    </row>
    <row r="45085" spans="6:6" x14ac:dyDescent="0.25">
      <c r="F45085" s="469"/>
    </row>
    <row r="45086" spans="6:6" x14ac:dyDescent="0.25">
      <c r="F45086" s="469"/>
    </row>
    <row r="45087" spans="6:6" x14ac:dyDescent="0.25">
      <c r="F45087" s="469"/>
    </row>
    <row r="45088" spans="6:6" x14ac:dyDescent="0.25">
      <c r="F45088" s="469"/>
    </row>
    <row r="45089" spans="6:6" x14ac:dyDescent="0.25">
      <c r="F45089" s="469"/>
    </row>
    <row r="45090" spans="6:6" x14ac:dyDescent="0.25">
      <c r="F45090" s="469"/>
    </row>
    <row r="45091" spans="6:6" x14ac:dyDescent="0.25">
      <c r="F45091" s="469"/>
    </row>
    <row r="45092" spans="6:6" x14ac:dyDescent="0.25">
      <c r="F45092" s="469"/>
    </row>
    <row r="45093" spans="6:6" x14ac:dyDescent="0.25">
      <c r="F45093" s="469"/>
    </row>
    <row r="45094" spans="6:6" x14ac:dyDescent="0.25">
      <c r="F45094" s="469"/>
    </row>
    <row r="45095" spans="6:6" x14ac:dyDescent="0.25">
      <c r="F45095" s="469"/>
    </row>
    <row r="45096" spans="6:6" x14ac:dyDescent="0.25">
      <c r="F45096" s="469"/>
    </row>
    <row r="45097" spans="6:6" x14ac:dyDescent="0.25">
      <c r="F45097" s="469"/>
    </row>
    <row r="45098" spans="6:6" x14ac:dyDescent="0.25">
      <c r="F45098" s="469"/>
    </row>
    <row r="45099" spans="6:6" x14ac:dyDescent="0.25">
      <c r="F45099" s="469"/>
    </row>
    <row r="45100" spans="6:6" x14ac:dyDescent="0.25">
      <c r="F45100" s="469"/>
    </row>
    <row r="45101" spans="6:6" x14ac:dyDescent="0.25">
      <c r="F45101" s="469"/>
    </row>
    <row r="45102" spans="6:6" x14ac:dyDescent="0.25">
      <c r="F45102" s="469"/>
    </row>
    <row r="45103" spans="6:6" x14ac:dyDescent="0.25">
      <c r="F45103" s="469"/>
    </row>
    <row r="45104" spans="6:6" x14ac:dyDescent="0.25">
      <c r="F45104" s="469"/>
    </row>
    <row r="45105" spans="6:6" x14ac:dyDescent="0.25">
      <c r="F45105" s="469"/>
    </row>
    <row r="45106" spans="6:6" x14ac:dyDescent="0.25">
      <c r="F45106" s="469"/>
    </row>
    <row r="45107" spans="6:6" x14ac:dyDescent="0.25">
      <c r="F45107" s="469"/>
    </row>
    <row r="45108" spans="6:6" x14ac:dyDescent="0.25">
      <c r="F45108" s="469"/>
    </row>
    <row r="45109" spans="6:6" x14ac:dyDescent="0.25">
      <c r="F45109" s="469"/>
    </row>
    <row r="45110" spans="6:6" x14ac:dyDescent="0.25">
      <c r="F45110" s="469"/>
    </row>
    <row r="45111" spans="6:6" x14ac:dyDescent="0.25">
      <c r="F45111" s="469"/>
    </row>
    <row r="45112" spans="6:6" x14ac:dyDescent="0.25">
      <c r="F45112" s="469"/>
    </row>
    <row r="45113" spans="6:6" x14ac:dyDescent="0.25">
      <c r="F45113" s="469"/>
    </row>
    <row r="45114" spans="6:6" x14ac:dyDescent="0.25">
      <c r="F45114" s="469"/>
    </row>
    <row r="45115" spans="6:6" x14ac:dyDescent="0.25">
      <c r="F45115" s="469"/>
    </row>
    <row r="45116" spans="6:6" x14ac:dyDescent="0.25">
      <c r="F45116" s="469"/>
    </row>
    <row r="45117" spans="6:6" x14ac:dyDescent="0.25">
      <c r="F45117" s="469"/>
    </row>
    <row r="45118" spans="6:6" x14ac:dyDescent="0.25">
      <c r="F45118" s="469"/>
    </row>
    <row r="45119" spans="6:6" x14ac:dyDescent="0.25">
      <c r="F45119" s="469"/>
    </row>
    <row r="45120" spans="6:6" x14ac:dyDescent="0.25">
      <c r="F45120" s="469"/>
    </row>
    <row r="45121" spans="6:6" x14ac:dyDescent="0.25">
      <c r="F45121" s="469"/>
    </row>
    <row r="45122" spans="6:6" x14ac:dyDescent="0.25">
      <c r="F45122" s="469"/>
    </row>
    <row r="45123" spans="6:6" x14ac:dyDescent="0.25">
      <c r="F45123" s="469"/>
    </row>
    <row r="45124" spans="6:6" x14ac:dyDescent="0.25">
      <c r="F45124" s="469"/>
    </row>
    <row r="45125" spans="6:6" x14ac:dyDescent="0.25">
      <c r="F45125" s="469"/>
    </row>
    <row r="45126" spans="6:6" x14ac:dyDescent="0.25">
      <c r="F45126" s="469"/>
    </row>
    <row r="45127" spans="6:6" x14ac:dyDescent="0.25">
      <c r="F45127" s="469"/>
    </row>
    <row r="45128" spans="6:6" x14ac:dyDescent="0.25">
      <c r="F45128" s="469"/>
    </row>
    <row r="45129" spans="6:6" x14ac:dyDescent="0.25">
      <c r="F45129" s="469"/>
    </row>
    <row r="45130" spans="6:6" x14ac:dyDescent="0.25">
      <c r="F45130" s="469"/>
    </row>
    <row r="45131" spans="6:6" x14ac:dyDescent="0.25">
      <c r="F45131" s="469"/>
    </row>
    <row r="45132" spans="6:6" x14ac:dyDescent="0.25">
      <c r="F45132" s="469"/>
    </row>
    <row r="45133" spans="6:6" x14ac:dyDescent="0.25">
      <c r="F45133" s="469"/>
    </row>
    <row r="45134" spans="6:6" x14ac:dyDescent="0.25">
      <c r="F45134" s="469"/>
    </row>
    <row r="45135" spans="6:6" x14ac:dyDescent="0.25">
      <c r="F45135" s="469"/>
    </row>
    <row r="45136" spans="6:6" x14ac:dyDescent="0.25">
      <c r="F45136" s="469"/>
    </row>
    <row r="45137" spans="6:6" x14ac:dyDescent="0.25">
      <c r="F45137" s="469"/>
    </row>
    <row r="45138" spans="6:6" x14ac:dyDescent="0.25">
      <c r="F45138" s="469"/>
    </row>
    <row r="45139" spans="6:6" x14ac:dyDescent="0.25">
      <c r="F45139" s="469"/>
    </row>
    <row r="45140" spans="6:6" x14ac:dyDescent="0.25">
      <c r="F45140" s="469"/>
    </row>
    <row r="45141" spans="6:6" x14ac:dyDescent="0.25">
      <c r="F45141" s="469"/>
    </row>
    <row r="45142" spans="6:6" x14ac:dyDescent="0.25">
      <c r="F45142" s="469"/>
    </row>
    <row r="45143" spans="6:6" x14ac:dyDescent="0.25">
      <c r="F45143" s="469"/>
    </row>
    <row r="45144" spans="6:6" x14ac:dyDescent="0.25">
      <c r="F45144" s="469"/>
    </row>
    <row r="45145" spans="6:6" x14ac:dyDescent="0.25">
      <c r="F45145" s="469"/>
    </row>
    <row r="45146" spans="6:6" x14ac:dyDescent="0.25">
      <c r="F45146" s="469"/>
    </row>
    <row r="45147" spans="6:6" x14ac:dyDescent="0.25">
      <c r="F45147" s="469"/>
    </row>
    <row r="45148" spans="6:6" x14ac:dyDescent="0.25">
      <c r="F45148" s="469"/>
    </row>
    <row r="45149" spans="6:6" x14ac:dyDescent="0.25">
      <c r="F45149" s="469"/>
    </row>
    <row r="45150" spans="6:6" x14ac:dyDescent="0.25">
      <c r="F45150" s="469"/>
    </row>
    <row r="45151" spans="6:6" x14ac:dyDescent="0.25">
      <c r="F45151" s="469"/>
    </row>
    <row r="45152" spans="6:6" x14ac:dyDescent="0.25">
      <c r="F45152" s="469"/>
    </row>
    <row r="45153" spans="6:6" x14ac:dyDescent="0.25">
      <c r="F45153" s="469"/>
    </row>
    <row r="45154" spans="6:6" x14ac:dyDescent="0.25">
      <c r="F45154" s="469"/>
    </row>
    <row r="45155" spans="6:6" x14ac:dyDescent="0.25">
      <c r="F45155" s="469"/>
    </row>
    <row r="45156" spans="6:6" x14ac:dyDescent="0.25">
      <c r="F45156" s="469"/>
    </row>
    <row r="45157" spans="6:6" x14ac:dyDescent="0.25">
      <c r="F45157" s="469"/>
    </row>
    <row r="45158" spans="6:6" x14ac:dyDescent="0.25">
      <c r="F45158" s="469"/>
    </row>
    <row r="45159" spans="6:6" x14ac:dyDescent="0.25">
      <c r="F45159" s="469"/>
    </row>
    <row r="45160" spans="6:6" x14ac:dyDescent="0.25">
      <c r="F45160" s="469"/>
    </row>
    <row r="45161" spans="6:6" x14ac:dyDescent="0.25">
      <c r="F45161" s="469"/>
    </row>
    <row r="45162" spans="6:6" x14ac:dyDescent="0.25">
      <c r="F45162" s="469"/>
    </row>
    <row r="45163" spans="6:6" x14ac:dyDescent="0.25">
      <c r="F45163" s="469"/>
    </row>
    <row r="45164" spans="6:6" x14ac:dyDescent="0.25">
      <c r="F45164" s="469"/>
    </row>
    <row r="45165" spans="6:6" x14ac:dyDescent="0.25">
      <c r="F45165" s="469"/>
    </row>
    <row r="45166" spans="6:6" x14ac:dyDescent="0.25">
      <c r="F45166" s="469"/>
    </row>
    <row r="45167" spans="6:6" x14ac:dyDescent="0.25">
      <c r="F45167" s="469"/>
    </row>
    <row r="45168" spans="6:6" x14ac:dyDescent="0.25">
      <c r="F45168" s="469"/>
    </row>
    <row r="45169" spans="6:6" x14ac:dyDescent="0.25">
      <c r="F45169" s="469"/>
    </row>
    <row r="45170" spans="6:6" x14ac:dyDescent="0.25">
      <c r="F45170" s="469"/>
    </row>
    <row r="45171" spans="6:6" x14ac:dyDescent="0.25">
      <c r="F45171" s="469"/>
    </row>
    <row r="45172" spans="6:6" x14ac:dyDescent="0.25">
      <c r="F45172" s="469"/>
    </row>
    <row r="45173" spans="6:6" x14ac:dyDescent="0.25">
      <c r="F45173" s="469"/>
    </row>
    <row r="45174" spans="6:6" x14ac:dyDescent="0.25">
      <c r="F45174" s="469"/>
    </row>
    <row r="45175" spans="6:6" x14ac:dyDescent="0.25">
      <c r="F45175" s="469"/>
    </row>
    <row r="45176" spans="6:6" x14ac:dyDescent="0.25">
      <c r="F45176" s="469"/>
    </row>
    <row r="45177" spans="6:6" x14ac:dyDescent="0.25">
      <c r="F45177" s="469"/>
    </row>
    <row r="45178" spans="6:6" x14ac:dyDescent="0.25">
      <c r="F45178" s="469"/>
    </row>
    <row r="45179" spans="6:6" x14ac:dyDescent="0.25">
      <c r="F45179" s="469"/>
    </row>
    <row r="45180" spans="6:6" x14ac:dyDescent="0.25">
      <c r="F45180" s="469"/>
    </row>
    <row r="45181" spans="6:6" x14ac:dyDescent="0.25">
      <c r="F45181" s="469"/>
    </row>
    <row r="45182" spans="6:6" x14ac:dyDescent="0.25">
      <c r="F45182" s="469"/>
    </row>
    <row r="45183" spans="6:6" x14ac:dyDescent="0.25">
      <c r="F45183" s="469"/>
    </row>
    <row r="45184" spans="6:6" x14ac:dyDescent="0.25">
      <c r="F45184" s="469"/>
    </row>
    <row r="45185" spans="6:6" x14ac:dyDescent="0.25">
      <c r="F45185" s="469"/>
    </row>
    <row r="45186" spans="6:6" x14ac:dyDescent="0.25">
      <c r="F45186" s="469"/>
    </row>
    <row r="45187" spans="6:6" x14ac:dyDescent="0.25">
      <c r="F45187" s="469"/>
    </row>
    <row r="45188" spans="6:6" x14ac:dyDescent="0.25">
      <c r="F45188" s="469"/>
    </row>
    <row r="45189" spans="6:6" x14ac:dyDescent="0.25">
      <c r="F45189" s="469"/>
    </row>
    <row r="45190" spans="6:6" x14ac:dyDescent="0.25">
      <c r="F45190" s="469"/>
    </row>
    <row r="45191" spans="6:6" x14ac:dyDescent="0.25">
      <c r="F45191" s="469"/>
    </row>
    <row r="45192" spans="6:6" x14ac:dyDescent="0.25">
      <c r="F45192" s="469"/>
    </row>
    <row r="45193" spans="6:6" x14ac:dyDescent="0.25">
      <c r="F45193" s="469"/>
    </row>
    <row r="45194" spans="6:6" x14ac:dyDescent="0.25">
      <c r="F45194" s="469"/>
    </row>
    <row r="45195" spans="6:6" x14ac:dyDescent="0.25">
      <c r="F45195" s="469"/>
    </row>
    <row r="45196" spans="6:6" x14ac:dyDescent="0.25">
      <c r="F45196" s="469"/>
    </row>
    <row r="45197" spans="6:6" x14ac:dyDescent="0.25">
      <c r="F45197" s="469"/>
    </row>
    <row r="45198" spans="6:6" x14ac:dyDescent="0.25">
      <c r="F45198" s="469"/>
    </row>
    <row r="45199" spans="6:6" x14ac:dyDescent="0.25">
      <c r="F45199" s="469"/>
    </row>
    <row r="45200" spans="6:6" x14ac:dyDescent="0.25">
      <c r="F45200" s="469"/>
    </row>
    <row r="45201" spans="6:6" x14ac:dyDescent="0.25">
      <c r="F45201" s="469"/>
    </row>
    <row r="45202" spans="6:6" x14ac:dyDescent="0.25">
      <c r="F45202" s="469"/>
    </row>
    <row r="45203" spans="6:6" x14ac:dyDescent="0.25">
      <c r="F45203" s="469"/>
    </row>
    <row r="45204" spans="6:6" x14ac:dyDescent="0.25">
      <c r="F45204" s="469"/>
    </row>
    <row r="45205" spans="6:6" x14ac:dyDescent="0.25">
      <c r="F45205" s="469"/>
    </row>
    <row r="45206" spans="6:6" x14ac:dyDescent="0.25">
      <c r="F45206" s="469"/>
    </row>
    <row r="45207" spans="6:6" x14ac:dyDescent="0.25">
      <c r="F45207" s="469"/>
    </row>
    <row r="45208" spans="6:6" x14ac:dyDescent="0.25">
      <c r="F45208" s="469"/>
    </row>
    <row r="45209" spans="6:6" x14ac:dyDescent="0.25">
      <c r="F45209" s="469"/>
    </row>
    <row r="45210" spans="6:6" x14ac:dyDescent="0.25">
      <c r="F45210" s="469"/>
    </row>
    <row r="45211" spans="6:6" x14ac:dyDescent="0.25">
      <c r="F45211" s="469"/>
    </row>
    <row r="45212" spans="6:6" x14ac:dyDescent="0.25">
      <c r="F45212" s="469"/>
    </row>
    <row r="45213" spans="6:6" x14ac:dyDescent="0.25">
      <c r="F45213" s="469"/>
    </row>
    <row r="45214" spans="6:6" x14ac:dyDescent="0.25">
      <c r="F45214" s="469"/>
    </row>
    <row r="45215" spans="6:6" x14ac:dyDescent="0.25">
      <c r="F45215" s="469"/>
    </row>
    <row r="45216" spans="6:6" x14ac:dyDescent="0.25">
      <c r="F45216" s="469"/>
    </row>
    <row r="45217" spans="6:6" x14ac:dyDescent="0.25">
      <c r="F45217" s="469"/>
    </row>
    <row r="45218" spans="6:6" x14ac:dyDescent="0.25">
      <c r="F45218" s="469"/>
    </row>
    <row r="45219" spans="6:6" x14ac:dyDescent="0.25">
      <c r="F45219" s="469"/>
    </row>
    <row r="45220" spans="6:6" x14ac:dyDescent="0.25">
      <c r="F45220" s="469"/>
    </row>
    <row r="45221" spans="6:6" x14ac:dyDescent="0.25">
      <c r="F45221" s="469"/>
    </row>
    <row r="45222" spans="6:6" x14ac:dyDescent="0.25">
      <c r="F45222" s="469"/>
    </row>
    <row r="45223" spans="6:6" x14ac:dyDescent="0.25">
      <c r="F45223" s="469"/>
    </row>
    <row r="45224" spans="6:6" x14ac:dyDescent="0.25">
      <c r="F45224" s="469"/>
    </row>
    <row r="45225" spans="6:6" x14ac:dyDescent="0.25">
      <c r="F45225" s="469"/>
    </row>
    <row r="45226" spans="6:6" x14ac:dyDescent="0.25">
      <c r="F45226" s="469"/>
    </row>
    <row r="45227" spans="6:6" x14ac:dyDescent="0.25">
      <c r="F45227" s="469"/>
    </row>
    <row r="45228" spans="6:6" x14ac:dyDescent="0.25">
      <c r="F45228" s="469"/>
    </row>
    <row r="45229" spans="6:6" x14ac:dyDescent="0.25">
      <c r="F45229" s="469"/>
    </row>
    <row r="45230" spans="6:6" x14ac:dyDescent="0.25">
      <c r="F45230" s="469"/>
    </row>
    <row r="45231" spans="6:6" x14ac:dyDescent="0.25">
      <c r="F45231" s="469"/>
    </row>
    <row r="45232" spans="6:6" x14ac:dyDescent="0.25">
      <c r="F45232" s="469"/>
    </row>
    <row r="45233" spans="6:6" x14ac:dyDescent="0.25">
      <c r="F45233" s="469"/>
    </row>
    <row r="45234" spans="6:6" x14ac:dyDescent="0.25">
      <c r="F45234" s="469"/>
    </row>
    <row r="45235" spans="6:6" x14ac:dyDescent="0.25">
      <c r="F45235" s="469"/>
    </row>
    <row r="45236" spans="6:6" x14ac:dyDescent="0.25">
      <c r="F45236" s="469"/>
    </row>
    <row r="45237" spans="6:6" x14ac:dyDescent="0.25">
      <c r="F45237" s="469"/>
    </row>
    <row r="45238" spans="6:6" x14ac:dyDescent="0.25">
      <c r="F45238" s="469"/>
    </row>
    <row r="45239" spans="6:6" x14ac:dyDescent="0.25">
      <c r="F45239" s="469"/>
    </row>
    <row r="45240" spans="6:6" x14ac:dyDescent="0.25">
      <c r="F45240" s="469"/>
    </row>
    <row r="45241" spans="6:6" x14ac:dyDescent="0.25">
      <c r="F45241" s="469"/>
    </row>
    <row r="45242" spans="6:6" x14ac:dyDescent="0.25">
      <c r="F45242" s="469"/>
    </row>
    <row r="45243" spans="6:6" x14ac:dyDescent="0.25">
      <c r="F45243" s="469"/>
    </row>
    <row r="45244" spans="6:6" x14ac:dyDescent="0.25">
      <c r="F45244" s="469"/>
    </row>
    <row r="45245" spans="6:6" x14ac:dyDescent="0.25">
      <c r="F45245" s="469"/>
    </row>
    <row r="45246" spans="6:6" x14ac:dyDescent="0.25">
      <c r="F45246" s="469"/>
    </row>
    <row r="45247" spans="6:6" x14ac:dyDescent="0.25">
      <c r="F45247" s="469"/>
    </row>
    <row r="45248" spans="6:6" x14ac:dyDescent="0.25">
      <c r="F45248" s="469"/>
    </row>
    <row r="45249" spans="6:6" x14ac:dyDescent="0.25">
      <c r="F45249" s="469"/>
    </row>
    <row r="45250" spans="6:6" x14ac:dyDescent="0.25">
      <c r="F45250" s="469"/>
    </row>
    <row r="45251" spans="6:6" x14ac:dyDescent="0.25">
      <c r="F45251" s="469"/>
    </row>
    <row r="45252" spans="6:6" x14ac:dyDescent="0.25">
      <c r="F45252" s="469"/>
    </row>
    <row r="45253" spans="6:6" x14ac:dyDescent="0.25">
      <c r="F45253" s="469"/>
    </row>
    <row r="45254" spans="6:6" x14ac:dyDescent="0.25">
      <c r="F45254" s="469"/>
    </row>
    <row r="45255" spans="6:6" x14ac:dyDescent="0.25">
      <c r="F45255" s="469"/>
    </row>
    <row r="45256" spans="6:6" x14ac:dyDescent="0.25">
      <c r="F45256" s="469"/>
    </row>
    <row r="45257" spans="6:6" x14ac:dyDescent="0.25">
      <c r="F45257" s="469"/>
    </row>
    <row r="45258" spans="6:6" x14ac:dyDescent="0.25">
      <c r="F45258" s="469"/>
    </row>
    <row r="45259" spans="6:6" x14ac:dyDescent="0.25">
      <c r="F45259" s="469"/>
    </row>
    <row r="45260" spans="6:6" x14ac:dyDescent="0.25">
      <c r="F45260" s="469"/>
    </row>
    <row r="45261" spans="6:6" x14ac:dyDescent="0.25">
      <c r="F45261" s="469"/>
    </row>
    <row r="45262" spans="6:6" x14ac:dyDescent="0.25">
      <c r="F45262" s="469"/>
    </row>
    <row r="45263" spans="6:6" x14ac:dyDescent="0.25">
      <c r="F45263" s="469"/>
    </row>
    <row r="45264" spans="6:6" x14ac:dyDescent="0.25">
      <c r="F45264" s="469"/>
    </row>
    <row r="45265" spans="6:6" x14ac:dyDescent="0.25">
      <c r="F45265" s="469"/>
    </row>
    <row r="45266" spans="6:6" x14ac:dyDescent="0.25">
      <c r="F45266" s="469"/>
    </row>
    <row r="45267" spans="6:6" x14ac:dyDescent="0.25">
      <c r="F45267" s="469"/>
    </row>
    <row r="45268" spans="6:6" x14ac:dyDescent="0.25">
      <c r="F45268" s="469"/>
    </row>
    <row r="45269" spans="6:6" x14ac:dyDescent="0.25">
      <c r="F45269" s="469"/>
    </row>
    <row r="45270" spans="6:6" x14ac:dyDescent="0.25">
      <c r="F45270" s="469"/>
    </row>
    <row r="45271" spans="6:6" x14ac:dyDescent="0.25">
      <c r="F45271" s="469"/>
    </row>
    <row r="45272" spans="6:6" x14ac:dyDescent="0.25">
      <c r="F45272" s="469"/>
    </row>
    <row r="45273" spans="6:6" x14ac:dyDescent="0.25">
      <c r="F45273" s="469"/>
    </row>
    <row r="45274" spans="6:6" x14ac:dyDescent="0.25">
      <c r="F45274" s="469"/>
    </row>
    <row r="45275" spans="6:6" x14ac:dyDescent="0.25">
      <c r="F45275" s="469"/>
    </row>
    <row r="45276" spans="6:6" x14ac:dyDescent="0.25">
      <c r="F45276" s="469"/>
    </row>
    <row r="45277" spans="6:6" x14ac:dyDescent="0.25">
      <c r="F45277" s="469"/>
    </row>
    <row r="45278" spans="6:6" x14ac:dyDescent="0.25">
      <c r="F45278" s="469"/>
    </row>
    <row r="45279" spans="6:6" x14ac:dyDescent="0.25">
      <c r="F45279" s="469"/>
    </row>
    <row r="45280" spans="6:6" x14ac:dyDescent="0.25">
      <c r="F45280" s="469"/>
    </row>
    <row r="45281" spans="6:6" x14ac:dyDescent="0.25">
      <c r="F45281" s="469"/>
    </row>
    <row r="45282" spans="6:6" x14ac:dyDescent="0.25">
      <c r="F45282" s="469"/>
    </row>
    <row r="45283" spans="6:6" x14ac:dyDescent="0.25">
      <c r="F45283" s="469"/>
    </row>
    <row r="45284" spans="6:6" x14ac:dyDescent="0.25">
      <c r="F45284" s="469"/>
    </row>
    <row r="45285" spans="6:6" x14ac:dyDescent="0.25">
      <c r="F45285" s="469"/>
    </row>
    <row r="45286" spans="6:6" x14ac:dyDescent="0.25">
      <c r="F45286" s="469"/>
    </row>
    <row r="45287" spans="6:6" x14ac:dyDescent="0.25">
      <c r="F45287" s="469"/>
    </row>
    <row r="45288" spans="6:6" x14ac:dyDescent="0.25">
      <c r="F45288" s="469"/>
    </row>
    <row r="45289" spans="6:6" x14ac:dyDescent="0.25">
      <c r="F45289" s="469"/>
    </row>
    <row r="45290" spans="6:6" x14ac:dyDescent="0.25">
      <c r="F45290" s="469"/>
    </row>
    <row r="45291" spans="6:6" x14ac:dyDescent="0.25">
      <c r="F45291" s="469"/>
    </row>
    <row r="45292" spans="6:6" x14ac:dyDescent="0.25">
      <c r="F45292" s="469"/>
    </row>
    <row r="45293" spans="6:6" x14ac:dyDescent="0.25">
      <c r="F45293" s="469"/>
    </row>
    <row r="45294" spans="6:6" x14ac:dyDescent="0.25">
      <c r="F45294" s="469"/>
    </row>
    <row r="45295" spans="6:6" x14ac:dyDescent="0.25">
      <c r="F45295" s="469"/>
    </row>
    <row r="45296" spans="6:6" x14ac:dyDescent="0.25">
      <c r="F45296" s="469"/>
    </row>
    <row r="45297" spans="6:6" x14ac:dyDescent="0.25">
      <c r="F45297" s="469"/>
    </row>
    <row r="45298" spans="6:6" x14ac:dyDescent="0.25">
      <c r="F45298" s="469"/>
    </row>
    <row r="45299" spans="6:6" x14ac:dyDescent="0.25">
      <c r="F45299" s="469"/>
    </row>
    <row r="45300" spans="6:6" x14ac:dyDescent="0.25">
      <c r="F45300" s="469"/>
    </row>
    <row r="45301" spans="6:6" x14ac:dyDescent="0.25">
      <c r="F45301" s="469"/>
    </row>
    <row r="45302" spans="6:6" x14ac:dyDescent="0.25">
      <c r="F45302" s="469"/>
    </row>
    <row r="45303" spans="6:6" x14ac:dyDescent="0.25">
      <c r="F45303" s="469"/>
    </row>
    <row r="45304" spans="6:6" x14ac:dyDescent="0.25">
      <c r="F45304" s="469"/>
    </row>
    <row r="45305" spans="6:6" x14ac:dyDescent="0.25">
      <c r="F45305" s="469"/>
    </row>
    <row r="45306" spans="6:6" x14ac:dyDescent="0.25">
      <c r="F45306" s="469"/>
    </row>
    <row r="45307" spans="6:6" x14ac:dyDescent="0.25">
      <c r="F45307" s="469"/>
    </row>
    <row r="45308" spans="6:6" x14ac:dyDescent="0.25">
      <c r="F45308" s="469"/>
    </row>
    <row r="45309" spans="6:6" x14ac:dyDescent="0.25">
      <c r="F45309" s="469"/>
    </row>
    <row r="45310" spans="6:6" x14ac:dyDescent="0.25">
      <c r="F45310" s="469"/>
    </row>
    <row r="45311" spans="6:6" x14ac:dyDescent="0.25">
      <c r="F45311" s="469"/>
    </row>
    <row r="45312" spans="6:6" x14ac:dyDescent="0.25">
      <c r="F45312" s="469"/>
    </row>
    <row r="45313" spans="6:6" x14ac:dyDescent="0.25">
      <c r="F45313" s="469"/>
    </row>
    <row r="45314" spans="6:6" x14ac:dyDescent="0.25">
      <c r="F45314" s="469"/>
    </row>
    <row r="45315" spans="6:6" x14ac:dyDescent="0.25">
      <c r="F45315" s="469"/>
    </row>
    <row r="45316" spans="6:6" x14ac:dyDescent="0.25">
      <c r="F45316" s="469"/>
    </row>
    <row r="45317" spans="6:6" x14ac:dyDescent="0.25">
      <c r="F45317" s="469"/>
    </row>
    <row r="45318" spans="6:6" x14ac:dyDescent="0.25">
      <c r="F45318" s="469"/>
    </row>
    <row r="45319" spans="6:6" x14ac:dyDescent="0.25">
      <c r="F45319" s="469"/>
    </row>
    <row r="45320" spans="6:6" x14ac:dyDescent="0.25">
      <c r="F45320" s="469"/>
    </row>
    <row r="45321" spans="6:6" x14ac:dyDescent="0.25">
      <c r="F45321" s="469"/>
    </row>
    <row r="45322" spans="6:6" x14ac:dyDescent="0.25">
      <c r="F45322" s="469"/>
    </row>
    <row r="45323" spans="6:6" x14ac:dyDescent="0.25">
      <c r="F45323" s="469"/>
    </row>
    <row r="45324" spans="6:6" x14ac:dyDescent="0.25">
      <c r="F45324" s="469"/>
    </row>
    <row r="45325" spans="6:6" x14ac:dyDescent="0.25">
      <c r="F45325" s="469"/>
    </row>
    <row r="45326" spans="6:6" x14ac:dyDescent="0.25">
      <c r="F45326" s="469"/>
    </row>
    <row r="45327" spans="6:6" x14ac:dyDescent="0.25">
      <c r="F45327" s="469"/>
    </row>
    <row r="45328" spans="6:6" x14ac:dyDescent="0.25">
      <c r="F45328" s="469"/>
    </row>
    <row r="45329" spans="6:6" x14ac:dyDescent="0.25">
      <c r="F45329" s="469"/>
    </row>
    <row r="45330" spans="6:6" x14ac:dyDescent="0.25">
      <c r="F45330" s="469"/>
    </row>
    <row r="45331" spans="6:6" x14ac:dyDescent="0.25">
      <c r="F45331" s="469"/>
    </row>
    <row r="45332" spans="6:6" x14ac:dyDescent="0.25">
      <c r="F45332" s="469"/>
    </row>
    <row r="45333" spans="6:6" x14ac:dyDescent="0.25">
      <c r="F45333" s="469"/>
    </row>
    <row r="45334" spans="6:6" x14ac:dyDescent="0.25">
      <c r="F45334" s="469"/>
    </row>
    <row r="45335" spans="6:6" x14ac:dyDescent="0.25">
      <c r="F45335" s="469"/>
    </row>
    <row r="45336" spans="6:6" x14ac:dyDescent="0.25">
      <c r="F45336" s="469"/>
    </row>
    <row r="45337" spans="6:6" x14ac:dyDescent="0.25">
      <c r="F45337" s="469"/>
    </row>
    <row r="45338" spans="6:6" x14ac:dyDescent="0.25">
      <c r="F45338" s="469"/>
    </row>
    <row r="45339" spans="6:6" x14ac:dyDescent="0.25">
      <c r="F45339" s="469"/>
    </row>
    <row r="45340" spans="6:6" x14ac:dyDescent="0.25">
      <c r="F45340" s="469"/>
    </row>
    <row r="45341" spans="6:6" x14ac:dyDescent="0.25">
      <c r="F45341" s="469"/>
    </row>
    <row r="45342" spans="6:6" x14ac:dyDescent="0.25">
      <c r="F45342" s="469"/>
    </row>
    <row r="45343" spans="6:6" x14ac:dyDescent="0.25">
      <c r="F45343" s="469"/>
    </row>
    <row r="45344" spans="6:6" x14ac:dyDescent="0.25">
      <c r="F45344" s="469"/>
    </row>
    <row r="45345" spans="6:6" x14ac:dyDescent="0.25">
      <c r="F45345" s="469"/>
    </row>
    <row r="45346" spans="6:6" x14ac:dyDescent="0.25">
      <c r="F45346" s="469"/>
    </row>
    <row r="45347" spans="6:6" x14ac:dyDescent="0.25">
      <c r="F45347" s="469"/>
    </row>
    <row r="45348" spans="6:6" x14ac:dyDescent="0.25">
      <c r="F45348" s="469"/>
    </row>
    <row r="45349" spans="6:6" x14ac:dyDescent="0.25">
      <c r="F45349" s="469"/>
    </row>
    <row r="45350" spans="6:6" x14ac:dyDescent="0.25">
      <c r="F45350" s="469"/>
    </row>
    <row r="45351" spans="6:6" x14ac:dyDescent="0.25">
      <c r="F45351" s="469"/>
    </row>
    <row r="45352" spans="6:6" x14ac:dyDescent="0.25">
      <c r="F45352" s="469"/>
    </row>
    <row r="45353" spans="6:6" x14ac:dyDescent="0.25">
      <c r="F45353" s="469"/>
    </row>
    <row r="45354" spans="6:6" x14ac:dyDescent="0.25">
      <c r="F45354" s="469"/>
    </row>
    <row r="45355" spans="6:6" x14ac:dyDescent="0.25">
      <c r="F45355" s="469"/>
    </row>
    <row r="45356" spans="6:6" x14ac:dyDescent="0.25">
      <c r="F45356" s="469"/>
    </row>
    <row r="45357" spans="6:6" x14ac:dyDescent="0.25">
      <c r="F45357" s="469"/>
    </row>
    <row r="45358" spans="6:6" x14ac:dyDescent="0.25">
      <c r="F45358" s="469"/>
    </row>
    <row r="45359" spans="6:6" x14ac:dyDescent="0.25">
      <c r="F45359" s="469"/>
    </row>
    <row r="45360" spans="6:6" x14ac:dyDescent="0.25">
      <c r="F45360" s="469"/>
    </row>
    <row r="45361" spans="6:6" x14ac:dyDescent="0.25">
      <c r="F45361" s="469"/>
    </row>
    <row r="45362" spans="6:6" x14ac:dyDescent="0.25">
      <c r="F45362" s="469"/>
    </row>
    <row r="45363" spans="6:6" x14ac:dyDescent="0.25">
      <c r="F45363" s="469"/>
    </row>
    <row r="45364" spans="6:6" x14ac:dyDescent="0.25">
      <c r="F45364" s="469"/>
    </row>
    <row r="45365" spans="6:6" x14ac:dyDescent="0.25">
      <c r="F45365" s="469"/>
    </row>
    <row r="45366" spans="6:6" x14ac:dyDescent="0.25">
      <c r="F45366" s="469"/>
    </row>
    <row r="45367" spans="6:6" x14ac:dyDescent="0.25">
      <c r="F45367" s="469"/>
    </row>
    <row r="45368" spans="6:6" x14ac:dyDescent="0.25">
      <c r="F45368" s="469"/>
    </row>
    <row r="45369" spans="6:6" x14ac:dyDescent="0.25">
      <c r="F45369" s="469"/>
    </row>
    <row r="45370" spans="6:6" x14ac:dyDescent="0.25">
      <c r="F45370" s="469"/>
    </row>
    <row r="45371" spans="6:6" x14ac:dyDescent="0.25">
      <c r="F45371" s="469"/>
    </row>
    <row r="45372" spans="6:6" x14ac:dyDescent="0.25">
      <c r="F45372" s="469"/>
    </row>
    <row r="45373" spans="6:6" x14ac:dyDescent="0.25">
      <c r="F45373" s="469"/>
    </row>
    <row r="45374" spans="6:6" x14ac:dyDescent="0.25">
      <c r="F45374" s="469"/>
    </row>
    <row r="45375" spans="6:6" x14ac:dyDescent="0.25">
      <c r="F45375" s="469"/>
    </row>
    <row r="45376" spans="6:6" x14ac:dyDescent="0.25">
      <c r="F45376" s="469"/>
    </row>
    <row r="45377" spans="6:6" x14ac:dyDescent="0.25">
      <c r="F45377" s="469"/>
    </row>
    <row r="45378" spans="6:6" x14ac:dyDescent="0.25">
      <c r="F45378" s="469"/>
    </row>
    <row r="45379" spans="6:6" x14ac:dyDescent="0.25">
      <c r="F45379" s="469"/>
    </row>
    <row r="45380" spans="6:6" x14ac:dyDescent="0.25">
      <c r="F45380" s="469"/>
    </row>
    <row r="45381" spans="6:6" x14ac:dyDescent="0.25">
      <c r="F45381" s="469"/>
    </row>
    <row r="45382" spans="6:6" x14ac:dyDescent="0.25">
      <c r="F45382" s="469"/>
    </row>
    <row r="45383" spans="6:6" x14ac:dyDescent="0.25">
      <c r="F45383" s="469"/>
    </row>
    <row r="45384" spans="6:6" x14ac:dyDescent="0.25">
      <c r="F45384" s="469"/>
    </row>
    <row r="45385" spans="6:6" x14ac:dyDescent="0.25">
      <c r="F45385" s="469"/>
    </row>
    <row r="45386" spans="6:6" x14ac:dyDescent="0.25">
      <c r="F45386" s="469"/>
    </row>
    <row r="45387" spans="6:6" x14ac:dyDescent="0.25">
      <c r="F45387" s="469"/>
    </row>
    <row r="45388" spans="6:6" x14ac:dyDescent="0.25">
      <c r="F45388" s="469"/>
    </row>
    <row r="45389" spans="6:6" x14ac:dyDescent="0.25">
      <c r="F45389" s="469"/>
    </row>
    <row r="45390" spans="6:6" x14ac:dyDescent="0.25">
      <c r="F45390" s="469"/>
    </row>
    <row r="45391" spans="6:6" x14ac:dyDescent="0.25">
      <c r="F45391" s="469"/>
    </row>
    <row r="45392" spans="6:6" x14ac:dyDescent="0.25">
      <c r="F45392" s="469"/>
    </row>
    <row r="45393" spans="6:6" x14ac:dyDescent="0.25">
      <c r="F45393" s="469"/>
    </row>
    <row r="45394" spans="6:6" x14ac:dyDescent="0.25">
      <c r="F45394" s="469"/>
    </row>
    <row r="45395" spans="6:6" x14ac:dyDescent="0.25">
      <c r="F45395" s="469"/>
    </row>
    <row r="45396" spans="6:6" x14ac:dyDescent="0.25">
      <c r="F45396" s="469"/>
    </row>
    <row r="45397" spans="6:6" x14ac:dyDescent="0.25">
      <c r="F45397" s="469"/>
    </row>
    <row r="45398" spans="6:6" x14ac:dyDescent="0.25">
      <c r="F45398" s="469"/>
    </row>
    <row r="45399" spans="6:6" x14ac:dyDescent="0.25">
      <c r="F45399" s="469"/>
    </row>
    <row r="45400" spans="6:6" x14ac:dyDescent="0.25">
      <c r="F45400" s="469"/>
    </row>
    <row r="45401" spans="6:6" x14ac:dyDescent="0.25">
      <c r="F45401" s="469"/>
    </row>
    <row r="45402" spans="6:6" x14ac:dyDescent="0.25">
      <c r="F45402" s="469"/>
    </row>
    <row r="45403" spans="6:6" x14ac:dyDescent="0.25">
      <c r="F45403" s="469"/>
    </row>
    <row r="45404" spans="6:6" x14ac:dyDescent="0.25">
      <c r="F45404" s="469"/>
    </row>
    <row r="45405" spans="6:6" x14ac:dyDescent="0.25">
      <c r="F45405" s="469"/>
    </row>
    <row r="45406" spans="6:6" x14ac:dyDescent="0.25">
      <c r="F45406" s="469"/>
    </row>
    <row r="45407" spans="6:6" x14ac:dyDescent="0.25">
      <c r="F45407" s="469"/>
    </row>
    <row r="45408" spans="6:6" x14ac:dyDescent="0.25">
      <c r="F45408" s="469"/>
    </row>
    <row r="45409" spans="6:6" x14ac:dyDescent="0.25">
      <c r="F45409" s="469"/>
    </row>
    <row r="45410" spans="6:6" x14ac:dyDescent="0.25">
      <c r="F45410" s="469"/>
    </row>
    <row r="45411" spans="6:6" x14ac:dyDescent="0.25">
      <c r="F45411" s="469"/>
    </row>
    <row r="45412" spans="6:6" x14ac:dyDescent="0.25">
      <c r="F45412" s="469"/>
    </row>
    <row r="45413" spans="6:6" x14ac:dyDescent="0.25">
      <c r="F45413" s="469"/>
    </row>
    <row r="45414" spans="6:6" x14ac:dyDescent="0.25">
      <c r="F45414" s="469"/>
    </row>
    <row r="45415" spans="6:6" x14ac:dyDescent="0.25">
      <c r="F45415" s="469"/>
    </row>
    <row r="45416" spans="6:6" x14ac:dyDescent="0.25">
      <c r="F45416" s="469"/>
    </row>
    <row r="45417" spans="6:6" x14ac:dyDescent="0.25">
      <c r="F45417" s="469"/>
    </row>
    <row r="45418" spans="6:6" x14ac:dyDescent="0.25">
      <c r="F45418" s="469"/>
    </row>
    <row r="45419" spans="6:6" x14ac:dyDescent="0.25">
      <c r="F45419" s="469"/>
    </row>
    <row r="45420" spans="6:6" x14ac:dyDescent="0.25">
      <c r="F45420" s="469"/>
    </row>
    <row r="45421" spans="6:6" x14ac:dyDescent="0.25">
      <c r="F45421" s="469"/>
    </row>
    <row r="45422" spans="6:6" x14ac:dyDescent="0.25">
      <c r="F45422" s="469"/>
    </row>
    <row r="45423" spans="6:6" x14ac:dyDescent="0.25">
      <c r="F45423" s="469"/>
    </row>
    <row r="45424" spans="6:6" x14ac:dyDescent="0.25">
      <c r="F45424" s="469"/>
    </row>
    <row r="45425" spans="6:6" x14ac:dyDescent="0.25">
      <c r="F45425" s="469"/>
    </row>
    <row r="45426" spans="6:6" x14ac:dyDescent="0.25">
      <c r="F45426" s="469"/>
    </row>
    <row r="45427" spans="6:6" x14ac:dyDescent="0.25">
      <c r="F45427" s="469"/>
    </row>
    <row r="45428" spans="6:6" x14ac:dyDescent="0.25">
      <c r="F45428" s="469"/>
    </row>
    <row r="45429" spans="6:6" x14ac:dyDescent="0.25">
      <c r="F45429" s="469"/>
    </row>
    <row r="45430" spans="6:6" x14ac:dyDescent="0.25">
      <c r="F45430" s="469"/>
    </row>
    <row r="45431" spans="6:6" x14ac:dyDescent="0.25">
      <c r="F45431" s="469"/>
    </row>
    <row r="45432" spans="6:6" x14ac:dyDescent="0.25">
      <c r="F45432" s="469"/>
    </row>
    <row r="45433" spans="6:6" x14ac:dyDescent="0.25">
      <c r="F45433" s="469"/>
    </row>
    <row r="45434" spans="6:6" x14ac:dyDescent="0.25">
      <c r="F45434" s="469"/>
    </row>
    <row r="45435" spans="6:6" x14ac:dyDescent="0.25">
      <c r="F45435" s="469"/>
    </row>
    <row r="45436" spans="6:6" x14ac:dyDescent="0.25">
      <c r="F45436" s="469"/>
    </row>
    <row r="45437" spans="6:6" x14ac:dyDescent="0.25">
      <c r="F45437" s="469"/>
    </row>
    <row r="45438" spans="6:6" x14ac:dyDescent="0.25">
      <c r="F45438" s="469"/>
    </row>
    <row r="45439" spans="6:6" x14ac:dyDescent="0.25">
      <c r="F45439" s="469"/>
    </row>
    <row r="45440" spans="6:6" x14ac:dyDescent="0.25">
      <c r="F45440" s="469"/>
    </row>
    <row r="45441" spans="6:6" x14ac:dyDescent="0.25">
      <c r="F45441" s="469"/>
    </row>
    <row r="45442" spans="6:6" x14ac:dyDescent="0.25">
      <c r="F45442" s="469"/>
    </row>
    <row r="45443" spans="6:6" x14ac:dyDescent="0.25">
      <c r="F45443" s="469"/>
    </row>
    <row r="45444" spans="6:6" x14ac:dyDescent="0.25">
      <c r="F45444" s="469"/>
    </row>
    <row r="45445" spans="6:6" x14ac:dyDescent="0.25">
      <c r="F45445" s="469"/>
    </row>
    <row r="45446" spans="6:6" x14ac:dyDescent="0.25">
      <c r="F45446" s="469"/>
    </row>
    <row r="45447" spans="6:6" x14ac:dyDescent="0.25">
      <c r="F45447" s="469"/>
    </row>
    <row r="45448" spans="6:6" x14ac:dyDescent="0.25">
      <c r="F45448" s="469"/>
    </row>
    <row r="45449" spans="6:6" x14ac:dyDescent="0.25">
      <c r="F45449" s="469"/>
    </row>
    <row r="45450" spans="6:6" x14ac:dyDescent="0.25">
      <c r="F45450" s="469"/>
    </row>
    <row r="45451" spans="6:6" x14ac:dyDescent="0.25">
      <c r="F45451" s="469"/>
    </row>
    <row r="45452" spans="6:6" x14ac:dyDescent="0.25">
      <c r="F45452" s="469"/>
    </row>
    <row r="45453" spans="6:6" x14ac:dyDescent="0.25">
      <c r="F45453" s="469"/>
    </row>
    <row r="45454" spans="6:6" x14ac:dyDescent="0.25">
      <c r="F45454" s="469"/>
    </row>
    <row r="45455" spans="6:6" x14ac:dyDescent="0.25">
      <c r="F45455" s="469"/>
    </row>
    <row r="45456" spans="6:6" x14ac:dyDescent="0.25">
      <c r="F45456" s="469"/>
    </row>
    <row r="45457" spans="6:6" x14ac:dyDescent="0.25">
      <c r="F45457" s="469"/>
    </row>
    <row r="45458" spans="6:6" x14ac:dyDescent="0.25">
      <c r="F45458" s="469"/>
    </row>
    <row r="45459" spans="6:6" x14ac:dyDescent="0.25">
      <c r="F45459" s="469"/>
    </row>
    <row r="45460" spans="6:6" x14ac:dyDescent="0.25">
      <c r="F45460" s="469"/>
    </row>
    <row r="45461" spans="6:6" x14ac:dyDescent="0.25">
      <c r="F45461" s="469"/>
    </row>
    <row r="45462" spans="6:6" x14ac:dyDescent="0.25">
      <c r="F45462" s="469"/>
    </row>
    <row r="45463" spans="6:6" x14ac:dyDescent="0.25">
      <c r="F45463" s="469"/>
    </row>
    <row r="45464" spans="6:6" x14ac:dyDescent="0.25">
      <c r="F45464" s="469"/>
    </row>
    <row r="45465" spans="6:6" x14ac:dyDescent="0.25">
      <c r="F45465" s="469"/>
    </row>
    <row r="45466" spans="6:6" x14ac:dyDescent="0.25">
      <c r="F45466" s="469"/>
    </row>
    <row r="45467" spans="6:6" x14ac:dyDescent="0.25">
      <c r="F45467" s="469"/>
    </row>
    <row r="45468" spans="6:6" x14ac:dyDescent="0.25">
      <c r="F45468" s="469"/>
    </row>
    <row r="45469" spans="6:6" x14ac:dyDescent="0.25">
      <c r="F45469" s="469"/>
    </row>
    <row r="45470" spans="6:6" x14ac:dyDescent="0.25">
      <c r="F45470" s="469"/>
    </row>
    <row r="45471" spans="6:6" x14ac:dyDescent="0.25">
      <c r="F45471" s="469"/>
    </row>
    <row r="45472" spans="6:6" x14ac:dyDescent="0.25">
      <c r="F45472" s="469"/>
    </row>
    <row r="45473" spans="6:6" x14ac:dyDescent="0.25">
      <c r="F45473" s="469"/>
    </row>
    <row r="45474" spans="6:6" x14ac:dyDescent="0.25">
      <c r="F45474" s="469"/>
    </row>
    <row r="45475" spans="6:6" x14ac:dyDescent="0.25">
      <c r="F45475" s="469"/>
    </row>
    <row r="45476" spans="6:6" x14ac:dyDescent="0.25">
      <c r="F45476" s="469"/>
    </row>
    <row r="45477" spans="6:6" x14ac:dyDescent="0.25">
      <c r="F45477" s="469"/>
    </row>
    <row r="45478" spans="6:6" x14ac:dyDescent="0.25">
      <c r="F45478" s="469"/>
    </row>
    <row r="45479" spans="6:6" x14ac:dyDescent="0.25">
      <c r="F45479" s="469"/>
    </row>
    <row r="45480" spans="6:6" x14ac:dyDescent="0.25">
      <c r="F45480" s="469"/>
    </row>
    <row r="45481" spans="6:6" x14ac:dyDescent="0.25">
      <c r="F45481" s="469"/>
    </row>
    <row r="45482" spans="6:6" x14ac:dyDescent="0.25">
      <c r="F45482" s="469"/>
    </row>
    <row r="45483" spans="6:6" x14ac:dyDescent="0.25">
      <c r="F45483" s="469"/>
    </row>
    <row r="45484" spans="6:6" x14ac:dyDescent="0.25">
      <c r="F45484" s="469"/>
    </row>
    <row r="45485" spans="6:6" x14ac:dyDescent="0.25">
      <c r="F45485" s="469"/>
    </row>
    <row r="45486" spans="6:6" x14ac:dyDescent="0.25">
      <c r="F45486" s="469"/>
    </row>
    <row r="45487" spans="6:6" x14ac:dyDescent="0.25">
      <c r="F45487" s="469"/>
    </row>
    <row r="45488" spans="6:6" x14ac:dyDescent="0.25">
      <c r="F45488" s="469"/>
    </row>
    <row r="45489" spans="6:6" x14ac:dyDescent="0.25">
      <c r="F45489" s="469"/>
    </row>
    <row r="45490" spans="6:6" x14ac:dyDescent="0.25">
      <c r="F45490" s="469"/>
    </row>
    <row r="45491" spans="6:6" x14ac:dyDescent="0.25">
      <c r="F45491" s="469"/>
    </row>
    <row r="45492" spans="6:6" x14ac:dyDescent="0.25">
      <c r="F45492" s="469"/>
    </row>
    <row r="45493" spans="6:6" x14ac:dyDescent="0.25">
      <c r="F45493" s="469"/>
    </row>
    <row r="45494" spans="6:6" x14ac:dyDescent="0.25">
      <c r="F45494" s="469"/>
    </row>
    <row r="45495" spans="6:6" x14ac:dyDescent="0.25">
      <c r="F45495" s="469"/>
    </row>
    <row r="45496" spans="6:6" x14ac:dyDescent="0.25">
      <c r="F45496" s="469"/>
    </row>
    <row r="45497" spans="6:6" x14ac:dyDescent="0.25">
      <c r="F45497" s="469"/>
    </row>
    <row r="45498" spans="6:6" x14ac:dyDescent="0.25">
      <c r="F45498" s="469"/>
    </row>
    <row r="45499" spans="6:6" x14ac:dyDescent="0.25">
      <c r="F45499" s="469"/>
    </row>
    <row r="45500" spans="6:6" x14ac:dyDescent="0.25">
      <c r="F45500" s="469"/>
    </row>
    <row r="45501" spans="6:6" x14ac:dyDescent="0.25">
      <c r="F45501" s="469"/>
    </row>
    <row r="45502" spans="6:6" x14ac:dyDescent="0.25">
      <c r="F45502" s="469"/>
    </row>
    <row r="45503" spans="6:6" x14ac:dyDescent="0.25">
      <c r="F45503" s="469"/>
    </row>
    <row r="45504" spans="6:6" x14ac:dyDescent="0.25">
      <c r="F45504" s="469"/>
    </row>
    <row r="45505" spans="6:6" x14ac:dyDescent="0.25">
      <c r="F45505" s="469"/>
    </row>
    <row r="45506" spans="6:6" x14ac:dyDescent="0.25">
      <c r="F45506" s="469"/>
    </row>
    <row r="45507" spans="6:6" x14ac:dyDescent="0.25">
      <c r="F45507" s="469"/>
    </row>
    <row r="45508" spans="6:6" x14ac:dyDescent="0.25">
      <c r="F45508" s="469"/>
    </row>
    <row r="45509" spans="6:6" x14ac:dyDescent="0.25">
      <c r="F45509" s="469"/>
    </row>
    <row r="45510" spans="6:6" x14ac:dyDescent="0.25">
      <c r="F45510" s="469"/>
    </row>
    <row r="45511" spans="6:6" x14ac:dyDescent="0.25">
      <c r="F45511" s="469"/>
    </row>
    <row r="45512" spans="6:6" x14ac:dyDescent="0.25">
      <c r="F45512" s="469"/>
    </row>
    <row r="45513" spans="6:6" x14ac:dyDescent="0.25">
      <c r="F45513" s="469"/>
    </row>
    <row r="45514" spans="6:6" x14ac:dyDescent="0.25">
      <c r="F45514" s="469"/>
    </row>
    <row r="45515" spans="6:6" x14ac:dyDescent="0.25">
      <c r="F45515" s="469"/>
    </row>
    <row r="45516" spans="6:6" x14ac:dyDescent="0.25">
      <c r="F45516" s="469"/>
    </row>
    <row r="45517" spans="6:6" x14ac:dyDescent="0.25">
      <c r="F45517" s="469"/>
    </row>
    <row r="45518" spans="6:6" x14ac:dyDescent="0.25">
      <c r="F45518" s="469"/>
    </row>
    <row r="45519" spans="6:6" x14ac:dyDescent="0.25">
      <c r="F45519" s="469"/>
    </row>
    <row r="45520" spans="6:6" x14ac:dyDescent="0.25">
      <c r="F45520" s="469"/>
    </row>
    <row r="45521" spans="6:6" x14ac:dyDescent="0.25">
      <c r="F45521" s="469"/>
    </row>
    <row r="45522" spans="6:6" x14ac:dyDescent="0.25">
      <c r="F45522" s="469"/>
    </row>
    <row r="45523" spans="6:6" x14ac:dyDescent="0.25">
      <c r="F45523" s="469"/>
    </row>
    <row r="45524" spans="6:6" x14ac:dyDescent="0.25">
      <c r="F45524" s="469"/>
    </row>
    <row r="45525" spans="6:6" x14ac:dyDescent="0.25">
      <c r="F45525" s="469"/>
    </row>
    <row r="45526" spans="6:6" x14ac:dyDescent="0.25">
      <c r="F45526" s="469"/>
    </row>
    <row r="45527" spans="6:6" x14ac:dyDescent="0.25">
      <c r="F45527" s="469"/>
    </row>
    <row r="45528" spans="6:6" x14ac:dyDescent="0.25">
      <c r="F45528" s="469"/>
    </row>
    <row r="45529" spans="6:6" x14ac:dyDescent="0.25">
      <c r="F45529" s="469"/>
    </row>
    <row r="45530" spans="6:6" x14ac:dyDescent="0.25">
      <c r="F45530" s="469"/>
    </row>
    <row r="45531" spans="6:6" x14ac:dyDescent="0.25">
      <c r="F45531" s="469"/>
    </row>
    <row r="45532" spans="6:6" x14ac:dyDescent="0.25">
      <c r="F45532" s="469"/>
    </row>
    <row r="45533" spans="6:6" x14ac:dyDescent="0.25">
      <c r="F45533" s="469"/>
    </row>
    <row r="45534" spans="6:6" x14ac:dyDescent="0.25">
      <c r="F45534" s="469"/>
    </row>
    <row r="45535" spans="6:6" x14ac:dyDescent="0.25">
      <c r="F45535" s="469"/>
    </row>
    <row r="45536" spans="6:6" x14ac:dyDescent="0.25">
      <c r="F45536" s="469"/>
    </row>
    <row r="45537" spans="6:6" x14ac:dyDescent="0.25">
      <c r="F45537" s="469"/>
    </row>
    <row r="45538" spans="6:6" x14ac:dyDescent="0.25">
      <c r="F45538" s="469"/>
    </row>
    <row r="45539" spans="6:6" x14ac:dyDescent="0.25">
      <c r="F45539" s="469"/>
    </row>
    <row r="45540" spans="6:6" x14ac:dyDescent="0.25">
      <c r="F45540" s="469"/>
    </row>
    <row r="45541" spans="6:6" x14ac:dyDescent="0.25">
      <c r="F45541" s="469"/>
    </row>
    <row r="45542" spans="6:6" x14ac:dyDescent="0.25">
      <c r="F45542" s="469"/>
    </row>
    <row r="45543" spans="6:6" x14ac:dyDescent="0.25">
      <c r="F45543" s="469"/>
    </row>
    <row r="45544" spans="6:6" x14ac:dyDescent="0.25">
      <c r="F45544" s="469"/>
    </row>
    <row r="45545" spans="6:6" x14ac:dyDescent="0.25">
      <c r="F45545" s="469"/>
    </row>
    <row r="45546" spans="6:6" x14ac:dyDescent="0.25">
      <c r="F45546" s="469"/>
    </row>
    <row r="45547" spans="6:6" x14ac:dyDescent="0.25">
      <c r="F45547" s="469"/>
    </row>
    <row r="45548" spans="6:6" x14ac:dyDescent="0.25">
      <c r="F45548" s="469"/>
    </row>
    <row r="45549" spans="6:6" x14ac:dyDescent="0.25">
      <c r="F45549" s="469"/>
    </row>
    <row r="45550" spans="6:6" x14ac:dyDescent="0.25">
      <c r="F45550" s="469"/>
    </row>
    <row r="45551" spans="6:6" x14ac:dyDescent="0.25">
      <c r="F45551" s="469"/>
    </row>
    <row r="45552" spans="6:6" x14ac:dyDescent="0.25">
      <c r="F45552" s="469"/>
    </row>
    <row r="45553" spans="6:6" x14ac:dyDescent="0.25">
      <c r="F45553" s="469"/>
    </row>
    <row r="45554" spans="6:6" x14ac:dyDescent="0.25">
      <c r="F45554" s="469"/>
    </row>
    <row r="45555" spans="6:6" x14ac:dyDescent="0.25">
      <c r="F45555" s="469"/>
    </row>
    <row r="45556" spans="6:6" x14ac:dyDescent="0.25">
      <c r="F45556" s="469"/>
    </row>
    <row r="45557" spans="6:6" x14ac:dyDescent="0.25">
      <c r="F45557" s="469"/>
    </row>
    <row r="45558" spans="6:6" x14ac:dyDescent="0.25">
      <c r="F45558" s="469"/>
    </row>
    <row r="45559" spans="6:6" x14ac:dyDescent="0.25">
      <c r="F45559" s="469"/>
    </row>
    <row r="45560" spans="6:6" x14ac:dyDescent="0.25">
      <c r="F45560" s="469"/>
    </row>
    <row r="45561" spans="6:6" x14ac:dyDescent="0.25">
      <c r="F45561" s="469"/>
    </row>
    <row r="45562" spans="6:6" x14ac:dyDescent="0.25">
      <c r="F45562" s="469"/>
    </row>
    <row r="45563" spans="6:6" x14ac:dyDescent="0.25">
      <c r="F45563" s="469"/>
    </row>
    <row r="45564" spans="6:6" x14ac:dyDescent="0.25">
      <c r="F45564" s="469"/>
    </row>
    <row r="45565" spans="6:6" x14ac:dyDescent="0.25">
      <c r="F45565" s="469"/>
    </row>
    <row r="45566" spans="6:6" x14ac:dyDescent="0.25">
      <c r="F45566" s="469"/>
    </row>
    <row r="45567" spans="6:6" x14ac:dyDescent="0.25">
      <c r="F45567" s="469"/>
    </row>
    <row r="45568" spans="6:6" x14ac:dyDescent="0.25">
      <c r="F45568" s="469"/>
    </row>
    <row r="45569" spans="6:6" x14ac:dyDescent="0.25">
      <c r="F45569" s="469"/>
    </row>
    <row r="45570" spans="6:6" x14ac:dyDescent="0.25">
      <c r="F45570" s="469"/>
    </row>
    <row r="45571" spans="6:6" x14ac:dyDescent="0.25">
      <c r="F45571" s="469"/>
    </row>
    <row r="45572" spans="6:6" x14ac:dyDescent="0.25">
      <c r="F45572" s="469"/>
    </row>
    <row r="45573" spans="6:6" x14ac:dyDescent="0.25">
      <c r="F45573" s="469"/>
    </row>
    <row r="45574" spans="6:6" x14ac:dyDescent="0.25">
      <c r="F45574" s="469"/>
    </row>
    <row r="45575" spans="6:6" x14ac:dyDescent="0.25">
      <c r="F45575" s="469"/>
    </row>
    <row r="45576" spans="6:6" x14ac:dyDescent="0.25">
      <c r="F45576" s="469"/>
    </row>
    <row r="45577" spans="6:6" x14ac:dyDescent="0.25">
      <c r="F45577" s="469"/>
    </row>
    <row r="45578" spans="6:6" x14ac:dyDescent="0.25">
      <c r="F45578" s="469"/>
    </row>
    <row r="45579" spans="6:6" x14ac:dyDescent="0.25">
      <c r="F45579" s="469"/>
    </row>
    <row r="45580" spans="6:6" x14ac:dyDescent="0.25">
      <c r="F45580" s="469"/>
    </row>
    <row r="45581" spans="6:6" x14ac:dyDescent="0.25">
      <c r="F45581" s="469"/>
    </row>
    <row r="45582" spans="6:6" x14ac:dyDescent="0.25">
      <c r="F45582" s="469"/>
    </row>
    <row r="45583" spans="6:6" x14ac:dyDescent="0.25">
      <c r="F45583" s="469"/>
    </row>
    <row r="45584" spans="6:6" x14ac:dyDescent="0.25">
      <c r="F45584" s="469"/>
    </row>
    <row r="45585" spans="6:6" x14ac:dyDescent="0.25">
      <c r="F45585" s="469"/>
    </row>
    <row r="45586" spans="6:6" x14ac:dyDescent="0.25">
      <c r="F45586" s="469"/>
    </row>
    <row r="45587" spans="6:6" x14ac:dyDescent="0.25">
      <c r="F45587" s="469"/>
    </row>
    <row r="45588" spans="6:6" x14ac:dyDescent="0.25">
      <c r="F45588" s="469"/>
    </row>
    <row r="45589" spans="6:6" x14ac:dyDescent="0.25">
      <c r="F45589" s="469"/>
    </row>
    <row r="45590" spans="6:6" x14ac:dyDescent="0.25">
      <c r="F45590" s="469"/>
    </row>
    <row r="45591" spans="6:6" x14ac:dyDescent="0.25">
      <c r="F45591" s="469"/>
    </row>
    <row r="45592" spans="6:6" x14ac:dyDescent="0.25">
      <c r="F45592" s="469"/>
    </row>
    <row r="45593" spans="6:6" x14ac:dyDescent="0.25">
      <c r="F45593" s="469"/>
    </row>
    <row r="45594" spans="6:6" x14ac:dyDescent="0.25">
      <c r="F45594" s="469"/>
    </row>
    <row r="45595" spans="6:6" x14ac:dyDescent="0.25">
      <c r="F45595" s="469"/>
    </row>
    <row r="45596" spans="6:6" x14ac:dyDescent="0.25">
      <c r="F45596" s="469"/>
    </row>
    <row r="45597" spans="6:6" x14ac:dyDescent="0.25">
      <c r="F45597" s="469"/>
    </row>
    <row r="45598" spans="6:6" x14ac:dyDescent="0.25">
      <c r="F45598" s="469"/>
    </row>
    <row r="45599" spans="6:6" x14ac:dyDescent="0.25">
      <c r="F45599" s="469"/>
    </row>
    <row r="45600" spans="6:6" x14ac:dyDescent="0.25">
      <c r="F45600" s="469"/>
    </row>
    <row r="45601" spans="6:6" x14ac:dyDescent="0.25">
      <c r="F45601" s="469"/>
    </row>
    <row r="45602" spans="6:6" x14ac:dyDescent="0.25">
      <c r="F45602" s="469"/>
    </row>
    <row r="45603" spans="6:6" x14ac:dyDescent="0.25">
      <c r="F45603" s="469"/>
    </row>
    <row r="45604" spans="6:6" x14ac:dyDescent="0.25">
      <c r="F45604" s="469"/>
    </row>
    <row r="45605" spans="6:6" x14ac:dyDescent="0.25">
      <c r="F45605" s="469"/>
    </row>
    <row r="45606" spans="6:6" x14ac:dyDescent="0.25">
      <c r="F45606" s="469"/>
    </row>
    <row r="45607" spans="6:6" x14ac:dyDescent="0.25">
      <c r="F45607" s="469"/>
    </row>
    <row r="45608" spans="6:6" x14ac:dyDescent="0.25">
      <c r="F45608" s="469"/>
    </row>
    <row r="45609" spans="6:6" x14ac:dyDescent="0.25">
      <c r="F45609" s="469"/>
    </row>
    <row r="45610" spans="6:6" x14ac:dyDescent="0.25">
      <c r="F45610" s="469"/>
    </row>
    <row r="45611" spans="6:6" x14ac:dyDescent="0.25">
      <c r="F45611" s="469"/>
    </row>
    <row r="45612" spans="6:6" x14ac:dyDescent="0.25">
      <c r="F45612" s="469"/>
    </row>
    <row r="45613" spans="6:6" x14ac:dyDescent="0.25">
      <c r="F45613" s="469"/>
    </row>
    <row r="45614" spans="6:6" x14ac:dyDescent="0.25">
      <c r="F45614" s="469"/>
    </row>
    <row r="45615" spans="6:6" x14ac:dyDescent="0.25">
      <c r="F45615" s="469"/>
    </row>
    <row r="45616" spans="6:6" x14ac:dyDescent="0.25">
      <c r="F45616" s="469"/>
    </row>
    <row r="45617" spans="6:6" x14ac:dyDescent="0.25">
      <c r="F45617" s="469"/>
    </row>
    <row r="45618" spans="6:6" x14ac:dyDescent="0.25">
      <c r="F45618" s="469"/>
    </row>
    <row r="45619" spans="6:6" x14ac:dyDescent="0.25">
      <c r="F45619" s="469"/>
    </row>
    <row r="45620" spans="6:6" x14ac:dyDescent="0.25">
      <c r="F45620" s="469"/>
    </row>
    <row r="45621" spans="6:6" x14ac:dyDescent="0.25">
      <c r="F45621" s="469"/>
    </row>
    <row r="45622" spans="6:6" x14ac:dyDescent="0.25">
      <c r="F45622" s="469"/>
    </row>
    <row r="45623" spans="6:6" x14ac:dyDescent="0.25">
      <c r="F45623" s="469"/>
    </row>
    <row r="45624" spans="6:6" x14ac:dyDescent="0.25">
      <c r="F45624" s="469"/>
    </row>
    <row r="45625" spans="6:6" x14ac:dyDescent="0.25">
      <c r="F45625" s="469"/>
    </row>
    <row r="45626" spans="6:6" x14ac:dyDescent="0.25">
      <c r="F45626" s="469"/>
    </row>
    <row r="45627" spans="6:6" x14ac:dyDescent="0.25">
      <c r="F45627" s="469"/>
    </row>
    <row r="45628" spans="6:6" x14ac:dyDescent="0.25">
      <c r="F45628" s="469"/>
    </row>
    <row r="45629" spans="6:6" x14ac:dyDescent="0.25">
      <c r="F45629" s="469"/>
    </row>
    <row r="45630" spans="6:6" x14ac:dyDescent="0.25">
      <c r="F45630" s="469"/>
    </row>
    <row r="45631" spans="6:6" x14ac:dyDescent="0.25">
      <c r="F45631" s="469"/>
    </row>
    <row r="45632" spans="6:6" x14ac:dyDescent="0.25">
      <c r="F45632" s="469"/>
    </row>
    <row r="45633" spans="6:6" x14ac:dyDescent="0.25">
      <c r="F45633" s="469"/>
    </row>
    <row r="45634" spans="6:6" x14ac:dyDescent="0.25">
      <c r="F45634" s="469"/>
    </row>
    <row r="45635" spans="6:6" x14ac:dyDescent="0.25">
      <c r="F45635" s="469"/>
    </row>
    <row r="45636" spans="6:6" x14ac:dyDescent="0.25">
      <c r="F45636" s="469"/>
    </row>
    <row r="45637" spans="6:6" x14ac:dyDescent="0.25">
      <c r="F45637" s="469"/>
    </row>
    <row r="45638" spans="6:6" x14ac:dyDescent="0.25">
      <c r="F45638" s="469"/>
    </row>
    <row r="45639" spans="6:6" x14ac:dyDescent="0.25">
      <c r="F45639" s="469"/>
    </row>
    <row r="45640" spans="6:6" x14ac:dyDescent="0.25">
      <c r="F45640" s="469"/>
    </row>
    <row r="45641" spans="6:6" x14ac:dyDescent="0.25">
      <c r="F45641" s="469"/>
    </row>
    <row r="45642" spans="6:6" x14ac:dyDescent="0.25">
      <c r="F45642" s="469"/>
    </row>
    <row r="45643" spans="6:6" x14ac:dyDescent="0.25">
      <c r="F45643" s="469"/>
    </row>
    <row r="45644" spans="6:6" x14ac:dyDescent="0.25">
      <c r="F45644" s="469"/>
    </row>
    <row r="45645" spans="6:6" x14ac:dyDescent="0.25">
      <c r="F45645" s="469"/>
    </row>
    <row r="45646" spans="6:6" x14ac:dyDescent="0.25">
      <c r="F45646" s="469"/>
    </row>
    <row r="45647" spans="6:6" x14ac:dyDescent="0.25">
      <c r="F45647" s="469"/>
    </row>
    <row r="45648" spans="6:6" x14ac:dyDescent="0.25">
      <c r="F45648" s="469"/>
    </row>
    <row r="45649" spans="6:6" x14ac:dyDescent="0.25">
      <c r="F45649" s="469"/>
    </row>
    <row r="45650" spans="6:6" x14ac:dyDescent="0.25">
      <c r="F45650" s="469"/>
    </row>
    <row r="45651" spans="6:6" x14ac:dyDescent="0.25">
      <c r="F45651" s="469"/>
    </row>
    <row r="45652" spans="6:6" x14ac:dyDescent="0.25">
      <c r="F45652" s="469"/>
    </row>
    <row r="45653" spans="6:6" x14ac:dyDescent="0.25">
      <c r="F45653" s="469"/>
    </row>
    <row r="45654" spans="6:6" x14ac:dyDescent="0.25">
      <c r="F45654" s="469"/>
    </row>
    <row r="45655" spans="6:6" x14ac:dyDescent="0.25">
      <c r="F45655" s="469"/>
    </row>
    <row r="45656" spans="6:6" x14ac:dyDescent="0.25">
      <c r="F45656" s="469"/>
    </row>
    <row r="45657" spans="6:6" x14ac:dyDescent="0.25">
      <c r="F45657" s="469"/>
    </row>
    <row r="45658" spans="6:6" x14ac:dyDescent="0.25">
      <c r="F45658" s="469"/>
    </row>
    <row r="45659" spans="6:6" x14ac:dyDescent="0.25">
      <c r="F45659" s="469"/>
    </row>
    <row r="45660" spans="6:6" x14ac:dyDescent="0.25">
      <c r="F45660" s="469"/>
    </row>
    <row r="45661" spans="6:6" x14ac:dyDescent="0.25">
      <c r="F45661" s="469"/>
    </row>
    <row r="45662" spans="6:6" x14ac:dyDescent="0.25">
      <c r="F45662" s="469"/>
    </row>
    <row r="45663" spans="6:6" x14ac:dyDescent="0.25">
      <c r="F45663" s="469"/>
    </row>
    <row r="45664" spans="6:6" x14ac:dyDescent="0.25">
      <c r="F45664" s="469"/>
    </row>
    <row r="45665" spans="6:6" x14ac:dyDescent="0.25">
      <c r="F45665" s="469"/>
    </row>
    <row r="45666" spans="6:6" x14ac:dyDescent="0.25">
      <c r="F45666" s="469"/>
    </row>
    <row r="45667" spans="6:6" x14ac:dyDescent="0.25">
      <c r="F45667" s="469"/>
    </row>
    <row r="45668" spans="6:6" x14ac:dyDescent="0.25">
      <c r="F45668" s="469"/>
    </row>
    <row r="45669" spans="6:6" x14ac:dyDescent="0.25">
      <c r="F45669" s="469"/>
    </row>
    <row r="45670" spans="6:6" x14ac:dyDescent="0.25">
      <c r="F45670" s="469"/>
    </row>
    <row r="45671" spans="6:6" x14ac:dyDescent="0.25">
      <c r="F45671" s="469"/>
    </row>
    <row r="45672" spans="6:6" x14ac:dyDescent="0.25">
      <c r="F45672" s="469"/>
    </row>
    <row r="45673" spans="6:6" x14ac:dyDescent="0.25">
      <c r="F45673" s="469"/>
    </row>
    <row r="45674" spans="6:6" x14ac:dyDescent="0.25">
      <c r="F45674" s="469"/>
    </row>
    <row r="45675" spans="6:6" x14ac:dyDescent="0.25">
      <c r="F45675" s="469"/>
    </row>
    <row r="45676" spans="6:6" x14ac:dyDescent="0.25">
      <c r="F45676" s="469"/>
    </row>
    <row r="45677" spans="6:6" x14ac:dyDescent="0.25">
      <c r="F45677" s="469"/>
    </row>
    <row r="45678" spans="6:6" x14ac:dyDescent="0.25">
      <c r="F45678" s="469"/>
    </row>
    <row r="45679" spans="6:6" x14ac:dyDescent="0.25">
      <c r="F45679" s="469"/>
    </row>
    <row r="45680" spans="6:6" x14ac:dyDescent="0.25">
      <c r="F45680" s="469"/>
    </row>
    <row r="45681" spans="6:6" x14ac:dyDescent="0.25">
      <c r="F45681" s="469"/>
    </row>
    <row r="45682" spans="6:6" x14ac:dyDescent="0.25">
      <c r="F45682" s="469"/>
    </row>
    <row r="45683" spans="6:6" x14ac:dyDescent="0.25">
      <c r="F45683" s="469"/>
    </row>
    <row r="45684" spans="6:6" x14ac:dyDescent="0.25">
      <c r="F45684" s="469"/>
    </row>
    <row r="45685" spans="6:6" x14ac:dyDescent="0.25">
      <c r="F45685" s="469"/>
    </row>
    <row r="45686" spans="6:6" x14ac:dyDescent="0.25">
      <c r="F45686" s="469"/>
    </row>
    <row r="45687" spans="6:6" x14ac:dyDescent="0.25">
      <c r="F45687" s="469"/>
    </row>
    <row r="45688" spans="6:6" x14ac:dyDescent="0.25">
      <c r="F45688" s="469"/>
    </row>
    <row r="45689" spans="6:6" x14ac:dyDescent="0.25">
      <c r="F45689" s="469"/>
    </row>
    <row r="45690" spans="6:6" x14ac:dyDescent="0.25">
      <c r="F45690" s="469"/>
    </row>
    <row r="45691" spans="6:6" x14ac:dyDescent="0.25">
      <c r="F45691" s="469"/>
    </row>
    <row r="45692" spans="6:6" x14ac:dyDescent="0.25">
      <c r="F45692" s="469"/>
    </row>
    <row r="45693" spans="6:6" x14ac:dyDescent="0.25">
      <c r="F45693" s="469"/>
    </row>
    <row r="45694" spans="6:6" x14ac:dyDescent="0.25">
      <c r="F45694" s="469"/>
    </row>
    <row r="45695" spans="6:6" x14ac:dyDescent="0.25">
      <c r="F45695" s="469"/>
    </row>
    <row r="45696" spans="6:6" x14ac:dyDescent="0.25">
      <c r="F45696" s="469"/>
    </row>
    <row r="45697" spans="6:6" x14ac:dyDescent="0.25">
      <c r="F45697" s="469"/>
    </row>
    <row r="45698" spans="6:6" x14ac:dyDescent="0.25">
      <c r="F45698" s="469"/>
    </row>
    <row r="45699" spans="6:6" x14ac:dyDescent="0.25">
      <c r="F45699" s="469"/>
    </row>
    <row r="45700" spans="6:6" x14ac:dyDescent="0.25">
      <c r="F45700" s="469"/>
    </row>
    <row r="45701" spans="6:6" x14ac:dyDescent="0.25">
      <c r="F45701" s="469"/>
    </row>
    <row r="45702" spans="6:6" x14ac:dyDescent="0.25">
      <c r="F45702" s="469"/>
    </row>
    <row r="45703" spans="6:6" x14ac:dyDescent="0.25">
      <c r="F45703" s="469"/>
    </row>
    <row r="45704" spans="6:6" x14ac:dyDescent="0.25">
      <c r="F45704" s="469"/>
    </row>
    <row r="45705" spans="6:6" x14ac:dyDescent="0.25">
      <c r="F45705" s="469"/>
    </row>
    <row r="45706" spans="6:6" x14ac:dyDescent="0.25">
      <c r="F45706" s="469"/>
    </row>
    <row r="45707" spans="6:6" x14ac:dyDescent="0.25">
      <c r="F45707" s="469"/>
    </row>
    <row r="45708" spans="6:6" x14ac:dyDescent="0.25">
      <c r="F45708" s="469"/>
    </row>
    <row r="45709" spans="6:6" x14ac:dyDescent="0.25">
      <c r="F45709" s="469"/>
    </row>
    <row r="45710" spans="6:6" x14ac:dyDescent="0.25">
      <c r="F45710" s="469"/>
    </row>
    <row r="45711" spans="6:6" x14ac:dyDescent="0.25">
      <c r="F45711" s="469"/>
    </row>
    <row r="45712" spans="6:6" x14ac:dyDescent="0.25">
      <c r="F45712" s="469"/>
    </row>
    <row r="45713" spans="6:6" x14ac:dyDescent="0.25">
      <c r="F45713" s="469"/>
    </row>
    <row r="45714" spans="6:6" x14ac:dyDescent="0.25">
      <c r="F45714" s="469"/>
    </row>
    <row r="45715" spans="6:6" x14ac:dyDescent="0.25">
      <c r="F45715" s="469"/>
    </row>
    <row r="45716" spans="6:6" x14ac:dyDescent="0.25">
      <c r="F45716" s="469"/>
    </row>
    <row r="45717" spans="6:6" x14ac:dyDescent="0.25">
      <c r="F45717" s="469"/>
    </row>
    <row r="45718" spans="6:6" x14ac:dyDescent="0.25">
      <c r="F45718" s="469"/>
    </row>
    <row r="45719" spans="6:6" x14ac:dyDescent="0.25">
      <c r="F45719" s="469"/>
    </row>
    <row r="45720" spans="6:6" x14ac:dyDescent="0.25">
      <c r="F45720" s="469"/>
    </row>
    <row r="45721" spans="6:6" x14ac:dyDescent="0.25">
      <c r="F45721" s="469"/>
    </row>
    <row r="45722" spans="6:6" x14ac:dyDescent="0.25">
      <c r="F45722" s="469"/>
    </row>
    <row r="45723" spans="6:6" x14ac:dyDescent="0.25">
      <c r="F45723" s="469"/>
    </row>
    <row r="45724" spans="6:6" x14ac:dyDescent="0.25">
      <c r="F45724" s="469"/>
    </row>
    <row r="45725" spans="6:6" x14ac:dyDescent="0.25">
      <c r="F45725" s="469"/>
    </row>
    <row r="45726" spans="6:6" x14ac:dyDescent="0.25">
      <c r="F45726" s="469"/>
    </row>
    <row r="45727" spans="6:6" x14ac:dyDescent="0.25">
      <c r="F45727" s="469"/>
    </row>
    <row r="45728" spans="6:6" x14ac:dyDescent="0.25">
      <c r="F45728" s="469"/>
    </row>
    <row r="45729" spans="6:6" x14ac:dyDescent="0.25">
      <c r="F45729" s="469"/>
    </row>
    <row r="45730" spans="6:6" x14ac:dyDescent="0.25">
      <c r="F45730" s="469"/>
    </row>
    <row r="45731" spans="6:6" x14ac:dyDescent="0.25">
      <c r="F45731" s="469"/>
    </row>
    <row r="45732" spans="6:6" x14ac:dyDescent="0.25">
      <c r="F45732" s="469"/>
    </row>
    <row r="45733" spans="6:6" x14ac:dyDescent="0.25">
      <c r="F45733" s="469"/>
    </row>
    <row r="45734" spans="6:6" x14ac:dyDescent="0.25">
      <c r="F45734" s="469"/>
    </row>
    <row r="45735" spans="6:6" x14ac:dyDescent="0.25">
      <c r="F45735" s="469"/>
    </row>
    <row r="45736" spans="6:6" x14ac:dyDescent="0.25">
      <c r="F45736" s="469"/>
    </row>
    <row r="45737" spans="6:6" x14ac:dyDescent="0.25">
      <c r="F45737" s="469"/>
    </row>
    <row r="45738" spans="6:6" x14ac:dyDescent="0.25">
      <c r="F45738" s="469"/>
    </row>
    <row r="45739" spans="6:6" x14ac:dyDescent="0.25">
      <c r="F45739" s="469"/>
    </row>
    <row r="45740" spans="6:6" x14ac:dyDescent="0.25">
      <c r="F45740" s="469"/>
    </row>
    <row r="45741" spans="6:6" x14ac:dyDescent="0.25">
      <c r="F45741" s="469"/>
    </row>
    <row r="45742" spans="6:6" x14ac:dyDescent="0.25">
      <c r="F45742" s="469"/>
    </row>
    <row r="45743" spans="6:6" x14ac:dyDescent="0.25">
      <c r="F45743" s="469"/>
    </row>
    <row r="45744" spans="6:6" x14ac:dyDescent="0.25">
      <c r="F45744" s="469"/>
    </row>
    <row r="45745" spans="6:6" x14ac:dyDescent="0.25">
      <c r="F45745" s="469"/>
    </row>
    <row r="45746" spans="6:6" x14ac:dyDescent="0.25">
      <c r="F45746" s="469"/>
    </row>
    <row r="45747" spans="6:6" x14ac:dyDescent="0.25">
      <c r="F45747" s="469"/>
    </row>
    <row r="45748" spans="6:6" x14ac:dyDescent="0.25">
      <c r="F45748" s="469"/>
    </row>
    <row r="45749" spans="6:6" x14ac:dyDescent="0.25">
      <c r="F45749" s="469"/>
    </row>
    <row r="45750" spans="6:6" x14ac:dyDescent="0.25">
      <c r="F45750" s="469"/>
    </row>
    <row r="45751" spans="6:6" x14ac:dyDescent="0.25">
      <c r="F45751" s="469"/>
    </row>
    <row r="45752" spans="6:6" x14ac:dyDescent="0.25">
      <c r="F45752" s="469"/>
    </row>
    <row r="45753" spans="6:6" x14ac:dyDescent="0.25">
      <c r="F45753" s="469"/>
    </row>
    <row r="45754" spans="6:6" x14ac:dyDescent="0.25">
      <c r="F45754" s="469"/>
    </row>
    <row r="45755" spans="6:6" x14ac:dyDescent="0.25">
      <c r="F45755" s="469"/>
    </row>
    <row r="45756" spans="6:6" x14ac:dyDescent="0.25">
      <c r="F45756" s="469"/>
    </row>
    <row r="45757" spans="6:6" x14ac:dyDescent="0.25">
      <c r="F45757" s="469"/>
    </row>
    <row r="45758" spans="6:6" x14ac:dyDescent="0.25">
      <c r="F45758" s="469"/>
    </row>
    <row r="45759" spans="6:6" x14ac:dyDescent="0.25">
      <c r="F45759" s="469"/>
    </row>
    <row r="45760" spans="6:6" x14ac:dyDescent="0.25">
      <c r="F45760" s="469"/>
    </row>
    <row r="45761" spans="6:6" x14ac:dyDescent="0.25">
      <c r="F45761" s="469"/>
    </row>
    <row r="45762" spans="6:6" x14ac:dyDescent="0.25">
      <c r="F45762" s="469"/>
    </row>
    <row r="45763" spans="6:6" x14ac:dyDescent="0.25">
      <c r="F45763" s="469"/>
    </row>
    <row r="45764" spans="6:6" x14ac:dyDescent="0.25">
      <c r="F45764" s="469"/>
    </row>
    <row r="45765" spans="6:6" x14ac:dyDescent="0.25">
      <c r="F45765" s="469"/>
    </row>
    <row r="45766" spans="6:6" x14ac:dyDescent="0.25">
      <c r="F45766" s="469"/>
    </row>
    <row r="45767" spans="6:6" x14ac:dyDescent="0.25">
      <c r="F45767" s="469"/>
    </row>
    <row r="45768" spans="6:6" x14ac:dyDescent="0.25">
      <c r="F45768" s="469"/>
    </row>
    <row r="45769" spans="6:6" x14ac:dyDescent="0.25">
      <c r="F45769" s="469"/>
    </row>
    <row r="45770" spans="6:6" x14ac:dyDescent="0.25">
      <c r="F45770" s="469"/>
    </row>
    <row r="45771" spans="6:6" x14ac:dyDescent="0.25">
      <c r="F45771" s="469"/>
    </row>
    <row r="45772" spans="6:6" x14ac:dyDescent="0.25">
      <c r="F45772" s="469"/>
    </row>
    <row r="45773" spans="6:6" x14ac:dyDescent="0.25">
      <c r="F45773" s="469"/>
    </row>
    <row r="45774" spans="6:6" x14ac:dyDescent="0.25">
      <c r="F45774" s="469"/>
    </row>
    <row r="45775" spans="6:6" x14ac:dyDescent="0.25">
      <c r="F45775" s="469"/>
    </row>
    <row r="45776" spans="6:6" x14ac:dyDescent="0.25">
      <c r="F45776" s="469"/>
    </row>
    <row r="45777" spans="6:6" x14ac:dyDescent="0.25">
      <c r="F45777" s="469"/>
    </row>
    <row r="45778" spans="6:6" x14ac:dyDescent="0.25">
      <c r="F45778" s="469"/>
    </row>
    <row r="45779" spans="6:6" x14ac:dyDescent="0.25">
      <c r="F45779" s="469"/>
    </row>
    <row r="45780" spans="6:6" x14ac:dyDescent="0.25">
      <c r="F45780" s="469"/>
    </row>
    <row r="45781" spans="6:6" x14ac:dyDescent="0.25">
      <c r="F45781" s="469"/>
    </row>
    <row r="45782" spans="6:6" x14ac:dyDescent="0.25">
      <c r="F45782" s="469"/>
    </row>
    <row r="45783" spans="6:6" x14ac:dyDescent="0.25">
      <c r="F45783" s="469"/>
    </row>
    <row r="45784" spans="6:6" x14ac:dyDescent="0.25">
      <c r="F45784" s="469"/>
    </row>
    <row r="45785" spans="6:6" x14ac:dyDescent="0.25">
      <c r="F45785" s="469"/>
    </row>
    <row r="45786" spans="6:6" x14ac:dyDescent="0.25">
      <c r="F45786" s="469"/>
    </row>
    <row r="45787" spans="6:6" x14ac:dyDescent="0.25">
      <c r="F45787" s="469"/>
    </row>
    <row r="45788" spans="6:6" x14ac:dyDescent="0.25">
      <c r="F45788" s="469"/>
    </row>
    <row r="45789" spans="6:6" x14ac:dyDescent="0.25">
      <c r="F45789" s="469"/>
    </row>
    <row r="45790" spans="6:6" x14ac:dyDescent="0.25">
      <c r="F45790" s="469"/>
    </row>
    <row r="45791" spans="6:6" x14ac:dyDescent="0.25">
      <c r="F45791" s="469"/>
    </row>
    <row r="45792" spans="6:6" x14ac:dyDescent="0.25">
      <c r="F45792" s="469"/>
    </row>
    <row r="45793" spans="6:6" x14ac:dyDescent="0.25">
      <c r="F45793" s="469"/>
    </row>
    <row r="45794" spans="6:6" x14ac:dyDescent="0.25">
      <c r="F45794" s="469"/>
    </row>
    <row r="45795" spans="6:6" x14ac:dyDescent="0.25">
      <c r="F45795" s="469"/>
    </row>
    <row r="45796" spans="6:6" x14ac:dyDescent="0.25">
      <c r="F45796" s="469"/>
    </row>
    <row r="45797" spans="6:6" x14ac:dyDescent="0.25">
      <c r="F45797" s="469"/>
    </row>
    <row r="45798" spans="6:6" x14ac:dyDescent="0.25">
      <c r="F45798" s="469"/>
    </row>
    <row r="45799" spans="6:6" x14ac:dyDescent="0.25">
      <c r="F45799" s="469"/>
    </row>
    <row r="45800" spans="6:6" x14ac:dyDescent="0.25">
      <c r="F45800" s="469"/>
    </row>
    <row r="45801" spans="6:6" x14ac:dyDescent="0.25">
      <c r="F45801" s="469"/>
    </row>
    <row r="45802" spans="6:6" x14ac:dyDescent="0.25">
      <c r="F45802" s="469"/>
    </row>
    <row r="45803" spans="6:6" x14ac:dyDescent="0.25">
      <c r="F45803" s="469"/>
    </row>
    <row r="45804" spans="6:6" x14ac:dyDescent="0.25">
      <c r="F45804" s="469"/>
    </row>
    <row r="45805" spans="6:6" x14ac:dyDescent="0.25">
      <c r="F45805" s="469"/>
    </row>
    <row r="45806" spans="6:6" x14ac:dyDescent="0.25">
      <c r="F45806" s="469"/>
    </row>
    <row r="45807" spans="6:6" x14ac:dyDescent="0.25">
      <c r="F45807" s="469"/>
    </row>
    <row r="45808" spans="6:6" x14ac:dyDescent="0.25">
      <c r="F45808" s="469"/>
    </row>
    <row r="45809" spans="6:6" x14ac:dyDescent="0.25">
      <c r="F45809" s="469"/>
    </row>
    <row r="45810" spans="6:6" x14ac:dyDescent="0.25">
      <c r="F45810" s="469"/>
    </row>
    <row r="45811" spans="6:6" x14ac:dyDescent="0.25">
      <c r="F45811" s="469"/>
    </row>
    <row r="45812" spans="6:6" x14ac:dyDescent="0.25">
      <c r="F45812" s="469"/>
    </row>
    <row r="45813" spans="6:6" x14ac:dyDescent="0.25">
      <c r="F45813" s="469"/>
    </row>
    <row r="45814" spans="6:6" x14ac:dyDescent="0.25">
      <c r="F45814" s="469"/>
    </row>
    <row r="45815" spans="6:6" x14ac:dyDescent="0.25">
      <c r="F45815" s="469"/>
    </row>
    <row r="45816" spans="6:6" x14ac:dyDescent="0.25">
      <c r="F45816" s="469"/>
    </row>
    <row r="45817" spans="6:6" x14ac:dyDescent="0.25">
      <c r="F45817" s="469"/>
    </row>
    <row r="45818" spans="6:6" x14ac:dyDescent="0.25">
      <c r="F45818" s="469"/>
    </row>
    <row r="45819" spans="6:6" x14ac:dyDescent="0.25">
      <c r="F45819" s="469"/>
    </row>
    <row r="45820" spans="6:6" x14ac:dyDescent="0.25">
      <c r="F45820" s="469"/>
    </row>
    <row r="45821" spans="6:6" x14ac:dyDescent="0.25">
      <c r="F45821" s="469"/>
    </row>
    <row r="45822" spans="6:6" x14ac:dyDescent="0.25">
      <c r="F45822" s="469"/>
    </row>
    <row r="45823" spans="6:6" x14ac:dyDescent="0.25">
      <c r="F45823" s="469"/>
    </row>
    <row r="45824" spans="6:6" x14ac:dyDescent="0.25">
      <c r="F45824" s="469"/>
    </row>
    <row r="45825" spans="6:6" x14ac:dyDescent="0.25">
      <c r="F45825" s="469"/>
    </row>
    <row r="45826" spans="6:6" x14ac:dyDescent="0.25">
      <c r="F45826" s="469"/>
    </row>
    <row r="45827" spans="6:6" x14ac:dyDescent="0.25">
      <c r="F45827" s="469"/>
    </row>
    <row r="45828" spans="6:6" x14ac:dyDescent="0.25">
      <c r="F45828" s="469"/>
    </row>
    <row r="45829" spans="6:6" x14ac:dyDescent="0.25">
      <c r="F45829" s="469"/>
    </row>
    <row r="45830" spans="6:6" x14ac:dyDescent="0.25">
      <c r="F45830" s="469"/>
    </row>
    <row r="45831" spans="6:6" x14ac:dyDescent="0.25">
      <c r="F45831" s="469"/>
    </row>
    <row r="45832" spans="6:6" x14ac:dyDescent="0.25">
      <c r="F45832" s="469"/>
    </row>
    <row r="45833" spans="6:6" x14ac:dyDescent="0.25">
      <c r="F45833" s="469"/>
    </row>
    <row r="45834" spans="6:6" x14ac:dyDescent="0.25">
      <c r="F45834" s="469"/>
    </row>
    <row r="45835" spans="6:6" x14ac:dyDescent="0.25">
      <c r="F45835" s="469"/>
    </row>
    <row r="45836" spans="6:6" x14ac:dyDescent="0.25">
      <c r="F45836" s="469"/>
    </row>
    <row r="45837" spans="6:6" x14ac:dyDescent="0.25">
      <c r="F45837" s="469"/>
    </row>
    <row r="45838" spans="6:6" x14ac:dyDescent="0.25">
      <c r="F45838" s="469"/>
    </row>
    <row r="45839" spans="6:6" x14ac:dyDescent="0.25">
      <c r="F45839" s="469"/>
    </row>
    <row r="45840" spans="6:6" x14ac:dyDescent="0.25">
      <c r="F45840" s="469"/>
    </row>
    <row r="45841" spans="6:6" x14ac:dyDescent="0.25">
      <c r="F45841" s="469"/>
    </row>
    <row r="45842" spans="6:6" x14ac:dyDescent="0.25">
      <c r="F45842" s="469"/>
    </row>
    <row r="45843" spans="6:6" x14ac:dyDescent="0.25">
      <c r="F45843" s="469"/>
    </row>
    <row r="45844" spans="6:6" x14ac:dyDescent="0.25">
      <c r="F45844" s="469"/>
    </row>
    <row r="45845" spans="6:6" x14ac:dyDescent="0.25">
      <c r="F45845" s="469"/>
    </row>
    <row r="45846" spans="6:6" x14ac:dyDescent="0.25">
      <c r="F45846" s="469"/>
    </row>
    <row r="45847" spans="6:6" x14ac:dyDescent="0.25">
      <c r="F45847" s="469"/>
    </row>
    <row r="45848" spans="6:6" x14ac:dyDescent="0.25">
      <c r="F45848" s="469"/>
    </row>
    <row r="45849" spans="6:6" x14ac:dyDescent="0.25">
      <c r="F45849" s="469"/>
    </row>
    <row r="45850" spans="6:6" x14ac:dyDescent="0.25">
      <c r="F45850" s="469"/>
    </row>
    <row r="45851" spans="6:6" x14ac:dyDescent="0.25">
      <c r="F45851" s="469"/>
    </row>
    <row r="45852" spans="6:6" x14ac:dyDescent="0.25">
      <c r="F45852" s="469"/>
    </row>
    <row r="45853" spans="6:6" x14ac:dyDescent="0.25">
      <c r="F45853" s="469"/>
    </row>
    <row r="45854" spans="6:6" x14ac:dyDescent="0.25">
      <c r="F45854" s="469"/>
    </row>
    <row r="45855" spans="6:6" x14ac:dyDescent="0.25">
      <c r="F45855" s="469"/>
    </row>
    <row r="45856" spans="6:6" x14ac:dyDescent="0.25">
      <c r="F45856" s="469"/>
    </row>
    <row r="45857" spans="6:6" x14ac:dyDescent="0.25">
      <c r="F45857" s="469"/>
    </row>
    <row r="45858" spans="6:6" x14ac:dyDescent="0.25">
      <c r="F45858" s="469"/>
    </row>
    <row r="45859" spans="6:6" x14ac:dyDescent="0.25">
      <c r="F45859" s="469"/>
    </row>
    <row r="45860" spans="6:6" x14ac:dyDescent="0.25">
      <c r="F45860" s="469"/>
    </row>
    <row r="45861" spans="6:6" x14ac:dyDescent="0.25">
      <c r="F45861" s="469"/>
    </row>
    <row r="45862" spans="6:6" x14ac:dyDescent="0.25">
      <c r="F45862" s="469"/>
    </row>
    <row r="45863" spans="6:6" x14ac:dyDescent="0.25">
      <c r="F45863" s="469"/>
    </row>
    <row r="45864" spans="6:6" x14ac:dyDescent="0.25">
      <c r="F45864" s="469"/>
    </row>
    <row r="45865" spans="6:6" x14ac:dyDescent="0.25">
      <c r="F45865" s="469"/>
    </row>
    <row r="45866" spans="6:6" x14ac:dyDescent="0.25">
      <c r="F45866" s="469"/>
    </row>
    <row r="45867" spans="6:6" x14ac:dyDescent="0.25">
      <c r="F45867" s="469"/>
    </row>
    <row r="45868" spans="6:6" x14ac:dyDescent="0.25">
      <c r="F45868" s="469"/>
    </row>
    <row r="45869" spans="6:6" x14ac:dyDescent="0.25">
      <c r="F45869" s="469"/>
    </row>
    <row r="45870" spans="6:6" x14ac:dyDescent="0.25">
      <c r="F45870" s="469"/>
    </row>
    <row r="45871" spans="6:6" x14ac:dyDescent="0.25">
      <c r="F45871" s="469"/>
    </row>
    <row r="45872" spans="6:6" x14ac:dyDescent="0.25">
      <c r="F45872" s="469"/>
    </row>
    <row r="45873" spans="6:6" x14ac:dyDescent="0.25">
      <c r="F45873" s="469"/>
    </row>
    <row r="45874" spans="6:6" x14ac:dyDescent="0.25">
      <c r="F45874" s="469"/>
    </row>
    <row r="45875" spans="6:6" x14ac:dyDescent="0.25">
      <c r="F45875" s="469"/>
    </row>
    <row r="45876" spans="6:6" x14ac:dyDescent="0.25">
      <c r="F45876" s="469"/>
    </row>
    <row r="45877" spans="6:6" x14ac:dyDescent="0.25">
      <c r="F45877" s="469"/>
    </row>
    <row r="45878" spans="6:6" x14ac:dyDescent="0.25">
      <c r="F45878" s="469"/>
    </row>
    <row r="45879" spans="6:6" x14ac:dyDescent="0.25">
      <c r="F45879" s="469"/>
    </row>
    <row r="45880" spans="6:6" x14ac:dyDescent="0.25">
      <c r="F45880" s="469"/>
    </row>
    <row r="45881" spans="6:6" x14ac:dyDescent="0.25">
      <c r="F45881" s="469"/>
    </row>
    <row r="45882" spans="6:6" x14ac:dyDescent="0.25">
      <c r="F45882" s="469"/>
    </row>
    <row r="45883" spans="6:6" x14ac:dyDescent="0.25">
      <c r="F45883" s="469"/>
    </row>
    <row r="45884" spans="6:6" x14ac:dyDescent="0.25">
      <c r="F45884" s="469"/>
    </row>
    <row r="45885" spans="6:6" x14ac:dyDescent="0.25">
      <c r="F45885" s="469"/>
    </row>
    <row r="45886" spans="6:6" x14ac:dyDescent="0.25">
      <c r="F45886" s="469"/>
    </row>
    <row r="45887" spans="6:6" x14ac:dyDescent="0.25">
      <c r="F45887" s="469"/>
    </row>
    <row r="45888" spans="6:6" x14ac:dyDescent="0.25">
      <c r="F45888" s="469"/>
    </row>
    <row r="45889" spans="6:6" x14ac:dyDescent="0.25">
      <c r="F45889" s="469"/>
    </row>
    <row r="45890" spans="6:6" x14ac:dyDescent="0.25">
      <c r="F45890" s="469"/>
    </row>
    <row r="45891" spans="6:6" x14ac:dyDescent="0.25">
      <c r="F45891" s="469"/>
    </row>
    <row r="45892" spans="6:6" x14ac:dyDescent="0.25">
      <c r="F45892" s="469"/>
    </row>
    <row r="45893" spans="6:6" x14ac:dyDescent="0.25">
      <c r="F45893" s="469"/>
    </row>
    <row r="45894" spans="6:6" x14ac:dyDescent="0.25">
      <c r="F45894" s="469"/>
    </row>
    <row r="45895" spans="6:6" x14ac:dyDescent="0.25">
      <c r="F45895" s="469"/>
    </row>
    <row r="45896" spans="6:6" x14ac:dyDescent="0.25">
      <c r="F45896" s="469"/>
    </row>
    <row r="45897" spans="6:6" x14ac:dyDescent="0.25">
      <c r="F45897" s="469"/>
    </row>
    <row r="45898" spans="6:6" x14ac:dyDescent="0.25">
      <c r="F45898" s="469"/>
    </row>
    <row r="45899" spans="6:6" x14ac:dyDescent="0.25">
      <c r="F45899" s="469"/>
    </row>
    <row r="45900" spans="6:6" x14ac:dyDescent="0.25">
      <c r="F45900" s="469"/>
    </row>
    <row r="45901" spans="6:6" x14ac:dyDescent="0.25">
      <c r="F45901" s="469"/>
    </row>
    <row r="45902" spans="6:6" x14ac:dyDescent="0.25">
      <c r="F45902" s="469"/>
    </row>
    <row r="45903" spans="6:6" x14ac:dyDescent="0.25">
      <c r="F45903" s="469"/>
    </row>
    <row r="45904" spans="6:6" x14ac:dyDescent="0.25">
      <c r="F45904" s="469"/>
    </row>
    <row r="45905" spans="6:6" x14ac:dyDescent="0.25">
      <c r="F45905" s="469"/>
    </row>
    <row r="45906" spans="6:6" x14ac:dyDescent="0.25">
      <c r="F45906" s="469"/>
    </row>
    <row r="45907" spans="6:6" x14ac:dyDescent="0.25">
      <c r="F45907" s="469"/>
    </row>
    <row r="45908" spans="6:6" x14ac:dyDescent="0.25">
      <c r="F45908" s="469"/>
    </row>
    <row r="45909" spans="6:6" x14ac:dyDescent="0.25">
      <c r="F45909" s="469"/>
    </row>
    <row r="45910" spans="6:6" x14ac:dyDescent="0.25">
      <c r="F45910" s="469"/>
    </row>
    <row r="45911" spans="6:6" x14ac:dyDescent="0.25">
      <c r="F45911" s="469"/>
    </row>
    <row r="45912" spans="6:6" x14ac:dyDescent="0.25">
      <c r="F45912" s="469"/>
    </row>
    <row r="45913" spans="6:6" x14ac:dyDescent="0.25">
      <c r="F45913" s="469"/>
    </row>
    <row r="45914" spans="6:6" x14ac:dyDescent="0.25">
      <c r="F45914" s="469"/>
    </row>
    <row r="45915" spans="6:6" x14ac:dyDescent="0.25">
      <c r="F45915" s="469"/>
    </row>
    <row r="45916" spans="6:6" x14ac:dyDescent="0.25">
      <c r="F45916" s="469"/>
    </row>
    <row r="45917" spans="6:6" x14ac:dyDescent="0.25">
      <c r="F45917" s="469"/>
    </row>
    <row r="45918" spans="6:6" x14ac:dyDescent="0.25">
      <c r="F45918" s="469"/>
    </row>
    <row r="45919" spans="6:6" x14ac:dyDescent="0.25">
      <c r="F45919" s="469"/>
    </row>
    <row r="45920" spans="6:6" x14ac:dyDescent="0.25">
      <c r="F45920" s="469"/>
    </row>
    <row r="45921" spans="6:6" x14ac:dyDescent="0.25">
      <c r="F45921" s="469"/>
    </row>
    <row r="45922" spans="6:6" x14ac:dyDescent="0.25">
      <c r="F45922" s="469"/>
    </row>
    <row r="45923" spans="6:6" x14ac:dyDescent="0.25">
      <c r="F45923" s="469"/>
    </row>
    <row r="45924" spans="6:6" x14ac:dyDescent="0.25">
      <c r="F45924" s="469"/>
    </row>
    <row r="45925" spans="6:6" x14ac:dyDescent="0.25">
      <c r="F45925" s="469"/>
    </row>
    <row r="45926" spans="6:6" x14ac:dyDescent="0.25">
      <c r="F45926" s="469"/>
    </row>
    <row r="45927" spans="6:6" x14ac:dyDescent="0.25">
      <c r="F45927" s="469"/>
    </row>
    <row r="45928" spans="6:6" x14ac:dyDescent="0.25">
      <c r="F45928" s="469"/>
    </row>
    <row r="45929" spans="6:6" x14ac:dyDescent="0.25">
      <c r="F45929" s="469"/>
    </row>
    <row r="45930" spans="6:6" x14ac:dyDescent="0.25">
      <c r="F45930" s="469"/>
    </row>
    <row r="45931" spans="6:6" x14ac:dyDescent="0.25">
      <c r="F45931" s="469"/>
    </row>
    <row r="45932" spans="6:6" x14ac:dyDescent="0.25">
      <c r="F45932" s="469"/>
    </row>
    <row r="45933" spans="6:6" x14ac:dyDescent="0.25">
      <c r="F45933" s="469"/>
    </row>
    <row r="45934" spans="6:6" x14ac:dyDescent="0.25">
      <c r="F45934" s="469"/>
    </row>
    <row r="45935" spans="6:6" x14ac:dyDescent="0.25">
      <c r="F45935" s="469"/>
    </row>
    <row r="45936" spans="6:6" x14ac:dyDescent="0.25">
      <c r="F45936" s="469"/>
    </row>
    <row r="45937" spans="6:6" x14ac:dyDescent="0.25">
      <c r="F45937" s="469"/>
    </row>
    <row r="45938" spans="6:6" x14ac:dyDescent="0.25">
      <c r="F45938" s="469"/>
    </row>
    <row r="45939" spans="6:6" x14ac:dyDescent="0.25">
      <c r="F45939" s="469"/>
    </row>
    <row r="45940" spans="6:6" x14ac:dyDescent="0.25">
      <c r="F45940" s="469"/>
    </row>
    <row r="45941" spans="6:6" x14ac:dyDescent="0.25">
      <c r="F45941" s="469"/>
    </row>
    <row r="45942" spans="6:6" x14ac:dyDescent="0.25">
      <c r="F45942" s="469"/>
    </row>
    <row r="45943" spans="6:6" x14ac:dyDescent="0.25">
      <c r="F45943" s="469"/>
    </row>
    <row r="45944" spans="6:6" x14ac:dyDescent="0.25">
      <c r="F45944" s="469"/>
    </row>
    <row r="45945" spans="6:6" x14ac:dyDescent="0.25">
      <c r="F45945" s="469"/>
    </row>
    <row r="45946" spans="6:6" x14ac:dyDescent="0.25">
      <c r="F45946" s="469"/>
    </row>
    <row r="45947" spans="6:6" x14ac:dyDescent="0.25">
      <c r="F45947" s="469"/>
    </row>
    <row r="45948" spans="6:6" x14ac:dyDescent="0.25">
      <c r="F45948" s="469"/>
    </row>
    <row r="45949" spans="6:6" x14ac:dyDescent="0.25">
      <c r="F45949" s="469"/>
    </row>
    <row r="45950" spans="6:6" x14ac:dyDescent="0.25">
      <c r="F45950" s="469"/>
    </row>
    <row r="45951" spans="6:6" x14ac:dyDescent="0.25">
      <c r="F45951" s="469"/>
    </row>
    <row r="45952" spans="6:6" x14ac:dyDescent="0.25">
      <c r="F45952" s="469"/>
    </row>
    <row r="45953" spans="6:6" x14ac:dyDescent="0.25">
      <c r="F45953" s="469"/>
    </row>
    <row r="45954" spans="6:6" x14ac:dyDescent="0.25">
      <c r="F45954" s="469"/>
    </row>
    <row r="45955" spans="6:6" x14ac:dyDescent="0.25">
      <c r="F45955" s="469"/>
    </row>
    <row r="45956" spans="6:6" x14ac:dyDescent="0.25">
      <c r="F45956" s="469"/>
    </row>
    <row r="45957" spans="6:6" x14ac:dyDescent="0.25">
      <c r="F45957" s="469"/>
    </row>
    <row r="45958" spans="6:6" x14ac:dyDescent="0.25">
      <c r="F45958" s="469"/>
    </row>
    <row r="45959" spans="6:6" x14ac:dyDescent="0.25">
      <c r="F45959" s="469"/>
    </row>
    <row r="45960" spans="6:6" x14ac:dyDescent="0.25">
      <c r="F45960" s="469"/>
    </row>
    <row r="45961" spans="6:6" x14ac:dyDescent="0.25">
      <c r="F45961" s="469"/>
    </row>
    <row r="45962" spans="6:6" x14ac:dyDescent="0.25">
      <c r="F45962" s="469"/>
    </row>
    <row r="45963" spans="6:6" x14ac:dyDescent="0.25">
      <c r="F45963" s="469"/>
    </row>
    <row r="45964" spans="6:6" x14ac:dyDescent="0.25">
      <c r="F45964" s="469"/>
    </row>
    <row r="45965" spans="6:6" x14ac:dyDescent="0.25">
      <c r="F45965" s="469"/>
    </row>
    <row r="45966" spans="6:6" x14ac:dyDescent="0.25">
      <c r="F45966" s="469"/>
    </row>
    <row r="45967" spans="6:6" x14ac:dyDescent="0.25">
      <c r="F45967" s="469"/>
    </row>
    <row r="45968" spans="6:6" x14ac:dyDescent="0.25">
      <c r="F45968" s="469"/>
    </row>
    <row r="45969" spans="6:6" x14ac:dyDescent="0.25">
      <c r="F45969" s="469"/>
    </row>
    <row r="45970" spans="6:6" x14ac:dyDescent="0.25">
      <c r="F45970" s="469"/>
    </row>
    <row r="45971" spans="6:6" x14ac:dyDescent="0.25">
      <c r="F45971" s="469"/>
    </row>
    <row r="45972" spans="6:6" x14ac:dyDescent="0.25">
      <c r="F45972" s="469"/>
    </row>
    <row r="45973" spans="6:6" x14ac:dyDescent="0.25">
      <c r="F45973" s="469"/>
    </row>
    <row r="45974" spans="6:6" x14ac:dyDescent="0.25">
      <c r="F45974" s="469"/>
    </row>
    <row r="45975" spans="6:6" x14ac:dyDescent="0.25">
      <c r="F45975" s="469"/>
    </row>
    <row r="45976" spans="6:6" x14ac:dyDescent="0.25">
      <c r="F45976" s="469"/>
    </row>
    <row r="45977" spans="6:6" x14ac:dyDescent="0.25">
      <c r="F45977" s="469"/>
    </row>
    <row r="45978" spans="6:6" x14ac:dyDescent="0.25">
      <c r="F45978" s="469"/>
    </row>
    <row r="45979" spans="6:6" x14ac:dyDescent="0.25">
      <c r="F45979" s="469"/>
    </row>
    <row r="45980" spans="6:6" x14ac:dyDescent="0.25">
      <c r="F45980" s="469"/>
    </row>
    <row r="45981" spans="6:6" x14ac:dyDescent="0.25">
      <c r="F45981" s="469"/>
    </row>
    <row r="45982" spans="6:6" x14ac:dyDescent="0.25">
      <c r="F45982" s="469"/>
    </row>
    <row r="45983" spans="6:6" x14ac:dyDescent="0.25">
      <c r="F45983" s="469"/>
    </row>
    <row r="45984" spans="6:6" x14ac:dyDescent="0.25">
      <c r="F45984" s="469"/>
    </row>
    <row r="45985" spans="6:6" x14ac:dyDescent="0.25">
      <c r="F45985" s="469"/>
    </row>
    <row r="45986" spans="6:6" x14ac:dyDescent="0.25">
      <c r="F45986" s="469"/>
    </row>
    <row r="45987" spans="6:6" x14ac:dyDescent="0.25">
      <c r="F45987" s="469"/>
    </row>
    <row r="45988" spans="6:6" x14ac:dyDescent="0.25">
      <c r="F45988" s="469"/>
    </row>
    <row r="45989" spans="6:6" x14ac:dyDescent="0.25">
      <c r="F45989" s="469"/>
    </row>
    <row r="45990" spans="6:6" x14ac:dyDescent="0.25">
      <c r="F45990" s="469"/>
    </row>
    <row r="45991" spans="6:6" x14ac:dyDescent="0.25">
      <c r="F45991" s="469"/>
    </row>
    <row r="45992" spans="6:6" x14ac:dyDescent="0.25">
      <c r="F45992" s="469"/>
    </row>
    <row r="45993" spans="6:6" x14ac:dyDescent="0.25">
      <c r="F45993" s="469"/>
    </row>
    <row r="45994" spans="6:6" x14ac:dyDescent="0.25">
      <c r="F45994" s="469"/>
    </row>
    <row r="45995" spans="6:6" x14ac:dyDescent="0.25">
      <c r="F45995" s="469"/>
    </row>
    <row r="45996" spans="6:6" x14ac:dyDescent="0.25">
      <c r="F45996" s="469"/>
    </row>
    <row r="45997" spans="6:6" x14ac:dyDescent="0.25">
      <c r="F45997" s="469"/>
    </row>
    <row r="45998" spans="6:6" x14ac:dyDescent="0.25">
      <c r="F45998" s="469"/>
    </row>
    <row r="45999" spans="6:6" x14ac:dyDescent="0.25">
      <c r="F45999" s="469"/>
    </row>
    <row r="46000" spans="6:6" x14ac:dyDescent="0.25">
      <c r="F46000" s="469"/>
    </row>
    <row r="46001" spans="6:6" x14ac:dyDescent="0.25">
      <c r="F46001" s="469"/>
    </row>
    <row r="46002" spans="6:6" x14ac:dyDescent="0.25">
      <c r="F46002" s="469"/>
    </row>
    <row r="46003" spans="6:6" x14ac:dyDescent="0.25">
      <c r="F46003" s="469"/>
    </row>
    <row r="46004" spans="6:6" x14ac:dyDescent="0.25">
      <c r="F46004" s="469"/>
    </row>
    <row r="46005" spans="6:6" x14ac:dyDescent="0.25">
      <c r="F46005" s="469"/>
    </row>
    <row r="46006" spans="6:6" x14ac:dyDescent="0.25">
      <c r="F46006" s="469"/>
    </row>
    <row r="46007" spans="6:6" x14ac:dyDescent="0.25">
      <c r="F46007" s="469"/>
    </row>
    <row r="46008" spans="6:6" x14ac:dyDescent="0.25">
      <c r="F46008" s="469"/>
    </row>
    <row r="46009" spans="6:6" x14ac:dyDescent="0.25">
      <c r="F46009" s="469"/>
    </row>
    <row r="46010" spans="6:6" x14ac:dyDescent="0.25">
      <c r="F46010" s="469"/>
    </row>
    <row r="46011" spans="6:6" x14ac:dyDescent="0.25">
      <c r="F46011" s="469"/>
    </row>
    <row r="46012" spans="6:6" x14ac:dyDescent="0.25">
      <c r="F46012" s="469"/>
    </row>
    <row r="46013" spans="6:6" x14ac:dyDescent="0.25">
      <c r="F46013" s="469"/>
    </row>
    <row r="46014" spans="6:6" x14ac:dyDescent="0.25">
      <c r="F46014" s="469"/>
    </row>
    <row r="46015" spans="6:6" x14ac:dyDescent="0.25">
      <c r="F46015" s="469"/>
    </row>
    <row r="46016" spans="6:6" x14ac:dyDescent="0.25">
      <c r="F46016" s="469"/>
    </row>
    <row r="46017" spans="6:6" x14ac:dyDescent="0.25">
      <c r="F46017" s="469"/>
    </row>
    <row r="46018" spans="6:6" x14ac:dyDescent="0.25">
      <c r="F46018" s="469"/>
    </row>
    <row r="46019" spans="6:6" x14ac:dyDescent="0.25">
      <c r="F46019" s="469"/>
    </row>
    <row r="46020" spans="6:6" x14ac:dyDescent="0.25">
      <c r="F46020" s="469"/>
    </row>
    <row r="46021" spans="6:6" x14ac:dyDescent="0.25">
      <c r="F46021" s="469"/>
    </row>
    <row r="46022" spans="6:6" x14ac:dyDescent="0.25">
      <c r="F46022" s="469"/>
    </row>
    <row r="46023" spans="6:6" x14ac:dyDescent="0.25">
      <c r="F46023" s="469"/>
    </row>
    <row r="46024" spans="6:6" x14ac:dyDescent="0.25">
      <c r="F46024" s="469"/>
    </row>
    <row r="46025" spans="6:6" x14ac:dyDescent="0.25">
      <c r="F46025" s="469"/>
    </row>
    <row r="46026" spans="6:6" x14ac:dyDescent="0.25">
      <c r="F46026" s="469"/>
    </row>
    <row r="46027" spans="6:6" x14ac:dyDescent="0.25">
      <c r="F46027" s="469"/>
    </row>
    <row r="46028" spans="6:6" x14ac:dyDescent="0.25">
      <c r="F46028" s="469"/>
    </row>
    <row r="46029" spans="6:6" x14ac:dyDescent="0.25">
      <c r="F46029" s="469"/>
    </row>
    <row r="46030" spans="6:6" x14ac:dyDescent="0.25">
      <c r="F46030" s="469"/>
    </row>
    <row r="46031" spans="6:6" x14ac:dyDescent="0.25">
      <c r="F46031" s="469"/>
    </row>
    <row r="46032" spans="6:6" x14ac:dyDescent="0.25">
      <c r="F46032" s="469"/>
    </row>
    <row r="46033" spans="6:6" x14ac:dyDescent="0.25">
      <c r="F46033" s="469"/>
    </row>
    <row r="46034" spans="6:6" x14ac:dyDescent="0.25">
      <c r="F46034" s="469"/>
    </row>
    <row r="46035" spans="6:6" x14ac:dyDescent="0.25">
      <c r="F46035" s="469"/>
    </row>
    <row r="46036" spans="6:6" x14ac:dyDescent="0.25">
      <c r="F46036" s="469"/>
    </row>
    <row r="46037" spans="6:6" x14ac:dyDescent="0.25">
      <c r="F46037" s="469"/>
    </row>
    <row r="46038" spans="6:6" x14ac:dyDescent="0.25">
      <c r="F46038" s="469"/>
    </row>
    <row r="46039" spans="6:6" x14ac:dyDescent="0.25">
      <c r="F46039" s="469"/>
    </row>
    <row r="46040" spans="6:6" x14ac:dyDescent="0.25">
      <c r="F46040" s="469"/>
    </row>
    <row r="46041" spans="6:6" x14ac:dyDescent="0.25">
      <c r="F46041" s="469"/>
    </row>
    <row r="46042" spans="6:6" x14ac:dyDescent="0.25">
      <c r="F46042" s="469"/>
    </row>
    <row r="46043" spans="6:6" x14ac:dyDescent="0.25">
      <c r="F46043" s="469"/>
    </row>
    <row r="46044" spans="6:6" x14ac:dyDescent="0.25">
      <c r="F46044" s="469"/>
    </row>
    <row r="46045" spans="6:6" x14ac:dyDescent="0.25">
      <c r="F46045" s="469"/>
    </row>
    <row r="46046" spans="6:6" x14ac:dyDescent="0.25">
      <c r="F46046" s="469"/>
    </row>
    <row r="46047" spans="6:6" x14ac:dyDescent="0.25">
      <c r="F46047" s="469"/>
    </row>
    <row r="46048" spans="6:6" x14ac:dyDescent="0.25">
      <c r="F46048" s="469"/>
    </row>
    <row r="46049" spans="6:6" x14ac:dyDescent="0.25">
      <c r="F46049" s="469"/>
    </row>
    <row r="46050" spans="6:6" x14ac:dyDescent="0.25">
      <c r="F46050" s="469"/>
    </row>
    <row r="46051" spans="6:6" x14ac:dyDescent="0.25">
      <c r="F46051" s="469"/>
    </row>
    <row r="46052" spans="6:6" x14ac:dyDescent="0.25">
      <c r="F46052" s="469"/>
    </row>
    <row r="46053" spans="6:6" x14ac:dyDescent="0.25">
      <c r="F46053" s="469"/>
    </row>
    <row r="46054" spans="6:6" x14ac:dyDescent="0.25">
      <c r="F46054" s="469"/>
    </row>
    <row r="46055" spans="6:6" x14ac:dyDescent="0.25">
      <c r="F46055" s="469"/>
    </row>
    <row r="46056" spans="6:6" x14ac:dyDescent="0.25">
      <c r="F46056" s="469"/>
    </row>
    <row r="46057" spans="6:6" x14ac:dyDescent="0.25">
      <c r="F46057" s="469"/>
    </row>
    <row r="46058" spans="6:6" x14ac:dyDescent="0.25">
      <c r="F46058" s="469"/>
    </row>
    <row r="46059" spans="6:6" x14ac:dyDescent="0.25">
      <c r="F46059" s="469"/>
    </row>
    <row r="46060" spans="6:6" x14ac:dyDescent="0.25">
      <c r="F46060" s="469"/>
    </row>
    <row r="46061" spans="6:6" x14ac:dyDescent="0.25">
      <c r="F46061" s="469"/>
    </row>
    <row r="46062" spans="6:6" x14ac:dyDescent="0.25">
      <c r="F46062" s="469"/>
    </row>
    <row r="46063" spans="6:6" x14ac:dyDescent="0.25">
      <c r="F46063" s="469"/>
    </row>
    <row r="46064" spans="6:6" x14ac:dyDescent="0.25">
      <c r="F46064" s="469"/>
    </row>
    <row r="46065" spans="6:6" x14ac:dyDescent="0.25">
      <c r="F46065" s="469"/>
    </row>
    <row r="46066" spans="6:6" x14ac:dyDescent="0.25">
      <c r="F46066" s="469"/>
    </row>
    <row r="46067" spans="6:6" x14ac:dyDescent="0.25">
      <c r="F46067" s="469"/>
    </row>
    <row r="46068" spans="6:6" x14ac:dyDescent="0.25">
      <c r="F46068" s="469"/>
    </row>
    <row r="46069" spans="6:6" x14ac:dyDescent="0.25">
      <c r="F46069" s="469"/>
    </row>
    <row r="46070" spans="6:6" x14ac:dyDescent="0.25">
      <c r="F46070" s="469"/>
    </row>
    <row r="46071" spans="6:6" x14ac:dyDescent="0.25">
      <c r="F46071" s="469"/>
    </row>
    <row r="46072" spans="6:6" x14ac:dyDescent="0.25">
      <c r="F46072" s="469"/>
    </row>
    <row r="46073" spans="6:6" x14ac:dyDescent="0.25">
      <c r="F46073" s="469"/>
    </row>
    <row r="46074" spans="6:6" x14ac:dyDescent="0.25">
      <c r="F46074" s="469"/>
    </row>
    <row r="46075" spans="6:6" x14ac:dyDescent="0.25">
      <c r="F46075" s="469"/>
    </row>
    <row r="46076" spans="6:6" x14ac:dyDescent="0.25">
      <c r="F46076" s="469"/>
    </row>
    <row r="46077" spans="6:6" x14ac:dyDescent="0.25">
      <c r="F46077" s="469"/>
    </row>
    <row r="46078" spans="6:6" x14ac:dyDescent="0.25">
      <c r="F46078" s="469"/>
    </row>
    <row r="46079" spans="6:6" x14ac:dyDescent="0.25">
      <c r="F46079" s="469"/>
    </row>
    <row r="46080" spans="6:6" x14ac:dyDescent="0.25">
      <c r="F46080" s="469"/>
    </row>
    <row r="46081" spans="6:6" x14ac:dyDescent="0.25">
      <c r="F46081" s="469"/>
    </row>
    <row r="46082" spans="6:6" x14ac:dyDescent="0.25">
      <c r="F46082" s="469"/>
    </row>
    <row r="46083" spans="6:6" x14ac:dyDescent="0.25">
      <c r="F46083" s="469"/>
    </row>
    <row r="46084" spans="6:6" x14ac:dyDescent="0.25">
      <c r="F46084" s="469"/>
    </row>
    <row r="46085" spans="6:6" x14ac:dyDescent="0.25">
      <c r="F46085" s="469"/>
    </row>
    <row r="46086" spans="6:6" x14ac:dyDescent="0.25">
      <c r="F46086" s="469"/>
    </row>
    <row r="46087" spans="6:6" x14ac:dyDescent="0.25">
      <c r="F46087" s="469"/>
    </row>
    <row r="46088" spans="6:6" x14ac:dyDescent="0.25">
      <c r="F46088" s="469"/>
    </row>
    <row r="46089" spans="6:6" x14ac:dyDescent="0.25">
      <c r="F46089" s="469"/>
    </row>
    <row r="46090" spans="6:6" x14ac:dyDescent="0.25">
      <c r="F46090" s="469"/>
    </row>
    <row r="46091" spans="6:6" x14ac:dyDescent="0.25">
      <c r="F46091" s="469"/>
    </row>
    <row r="46092" spans="6:6" x14ac:dyDescent="0.25">
      <c r="F46092" s="469"/>
    </row>
    <row r="46093" spans="6:6" x14ac:dyDescent="0.25">
      <c r="F46093" s="469"/>
    </row>
    <row r="46094" spans="6:6" x14ac:dyDescent="0.25">
      <c r="F46094" s="469"/>
    </row>
    <row r="46095" spans="6:6" x14ac:dyDescent="0.25">
      <c r="F46095" s="469"/>
    </row>
    <row r="46096" spans="6:6" x14ac:dyDescent="0.25">
      <c r="F46096" s="469"/>
    </row>
    <row r="46097" spans="6:6" x14ac:dyDescent="0.25">
      <c r="F46097" s="469"/>
    </row>
    <row r="46098" spans="6:6" x14ac:dyDescent="0.25">
      <c r="F46098" s="469"/>
    </row>
    <row r="46099" spans="6:6" x14ac:dyDescent="0.25">
      <c r="F46099" s="469"/>
    </row>
    <row r="46100" spans="6:6" x14ac:dyDescent="0.25">
      <c r="F46100" s="469"/>
    </row>
    <row r="46101" spans="6:6" x14ac:dyDescent="0.25">
      <c r="F46101" s="469"/>
    </row>
    <row r="46102" spans="6:6" x14ac:dyDescent="0.25">
      <c r="F46102" s="469"/>
    </row>
    <row r="46103" spans="6:6" x14ac:dyDescent="0.25">
      <c r="F46103" s="469"/>
    </row>
    <row r="46104" spans="6:6" x14ac:dyDescent="0.25">
      <c r="F46104" s="469"/>
    </row>
    <row r="46105" spans="6:6" x14ac:dyDescent="0.25">
      <c r="F46105" s="469"/>
    </row>
    <row r="46106" spans="6:6" x14ac:dyDescent="0.25">
      <c r="F46106" s="469"/>
    </row>
    <row r="46107" spans="6:6" x14ac:dyDescent="0.25">
      <c r="F46107" s="469"/>
    </row>
    <row r="46108" spans="6:6" x14ac:dyDescent="0.25">
      <c r="F46108" s="469"/>
    </row>
    <row r="46109" spans="6:6" x14ac:dyDescent="0.25">
      <c r="F46109" s="469"/>
    </row>
    <row r="46110" spans="6:6" x14ac:dyDescent="0.25">
      <c r="F46110" s="469"/>
    </row>
    <row r="46111" spans="6:6" x14ac:dyDescent="0.25">
      <c r="F46111" s="469"/>
    </row>
    <row r="46112" spans="6:6" x14ac:dyDescent="0.25">
      <c r="F46112" s="469"/>
    </row>
    <row r="46113" spans="6:6" x14ac:dyDescent="0.25">
      <c r="F46113" s="469"/>
    </row>
    <row r="46114" spans="6:6" x14ac:dyDescent="0.25">
      <c r="F46114" s="469"/>
    </row>
    <row r="46115" spans="6:6" x14ac:dyDescent="0.25">
      <c r="F46115" s="469"/>
    </row>
    <row r="46116" spans="6:6" x14ac:dyDescent="0.25">
      <c r="F46116" s="469"/>
    </row>
    <row r="46117" spans="6:6" x14ac:dyDescent="0.25">
      <c r="F46117" s="469"/>
    </row>
    <row r="46118" spans="6:6" x14ac:dyDescent="0.25">
      <c r="F46118" s="469"/>
    </row>
    <row r="46119" spans="6:6" x14ac:dyDescent="0.25">
      <c r="F46119" s="469"/>
    </row>
    <row r="46120" spans="6:6" x14ac:dyDescent="0.25">
      <c r="F46120" s="469"/>
    </row>
    <row r="46121" spans="6:6" x14ac:dyDescent="0.25">
      <c r="F46121" s="469"/>
    </row>
    <row r="46122" spans="6:6" x14ac:dyDescent="0.25">
      <c r="F46122" s="469"/>
    </row>
    <row r="46123" spans="6:6" x14ac:dyDescent="0.25">
      <c r="F46123" s="469"/>
    </row>
    <row r="46124" spans="6:6" x14ac:dyDescent="0.25">
      <c r="F46124" s="469"/>
    </row>
    <row r="46125" spans="6:6" x14ac:dyDescent="0.25">
      <c r="F46125" s="469"/>
    </row>
    <row r="46126" spans="6:6" x14ac:dyDescent="0.25">
      <c r="F46126" s="469"/>
    </row>
    <row r="46127" spans="6:6" x14ac:dyDescent="0.25">
      <c r="F46127" s="469"/>
    </row>
    <row r="46128" spans="6:6" x14ac:dyDescent="0.25">
      <c r="F46128" s="469"/>
    </row>
    <row r="46129" spans="6:6" x14ac:dyDescent="0.25">
      <c r="F46129" s="469"/>
    </row>
    <row r="46130" spans="6:6" x14ac:dyDescent="0.25">
      <c r="F46130" s="469"/>
    </row>
    <row r="46131" spans="6:6" x14ac:dyDescent="0.25">
      <c r="F46131" s="469"/>
    </row>
    <row r="46132" spans="6:6" x14ac:dyDescent="0.25">
      <c r="F46132" s="469"/>
    </row>
    <row r="46133" spans="6:6" x14ac:dyDescent="0.25">
      <c r="F46133" s="469"/>
    </row>
    <row r="46134" spans="6:6" x14ac:dyDescent="0.25">
      <c r="F46134" s="469"/>
    </row>
    <row r="46135" spans="6:6" x14ac:dyDescent="0.25">
      <c r="F46135" s="469"/>
    </row>
    <row r="46136" spans="6:6" x14ac:dyDescent="0.25">
      <c r="F46136" s="469"/>
    </row>
    <row r="46137" spans="6:6" x14ac:dyDescent="0.25">
      <c r="F46137" s="469"/>
    </row>
    <row r="46138" spans="6:6" x14ac:dyDescent="0.25">
      <c r="F46138" s="469"/>
    </row>
    <row r="46139" spans="6:6" x14ac:dyDescent="0.25">
      <c r="F46139" s="469"/>
    </row>
    <row r="46140" spans="6:6" x14ac:dyDescent="0.25">
      <c r="F46140" s="469"/>
    </row>
    <row r="46141" spans="6:6" x14ac:dyDescent="0.25">
      <c r="F46141" s="469"/>
    </row>
    <row r="46142" spans="6:6" x14ac:dyDescent="0.25">
      <c r="F46142" s="469"/>
    </row>
    <row r="46143" spans="6:6" x14ac:dyDescent="0.25">
      <c r="F46143" s="469"/>
    </row>
    <row r="46144" spans="6:6" x14ac:dyDescent="0.25">
      <c r="F46144" s="469"/>
    </row>
    <row r="46145" spans="6:6" x14ac:dyDescent="0.25">
      <c r="F46145" s="469"/>
    </row>
    <row r="46146" spans="6:6" x14ac:dyDescent="0.25">
      <c r="F46146" s="469"/>
    </row>
    <row r="46147" spans="6:6" x14ac:dyDescent="0.25">
      <c r="F46147" s="469"/>
    </row>
    <row r="46148" spans="6:6" x14ac:dyDescent="0.25">
      <c r="F46148" s="469"/>
    </row>
    <row r="46149" spans="6:6" x14ac:dyDescent="0.25">
      <c r="F46149" s="469"/>
    </row>
    <row r="46150" spans="6:6" x14ac:dyDescent="0.25">
      <c r="F46150" s="469"/>
    </row>
    <row r="46151" spans="6:6" x14ac:dyDescent="0.25">
      <c r="F46151" s="469"/>
    </row>
    <row r="46152" spans="6:6" x14ac:dyDescent="0.25">
      <c r="F46152" s="469"/>
    </row>
    <row r="46153" spans="6:6" x14ac:dyDescent="0.25">
      <c r="F46153" s="469"/>
    </row>
    <row r="46154" spans="6:6" x14ac:dyDescent="0.25">
      <c r="F46154" s="469"/>
    </row>
    <row r="46155" spans="6:6" x14ac:dyDescent="0.25">
      <c r="F46155" s="469"/>
    </row>
    <row r="46156" spans="6:6" x14ac:dyDescent="0.25">
      <c r="F46156" s="469"/>
    </row>
    <row r="46157" spans="6:6" x14ac:dyDescent="0.25">
      <c r="F46157" s="469"/>
    </row>
    <row r="46158" spans="6:6" x14ac:dyDescent="0.25">
      <c r="F46158" s="469"/>
    </row>
    <row r="46159" spans="6:6" x14ac:dyDescent="0.25">
      <c r="F46159" s="469"/>
    </row>
    <row r="46160" spans="6:6" x14ac:dyDescent="0.25">
      <c r="F46160" s="469"/>
    </row>
    <row r="46161" spans="6:6" x14ac:dyDescent="0.25">
      <c r="F46161" s="469"/>
    </row>
    <row r="46162" spans="6:6" x14ac:dyDescent="0.25">
      <c r="F46162" s="469"/>
    </row>
    <row r="46163" spans="6:6" x14ac:dyDescent="0.25">
      <c r="F46163" s="469"/>
    </row>
    <row r="46164" spans="6:6" x14ac:dyDescent="0.25">
      <c r="F46164" s="469"/>
    </row>
    <row r="46165" spans="6:6" x14ac:dyDescent="0.25">
      <c r="F46165" s="469"/>
    </row>
    <row r="46166" spans="6:6" x14ac:dyDescent="0.25">
      <c r="F46166" s="469"/>
    </row>
    <row r="46167" spans="6:6" x14ac:dyDescent="0.25">
      <c r="F46167" s="469"/>
    </row>
    <row r="46168" spans="6:6" x14ac:dyDescent="0.25">
      <c r="F46168" s="469"/>
    </row>
    <row r="46169" spans="6:6" x14ac:dyDescent="0.25">
      <c r="F46169" s="469"/>
    </row>
    <row r="46170" spans="6:6" x14ac:dyDescent="0.25">
      <c r="F46170" s="469"/>
    </row>
    <row r="46171" spans="6:6" x14ac:dyDescent="0.25">
      <c r="F46171" s="469"/>
    </row>
    <row r="46172" spans="6:6" x14ac:dyDescent="0.25">
      <c r="F46172" s="469"/>
    </row>
    <row r="46173" spans="6:6" x14ac:dyDescent="0.25">
      <c r="F46173" s="469"/>
    </row>
    <row r="46174" spans="6:6" x14ac:dyDescent="0.25">
      <c r="F46174" s="469"/>
    </row>
    <row r="46175" spans="6:6" x14ac:dyDescent="0.25">
      <c r="F46175" s="469"/>
    </row>
    <row r="46176" spans="6:6" x14ac:dyDescent="0.25">
      <c r="F46176" s="469"/>
    </row>
    <row r="46177" spans="6:6" x14ac:dyDescent="0.25">
      <c r="F46177" s="469"/>
    </row>
    <row r="46178" spans="6:6" x14ac:dyDescent="0.25">
      <c r="F46178" s="469"/>
    </row>
    <row r="46179" spans="6:6" x14ac:dyDescent="0.25">
      <c r="F46179" s="469"/>
    </row>
    <row r="46180" spans="6:6" x14ac:dyDescent="0.25">
      <c r="F46180" s="469"/>
    </row>
    <row r="46181" spans="6:6" x14ac:dyDescent="0.25">
      <c r="F46181" s="469"/>
    </row>
    <row r="46182" spans="6:6" x14ac:dyDescent="0.25">
      <c r="F46182" s="469"/>
    </row>
    <row r="46183" spans="6:6" x14ac:dyDescent="0.25">
      <c r="F46183" s="469"/>
    </row>
    <row r="46184" spans="6:6" x14ac:dyDescent="0.25">
      <c r="F46184" s="469"/>
    </row>
    <row r="46185" spans="6:6" x14ac:dyDescent="0.25">
      <c r="F46185" s="469"/>
    </row>
    <row r="46186" spans="6:6" x14ac:dyDescent="0.25">
      <c r="F46186" s="469"/>
    </row>
    <row r="46187" spans="6:6" x14ac:dyDescent="0.25">
      <c r="F46187" s="469"/>
    </row>
    <row r="46188" spans="6:6" x14ac:dyDescent="0.25">
      <c r="F46188" s="469"/>
    </row>
    <row r="46189" spans="6:6" x14ac:dyDescent="0.25">
      <c r="F46189" s="469"/>
    </row>
    <row r="46190" spans="6:6" x14ac:dyDescent="0.25">
      <c r="F46190" s="469"/>
    </row>
    <row r="46191" spans="6:6" x14ac:dyDescent="0.25">
      <c r="F46191" s="469"/>
    </row>
    <row r="46192" spans="6:6" x14ac:dyDescent="0.25">
      <c r="F46192" s="469"/>
    </row>
    <row r="46193" spans="6:6" x14ac:dyDescent="0.25">
      <c r="F46193" s="469"/>
    </row>
    <row r="46194" spans="6:6" x14ac:dyDescent="0.25">
      <c r="F46194" s="469"/>
    </row>
    <row r="46195" spans="6:6" x14ac:dyDescent="0.25">
      <c r="F46195" s="469"/>
    </row>
    <row r="46196" spans="6:6" x14ac:dyDescent="0.25">
      <c r="F46196" s="469"/>
    </row>
    <row r="46197" spans="6:6" x14ac:dyDescent="0.25">
      <c r="F46197" s="469"/>
    </row>
    <row r="46198" spans="6:6" x14ac:dyDescent="0.25">
      <c r="F46198" s="469"/>
    </row>
    <row r="46199" spans="6:6" x14ac:dyDescent="0.25">
      <c r="F46199" s="469"/>
    </row>
    <row r="46200" spans="6:6" x14ac:dyDescent="0.25">
      <c r="F46200" s="469"/>
    </row>
    <row r="46201" spans="6:6" x14ac:dyDescent="0.25">
      <c r="F46201" s="469"/>
    </row>
    <row r="46202" spans="6:6" x14ac:dyDescent="0.25">
      <c r="F46202" s="469"/>
    </row>
    <row r="46203" spans="6:6" x14ac:dyDescent="0.25">
      <c r="F46203" s="469"/>
    </row>
    <row r="46204" spans="6:6" x14ac:dyDescent="0.25">
      <c r="F46204" s="469"/>
    </row>
    <row r="46205" spans="6:6" x14ac:dyDescent="0.25">
      <c r="F46205" s="469"/>
    </row>
    <row r="46206" spans="6:6" x14ac:dyDescent="0.25">
      <c r="F46206" s="469"/>
    </row>
    <row r="46207" spans="6:6" x14ac:dyDescent="0.25">
      <c r="F46207" s="469"/>
    </row>
    <row r="46208" spans="6:6" x14ac:dyDescent="0.25">
      <c r="F46208" s="469"/>
    </row>
    <row r="46209" spans="6:6" x14ac:dyDescent="0.25">
      <c r="F46209" s="469"/>
    </row>
    <row r="46210" spans="6:6" x14ac:dyDescent="0.25">
      <c r="F46210" s="469"/>
    </row>
    <row r="46211" spans="6:6" x14ac:dyDescent="0.25">
      <c r="F46211" s="469"/>
    </row>
    <row r="46212" spans="6:6" x14ac:dyDescent="0.25">
      <c r="F46212" s="469"/>
    </row>
    <row r="46213" spans="6:6" x14ac:dyDescent="0.25">
      <c r="F46213" s="469"/>
    </row>
    <row r="46214" spans="6:6" x14ac:dyDescent="0.25">
      <c r="F46214" s="469"/>
    </row>
    <row r="46215" spans="6:6" x14ac:dyDescent="0.25">
      <c r="F46215" s="469"/>
    </row>
    <row r="46216" spans="6:6" x14ac:dyDescent="0.25">
      <c r="F46216" s="469"/>
    </row>
    <row r="46217" spans="6:6" x14ac:dyDescent="0.25">
      <c r="F46217" s="469"/>
    </row>
    <row r="46218" spans="6:6" x14ac:dyDescent="0.25">
      <c r="F46218" s="469"/>
    </row>
    <row r="46219" spans="6:6" x14ac:dyDescent="0.25">
      <c r="F46219" s="469"/>
    </row>
    <row r="46220" spans="6:6" x14ac:dyDescent="0.25">
      <c r="F46220" s="469"/>
    </row>
    <row r="46221" spans="6:6" x14ac:dyDescent="0.25">
      <c r="F46221" s="469"/>
    </row>
    <row r="46222" spans="6:6" x14ac:dyDescent="0.25">
      <c r="F46222" s="469"/>
    </row>
    <row r="46223" spans="6:6" x14ac:dyDescent="0.25">
      <c r="F46223" s="469"/>
    </row>
    <row r="46224" spans="6:6" x14ac:dyDescent="0.25">
      <c r="F46224" s="469"/>
    </row>
    <row r="46225" spans="6:6" x14ac:dyDescent="0.25">
      <c r="F46225" s="469"/>
    </row>
    <row r="46226" spans="6:6" x14ac:dyDescent="0.25">
      <c r="F46226" s="469"/>
    </row>
    <row r="46227" spans="6:6" x14ac:dyDescent="0.25">
      <c r="F46227" s="469"/>
    </row>
    <row r="46228" spans="6:6" x14ac:dyDescent="0.25">
      <c r="F46228" s="469"/>
    </row>
    <row r="46229" spans="6:6" x14ac:dyDescent="0.25">
      <c r="F46229" s="469"/>
    </row>
    <row r="46230" spans="6:6" x14ac:dyDescent="0.25">
      <c r="F46230" s="469"/>
    </row>
    <row r="46231" spans="6:6" x14ac:dyDescent="0.25">
      <c r="F46231" s="469"/>
    </row>
    <row r="46232" spans="6:6" x14ac:dyDescent="0.25">
      <c r="F46232" s="469"/>
    </row>
    <row r="46233" spans="6:6" x14ac:dyDescent="0.25">
      <c r="F46233" s="469"/>
    </row>
    <row r="46234" spans="6:6" x14ac:dyDescent="0.25">
      <c r="F46234" s="469"/>
    </row>
    <row r="46235" spans="6:6" x14ac:dyDescent="0.25">
      <c r="F46235" s="469"/>
    </row>
    <row r="46236" spans="6:6" x14ac:dyDescent="0.25">
      <c r="F46236" s="469"/>
    </row>
    <row r="46237" spans="6:6" x14ac:dyDescent="0.25">
      <c r="F46237" s="469"/>
    </row>
    <row r="46238" spans="6:6" x14ac:dyDescent="0.25">
      <c r="F46238" s="469"/>
    </row>
    <row r="46239" spans="6:6" x14ac:dyDescent="0.25">
      <c r="F46239" s="469"/>
    </row>
    <row r="46240" spans="6:6" x14ac:dyDescent="0.25">
      <c r="F46240" s="469"/>
    </row>
    <row r="46241" spans="6:6" x14ac:dyDescent="0.25">
      <c r="F46241" s="469"/>
    </row>
    <row r="46242" spans="6:6" x14ac:dyDescent="0.25">
      <c r="F46242" s="469"/>
    </row>
    <row r="46243" spans="6:6" x14ac:dyDescent="0.25">
      <c r="F46243" s="469"/>
    </row>
    <row r="46244" spans="6:6" x14ac:dyDescent="0.25">
      <c r="F46244" s="469"/>
    </row>
    <row r="46245" spans="6:6" x14ac:dyDescent="0.25">
      <c r="F46245" s="469"/>
    </row>
    <row r="46246" spans="6:6" x14ac:dyDescent="0.25">
      <c r="F46246" s="469"/>
    </row>
    <row r="46247" spans="6:6" x14ac:dyDescent="0.25">
      <c r="F46247" s="469"/>
    </row>
    <row r="46248" spans="6:6" x14ac:dyDescent="0.25">
      <c r="F46248" s="469"/>
    </row>
    <row r="46249" spans="6:6" x14ac:dyDescent="0.25">
      <c r="F46249" s="469"/>
    </row>
    <row r="46250" spans="6:6" x14ac:dyDescent="0.25">
      <c r="F46250" s="469"/>
    </row>
    <row r="46251" spans="6:6" x14ac:dyDescent="0.25">
      <c r="F46251" s="469"/>
    </row>
    <row r="46252" spans="6:6" x14ac:dyDescent="0.25">
      <c r="F46252" s="469"/>
    </row>
    <row r="46253" spans="6:6" x14ac:dyDescent="0.25">
      <c r="F46253" s="469"/>
    </row>
    <row r="46254" spans="6:6" x14ac:dyDescent="0.25">
      <c r="F46254" s="469"/>
    </row>
    <row r="46255" spans="6:6" x14ac:dyDescent="0.25">
      <c r="F46255" s="469"/>
    </row>
    <row r="46256" spans="6:6" x14ac:dyDescent="0.25">
      <c r="F46256" s="469"/>
    </row>
    <row r="46257" spans="6:6" x14ac:dyDescent="0.25">
      <c r="F46257" s="469"/>
    </row>
    <row r="46258" spans="6:6" x14ac:dyDescent="0.25">
      <c r="F46258" s="469"/>
    </row>
    <row r="46259" spans="6:6" x14ac:dyDescent="0.25">
      <c r="F46259" s="469"/>
    </row>
    <row r="46260" spans="6:6" x14ac:dyDescent="0.25">
      <c r="F46260" s="469"/>
    </row>
    <row r="46261" spans="6:6" x14ac:dyDescent="0.25">
      <c r="F46261" s="469"/>
    </row>
    <row r="46262" spans="6:6" x14ac:dyDescent="0.25">
      <c r="F46262" s="469"/>
    </row>
    <row r="46263" spans="6:6" x14ac:dyDescent="0.25">
      <c r="F46263" s="469"/>
    </row>
    <row r="46264" spans="6:6" x14ac:dyDescent="0.25">
      <c r="F46264" s="469"/>
    </row>
    <row r="46265" spans="6:6" x14ac:dyDescent="0.25">
      <c r="F46265" s="469"/>
    </row>
    <row r="46266" spans="6:6" x14ac:dyDescent="0.25">
      <c r="F46266" s="469"/>
    </row>
    <row r="46267" spans="6:6" x14ac:dyDescent="0.25">
      <c r="F46267" s="469"/>
    </row>
    <row r="46268" spans="6:6" x14ac:dyDescent="0.25">
      <c r="F46268" s="469"/>
    </row>
    <row r="46269" spans="6:6" x14ac:dyDescent="0.25">
      <c r="F46269" s="469"/>
    </row>
    <row r="46270" spans="6:6" x14ac:dyDescent="0.25">
      <c r="F46270" s="469"/>
    </row>
    <row r="46271" spans="6:6" x14ac:dyDescent="0.25">
      <c r="F46271" s="469"/>
    </row>
    <row r="46272" spans="6:6" x14ac:dyDescent="0.25">
      <c r="F46272" s="469"/>
    </row>
    <row r="46273" spans="6:6" x14ac:dyDescent="0.25">
      <c r="F46273" s="469"/>
    </row>
    <row r="46274" spans="6:6" x14ac:dyDescent="0.25">
      <c r="F46274" s="469"/>
    </row>
    <row r="46275" spans="6:6" x14ac:dyDescent="0.25">
      <c r="F46275" s="469"/>
    </row>
    <row r="46276" spans="6:6" x14ac:dyDescent="0.25">
      <c r="F46276" s="469"/>
    </row>
    <row r="46277" spans="6:6" x14ac:dyDescent="0.25">
      <c r="F46277" s="469"/>
    </row>
    <row r="46278" spans="6:6" x14ac:dyDescent="0.25">
      <c r="F46278" s="469"/>
    </row>
    <row r="46279" spans="6:6" x14ac:dyDescent="0.25">
      <c r="F46279" s="469"/>
    </row>
    <row r="46280" spans="6:6" x14ac:dyDescent="0.25">
      <c r="F46280" s="469"/>
    </row>
    <row r="46281" spans="6:6" x14ac:dyDescent="0.25">
      <c r="F46281" s="469"/>
    </row>
    <row r="46282" spans="6:6" x14ac:dyDescent="0.25">
      <c r="F46282" s="469"/>
    </row>
    <row r="46283" spans="6:6" x14ac:dyDescent="0.25">
      <c r="F46283" s="469"/>
    </row>
    <row r="46284" spans="6:6" x14ac:dyDescent="0.25">
      <c r="F46284" s="469"/>
    </row>
    <row r="46285" spans="6:6" x14ac:dyDescent="0.25">
      <c r="F46285" s="469"/>
    </row>
    <row r="46286" spans="6:6" x14ac:dyDescent="0.25">
      <c r="F46286" s="469"/>
    </row>
    <row r="46287" spans="6:6" x14ac:dyDescent="0.25">
      <c r="F46287" s="469"/>
    </row>
    <row r="46288" spans="6:6" x14ac:dyDescent="0.25">
      <c r="F46288" s="469"/>
    </row>
    <row r="46289" spans="6:6" x14ac:dyDescent="0.25">
      <c r="F46289" s="469"/>
    </row>
    <row r="46290" spans="6:6" x14ac:dyDescent="0.25">
      <c r="F46290" s="469"/>
    </row>
    <row r="46291" spans="6:6" x14ac:dyDescent="0.25">
      <c r="F46291" s="469"/>
    </row>
    <row r="46292" spans="6:6" x14ac:dyDescent="0.25">
      <c r="F46292" s="469"/>
    </row>
    <row r="46293" spans="6:6" x14ac:dyDescent="0.25">
      <c r="F46293" s="469"/>
    </row>
    <row r="46294" spans="6:6" x14ac:dyDescent="0.25">
      <c r="F46294" s="469"/>
    </row>
    <row r="46295" spans="6:6" x14ac:dyDescent="0.25">
      <c r="F46295" s="469"/>
    </row>
    <row r="46296" spans="6:6" x14ac:dyDescent="0.25">
      <c r="F46296" s="469"/>
    </row>
    <row r="46297" spans="6:6" x14ac:dyDescent="0.25">
      <c r="F46297" s="469"/>
    </row>
    <row r="46298" spans="6:6" x14ac:dyDescent="0.25">
      <c r="F46298" s="469"/>
    </row>
    <row r="46299" spans="6:6" x14ac:dyDescent="0.25">
      <c r="F46299" s="469"/>
    </row>
    <row r="46300" spans="6:6" x14ac:dyDescent="0.25">
      <c r="F46300" s="469"/>
    </row>
    <row r="46301" spans="6:6" x14ac:dyDescent="0.25">
      <c r="F46301" s="469"/>
    </row>
    <row r="46302" spans="6:6" x14ac:dyDescent="0.25">
      <c r="F46302" s="469"/>
    </row>
    <row r="46303" spans="6:6" x14ac:dyDescent="0.25">
      <c r="F46303" s="469"/>
    </row>
    <row r="46304" spans="6:6" x14ac:dyDescent="0.25">
      <c r="F46304" s="469"/>
    </row>
    <row r="46305" spans="6:6" x14ac:dyDescent="0.25">
      <c r="F46305" s="469"/>
    </row>
    <row r="46306" spans="6:6" x14ac:dyDescent="0.25">
      <c r="F46306" s="469"/>
    </row>
    <row r="46307" spans="6:6" x14ac:dyDescent="0.25">
      <c r="F46307" s="469"/>
    </row>
    <row r="46308" spans="6:6" x14ac:dyDescent="0.25">
      <c r="F46308" s="469"/>
    </row>
    <row r="46309" spans="6:6" x14ac:dyDescent="0.25">
      <c r="F46309" s="469"/>
    </row>
    <row r="46310" spans="6:6" x14ac:dyDescent="0.25">
      <c r="F46310" s="469"/>
    </row>
    <row r="46311" spans="6:6" x14ac:dyDescent="0.25">
      <c r="F46311" s="469"/>
    </row>
    <row r="46312" spans="6:6" x14ac:dyDescent="0.25">
      <c r="F46312" s="469"/>
    </row>
    <row r="46313" spans="6:6" x14ac:dyDescent="0.25">
      <c r="F46313" s="469"/>
    </row>
    <row r="46314" spans="6:6" x14ac:dyDescent="0.25">
      <c r="F46314" s="469"/>
    </row>
    <row r="46315" spans="6:6" x14ac:dyDescent="0.25">
      <c r="F46315" s="469"/>
    </row>
    <row r="46316" spans="6:6" x14ac:dyDescent="0.25">
      <c r="F46316" s="469"/>
    </row>
    <row r="46317" spans="6:6" x14ac:dyDescent="0.25">
      <c r="F46317" s="469"/>
    </row>
    <row r="46318" spans="6:6" x14ac:dyDescent="0.25">
      <c r="F46318" s="469"/>
    </row>
    <row r="46319" spans="6:6" x14ac:dyDescent="0.25">
      <c r="F46319" s="469"/>
    </row>
    <row r="46320" spans="6:6" x14ac:dyDescent="0.25">
      <c r="F46320" s="469"/>
    </row>
    <row r="46321" spans="6:6" x14ac:dyDescent="0.25">
      <c r="F46321" s="469"/>
    </row>
    <row r="46322" spans="6:6" x14ac:dyDescent="0.25">
      <c r="F46322" s="469"/>
    </row>
    <row r="46323" spans="6:6" x14ac:dyDescent="0.25">
      <c r="F46323" s="469"/>
    </row>
    <row r="46324" spans="6:6" x14ac:dyDescent="0.25">
      <c r="F46324" s="469"/>
    </row>
    <row r="46325" spans="6:6" x14ac:dyDescent="0.25">
      <c r="F46325" s="469"/>
    </row>
    <row r="46326" spans="6:6" x14ac:dyDescent="0.25">
      <c r="F46326" s="469"/>
    </row>
    <row r="46327" spans="6:6" x14ac:dyDescent="0.25">
      <c r="F46327" s="469"/>
    </row>
    <row r="46328" spans="6:6" x14ac:dyDescent="0.25">
      <c r="F46328" s="469"/>
    </row>
    <row r="46329" spans="6:6" x14ac:dyDescent="0.25">
      <c r="F46329" s="469"/>
    </row>
    <row r="46330" spans="6:6" x14ac:dyDescent="0.25">
      <c r="F46330" s="469"/>
    </row>
    <row r="46331" spans="6:6" x14ac:dyDescent="0.25">
      <c r="F46331" s="469"/>
    </row>
    <row r="46332" spans="6:6" x14ac:dyDescent="0.25">
      <c r="F46332" s="469"/>
    </row>
    <row r="46333" spans="6:6" x14ac:dyDescent="0.25">
      <c r="F46333" s="469"/>
    </row>
    <row r="46334" spans="6:6" x14ac:dyDescent="0.25">
      <c r="F46334" s="469"/>
    </row>
    <row r="46335" spans="6:6" x14ac:dyDescent="0.25">
      <c r="F46335" s="469"/>
    </row>
    <row r="46336" spans="6:6" x14ac:dyDescent="0.25">
      <c r="F46336" s="469"/>
    </row>
    <row r="46337" spans="6:6" x14ac:dyDescent="0.25">
      <c r="F46337" s="469"/>
    </row>
    <row r="46338" spans="6:6" x14ac:dyDescent="0.25">
      <c r="F46338" s="469"/>
    </row>
    <row r="46339" spans="6:6" x14ac:dyDescent="0.25">
      <c r="F46339" s="469"/>
    </row>
    <row r="46340" spans="6:6" x14ac:dyDescent="0.25">
      <c r="F46340" s="469"/>
    </row>
    <row r="46341" spans="6:6" x14ac:dyDescent="0.25">
      <c r="F46341" s="469"/>
    </row>
    <row r="46342" spans="6:6" x14ac:dyDescent="0.25">
      <c r="F46342" s="469"/>
    </row>
    <row r="46343" spans="6:6" x14ac:dyDescent="0.25">
      <c r="F46343" s="469"/>
    </row>
    <row r="46344" spans="6:6" x14ac:dyDescent="0.25">
      <c r="F46344" s="469"/>
    </row>
    <row r="46345" spans="6:6" x14ac:dyDescent="0.25">
      <c r="F46345" s="469"/>
    </row>
    <row r="46346" spans="6:6" x14ac:dyDescent="0.25">
      <c r="F46346" s="469"/>
    </row>
    <row r="46347" spans="6:6" x14ac:dyDescent="0.25">
      <c r="F46347" s="469"/>
    </row>
    <row r="46348" spans="6:6" x14ac:dyDescent="0.25">
      <c r="F46348" s="469"/>
    </row>
    <row r="46349" spans="6:6" x14ac:dyDescent="0.25">
      <c r="F46349" s="469"/>
    </row>
    <row r="46350" spans="6:6" x14ac:dyDescent="0.25">
      <c r="F46350" s="469"/>
    </row>
    <row r="46351" spans="6:6" x14ac:dyDescent="0.25">
      <c r="F46351" s="469"/>
    </row>
    <row r="46352" spans="6:6" x14ac:dyDescent="0.25">
      <c r="F46352" s="469"/>
    </row>
    <row r="46353" spans="6:6" x14ac:dyDescent="0.25">
      <c r="F46353" s="469"/>
    </row>
    <row r="46354" spans="6:6" x14ac:dyDescent="0.25">
      <c r="F46354" s="469"/>
    </row>
    <row r="46355" spans="6:6" x14ac:dyDescent="0.25">
      <c r="F46355" s="469"/>
    </row>
    <row r="46356" spans="6:6" x14ac:dyDescent="0.25">
      <c r="F46356" s="469"/>
    </row>
    <row r="46357" spans="6:6" x14ac:dyDescent="0.25">
      <c r="F46357" s="469"/>
    </row>
    <row r="46358" spans="6:6" x14ac:dyDescent="0.25">
      <c r="F46358" s="469"/>
    </row>
    <row r="46359" spans="6:6" x14ac:dyDescent="0.25">
      <c r="F46359" s="469"/>
    </row>
    <row r="46360" spans="6:6" x14ac:dyDescent="0.25">
      <c r="F46360" s="469"/>
    </row>
    <row r="46361" spans="6:6" x14ac:dyDescent="0.25">
      <c r="F46361" s="469"/>
    </row>
    <row r="46362" spans="6:6" x14ac:dyDescent="0.25">
      <c r="F46362" s="469"/>
    </row>
    <row r="46363" spans="6:6" x14ac:dyDescent="0.25">
      <c r="F46363" s="469"/>
    </row>
    <row r="46364" spans="6:6" x14ac:dyDescent="0.25">
      <c r="F46364" s="469"/>
    </row>
    <row r="46365" spans="6:6" x14ac:dyDescent="0.25">
      <c r="F46365" s="469"/>
    </row>
    <row r="46366" spans="6:6" x14ac:dyDescent="0.25">
      <c r="F46366" s="469"/>
    </row>
    <row r="46367" spans="6:6" x14ac:dyDescent="0.25">
      <c r="F46367" s="469"/>
    </row>
    <row r="46368" spans="6:6" x14ac:dyDescent="0.25">
      <c r="F46368" s="469"/>
    </row>
    <row r="46369" spans="6:6" x14ac:dyDescent="0.25">
      <c r="F46369" s="469"/>
    </row>
    <row r="46370" spans="6:6" x14ac:dyDescent="0.25">
      <c r="F46370" s="469"/>
    </row>
    <row r="46371" spans="6:6" x14ac:dyDescent="0.25">
      <c r="F46371" s="469"/>
    </row>
    <row r="46372" spans="6:6" x14ac:dyDescent="0.25">
      <c r="F46372" s="469"/>
    </row>
    <row r="46373" spans="6:6" x14ac:dyDescent="0.25">
      <c r="F46373" s="469"/>
    </row>
    <row r="46374" spans="6:6" x14ac:dyDescent="0.25">
      <c r="F46374" s="469"/>
    </row>
    <row r="46375" spans="6:6" x14ac:dyDescent="0.25">
      <c r="F46375" s="469"/>
    </row>
    <row r="46376" spans="6:6" x14ac:dyDescent="0.25">
      <c r="F46376" s="469"/>
    </row>
    <row r="46377" spans="6:6" x14ac:dyDescent="0.25">
      <c r="F46377" s="469"/>
    </row>
    <row r="46378" spans="6:6" x14ac:dyDescent="0.25">
      <c r="F46378" s="469"/>
    </row>
    <row r="46379" spans="6:6" x14ac:dyDescent="0.25">
      <c r="F46379" s="469"/>
    </row>
    <row r="46380" spans="6:6" x14ac:dyDescent="0.25">
      <c r="F46380" s="469"/>
    </row>
    <row r="46381" spans="6:6" x14ac:dyDescent="0.25">
      <c r="F46381" s="469"/>
    </row>
    <row r="46382" spans="6:6" x14ac:dyDescent="0.25">
      <c r="F46382" s="469"/>
    </row>
    <row r="46383" spans="6:6" x14ac:dyDescent="0.25">
      <c r="F46383" s="469"/>
    </row>
    <row r="46384" spans="6:6" x14ac:dyDescent="0.25">
      <c r="F46384" s="469"/>
    </row>
    <row r="46385" spans="6:6" x14ac:dyDescent="0.25">
      <c r="F46385" s="469"/>
    </row>
    <row r="46386" spans="6:6" x14ac:dyDescent="0.25">
      <c r="F46386" s="469"/>
    </row>
    <row r="46387" spans="6:6" x14ac:dyDescent="0.25">
      <c r="F46387" s="469"/>
    </row>
    <row r="46388" spans="6:6" x14ac:dyDescent="0.25">
      <c r="F46388" s="469"/>
    </row>
    <row r="46389" spans="6:6" x14ac:dyDescent="0.25">
      <c r="F46389" s="469"/>
    </row>
    <row r="46390" spans="6:6" x14ac:dyDescent="0.25">
      <c r="F46390" s="469"/>
    </row>
    <row r="46391" spans="6:6" x14ac:dyDescent="0.25">
      <c r="F46391" s="469"/>
    </row>
    <row r="46392" spans="6:6" x14ac:dyDescent="0.25">
      <c r="F46392" s="469"/>
    </row>
    <row r="46393" spans="6:6" x14ac:dyDescent="0.25">
      <c r="F46393" s="469"/>
    </row>
    <row r="46394" spans="6:6" x14ac:dyDescent="0.25">
      <c r="F46394" s="469"/>
    </row>
    <row r="46395" spans="6:6" x14ac:dyDescent="0.25">
      <c r="F46395" s="469"/>
    </row>
    <row r="46396" spans="6:6" x14ac:dyDescent="0.25">
      <c r="F46396" s="469"/>
    </row>
    <row r="46397" spans="6:6" x14ac:dyDescent="0.25">
      <c r="F46397" s="469"/>
    </row>
    <row r="46398" spans="6:6" x14ac:dyDescent="0.25">
      <c r="F46398" s="469"/>
    </row>
    <row r="46399" spans="6:6" x14ac:dyDescent="0.25">
      <c r="F46399" s="469"/>
    </row>
    <row r="46400" spans="6:6" x14ac:dyDescent="0.25">
      <c r="F46400" s="469"/>
    </row>
    <row r="46401" spans="6:6" x14ac:dyDescent="0.25">
      <c r="F46401" s="469"/>
    </row>
    <row r="46402" spans="6:6" x14ac:dyDescent="0.25">
      <c r="F46402" s="469"/>
    </row>
    <row r="46403" spans="6:6" x14ac:dyDescent="0.25">
      <c r="F46403" s="469"/>
    </row>
    <row r="46404" spans="6:6" x14ac:dyDescent="0.25">
      <c r="F46404" s="469"/>
    </row>
    <row r="46405" spans="6:6" x14ac:dyDescent="0.25">
      <c r="F46405" s="469"/>
    </row>
    <row r="46406" spans="6:6" x14ac:dyDescent="0.25">
      <c r="F46406" s="469"/>
    </row>
    <row r="46407" spans="6:6" x14ac:dyDescent="0.25">
      <c r="F46407" s="469"/>
    </row>
    <row r="46408" spans="6:6" x14ac:dyDescent="0.25">
      <c r="F46408" s="469"/>
    </row>
    <row r="46409" spans="6:6" x14ac:dyDescent="0.25">
      <c r="F46409" s="469"/>
    </row>
    <row r="46410" spans="6:6" x14ac:dyDescent="0.25">
      <c r="F46410" s="469"/>
    </row>
    <row r="46411" spans="6:6" x14ac:dyDescent="0.25">
      <c r="F46411" s="469"/>
    </row>
    <row r="46412" spans="6:6" x14ac:dyDescent="0.25">
      <c r="F46412" s="469"/>
    </row>
    <row r="46413" spans="6:6" x14ac:dyDescent="0.25">
      <c r="F46413" s="469"/>
    </row>
    <row r="46414" spans="6:6" x14ac:dyDescent="0.25">
      <c r="F46414" s="469"/>
    </row>
    <row r="46415" spans="6:6" x14ac:dyDescent="0.25">
      <c r="F46415" s="469"/>
    </row>
    <row r="46416" spans="6:6" x14ac:dyDescent="0.25">
      <c r="F46416" s="469"/>
    </row>
    <row r="46417" spans="6:6" x14ac:dyDescent="0.25">
      <c r="F46417" s="469"/>
    </row>
    <row r="46418" spans="6:6" x14ac:dyDescent="0.25">
      <c r="F46418" s="469"/>
    </row>
    <row r="46419" spans="6:6" x14ac:dyDescent="0.25">
      <c r="F46419" s="469"/>
    </row>
    <row r="46420" spans="6:6" x14ac:dyDescent="0.25">
      <c r="F46420" s="469"/>
    </row>
    <row r="46421" spans="6:6" x14ac:dyDescent="0.25">
      <c r="F46421" s="469"/>
    </row>
    <row r="46422" spans="6:6" x14ac:dyDescent="0.25">
      <c r="F46422" s="469"/>
    </row>
    <row r="46423" spans="6:6" x14ac:dyDescent="0.25">
      <c r="F46423" s="469"/>
    </row>
    <row r="46424" spans="6:6" x14ac:dyDescent="0.25">
      <c r="F46424" s="469"/>
    </row>
    <row r="46425" spans="6:6" x14ac:dyDescent="0.25">
      <c r="F46425" s="469"/>
    </row>
    <row r="46426" spans="6:6" x14ac:dyDescent="0.25">
      <c r="F46426" s="469"/>
    </row>
    <row r="46427" spans="6:6" x14ac:dyDescent="0.25">
      <c r="F46427" s="469"/>
    </row>
    <row r="46428" spans="6:6" x14ac:dyDescent="0.25">
      <c r="F46428" s="469"/>
    </row>
    <row r="46429" spans="6:6" x14ac:dyDescent="0.25">
      <c r="F46429" s="469"/>
    </row>
    <row r="46430" spans="6:6" x14ac:dyDescent="0.25">
      <c r="F46430" s="469"/>
    </row>
    <row r="46431" spans="6:6" x14ac:dyDescent="0.25">
      <c r="F46431" s="469"/>
    </row>
    <row r="46432" spans="6:6" x14ac:dyDescent="0.25">
      <c r="F46432" s="469"/>
    </row>
    <row r="46433" spans="6:6" x14ac:dyDescent="0.25">
      <c r="F46433" s="469"/>
    </row>
    <row r="46434" spans="6:6" x14ac:dyDescent="0.25">
      <c r="F46434" s="469"/>
    </row>
    <row r="46435" spans="6:6" x14ac:dyDescent="0.25">
      <c r="F46435" s="469"/>
    </row>
    <row r="46436" spans="6:6" x14ac:dyDescent="0.25">
      <c r="F46436" s="469"/>
    </row>
    <row r="46437" spans="6:6" x14ac:dyDescent="0.25">
      <c r="F46437" s="469"/>
    </row>
    <row r="46438" spans="6:6" x14ac:dyDescent="0.25">
      <c r="F46438" s="469"/>
    </row>
    <row r="46439" spans="6:6" x14ac:dyDescent="0.25">
      <c r="F46439" s="469"/>
    </row>
    <row r="46440" spans="6:6" x14ac:dyDescent="0.25">
      <c r="F46440" s="469"/>
    </row>
    <row r="46441" spans="6:6" x14ac:dyDescent="0.25">
      <c r="F46441" s="469"/>
    </row>
    <row r="46442" spans="6:6" x14ac:dyDescent="0.25">
      <c r="F46442" s="469"/>
    </row>
    <row r="46443" spans="6:6" x14ac:dyDescent="0.25">
      <c r="F46443" s="469"/>
    </row>
    <row r="46444" spans="6:6" x14ac:dyDescent="0.25">
      <c r="F46444" s="469"/>
    </row>
    <row r="46445" spans="6:6" x14ac:dyDescent="0.25">
      <c r="F46445" s="469"/>
    </row>
    <row r="46446" spans="6:6" x14ac:dyDescent="0.25">
      <c r="F46446" s="469"/>
    </row>
    <row r="46447" spans="6:6" x14ac:dyDescent="0.25">
      <c r="F46447" s="469"/>
    </row>
    <row r="46448" spans="6:6" x14ac:dyDescent="0.25">
      <c r="F46448" s="469"/>
    </row>
    <row r="46449" spans="6:6" x14ac:dyDescent="0.25">
      <c r="F46449" s="469"/>
    </row>
    <row r="46450" spans="6:6" x14ac:dyDescent="0.25">
      <c r="F46450" s="469"/>
    </row>
    <row r="46451" spans="6:6" x14ac:dyDescent="0.25">
      <c r="F46451" s="469"/>
    </row>
    <row r="46452" spans="6:6" x14ac:dyDescent="0.25">
      <c r="F46452" s="469"/>
    </row>
    <row r="46453" spans="6:6" x14ac:dyDescent="0.25">
      <c r="F46453" s="469"/>
    </row>
    <row r="46454" spans="6:6" x14ac:dyDescent="0.25">
      <c r="F46454" s="469"/>
    </row>
    <row r="46455" spans="6:6" x14ac:dyDescent="0.25">
      <c r="F46455" s="469"/>
    </row>
    <row r="46456" spans="6:6" x14ac:dyDescent="0.25">
      <c r="F46456" s="469"/>
    </row>
    <row r="46457" spans="6:6" x14ac:dyDescent="0.25">
      <c r="F46457" s="469"/>
    </row>
    <row r="46458" spans="6:6" x14ac:dyDescent="0.25">
      <c r="F46458" s="469"/>
    </row>
    <row r="46459" spans="6:6" x14ac:dyDescent="0.25">
      <c r="F46459" s="469"/>
    </row>
    <row r="46460" spans="6:6" x14ac:dyDescent="0.25">
      <c r="F46460" s="469"/>
    </row>
    <row r="46461" spans="6:6" x14ac:dyDescent="0.25">
      <c r="F46461" s="469"/>
    </row>
    <row r="46462" spans="6:6" x14ac:dyDescent="0.25">
      <c r="F46462" s="469"/>
    </row>
    <row r="46463" spans="6:6" x14ac:dyDescent="0.25">
      <c r="F46463" s="469"/>
    </row>
    <row r="46464" spans="6:6" x14ac:dyDescent="0.25">
      <c r="F46464" s="469"/>
    </row>
    <row r="46465" spans="6:6" x14ac:dyDescent="0.25">
      <c r="F46465" s="469"/>
    </row>
    <row r="46466" spans="6:6" x14ac:dyDescent="0.25">
      <c r="F46466" s="469"/>
    </row>
    <row r="46467" spans="6:6" x14ac:dyDescent="0.25">
      <c r="F46467" s="469"/>
    </row>
    <row r="46468" spans="6:6" x14ac:dyDescent="0.25">
      <c r="F46468" s="469"/>
    </row>
    <row r="46469" spans="6:6" x14ac:dyDescent="0.25">
      <c r="F46469" s="469"/>
    </row>
    <row r="46470" spans="6:6" x14ac:dyDescent="0.25">
      <c r="F46470" s="469"/>
    </row>
    <row r="46471" spans="6:6" x14ac:dyDescent="0.25">
      <c r="F46471" s="469"/>
    </row>
    <row r="46472" spans="6:6" x14ac:dyDescent="0.25">
      <c r="F46472" s="469"/>
    </row>
    <row r="46473" spans="6:6" x14ac:dyDescent="0.25">
      <c r="F46473" s="469"/>
    </row>
    <row r="46474" spans="6:6" x14ac:dyDescent="0.25">
      <c r="F46474" s="469"/>
    </row>
    <row r="46475" spans="6:6" x14ac:dyDescent="0.25">
      <c r="F46475" s="469"/>
    </row>
    <row r="46476" spans="6:6" x14ac:dyDescent="0.25">
      <c r="F46476" s="469"/>
    </row>
    <row r="46477" spans="6:6" x14ac:dyDescent="0.25">
      <c r="F46477" s="469"/>
    </row>
    <row r="46478" spans="6:6" x14ac:dyDescent="0.25">
      <c r="F46478" s="469"/>
    </row>
    <row r="46479" spans="6:6" x14ac:dyDescent="0.25">
      <c r="F46479" s="469"/>
    </row>
    <row r="46480" spans="6:6" x14ac:dyDescent="0.25">
      <c r="F46480" s="469"/>
    </row>
    <row r="46481" spans="6:6" x14ac:dyDescent="0.25">
      <c r="F46481" s="469"/>
    </row>
    <row r="46482" spans="6:6" x14ac:dyDescent="0.25">
      <c r="F46482" s="469"/>
    </row>
    <row r="46483" spans="6:6" x14ac:dyDescent="0.25">
      <c r="F46483" s="469"/>
    </row>
    <row r="46484" spans="6:6" x14ac:dyDescent="0.25">
      <c r="F46484" s="469"/>
    </row>
    <row r="46485" spans="6:6" x14ac:dyDescent="0.25">
      <c r="F46485" s="469"/>
    </row>
    <row r="46486" spans="6:6" x14ac:dyDescent="0.25">
      <c r="F46486" s="469"/>
    </row>
    <row r="46487" spans="6:6" x14ac:dyDescent="0.25">
      <c r="F46487" s="469"/>
    </row>
    <row r="46488" spans="6:6" x14ac:dyDescent="0.25">
      <c r="F46488" s="469"/>
    </row>
    <row r="46489" spans="6:6" x14ac:dyDescent="0.25">
      <c r="F46489" s="469"/>
    </row>
    <row r="46490" spans="6:6" x14ac:dyDescent="0.25">
      <c r="F46490" s="469"/>
    </row>
    <row r="46491" spans="6:6" x14ac:dyDescent="0.25">
      <c r="F46491" s="469"/>
    </row>
    <row r="46492" spans="6:6" x14ac:dyDescent="0.25">
      <c r="F46492" s="469"/>
    </row>
    <row r="46493" spans="6:6" x14ac:dyDescent="0.25">
      <c r="F46493" s="469"/>
    </row>
    <row r="46494" spans="6:6" x14ac:dyDescent="0.25">
      <c r="F46494" s="469"/>
    </row>
    <row r="46495" spans="6:6" x14ac:dyDescent="0.25">
      <c r="F46495" s="469"/>
    </row>
    <row r="46496" spans="6:6" x14ac:dyDescent="0.25">
      <c r="F46496" s="469"/>
    </row>
    <row r="46497" spans="6:6" x14ac:dyDescent="0.25">
      <c r="F46497" s="469"/>
    </row>
    <row r="46498" spans="6:6" x14ac:dyDescent="0.25">
      <c r="F46498" s="469"/>
    </row>
    <row r="46499" spans="6:6" x14ac:dyDescent="0.25">
      <c r="F46499" s="469"/>
    </row>
    <row r="46500" spans="6:6" x14ac:dyDescent="0.25">
      <c r="F46500" s="469"/>
    </row>
    <row r="46501" spans="6:6" x14ac:dyDescent="0.25">
      <c r="F46501" s="469"/>
    </row>
    <row r="46502" spans="6:6" x14ac:dyDescent="0.25">
      <c r="F46502" s="469"/>
    </row>
    <row r="46503" spans="6:6" x14ac:dyDescent="0.25">
      <c r="F46503" s="469"/>
    </row>
    <row r="46504" spans="6:6" x14ac:dyDescent="0.25">
      <c r="F46504" s="469"/>
    </row>
    <row r="46505" spans="6:6" x14ac:dyDescent="0.25">
      <c r="F46505" s="469"/>
    </row>
    <row r="46506" spans="6:6" x14ac:dyDescent="0.25">
      <c r="F46506" s="469"/>
    </row>
    <row r="46507" spans="6:6" x14ac:dyDescent="0.25">
      <c r="F46507" s="469"/>
    </row>
    <row r="46508" spans="6:6" x14ac:dyDescent="0.25">
      <c r="F46508" s="469"/>
    </row>
    <row r="46509" spans="6:6" x14ac:dyDescent="0.25">
      <c r="F46509" s="469"/>
    </row>
    <row r="46510" spans="6:6" x14ac:dyDescent="0.25">
      <c r="F46510" s="469"/>
    </row>
    <row r="46511" spans="6:6" x14ac:dyDescent="0.25">
      <c r="F46511" s="469"/>
    </row>
    <row r="46512" spans="6:6" x14ac:dyDescent="0.25">
      <c r="F46512" s="469"/>
    </row>
    <row r="46513" spans="6:6" x14ac:dyDescent="0.25">
      <c r="F46513" s="469"/>
    </row>
    <row r="46514" spans="6:6" x14ac:dyDescent="0.25">
      <c r="F46514" s="469"/>
    </row>
    <row r="46515" spans="6:6" x14ac:dyDescent="0.25">
      <c r="F46515" s="469"/>
    </row>
    <row r="46516" spans="6:6" x14ac:dyDescent="0.25">
      <c r="F46516" s="469"/>
    </row>
    <row r="46517" spans="6:6" x14ac:dyDescent="0.25">
      <c r="F46517" s="469"/>
    </row>
    <row r="46518" spans="6:6" x14ac:dyDescent="0.25">
      <c r="F46518" s="469"/>
    </row>
    <row r="46519" spans="6:6" x14ac:dyDescent="0.25">
      <c r="F46519" s="469"/>
    </row>
    <row r="46520" spans="6:6" x14ac:dyDescent="0.25">
      <c r="F46520" s="469"/>
    </row>
    <row r="46521" spans="6:6" x14ac:dyDescent="0.25">
      <c r="F46521" s="469"/>
    </row>
    <row r="46522" spans="6:6" x14ac:dyDescent="0.25">
      <c r="F46522" s="469"/>
    </row>
    <row r="46523" spans="6:6" x14ac:dyDescent="0.25">
      <c r="F46523" s="469"/>
    </row>
    <row r="46524" spans="6:6" x14ac:dyDescent="0.25">
      <c r="F46524" s="469"/>
    </row>
    <row r="46525" spans="6:6" x14ac:dyDescent="0.25">
      <c r="F46525" s="469"/>
    </row>
    <row r="46526" spans="6:6" x14ac:dyDescent="0.25">
      <c r="F46526" s="469"/>
    </row>
    <row r="46527" spans="6:6" x14ac:dyDescent="0.25">
      <c r="F46527" s="469"/>
    </row>
    <row r="46528" spans="6:6" x14ac:dyDescent="0.25">
      <c r="F46528" s="469"/>
    </row>
    <row r="46529" spans="6:6" x14ac:dyDescent="0.25">
      <c r="F46529" s="469"/>
    </row>
    <row r="46530" spans="6:6" x14ac:dyDescent="0.25">
      <c r="F46530" s="469"/>
    </row>
    <row r="46531" spans="6:6" x14ac:dyDescent="0.25">
      <c r="F46531" s="469"/>
    </row>
    <row r="46532" spans="6:6" x14ac:dyDescent="0.25">
      <c r="F46532" s="469"/>
    </row>
    <row r="46533" spans="6:6" x14ac:dyDescent="0.25">
      <c r="F46533" s="469"/>
    </row>
    <row r="46534" spans="6:6" x14ac:dyDescent="0.25">
      <c r="F46534" s="469"/>
    </row>
    <row r="46535" spans="6:6" x14ac:dyDescent="0.25">
      <c r="F46535" s="469"/>
    </row>
    <row r="46536" spans="6:6" x14ac:dyDescent="0.25">
      <c r="F46536" s="469"/>
    </row>
    <row r="46537" spans="6:6" x14ac:dyDescent="0.25">
      <c r="F46537" s="469"/>
    </row>
    <row r="46538" spans="6:6" x14ac:dyDescent="0.25">
      <c r="F46538" s="469"/>
    </row>
    <row r="46539" spans="6:6" x14ac:dyDescent="0.25">
      <c r="F46539" s="469"/>
    </row>
    <row r="46540" spans="6:6" x14ac:dyDescent="0.25">
      <c r="F46540" s="469"/>
    </row>
    <row r="46541" spans="6:6" x14ac:dyDescent="0.25">
      <c r="F46541" s="469"/>
    </row>
    <row r="46542" spans="6:6" x14ac:dyDescent="0.25">
      <c r="F46542" s="469"/>
    </row>
    <row r="46543" spans="6:6" x14ac:dyDescent="0.25">
      <c r="F46543" s="469"/>
    </row>
    <row r="46544" spans="6:6" x14ac:dyDescent="0.25">
      <c r="F46544" s="469"/>
    </row>
    <row r="46545" spans="6:6" x14ac:dyDescent="0.25">
      <c r="F46545" s="469"/>
    </row>
    <row r="46546" spans="6:6" x14ac:dyDescent="0.25">
      <c r="F46546" s="469"/>
    </row>
    <row r="46547" spans="6:6" x14ac:dyDescent="0.25">
      <c r="F46547" s="469"/>
    </row>
    <row r="46548" spans="6:6" x14ac:dyDescent="0.25">
      <c r="F46548" s="469"/>
    </row>
    <row r="46549" spans="6:6" x14ac:dyDescent="0.25">
      <c r="F46549" s="469"/>
    </row>
    <row r="46550" spans="6:6" x14ac:dyDescent="0.25">
      <c r="F46550" s="469"/>
    </row>
    <row r="46551" spans="6:6" x14ac:dyDescent="0.25">
      <c r="F46551" s="469"/>
    </row>
    <row r="46552" spans="6:6" x14ac:dyDescent="0.25">
      <c r="F46552" s="469"/>
    </row>
    <row r="46553" spans="6:6" x14ac:dyDescent="0.25">
      <c r="F46553" s="469"/>
    </row>
    <row r="46554" spans="6:6" x14ac:dyDescent="0.25">
      <c r="F46554" s="469"/>
    </row>
    <row r="46555" spans="6:6" x14ac:dyDescent="0.25">
      <c r="F46555" s="469"/>
    </row>
    <row r="46556" spans="6:6" x14ac:dyDescent="0.25">
      <c r="F46556" s="469"/>
    </row>
    <row r="46557" spans="6:6" x14ac:dyDescent="0.25">
      <c r="F46557" s="469"/>
    </row>
    <row r="46558" spans="6:6" x14ac:dyDescent="0.25">
      <c r="F46558" s="469"/>
    </row>
    <row r="46559" spans="6:6" x14ac:dyDescent="0.25">
      <c r="F46559" s="469"/>
    </row>
    <row r="46560" spans="6:6" x14ac:dyDescent="0.25">
      <c r="F46560" s="469"/>
    </row>
    <row r="46561" spans="6:6" x14ac:dyDescent="0.25">
      <c r="F46561" s="469"/>
    </row>
    <row r="46562" spans="6:6" x14ac:dyDescent="0.25">
      <c r="F46562" s="469"/>
    </row>
    <row r="46563" spans="6:6" x14ac:dyDescent="0.25">
      <c r="F46563" s="469"/>
    </row>
    <row r="46564" spans="6:6" x14ac:dyDescent="0.25">
      <c r="F46564" s="469"/>
    </row>
    <row r="46565" spans="6:6" x14ac:dyDescent="0.25">
      <c r="F46565" s="469"/>
    </row>
    <row r="46566" spans="6:6" x14ac:dyDescent="0.25">
      <c r="F46566" s="469"/>
    </row>
    <row r="46567" spans="6:6" x14ac:dyDescent="0.25">
      <c r="F46567" s="469"/>
    </row>
    <row r="46568" spans="6:6" x14ac:dyDescent="0.25">
      <c r="F46568" s="469"/>
    </row>
    <row r="46569" spans="6:6" x14ac:dyDescent="0.25">
      <c r="F46569" s="469"/>
    </row>
    <row r="46570" spans="6:6" x14ac:dyDescent="0.25">
      <c r="F46570" s="469"/>
    </row>
    <row r="46571" spans="6:6" x14ac:dyDescent="0.25">
      <c r="F46571" s="469"/>
    </row>
    <row r="46572" spans="6:6" x14ac:dyDescent="0.25">
      <c r="F46572" s="469"/>
    </row>
    <row r="46573" spans="6:6" x14ac:dyDescent="0.25">
      <c r="F46573" s="469"/>
    </row>
    <row r="46574" spans="6:6" x14ac:dyDescent="0.25">
      <c r="F46574" s="469"/>
    </row>
    <row r="46575" spans="6:6" x14ac:dyDescent="0.25">
      <c r="F46575" s="469"/>
    </row>
    <row r="46576" spans="6:6" x14ac:dyDescent="0.25">
      <c r="F46576" s="469"/>
    </row>
    <row r="46577" spans="6:6" x14ac:dyDescent="0.25">
      <c r="F46577" s="469"/>
    </row>
    <row r="46578" spans="6:6" x14ac:dyDescent="0.25">
      <c r="F46578" s="469"/>
    </row>
    <row r="46579" spans="6:6" x14ac:dyDescent="0.25">
      <c r="F46579" s="469"/>
    </row>
    <row r="46580" spans="6:6" x14ac:dyDescent="0.25">
      <c r="F46580" s="469"/>
    </row>
    <row r="46581" spans="6:6" x14ac:dyDescent="0.25">
      <c r="F46581" s="469"/>
    </row>
    <row r="46582" spans="6:6" x14ac:dyDescent="0.25">
      <c r="F46582" s="469"/>
    </row>
    <row r="46583" spans="6:6" x14ac:dyDescent="0.25">
      <c r="F46583" s="469"/>
    </row>
    <row r="46584" spans="6:6" x14ac:dyDescent="0.25">
      <c r="F46584" s="469"/>
    </row>
    <row r="46585" spans="6:6" x14ac:dyDescent="0.25">
      <c r="F46585" s="469"/>
    </row>
    <row r="46586" spans="6:6" x14ac:dyDescent="0.25">
      <c r="F46586" s="469"/>
    </row>
    <row r="46587" spans="6:6" x14ac:dyDescent="0.25">
      <c r="F46587" s="469"/>
    </row>
    <row r="46588" spans="6:6" x14ac:dyDescent="0.25">
      <c r="F46588" s="469"/>
    </row>
    <row r="46589" spans="6:6" x14ac:dyDescent="0.25">
      <c r="F46589" s="469"/>
    </row>
    <row r="46590" spans="6:6" x14ac:dyDescent="0.25">
      <c r="F46590" s="469"/>
    </row>
    <row r="46591" spans="6:6" x14ac:dyDescent="0.25">
      <c r="F46591" s="469"/>
    </row>
    <row r="46592" spans="6:6" x14ac:dyDescent="0.25">
      <c r="F46592" s="469"/>
    </row>
    <row r="46593" spans="6:6" x14ac:dyDescent="0.25">
      <c r="F46593" s="469"/>
    </row>
    <row r="46594" spans="6:6" x14ac:dyDescent="0.25">
      <c r="F46594" s="469"/>
    </row>
    <row r="46595" spans="6:6" x14ac:dyDescent="0.25">
      <c r="F46595" s="469"/>
    </row>
    <row r="46596" spans="6:6" x14ac:dyDescent="0.25">
      <c r="F46596" s="469"/>
    </row>
    <row r="46597" spans="6:6" x14ac:dyDescent="0.25">
      <c r="F46597" s="469"/>
    </row>
    <row r="46598" spans="6:6" x14ac:dyDescent="0.25">
      <c r="F46598" s="469"/>
    </row>
    <row r="46599" spans="6:6" x14ac:dyDescent="0.25">
      <c r="F46599" s="469"/>
    </row>
    <row r="46600" spans="6:6" x14ac:dyDescent="0.25">
      <c r="F46600" s="469"/>
    </row>
    <row r="46601" spans="6:6" x14ac:dyDescent="0.25">
      <c r="F46601" s="469"/>
    </row>
    <row r="46602" spans="6:6" x14ac:dyDescent="0.25">
      <c r="F46602" s="469"/>
    </row>
    <row r="46603" spans="6:6" x14ac:dyDescent="0.25">
      <c r="F46603" s="469"/>
    </row>
    <row r="46604" spans="6:6" x14ac:dyDescent="0.25">
      <c r="F46604" s="469"/>
    </row>
    <row r="46605" spans="6:6" x14ac:dyDescent="0.25">
      <c r="F46605" s="469"/>
    </row>
    <row r="46606" spans="6:6" x14ac:dyDescent="0.25">
      <c r="F46606" s="469"/>
    </row>
    <row r="46607" spans="6:6" x14ac:dyDescent="0.25">
      <c r="F46607" s="469"/>
    </row>
    <row r="46608" spans="6:6" x14ac:dyDescent="0.25">
      <c r="F46608" s="469"/>
    </row>
    <row r="46609" spans="6:6" x14ac:dyDescent="0.25">
      <c r="F46609" s="469"/>
    </row>
    <row r="46610" spans="6:6" x14ac:dyDescent="0.25">
      <c r="F46610" s="469"/>
    </row>
    <row r="46611" spans="6:6" x14ac:dyDescent="0.25">
      <c r="F46611" s="469"/>
    </row>
    <row r="46612" spans="6:6" x14ac:dyDescent="0.25">
      <c r="F46612" s="469"/>
    </row>
    <row r="46613" spans="6:6" x14ac:dyDescent="0.25">
      <c r="F46613" s="469"/>
    </row>
    <row r="46614" spans="6:6" x14ac:dyDescent="0.25">
      <c r="F46614" s="469"/>
    </row>
    <row r="46615" spans="6:6" x14ac:dyDescent="0.25">
      <c r="F46615" s="469"/>
    </row>
    <row r="46616" spans="6:6" x14ac:dyDescent="0.25">
      <c r="F46616" s="469"/>
    </row>
    <row r="46617" spans="6:6" x14ac:dyDescent="0.25">
      <c r="F46617" s="469"/>
    </row>
    <row r="46618" spans="6:6" x14ac:dyDescent="0.25">
      <c r="F46618" s="469"/>
    </row>
    <row r="46619" spans="6:6" x14ac:dyDescent="0.25">
      <c r="F46619" s="469"/>
    </row>
    <row r="46620" spans="6:6" x14ac:dyDescent="0.25">
      <c r="F46620" s="469"/>
    </row>
    <row r="46621" spans="6:6" x14ac:dyDescent="0.25">
      <c r="F46621" s="469"/>
    </row>
    <row r="46622" spans="6:6" x14ac:dyDescent="0.25">
      <c r="F46622" s="469"/>
    </row>
    <row r="46623" spans="6:6" x14ac:dyDescent="0.25">
      <c r="F46623" s="469"/>
    </row>
    <row r="46624" spans="6:6" x14ac:dyDescent="0.25">
      <c r="F46624" s="469"/>
    </row>
    <row r="46625" spans="6:6" x14ac:dyDescent="0.25">
      <c r="F46625" s="469"/>
    </row>
    <row r="46626" spans="6:6" x14ac:dyDescent="0.25">
      <c r="F46626" s="469"/>
    </row>
    <row r="46627" spans="6:6" x14ac:dyDescent="0.25">
      <c r="F46627" s="469"/>
    </row>
    <row r="46628" spans="6:6" x14ac:dyDescent="0.25">
      <c r="F46628" s="469"/>
    </row>
    <row r="46629" spans="6:6" x14ac:dyDescent="0.25">
      <c r="F46629" s="469"/>
    </row>
    <row r="46630" spans="6:6" x14ac:dyDescent="0.25">
      <c r="F46630" s="469"/>
    </row>
    <row r="46631" spans="6:6" x14ac:dyDescent="0.25">
      <c r="F46631" s="469"/>
    </row>
    <row r="46632" spans="6:6" x14ac:dyDescent="0.25">
      <c r="F46632" s="469"/>
    </row>
    <row r="46633" spans="6:6" x14ac:dyDescent="0.25">
      <c r="F46633" s="469"/>
    </row>
    <row r="46634" spans="6:6" x14ac:dyDescent="0.25">
      <c r="F46634" s="469"/>
    </row>
    <row r="46635" spans="6:6" x14ac:dyDescent="0.25">
      <c r="F46635" s="469"/>
    </row>
    <row r="46636" spans="6:6" x14ac:dyDescent="0.25">
      <c r="F46636" s="469"/>
    </row>
    <row r="46637" spans="6:6" x14ac:dyDescent="0.25">
      <c r="F46637" s="469"/>
    </row>
    <row r="46638" spans="6:6" x14ac:dyDescent="0.25">
      <c r="F46638" s="469"/>
    </row>
    <row r="46639" spans="6:6" x14ac:dyDescent="0.25">
      <c r="F46639" s="469"/>
    </row>
    <row r="46640" spans="6:6" x14ac:dyDescent="0.25">
      <c r="F46640" s="469"/>
    </row>
    <row r="46641" spans="6:6" x14ac:dyDescent="0.25">
      <c r="F46641" s="469"/>
    </row>
    <row r="46642" spans="6:6" x14ac:dyDescent="0.25">
      <c r="F46642" s="469"/>
    </row>
    <row r="46643" spans="6:6" x14ac:dyDescent="0.25">
      <c r="F46643" s="469"/>
    </row>
    <row r="46644" spans="6:6" x14ac:dyDescent="0.25">
      <c r="F46644" s="469"/>
    </row>
    <row r="46645" spans="6:6" x14ac:dyDescent="0.25">
      <c r="F46645" s="469"/>
    </row>
    <row r="46646" spans="6:6" x14ac:dyDescent="0.25">
      <c r="F46646" s="469"/>
    </row>
    <row r="46647" spans="6:6" x14ac:dyDescent="0.25">
      <c r="F46647" s="469"/>
    </row>
    <row r="46648" spans="6:6" x14ac:dyDescent="0.25">
      <c r="F46648" s="469"/>
    </row>
    <row r="46649" spans="6:6" x14ac:dyDescent="0.25">
      <c r="F46649" s="469"/>
    </row>
    <row r="46650" spans="6:6" x14ac:dyDescent="0.25">
      <c r="F46650" s="469"/>
    </row>
    <row r="46651" spans="6:6" x14ac:dyDescent="0.25">
      <c r="F46651" s="469"/>
    </row>
    <row r="46652" spans="6:6" x14ac:dyDescent="0.25">
      <c r="F46652" s="469"/>
    </row>
    <row r="46653" spans="6:6" x14ac:dyDescent="0.25">
      <c r="F46653" s="469"/>
    </row>
    <row r="46654" spans="6:6" x14ac:dyDescent="0.25">
      <c r="F46654" s="469"/>
    </row>
    <row r="46655" spans="6:6" x14ac:dyDescent="0.25">
      <c r="F46655" s="469"/>
    </row>
    <row r="46656" spans="6:6" x14ac:dyDescent="0.25">
      <c r="F46656" s="469"/>
    </row>
    <row r="46657" spans="6:6" x14ac:dyDescent="0.25">
      <c r="F46657" s="469"/>
    </row>
    <row r="46658" spans="6:6" x14ac:dyDescent="0.25">
      <c r="F46658" s="469"/>
    </row>
    <row r="46659" spans="6:6" x14ac:dyDescent="0.25">
      <c r="F46659" s="469"/>
    </row>
    <row r="46660" spans="6:6" x14ac:dyDescent="0.25">
      <c r="F46660" s="469"/>
    </row>
    <row r="46661" spans="6:6" x14ac:dyDescent="0.25">
      <c r="F46661" s="469"/>
    </row>
    <row r="46662" spans="6:6" x14ac:dyDescent="0.25">
      <c r="F46662" s="469"/>
    </row>
    <row r="46663" spans="6:6" x14ac:dyDescent="0.25">
      <c r="F46663" s="469"/>
    </row>
    <row r="46664" spans="6:6" x14ac:dyDescent="0.25">
      <c r="F46664" s="469"/>
    </row>
    <row r="46665" spans="6:6" x14ac:dyDescent="0.25">
      <c r="F46665" s="469"/>
    </row>
    <row r="46666" spans="6:6" x14ac:dyDescent="0.25">
      <c r="F46666" s="469"/>
    </row>
    <row r="46667" spans="6:6" x14ac:dyDescent="0.25">
      <c r="F46667" s="469"/>
    </row>
    <row r="46668" spans="6:6" x14ac:dyDescent="0.25">
      <c r="F46668" s="469"/>
    </row>
    <row r="46669" spans="6:6" x14ac:dyDescent="0.25">
      <c r="F46669" s="469"/>
    </row>
    <row r="46670" spans="6:6" x14ac:dyDescent="0.25">
      <c r="F46670" s="469"/>
    </row>
    <row r="46671" spans="6:6" x14ac:dyDescent="0.25">
      <c r="F46671" s="469"/>
    </row>
    <row r="46672" spans="6:6" x14ac:dyDescent="0.25">
      <c r="F46672" s="469"/>
    </row>
    <row r="46673" spans="6:6" x14ac:dyDescent="0.25">
      <c r="F46673" s="469"/>
    </row>
    <row r="46674" spans="6:6" x14ac:dyDescent="0.25">
      <c r="F46674" s="469"/>
    </row>
    <row r="46675" spans="6:6" x14ac:dyDescent="0.25">
      <c r="F46675" s="469"/>
    </row>
    <row r="46676" spans="6:6" x14ac:dyDescent="0.25">
      <c r="F46676" s="469"/>
    </row>
    <row r="46677" spans="6:6" x14ac:dyDescent="0.25">
      <c r="F46677" s="469"/>
    </row>
    <row r="46678" spans="6:6" x14ac:dyDescent="0.25">
      <c r="F46678" s="469"/>
    </row>
    <row r="46679" spans="6:6" x14ac:dyDescent="0.25">
      <c r="F46679" s="469"/>
    </row>
    <row r="46680" spans="6:6" x14ac:dyDescent="0.25">
      <c r="F46680" s="469"/>
    </row>
    <row r="46681" spans="6:6" x14ac:dyDescent="0.25">
      <c r="F46681" s="469"/>
    </row>
    <row r="46682" spans="6:6" x14ac:dyDescent="0.25">
      <c r="F46682" s="469"/>
    </row>
    <row r="46683" spans="6:6" x14ac:dyDescent="0.25">
      <c r="F46683" s="469"/>
    </row>
    <row r="46684" spans="6:6" x14ac:dyDescent="0.25">
      <c r="F46684" s="469"/>
    </row>
    <row r="46685" spans="6:6" x14ac:dyDescent="0.25">
      <c r="F46685" s="469"/>
    </row>
    <row r="46686" spans="6:6" x14ac:dyDescent="0.25">
      <c r="F46686" s="469"/>
    </row>
    <row r="46687" spans="6:6" x14ac:dyDescent="0.25">
      <c r="F46687" s="469"/>
    </row>
    <row r="46688" spans="6:6" x14ac:dyDescent="0.25">
      <c r="F46688" s="469"/>
    </row>
    <row r="46689" spans="6:6" x14ac:dyDescent="0.25">
      <c r="F46689" s="469"/>
    </row>
    <row r="46690" spans="6:6" x14ac:dyDescent="0.25">
      <c r="F46690" s="469"/>
    </row>
    <row r="46691" spans="6:6" x14ac:dyDescent="0.25">
      <c r="F46691" s="469"/>
    </row>
    <row r="46692" spans="6:6" x14ac:dyDescent="0.25">
      <c r="F46692" s="469"/>
    </row>
    <row r="46693" spans="6:6" x14ac:dyDescent="0.25">
      <c r="F46693" s="469"/>
    </row>
    <row r="46694" spans="6:6" x14ac:dyDescent="0.25">
      <c r="F46694" s="469"/>
    </row>
    <row r="46695" spans="6:6" x14ac:dyDescent="0.25">
      <c r="F46695" s="469"/>
    </row>
    <row r="46696" spans="6:6" x14ac:dyDescent="0.25">
      <c r="F46696" s="469"/>
    </row>
    <row r="46697" spans="6:6" x14ac:dyDescent="0.25">
      <c r="F46697" s="469"/>
    </row>
    <row r="46698" spans="6:6" x14ac:dyDescent="0.25">
      <c r="F46698" s="469"/>
    </row>
    <row r="46699" spans="6:6" x14ac:dyDescent="0.25">
      <c r="F46699" s="469"/>
    </row>
    <row r="46700" spans="6:6" x14ac:dyDescent="0.25">
      <c r="F46700" s="469"/>
    </row>
    <row r="46701" spans="6:6" x14ac:dyDescent="0.25">
      <c r="F46701" s="469"/>
    </row>
    <row r="46702" spans="6:6" x14ac:dyDescent="0.25">
      <c r="F46702" s="469"/>
    </row>
    <row r="46703" spans="6:6" x14ac:dyDescent="0.25">
      <c r="F46703" s="469"/>
    </row>
    <row r="46704" spans="6:6" x14ac:dyDescent="0.25">
      <c r="F46704" s="469"/>
    </row>
    <row r="46705" spans="6:6" x14ac:dyDescent="0.25">
      <c r="F46705" s="469"/>
    </row>
    <row r="46706" spans="6:6" x14ac:dyDescent="0.25">
      <c r="F46706" s="469"/>
    </row>
    <row r="46707" spans="6:6" x14ac:dyDescent="0.25">
      <c r="F46707" s="469"/>
    </row>
    <row r="46708" spans="6:6" x14ac:dyDescent="0.25">
      <c r="F46708" s="469"/>
    </row>
    <row r="46709" spans="6:6" x14ac:dyDescent="0.25">
      <c r="F46709" s="469"/>
    </row>
    <row r="46710" spans="6:6" x14ac:dyDescent="0.25">
      <c r="F46710" s="469"/>
    </row>
    <row r="46711" spans="6:6" x14ac:dyDescent="0.25">
      <c r="F46711" s="469"/>
    </row>
    <row r="46712" spans="6:6" x14ac:dyDescent="0.25">
      <c r="F46712" s="469"/>
    </row>
    <row r="46713" spans="6:6" x14ac:dyDescent="0.25">
      <c r="F46713" s="469"/>
    </row>
    <row r="46714" spans="6:6" x14ac:dyDescent="0.25">
      <c r="F46714" s="469"/>
    </row>
    <row r="46715" spans="6:6" x14ac:dyDescent="0.25">
      <c r="F46715" s="469"/>
    </row>
    <row r="46716" spans="6:6" x14ac:dyDescent="0.25">
      <c r="F46716" s="469"/>
    </row>
    <row r="46717" spans="6:6" x14ac:dyDescent="0.25">
      <c r="F46717" s="469"/>
    </row>
    <row r="46718" spans="6:6" x14ac:dyDescent="0.25">
      <c r="F46718" s="469"/>
    </row>
    <row r="46719" spans="6:6" x14ac:dyDescent="0.25">
      <c r="F46719" s="469"/>
    </row>
    <row r="46720" spans="6:6" x14ac:dyDescent="0.25">
      <c r="F46720" s="469"/>
    </row>
    <row r="46721" spans="6:6" x14ac:dyDescent="0.25">
      <c r="F46721" s="469"/>
    </row>
    <row r="46722" spans="6:6" x14ac:dyDescent="0.25">
      <c r="F46722" s="469"/>
    </row>
    <row r="46723" spans="6:6" x14ac:dyDescent="0.25">
      <c r="F46723" s="469"/>
    </row>
    <row r="46724" spans="6:6" x14ac:dyDescent="0.25">
      <c r="F46724" s="469"/>
    </row>
    <row r="46725" spans="6:6" x14ac:dyDescent="0.25">
      <c r="F46725" s="469"/>
    </row>
    <row r="46726" spans="6:6" x14ac:dyDescent="0.25">
      <c r="F46726" s="469"/>
    </row>
    <row r="46727" spans="6:6" x14ac:dyDescent="0.25">
      <c r="F46727" s="469"/>
    </row>
    <row r="46728" spans="6:6" x14ac:dyDescent="0.25">
      <c r="F46728" s="469"/>
    </row>
    <row r="46729" spans="6:6" x14ac:dyDescent="0.25">
      <c r="F46729" s="469"/>
    </row>
    <row r="46730" spans="6:6" x14ac:dyDescent="0.25">
      <c r="F46730" s="469"/>
    </row>
    <row r="46731" spans="6:6" x14ac:dyDescent="0.25">
      <c r="F46731" s="469"/>
    </row>
    <row r="46732" spans="6:6" x14ac:dyDescent="0.25">
      <c r="F46732" s="469"/>
    </row>
    <row r="46733" spans="6:6" x14ac:dyDescent="0.25">
      <c r="F46733" s="469"/>
    </row>
    <row r="46734" spans="6:6" x14ac:dyDescent="0.25">
      <c r="F46734" s="469"/>
    </row>
    <row r="46735" spans="6:6" x14ac:dyDescent="0.25">
      <c r="F46735" s="469"/>
    </row>
    <row r="46736" spans="6:6" x14ac:dyDescent="0.25">
      <c r="F46736" s="469"/>
    </row>
    <row r="46737" spans="6:6" x14ac:dyDescent="0.25">
      <c r="F46737" s="469"/>
    </row>
    <row r="46738" spans="6:6" x14ac:dyDescent="0.25">
      <c r="F46738" s="469"/>
    </row>
    <row r="46739" spans="6:6" x14ac:dyDescent="0.25">
      <c r="F46739" s="469"/>
    </row>
    <row r="46740" spans="6:6" x14ac:dyDescent="0.25">
      <c r="F46740" s="469"/>
    </row>
    <row r="46741" spans="6:6" x14ac:dyDescent="0.25">
      <c r="F46741" s="469"/>
    </row>
    <row r="46742" spans="6:6" x14ac:dyDescent="0.25">
      <c r="F46742" s="469"/>
    </row>
    <row r="46743" spans="6:6" x14ac:dyDescent="0.25">
      <c r="F46743" s="469"/>
    </row>
    <row r="46744" spans="6:6" x14ac:dyDescent="0.25">
      <c r="F46744" s="469"/>
    </row>
    <row r="46745" spans="6:6" x14ac:dyDescent="0.25">
      <c r="F46745" s="469"/>
    </row>
    <row r="46746" spans="6:6" x14ac:dyDescent="0.25">
      <c r="F46746" s="469"/>
    </row>
    <row r="46747" spans="6:6" x14ac:dyDescent="0.25">
      <c r="F46747" s="469"/>
    </row>
    <row r="46748" spans="6:6" x14ac:dyDescent="0.25">
      <c r="F46748" s="469"/>
    </row>
    <row r="46749" spans="6:6" x14ac:dyDescent="0.25">
      <c r="F46749" s="469"/>
    </row>
    <row r="46750" spans="6:6" x14ac:dyDescent="0.25">
      <c r="F46750" s="469"/>
    </row>
    <row r="46751" spans="6:6" x14ac:dyDescent="0.25">
      <c r="F46751" s="469"/>
    </row>
    <row r="46752" spans="6:6" x14ac:dyDescent="0.25">
      <c r="F46752" s="469"/>
    </row>
    <row r="46753" spans="6:6" x14ac:dyDescent="0.25">
      <c r="F46753" s="469"/>
    </row>
    <row r="46754" spans="6:6" x14ac:dyDescent="0.25">
      <c r="F46754" s="469"/>
    </row>
    <row r="46755" spans="6:6" x14ac:dyDescent="0.25">
      <c r="F46755" s="469"/>
    </row>
    <row r="46756" spans="6:6" x14ac:dyDescent="0.25">
      <c r="F46756" s="469"/>
    </row>
    <row r="46757" spans="6:6" x14ac:dyDescent="0.25">
      <c r="F46757" s="469"/>
    </row>
    <row r="46758" spans="6:6" x14ac:dyDescent="0.25">
      <c r="F46758" s="469"/>
    </row>
    <row r="46759" spans="6:6" x14ac:dyDescent="0.25">
      <c r="F46759" s="469"/>
    </row>
    <row r="46760" spans="6:6" x14ac:dyDescent="0.25">
      <c r="F46760" s="469"/>
    </row>
    <row r="46761" spans="6:6" x14ac:dyDescent="0.25">
      <c r="F46761" s="469"/>
    </row>
    <row r="46762" spans="6:6" x14ac:dyDescent="0.25">
      <c r="F46762" s="469"/>
    </row>
    <row r="46763" spans="6:6" x14ac:dyDescent="0.25">
      <c r="F46763" s="469"/>
    </row>
    <row r="46764" spans="6:6" x14ac:dyDescent="0.25">
      <c r="F46764" s="469"/>
    </row>
    <row r="46765" spans="6:6" x14ac:dyDescent="0.25">
      <c r="F46765" s="469"/>
    </row>
    <row r="46766" spans="6:6" x14ac:dyDescent="0.25">
      <c r="F46766" s="469"/>
    </row>
    <row r="46767" spans="6:6" x14ac:dyDescent="0.25">
      <c r="F46767" s="469"/>
    </row>
    <row r="46768" spans="6:6" x14ac:dyDescent="0.25">
      <c r="F46768" s="469"/>
    </row>
    <row r="46769" spans="6:6" x14ac:dyDescent="0.25">
      <c r="F46769" s="469"/>
    </row>
    <row r="46770" spans="6:6" x14ac:dyDescent="0.25">
      <c r="F46770" s="469"/>
    </row>
    <row r="46771" spans="6:6" x14ac:dyDescent="0.25">
      <c r="F46771" s="469"/>
    </row>
    <row r="46772" spans="6:6" x14ac:dyDescent="0.25">
      <c r="F46772" s="469"/>
    </row>
    <row r="46773" spans="6:6" x14ac:dyDescent="0.25">
      <c r="F46773" s="469"/>
    </row>
    <row r="46774" spans="6:6" x14ac:dyDescent="0.25">
      <c r="F46774" s="469"/>
    </row>
    <row r="46775" spans="6:6" x14ac:dyDescent="0.25">
      <c r="F46775" s="469"/>
    </row>
    <row r="46776" spans="6:6" x14ac:dyDescent="0.25">
      <c r="F46776" s="469"/>
    </row>
    <row r="46777" spans="6:6" x14ac:dyDescent="0.25">
      <c r="F46777" s="469"/>
    </row>
    <row r="46778" spans="6:6" x14ac:dyDescent="0.25">
      <c r="F46778" s="469"/>
    </row>
    <row r="46779" spans="6:6" x14ac:dyDescent="0.25">
      <c r="F46779" s="469"/>
    </row>
    <row r="46780" spans="6:6" x14ac:dyDescent="0.25">
      <c r="F46780" s="469"/>
    </row>
    <row r="46781" spans="6:6" x14ac:dyDescent="0.25">
      <c r="F46781" s="469"/>
    </row>
    <row r="46782" spans="6:6" x14ac:dyDescent="0.25">
      <c r="F46782" s="469"/>
    </row>
    <row r="46783" spans="6:6" x14ac:dyDescent="0.25">
      <c r="F46783" s="469"/>
    </row>
    <row r="46784" spans="6:6" x14ac:dyDescent="0.25">
      <c r="F46784" s="469"/>
    </row>
    <row r="46785" spans="6:6" x14ac:dyDescent="0.25">
      <c r="F46785" s="469"/>
    </row>
    <row r="46786" spans="6:6" x14ac:dyDescent="0.25">
      <c r="F46786" s="469"/>
    </row>
    <row r="46787" spans="6:6" x14ac:dyDescent="0.25">
      <c r="F46787" s="469"/>
    </row>
    <row r="46788" spans="6:6" x14ac:dyDescent="0.25">
      <c r="F46788" s="469"/>
    </row>
    <row r="46789" spans="6:6" x14ac:dyDescent="0.25">
      <c r="F46789" s="469"/>
    </row>
    <row r="46790" spans="6:6" x14ac:dyDescent="0.25">
      <c r="F46790" s="469"/>
    </row>
    <row r="46791" spans="6:6" x14ac:dyDescent="0.25">
      <c r="F46791" s="469"/>
    </row>
    <row r="46792" spans="6:6" x14ac:dyDescent="0.25">
      <c r="F46792" s="469"/>
    </row>
    <row r="46793" spans="6:6" x14ac:dyDescent="0.25">
      <c r="F46793" s="469"/>
    </row>
    <row r="46794" spans="6:6" x14ac:dyDescent="0.25">
      <c r="F46794" s="469"/>
    </row>
    <row r="46795" spans="6:6" x14ac:dyDescent="0.25">
      <c r="F46795" s="469"/>
    </row>
    <row r="46796" spans="6:6" x14ac:dyDescent="0.25">
      <c r="F46796" s="469"/>
    </row>
    <row r="46797" spans="6:6" x14ac:dyDescent="0.25">
      <c r="F46797" s="469"/>
    </row>
    <row r="46798" spans="6:6" x14ac:dyDescent="0.25">
      <c r="F46798" s="469"/>
    </row>
    <row r="46799" spans="6:6" x14ac:dyDescent="0.25">
      <c r="F46799" s="469"/>
    </row>
    <row r="46800" spans="6:6" x14ac:dyDescent="0.25">
      <c r="F46800" s="469"/>
    </row>
    <row r="46801" spans="6:6" x14ac:dyDescent="0.25">
      <c r="F46801" s="469"/>
    </row>
    <row r="46802" spans="6:6" x14ac:dyDescent="0.25">
      <c r="F46802" s="469"/>
    </row>
    <row r="46803" spans="6:6" x14ac:dyDescent="0.25">
      <c r="F46803" s="469"/>
    </row>
    <row r="46804" spans="6:6" x14ac:dyDescent="0.25">
      <c r="F46804" s="469"/>
    </row>
    <row r="46805" spans="6:6" x14ac:dyDescent="0.25">
      <c r="F46805" s="469"/>
    </row>
    <row r="46806" spans="6:6" x14ac:dyDescent="0.25">
      <c r="F46806" s="469"/>
    </row>
    <row r="46807" spans="6:6" x14ac:dyDescent="0.25">
      <c r="F46807" s="469"/>
    </row>
    <row r="46808" spans="6:6" x14ac:dyDescent="0.25">
      <c r="F46808" s="469"/>
    </row>
    <row r="46809" spans="6:6" x14ac:dyDescent="0.25">
      <c r="F46809" s="469"/>
    </row>
    <row r="46810" spans="6:6" x14ac:dyDescent="0.25">
      <c r="F46810" s="469"/>
    </row>
    <row r="46811" spans="6:6" x14ac:dyDescent="0.25">
      <c r="F46811" s="469"/>
    </row>
    <row r="46812" spans="6:6" x14ac:dyDescent="0.25">
      <c r="F46812" s="469"/>
    </row>
    <row r="46813" spans="6:6" x14ac:dyDescent="0.25">
      <c r="F46813" s="469"/>
    </row>
    <row r="46814" spans="6:6" x14ac:dyDescent="0.25">
      <c r="F46814" s="469"/>
    </row>
    <row r="46815" spans="6:6" x14ac:dyDescent="0.25">
      <c r="F46815" s="469"/>
    </row>
    <row r="46816" spans="6:6" x14ac:dyDescent="0.25">
      <c r="F46816" s="469"/>
    </row>
    <row r="46817" spans="6:6" x14ac:dyDescent="0.25">
      <c r="F46817" s="469"/>
    </row>
    <row r="46818" spans="6:6" x14ac:dyDescent="0.25">
      <c r="F46818" s="469"/>
    </row>
    <row r="46819" spans="6:6" x14ac:dyDescent="0.25">
      <c r="F46819" s="469"/>
    </row>
    <row r="46820" spans="6:6" x14ac:dyDescent="0.25">
      <c r="F46820" s="469"/>
    </row>
    <row r="46821" spans="6:6" x14ac:dyDescent="0.25">
      <c r="F46821" s="469"/>
    </row>
    <row r="46822" spans="6:6" x14ac:dyDescent="0.25">
      <c r="F46822" s="469"/>
    </row>
    <row r="46823" spans="6:6" x14ac:dyDescent="0.25">
      <c r="F46823" s="469"/>
    </row>
    <row r="46824" spans="6:6" x14ac:dyDescent="0.25">
      <c r="F46824" s="469"/>
    </row>
    <row r="46825" spans="6:6" x14ac:dyDescent="0.25">
      <c r="F46825" s="469"/>
    </row>
    <row r="46826" spans="6:6" x14ac:dyDescent="0.25">
      <c r="F46826" s="469"/>
    </row>
    <row r="46827" spans="6:6" x14ac:dyDescent="0.25">
      <c r="F46827" s="469"/>
    </row>
    <row r="46828" spans="6:6" x14ac:dyDescent="0.25">
      <c r="F46828" s="469"/>
    </row>
    <row r="46829" spans="6:6" x14ac:dyDescent="0.25">
      <c r="F46829" s="469"/>
    </row>
    <row r="46830" spans="6:6" x14ac:dyDescent="0.25">
      <c r="F46830" s="469"/>
    </row>
    <row r="46831" spans="6:6" x14ac:dyDescent="0.25">
      <c r="F46831" s="469"/>
    </row>
    <row r="46832" spans="6:6" x14ac:dyDescent="0.25">
      <c r="F46832" s="469"/>
    </row>
    <row r="46833" spans="6:6" x14ac:dyDescent="0.25">
      <c r="F46833" s="469"/>
    </row>
    <row r="46834" spans="6:6" x14ac:dyDescent="0.25">
      <c r="F46834" s="469"/>
    </row>
    <row r="46835" spans="6:6" x14ac:dyDescent="0.25">
      <c r="F46835" s="469"/>
    </row>
    <row r="46836" spans="6:6" x14ac:dyDescent="0.25">
      <c r="F46836" s="469"/>
    </row>
    <row r="46837" spans="6:6" x14ac:dyDescent="0.25">
      <c r="F46837" s="469"/>
    </row>
    <row r="46838" spans="6:6" x14ac:dyDescent="0.25">
      <c r="F46838" s="469"/>
    </row>
    <row r="46839" spans="6:6" x14ac:dyDescent="0.25">
      <c r="F46839" s="469"/>
    </row>
    <row r="46840" spans="6:6" x14ac:dyDescent="0.25">
      <c r="F46840" s="469"/>
    </row>
    <row r="46841" spans="6:6" x14ac:dyDescent="0.25">
      <c r="F46841" s="469"/>
    </row>
    <row r="46842" spans="6:6" x14ac:dyDescent="0.25">
      <c r="F46842" s="469"/>
    </row>
    <row r="46843" spans="6:6" x14ac:dyDescent="0.25">
      <c r="F46843" s="469"/>
    </row>
    <row r="46844" spans="6:6" x14ac:dyDescent="0.25">
      <c r="F46844" s="469"/>
    </row>
    <row r="46845" spans="6:6" x14ac:dyDescent="0.25">
      <c r="F46845" s="469"/>
    </row>
    <row r="46846" spans="6:6" x14ac:dyDescent="0.25">
      <c r="F46846" s="469"/>
    </row>
    <row r="46847" spans="6:6" x14ac:dyDescent="0.25">
      <c r="F46847" s="469"/>
    </row>
    <row r="46848" spans="6:6" x14ac:dyDescent="0.25">
      <c r="F46848" s="469"/>
    </row>
    <row r="46849" spans="6:6" x14ac:dyDescent="0.25">
      <c r="F46849" s="469"/>
    </row>
    <row r="46850" spans="6:6" x14ac:dyDescent="0.25">
      <c r="F46850" s="469"/>
    </row>
    <row r="46851" spans="6:6" x14ac:dyDescent="0.25">
      <c r="F46851" s="469"/>
    </row>
    <row r="46852" spans="6:6" x14ac:dyDescent="0.25">
      <c r="F46852" s="469"/>
    </row>
    <row r="46853" spans="6:6" x14ac:dyDescent="0.25">
      <c r="F46853" s="469"/>
    </row>
    <row r="46854" spans="6:6" x14ac:dyDescent="0.25">
      <c r="F46854" s="469"/>
    </row>
    <row r="46855" spans="6:6" x14ac:dyDescent="0.25">
      <c r="F46855" s="469"/>
    </row>
    <row r="46856" spans="6:6" x14ac:dyDescent="0.25">
      <c r="F46856" s="469"/>
    </row>
    <row r="46857" spans="6:6" x14ac:dyDescent="0.25">
      <c r="F46857" s="469"/>
    </row>
    <row r="46858" spans="6:6" x14ac:dyDescent="0.25">
      <c r="F46858" s="469"/>
    </row>
    <row r="46859" spans="6:6" x14ac:dyDescent="0.25">
      <c r="F46859" s="469"/>
    </row>
    <row r="46860" spans="6:6" x14ac:dyDescent="0.25">
      <c r="F46860" s="469"/>
    </row>
    <row r="46861" spans="6:6" x14ac:dyDescent="0.25">
      <c r="F46861" s="469"/>
    </row>
    <row r="46862" spans="6:6" x14ac:dyDescent="0.25">
      <c r="F46862" s="469"/>
    </row>
    <row r="46863" spans="6:6" x14ac:dyDescent="0.25">
      <c r="F46863" s="469"/>
    </row>
    <row r="46864" spans="6:6" x14ac:dyDescent="0.25">
      <c r="F46864" s="469"/>
    </row>
    <row r="46865" spans="6:6" x14ac:dyDescent="0.25">
      <c r="F46865" s="469"/>
    </row>
    <row r="46866" spans="6:6" x14ac:dyDescent="0.25">
      <c r="F46866" s="469"/>
    </row>
    <row r="46867" spans="6:6" x14ac:dyDescent="0.25">
      <c r="F46867" s="469"/>
    </row>
    <row r="46868" spans="6:6" x14ac:dyDescent="0.25">
      <c r="F46868" s="469"/>
    </row>
    <row r="46869" spans="6:6" x14ac:dyDescent="0.25">
      <c r="F46869" s="469"/>
    </row>
    <row r="46870" spans="6:6" x14ac:dyDescent="0.25">
      <c r="F46870" s="469"/>
    </row>
    <row r="46871" spans="6:6" x14ac:dyDescent="0.25">
      <c r="F46871" s="469"/>
    </row>
    <row r="46872" spans="6:6" x14ac:dyDescent="0.25">
      <c r="F46872" s="469"/>
    </row>
    <row r="46873" spans="6:6" x14ac:dyDescent="0.25">
      <c r="F46873" s="469"/>
    </row>
    <row r="46874" spans="6:6" x14ac:dyDescent="0.25">
      <c r="F46874" s="469"/>
    </row>
    <row r="46875" spans="6:6" x14ac:dyDescent="0.25">
      <c r="F46875" s="469"/>
    </row>
    <row r="46876" spans="6:6" x14ac:dyDescent="0.25">
      <c r="F46876" s="469"/>
    </row>
    <row r="46877" spans="6:6" x14ac:dyDescent="0.25">
      <c r="F46877" s="469"/>
    </row>
    <row r="46878" spans="6:6" x14ac:dyDescent="0.25">
      <c r="F46878" s="469"/>
    </row>
    <row r="46879" spans="6:6" x14ac:dyDescent="0.25">
      <c r="F46879" s="469"/>
    </row>
    <row r="46880" spans="6:6" x14ac:dyDescent="0.25">
      <c r="F46880" s="469"/>
    </row>
    <row r="46881" spans="6:6" x14ac:dyDescent="0.25">
      <c r="F46881" s="469"/>
    </row>
    <row r="46882" spans="6:6" x14ac:dyDescent="0.25">
      <c r="F46882" s="469"/>
    </row>
    <row r="46883" spans="6:6" x14ac:dyDescent="0.25">
      <c r="F46883" s="469"/>
    </row>
    <row r="46884" spans="6:6" x14ac:dyDescent="0.25">
      <c r="F46884" s="469"/>
    </row>
    <row r="46885" spans="6:6" x14ac:dyDescent="0.25">
      <c r="F46885" s="469"/>
    </row>
    <row r="46886" spans="6:6" x14ac:dyDescent="0.25">
      <c r="F46886" s="469"/>
    </row>
    <row r="46887" spans="6:6" x14ac:dyDescent="0.25">
      <c r="F46887" s="469"/>
    </row>
    <row r="46888" spans="6:6" x14ac:dyDescent="0.25">
      <c r="F46888" s="469"/>
    </row>
    <row r="46889" spans="6:6" x14ac:dyDescent="0.25">
      <c r="F46889" s="469"/>
    </row>
    <row r="46890" spans="6:6" x14ac:dyDescent="0.25">
      <c r="F46890" s="469"/>
    </row>
    <row r="46891" spans="6:6" x14ac:dyDescent="0.25">
      <c r="F46891" s="469"/>
    </row>
    <row r="46892" spans="6:6" x14ac:dyDescent="0.25">
      <c r="F46892" s="469"/>
    </row>
    <row r="46893" spans="6:6" x14ac:dyDescent="0.25">
      <c r="F46893" s="469"/>
    </row>
    <row r="46894" spans="6:6" x14ac:dyDescent="0.25">
      <c r="F46894" s="469"/>
    </row>
    <row r="46895" spans="6:6" x14ac:dyDescent="0.25">
      <c r="F46895" s="469"/>
    </row>
    <row r="46896" spans="6:6" x14ac:dyDescent="0.25">
      <c r="F46896" s="469"/>
    </row>
    <row r="46897" spans="6:6" x14ac:dyDescent="0.25">
      <c r="F46897" s="469"/>
    </row>
    <row r="46898" spans="6:6" x14ac:dyDescent="0.25">
      <c r="F46898" s="469"/>
    </row>
    <row r="46899" spans="6:6" x14ac:dyDescent="0.25">
      <c r="F46899" s="469"/>
    </row>
    <row r="46900" spans="6:6" x14ac:dyDescent="0.25">
      <c r="F46900" s="469"/>
    </row>
    <row r="46901" spans="6:6" x14ac:dyDescent="0.25">
      <c r="F46901" s="469"/>
    </row>
    <row r="46902" spans="6:6" x14ac:dyDescent="0.25">
      <c r="F46902" s="469"/>
    </row>
    <row r="46903" spans="6:6" x14ac:dyDescent="0.25">
      <c r="F46903" s="469"/>
    </row>
    <row r="46904" spans="6:6" x14ac:dyDescent="0.25">
      <c r="F46904" s="469"/>
    </row>
    <row r="46905" spans="6:6" x14ac:dyDescent="0.25">
      <c r="F46905" s="469"/>
    </row>
    <row r="46906" spans="6:6" x14ac:dyDescent="0.25">
      <c r="F46906" s="469"/>
    </row>
    <row r="46907" spans="6:6" x14ac:dyDescent="0.25">
      <c r="F46907" s="469"/>
    </row>
    <row r="46908" spans="6:6" x14ac:dyDescent="0.25">
      <c r="F46908" s="469"/>
    </row>
    <row r="46909" spans="6:6" x14ac:dyDescent="0.25">
      <c r="F46909" s="469"/>
    </row>
    <row r="46910" spans="6:6" x14ac:dyDescent="0.25">
      <c r="F46910" s="469"/>
    </row>
    <row r="46911" spans="6:6" x14ac:dyDescent="0.25">
      <c r="F46911" s="469"/>
    </row>
    <row r="46912" spans="6:6" x14ac:dyDescent="0.25">
      <c r="F46912" s="469"/>
    </row>
    <row r="46913" spans="6:6" x14ac:dyDescent="0.25">
      <c r="F46913" s="469"/>
    </row>
    <row r="46914" spans="6:6" x14ac:dyDescent="0.25">
      <c r="F46914" s="469"/>
    </row>
    <row r="46915" spans="6:6" x14ac:dyDescent="0.25">
      <c r="F46915" s="469"/>
    </row>
    <row r="46916" spans="6:6" x14ac:dyDescent="0.25">
      <c r="F46916" s="469"/>
    </row>
    <row r="46917" spans="6:6" x14ac:dyDescent="0.25">
      <c r="F46917" s="469"/>
    </row>
    <row r="46918" spans="6:6" x14ac:dyDescent="0.25">
      <c r="F46918" s="469"/>
    </row>
    <row r="46919" spans="6:6" x14ac:dyDescent="0.25">
      <c r="F46919" s="469"/>
    </row>
    <row r="46920" spans="6:6" x14ac:dyDescent="0.25">
      <c r="F46920" s="469"/>
    </row>
    <row r="46921" spans="6:6" x14ac:dyDescent="0.25">
      <c r="F46921" s="469"/>
    </row>
    <row r="46922" spans="6:6" x14ac:dyDescent="0.25">
      <c r="F46922" s="469"/>
    </row>
    <row r="46923" spans="6:6" x14ac:dyDescent="0.25">
      <c r="F46923" s="469"/>
    </row>
    <row r="46924" spans="6:6" x14ac:dyDescent="0.25">
      <c r="F46924" s="469"/>
    </row>
    <row r="46925" spans="6:6" x14ac:dyDescent="0.25">
      <c r="F46925" s="469"/>
    </row>
    <row r="46926" spans="6:6" x14ac:dyDescent="0.25">
      <c r="F46926" s="469"/>
    </row>
    <row r="46927" spans="6:6" x14ac:dyDescent="0.25">
      <c r="F46927" s="469"/>
    </row>
    <row r="46928" spans="6:6" x14ac:dyDescent="0.25">
      <c r="F46928" s="469"/>
    </row>
    <row r="46929" spans="6:6" x14ac:dyDescent="0.25">
      <c r="F46929" s="469"/>
    </row>
    <row r="46930" spans="6:6" x14ac:dyDescent="0.25">
      <c r="F46930" s="469"/>
    </row>
    <row r="46931" spans="6:6" x14ac:dyDescent="0.25">
      <c r="F46931" s="469"/>
    </row>
    <row r="46932" spans="6:6" x14ac:dyDescent="0.25">
      <c r="F46932" s="469"/>
    </row>
    <row r="46933" spans="6:6" x14ac:dyDescent="0.25">
      <c r="F46933" s="469"/>
    </row>
    <row r="46934" spans="6:6" x14ac:dyDescent="0.25">
      <c r="F46934" s="469"/>
    </row>
    <row r="46935" spans="6:6" x14ac:dyDescent="0.25">
      <c r="F46935" s="469"/>
    </row>
    <row r="46936" spans="6:6" x14ac:dyDescent="0.25">
      <c r="F46936" s="469"/>
    </row>
    <row r="46937" spans="6:6" x14ac:dyDescent="0.25">
      <c r="F46937" s="469"/>
    </row>
    <row r="46938" spans="6:6" x14ac:dyDescent="0.25">
      <c r="F46938" s="469"/>
    </row>
    <row r="46939" spans="6:6" x14ac:dyDescent="0.25">
      <c r="F46939" s="469"/>
    </row>
    <row r="46940" spans="6:6" x14ac:dyDescent="0.25">
      <c r="F46940" s="469"/>
    </row>
    <row r="46941" spans="6:6" x14ac:dyDescent="0.25">
      <c r="F46941" s="469"/>
    </row>
    <row r="46942" spans="6:6" x14ac:dyDescent="0.25">
      <c r="F46942" s="469"/>
    </row>
    <row r="46943" spans="6:6" x14ac:dyDescent="0.25">
      <c r="F46943" s="469"/>
    </row>
    <row r="46944" spans="6:6" x14ac:dyDescent="0.25">
      <c r="F46944" s="469"/>
    </row>
    <row r="46945" spans="6:6" x14ac:dyDescent="0.25">
      <c r="F46945" s="469"/>
    </row>
    <row r="46946" spans="6:6" x14ac:dyDescent="0.25">
      <c r="F46946" s="469"/>
    </row>
    <row r="46947" spans="6:6" x14ac:dyDescent="0.25">
      <c r="F46947" s="469"/>
    </row>
    <row r="46948" spans="6:6" x14ac:dyDescent="0.25">
      <c r="F46948" s="469"/>
    </row>
    <row r="46949" spans="6:6" x14ac:dyDescent="0.25">
      <c r="F46949" s="469"/>
    </row>
    <row r="46950" spans="6:6" x14ac:dyDescent="0.25">
      <c r="F46950" s="469"/>
    </row>
    <row r="46951" spans="6:6" x14ac:dyDescent="0.25">
      <c r="F46951" s="469"/>
    </row>
    <row r="46952" spans="6:6" x14ac:dyDescent="0.25">
      <c r="F46952" s="469"/>
    </row>
    <row r="46953" spans="6:6" x14ac:dyDescent="0.25">
      <c r="F46953" s="469"/>
    </row>
    <row r="46954" spans="6:6" x14ac:dyDescent="0.25">
      <c r="F46954" s="469"/>
    </row>
    <row r="46955" spans="6:6" x14ac:dyDescent="0.25">
      <c r="F46955" s="469"/>
    </row>
    <row r="46956" spans="6:6" x14ac:dyDescent="0.25">
      <c r="F46956" s="469"/>
    </row>
    <row r="46957" spans="6:6" x14ac:dyDescent="0.25">
      <c r="F46957" s="469"/>
    </row>
    <row r="46958" spans="6:6" x14ac:dyDescent="0.25">
      <c r="F46958" s="469"/>
    </row>
    <row r="46959" spans="6:6" x14ac:dyDescent="0.25">
      <c r="F46959" s="469"/>
    </row>
    <row r="46960" spans="6:6" x14ac:dyDescent="0.25">
      <c r="F46960" s="469"/>
    </row>
    <row r="46961" spans="6:6" x14ac:dyDescent="0.25">
      <c r="F46961" s="469"/>
    </row>
    <row r="46962" spans="6:6" x14ac:dyDescent="0.25">
      <c r="F46962" s="469"/>
    </row>
    <row r="46963" spans="6:6" x14ac:dyDescent="0.25">
      <c r="F46963" s="469"/>
    </row>
    <row r="46964" spans="6:6" x14ac:dyDescent="0.25">
      <c r="F46964" s="469"/>
    </row>
    <row r="46965" spans="6:6" x14ac:dyDescent="0.25">
      <c r="F46965" s="469"/>
    </row>
    <row r="46966" spans="6:6" x14ac:dyDescent="0.25">
      <c r="F46966" s="469"/>
    </row>
    <row r="46967" spans="6:6" x14ac:dyDescent="0.25">
      <c r="F46967" s="469"/>
    </row>
    <row r="46968" spans="6:6" x14ac:dyDescent="0.25">
      <c r="F46968" s="469"/>
    </row>
    <row r="46969" spans="6:6" x14ac:dyDescent="0.25">
      <c r="F46969" s="469"/>
    </row>
    <row r="46970" spans="6:6" x14ac:dyDescent="0.25">
      <c r="F46970" s="469"/>
    </row>
    <row r="46971" spans="6:6" x14ac:dyDescent="0.25">
      <c r="F46971" s="469"/>
    </row>
    <row r="46972" spans="6:6" x14ac:dyDescent="0.25">
      <c r="F46972" s="469"/>
    </row>
    <row r="46973" spans="6:6" x14ac:dyDescent="0.25">
      <c r="F46973" s="469"/>
    </row>
    <row r="46974" spans="6:6" x14ac:dyDescent="0.25">
      <c r="F46974" s="469"/>
    </row>
    <row r="46975" spans="6:6" x14ac:dyDescent="0.25">
      <c r="F46975" s="469"/>
    </row>
    <row r="46976" spans="6:6" x14ac:dyDescent="0.25">
      <c r="F46976" s="469"/>
    </row>
    <row r="46977" spans="6:6" x14ac:dyDescent="0.25">
      <c r="F46977" s="469"/>
    </row>
    <row r="46978" spans="6:6" x14ac:dyDescent="0.25">
      <c r="F46978" s="469"/>
    </row>
    <row r="46979" spans="6:6" x14ac:dyDescent="0.25">
      <c r="F46979" s="469"/>
    </row>
    <row r="46980" spans="6:6" x14ac:dyDescent="0.25">
      <c r="F46980" s="469"/>
    </row>
    <row r="46981" spans="6:6" x14ac:dyDescent="0.25">
      <c r="F46981" s="469"/>
    </row>
    <row r="46982" spans="6:6" x14ac:dyDescent="0.25">
      <c r="F46982" s="469"/>
    </row>
    <row r="46983" spans="6:6" x14ac:dyDescent="0.25">
      <c r="F46983" s="469"/>
    </row>
    <row r="46984" spans="6:6" x14ac:dyDescent="0.25">
      <c r="F46984" s="469"/>
    </row>
    <row r="46985" spans="6:6" x14ac:dyDescent="0.25">
      <c r="F46985" s="469"/>
    </row>
    <row r="46986" spans="6:6" x14ac:dyDescent="0.25">
      <c r="F46986" s="469"/>
    </row>
    <row r="46987" spans="6:6" x14ac:dyDescent="0.25">
      <c r="F46987" s="469"/>
    </row>
    <row r="46988" spans="6:6" x14ac:dyDescent="0.25">
      <c r="F46988" s="469"/>
    </row>
    <row r="46989" spans="6:6" x14ac:dyDescent="0.25">
      <c r="F46989" s="469"/>
    </row>
    <row r="46990" spans="6:6" x14ac:dyDescent="0.25">
      <c r="F46990" s="469"/>
    </row>
    <row r="46991" spans="6:6" x14ac:dyDescent="0.25">
      <c r="F46991" s="469"/>
    </row>
    <row r="46992" spans="6:6" x14ac:dyDescent="0.25">
      <c r="F46992" s="469"/>
    </row>
    <row r="46993" spans="6:6" x14ac:dyDescent="0.25">
      <c r="F46993" s="469"/>
    </row>
    <row r="46994" spans="6:6" x14ac:dyDescent="0.25">
      <c r="F46994" s="469"/>
    </row>
    <row r="46995" spans="6:6" x14ac:dyDescent="0.25">
      <c r="F46995" s="469"/>
    </row>
    <row r="46996" spans="6:6" x14ac:dyDescent="0.25">
      <c r="F46996" s="469"/>
    </row>
    <row r="46997" spans="6:6" x14ac:dyDescent="0.25">
      <c r="F46997" s="469"/>
    </row>
    <row r="46998" spans="6:6" x14ac:dyDescent="0.25">
      <c r="F46998" s="469"/>
    </row>
    <row r="46999" spans="6:6" x14ac:dyDescent="0.25">
      <c r="F46999" s="469"/>
    </row>
    <row r="47000" spans="6:6" x14ac:dyDescent="0.25">
      <c r="F47000" s="469"/>
    </row>
    <row r="47001" spans="6:6" x14ac:dyDescent="0.25">
      <c r="F47001" s="469"/>
    </row>
    <row r="47002" spans="6:6" x14ac:dyDescent="0.25">
      <c r="F47002" s="469"/>
    </row>
    <row r="47003" spans="6:6" x14ac:dyDescent="0.25">
      <c r="F47003" s="469"/>
    </row>
    <row r="47004" spans="6:6" x14ac:dyDescent="0.25">
      <c r="F47004" s="469"/>
    </row>
    <row r="47005" spans="6:6" x14ac:dyDescent="0.25">
      <c r="F47005" s="469"/>
    </row>
    <row r="47006" spans="6:6" x14ac:dyDescent="0.25">
      <c r="F47006" s="469"/>
    </row>
    <row r="47007" spans="6:6" x14ac:dyDescent="0.25">
      <c r="F47007" s="469"/>
    </row>
    <row r="47008" spans="6:6" x14ac:dyDescent="0.25">
      <c r="F47008" s="469"/>
    </row>
    <row r="47009" spans="6:6" x14ac:dyDescent="0.25">
      <c r="F47009" s="469"/>
    </row>
    <row r="47010" spans="6:6" x14ac:dyDescent="0.25">
      <c r="F47010" s="469"/>
    </row>
    <row r="47011" spans="6:6" x14ac:dyDescent="0.25">
      <c r="F47011" s="469"/>
    </row>
    <row r="47012" spans="6:6" x14ac:dyDescent="0.25">
      <c r="F47012" s="469"/>
    </row>
    <row r="47013" spans="6:6" x14ac:dyDescent="0.25">
      <c r="F47013" s="469"/>
    </row>
    <row r="47014" spans="6:6" x14ac:dyDescent="0.25">
      <c r="F47014" s="469"/>
    </row>
    <row r="47015" spans="6:6" x14ac:dyDescent="0.25">
      <c r="F47015" s="469"/>
    </row>
    <row r="47016" spans="6:6" x14ac:dyDescent="0.25">
      <c r="F47016" s="469"/>
    </row>
    <row r="47017" spans="6:6" x14ac:dyDescent="0.25">
      <c r="F47017" s="469"/>
    </row>
    <row r="47018" spans="6:6" x14ac:dyDescent="0.25">
      <c r="F47018" s="469"/>
    </row>
    <row r="47019" spans="6:6" x14ac:dyDescent="0.25">
      <c r="F47019" s="469"/>
    </row>
    <row r="47020" spans="6:6" x14ac:dyDescent="0.25">
      <c r="F47020" s="469"/>
    </row>
    <row r="47021" spans="6:6" x14ac:dyDescent="0.25">
      <c r="F47021" s="469"/>
    </row>
    <row r="47022" spans="6:6" x14ac:dyDescent="0.25">
      <c r="F47022" s="469"/>
    </row>
    <row r="47023" spans="6:6" x14ac:dyDescent="0.25">
      <c r="F47023" s="469"/>
    </row>
    <row r="47024" spans="6:6" x14ac:dyDescent="0.25">
      <c r="F47024" s="469"/>
    </row>
    <row r="47025" spans="6:6" x14ac:dyDescent="0.25">
      <c r="F47025" s="469"/>
    </row>
    <row r="47026" spans="6:6" x14ac:dyDescent="0.25">
      <c r="F47026" s="469"/>
    </row>
    <row r="47027" spans="6:6" x14ac:dyDescent="0.25">
      <c r="F47027" s="469"/>
    </row>
    <row r="47028" spans="6:6" x14ac:dyDescent="0.25">
      <c r="F47028" s="469"/>
    </row>
    <row r="47029" spans="6:6" x14ac:dyDescent="0.25">
      <c r="F47029" s="469"/>
    </row>
    <row r="47030" spans="6:6" x14ac:dyDescent="0.25">
      <c r="F47030" s="469"/>
    </row>
    <row r="47031" spans="6:6" x14ac:dyDescent="0.25">
      <c r="F47031" s="469"/>
    </row>
    <row r="47032" spans="6:6" x14ac:dyDescent="0.25">
      <c r="F47032" s="469"/>
    </row>
    <row r="47033" spans="6:6" x14ac:dyDescent="0.25">
      <c r="F47033" s="469"/>
    </row>
    <row r="47034" spans="6:6" x14ac:dyDescent="0.25">
      <c r="F47034" s="469"/>
    </row>
    <row r="47035" spans="6:6" x14ac:dyDescent="0.25">
      <c r="F47035" s="469"/>
    </row>
    <row r="47036" spans="6:6" x14ac:dyDescent="0.25">
      <c r="F47036" s="469"/>
    </row>
    <row r="47037" spans="6:6" x14ac:dyDescent="0.25">
      <c r="F47037" s="469"/>
    </row>
    <row r="47038" spans="6:6" x14ac:dyDescent="0.25">
      <c r="F47038" s="469"/>
    </row>
    <row r="47039" spans="6:6" x14ac:dyDescent="0.25">
      <c r="F47039" s="469"/>
    </row>
    <row r="47040" spans="6:6" x14ac:dyDescent="0.25">
      <c r="F47040" s="469"/>
    </row>
    <row r="47041" spans="6:6" x14ac:dyDescent="0.25">
      <c r="F47041" s="469"/>
    </row>
    <row r="47042" spans="6:6" x14ac:dyDescent="0.25">
      <c r="F47042" s="469"/>
    </row>
    <row r="47043" spans="6:6" x14ac:dyDescent="0.25">
      <c r="F47043" s="469"/>
    </row>
    <row r="47044" spans="6:6" x14ac:dyDescent="0.25">
      <c r="F47044" s="469"/>
    </row>
    <row r="47045" spans="6:6" x14ac:dyDescent="0.25">
      <c r="F47045" s="469"/>
    </row>
    <row r="47046" spans="6:6" x14ac:dyDescent="0.25">
      <c r="F47046" s="469"/>
    </row>
    <row r="47047" spans="6:6" x14ac:dyDescent="0.25">
      <c r="F47047" s="469"/>
    </row>
    <row r="47048" spans="6:6" x14ac:dyDescent="0.25">
      <c r="F47048" s="469"/>
    </row>
    <row r="47049" spans="6:6" x14ac:dyDescent="0.25">
      <c r="F47049" s="469"/>
    </row>
    <row r="47050" spans="6:6" x14ac:dyDescent="0.25">
      <c r="F47050" s="469"/>
    </row>
    <row r="47051" spans="6:6" x14ac:dyDescent="0.25">
      <c r="F47051" s="469"/>
    </row>
    <row r="47052" spans="6:6" x14ac:dyDescent="0.25">
      <c r="F47052" s="469"/>
    </row>
    <row r="47053" spans="6:6" x14ac:dyDescent="0.25">
      <c r="F47053" s="469"/>
    </row>
    <row r="47054" spans="6:6" x14ac:dyDescent="0.25">
      <c r="F47054" s="469"/>
    </row>
    <row r="47055" spans="6:6" x14ac:dyDescent="0.25">
      <c r="F47055" s="469"/>
    </row>
    <row r="47056" spans="6:6" x14ac:dyDescent="0.25">
      <c r="F47056" s="469"/>
    </row>
    <row r="47057" spans="6:6" x14ac:dyDescent="0.25">
      <c r="F47057" s="469"/>
    </row>
    <row r="47058" spans="6:6" x14ac:dyDescent="0.25">
      <c r="F47058" s="469"/>
    </row>
    <row r="47059" spans="6:6" x14ac:dyDescent="0.25">
      <c r="F47059" s="469"/>
    </row>
    <row r="47060" spans="6:6" x14ac:dyDescent="0.25">
      <c r="F47060" s="469"/>
    </row>
    <row r="47061" spans="6:6" x14ac:dyDescent="0.25">
      <c r="F47061" s="469"/>
    </row>
    <row r="47062" spans="6:6" x14ac:dyDescent="0.25">
      <c r="F47062" s="469"/>
    </row>
    <row r="47063" spans="6:6" x14ac:dyDescent="0.25">
      <c r="F47063" s="469"/>
    </row>
    <row r="47064" spans="6:6" x14ac:dyDescent="0.25">
      <c r="F47064" s="469"/>
    </row>
    <row r="47065" spans="6:6" x14ac:dyDescent="0.25">
      <c r="F47065" s="469"/>
    </row>
    <row r="47066" spans="6:6" x14ac:dyDescent="0.25">
      <c r="F47066" s="469"/>
    </row>
    <row r="47067" spans="6:6" x14ac:dyDescent="0.25">
      <c r="F47067" s="469"/>
    </row>
    <row r="47068" spans="6:6" x14ac:dyDescent="0.25">
      <c r="F47068" s="469"/>
    </row>
    <row r="47069" spans="6:6" x14ac:dyDescent="0.25">
      <c r="F47069" s="469"/>
    </row>
    <row r="47070" spans="6:6" x14ac:dyDescent="0.25">
      <c r="F47070" s="469"/>
    </row>
    <row r="47071" spans="6:6" x14ac:dyDescent="0.25">
      <c r="F47071" s="469"/>
    </row>
    <row r="47072" spans="6:6" x14ac:dyDescent="0.25">
      <c r="F47072" s="469"/>
    </row>
    <row r="47073" spans="6:6" x14ac:dyDescent="0.25">
      <c r="F47073" s="469"/>
    </row>
    <row r="47074" spans="6:6" x14ac:dyDescent="0.25">
      <c r="F47074" s="469"/>
    </row>
    <row r="47075" spans="6:6" x14ac:dyDescent="0.25">
      <c r="F47075" s="469"/>
    </row>
    <row r="47076" spans="6:6" x14ac:dyDescent="0.25">
      <c r="F47076" s="469"/>
    </row>
    <row r="47077" spans="6:6" x14ac:dyDescent="0.25">
      <c r="F47077" s="469"/>
    </row>
    <row r="47078" spans="6:6" x14ac:dyDescent="0.25">
      <c r="F47078" s="469"/>
    </row>
    <row r="47079" spans="6:6" x14ac:dyDescent="0.25">
      <c r="F47079" s="469"/>
    </row>
    <row r="47080" spans="6:6" x14ac:dyDescent="0.25">
      <c r="F47080" s="469"/>
    </row>
    <row r="47081" spans="6:6" x14ac:dyDescent="0.25">
      <c r="F47081" s="469"/>
    </row>
    <row r="47082" spans="6:6" x14ac:dyDescent="0.25">
      <c r="F47082" s="469"/>
    </row>
    <row r="47083" spans="6:6" x14ac:dyDescent="0.25">
      <c r="F47083" s="469"/>
    </row>
    <row r="47084" spans="6:6" x14ac:dyDescent="0.25">
      <c r="F47084" s="469"/>
    </row>
    <row r="47085" spans="6:6" x14ac:dyDescent="0.25">
      <c r="F47085" s="469"/>
    </row>
    <row r="47086" spans="6:6" x14ac:dyDescent="0.25">
      <c r="F47086" s="469"/>
    </row>
    <row r="47087" spans="6:6" x14ac:dyDescent="0.25">
      <c r="F47087" s="469"/>
    </row>
    <row r="47088" spans="6:6" x14ac:dyDescent="0.25">
      <c r="F47088" s="469"/>
    </row>
    <row r="47089" spans="6:6" x14ac:dyDescent="0.25">
      <c r="F47089" s="469"/>
    </row>
    <row r="47090" spans="6:6" x14ac:dyDescent="0.25">
      <c r="F47090" s="469"/>
    </row>
    <row r="47091" spans="6:6" x14ac:dyDescent="0.25">
      <c r="F47091" s="469"/>
    </row>
    <row r="47092" spans="6:6" x14ac:dyDescent="0.25">
      <c r="F47092" s="469"/>
    </row>
    <row r="47093" spans="6:6" x14ac:dyDescent="0.25">
      <c r="F47093" s="469"/>
    </row>
    <row r="47094" spans="6:6" x14ac:dyDescent="0.25">
      <c r="F47094" s="469"/>
    </row>
    <row r="47095" spans="6:6" x14ac:dyDescent="0.25">
      <c r="F47095" s="469"/>
    </row>
    <row r="47096" spans="6:6" x14ac:dyDescent="0.25">
      <c r="F47096" s="469"/>
    </row>
    <row r="47097" spans="6:6" x14ac:dyDescent="0.25">
      <c r="F47097" s="469"/>
    </row>
    <row r="47098" spans="6:6" x14ac:dyDescent="0.25">
      <c r="F47098" s="469"/>
    </row>
    <row r="47099" spans="6:6" x14ac:dyDescent="0.25">
      <c r="F47099" s="469"/>
    </row>
    <row r="47100" spans="6:6" x14ac:dyDescent="0.25">
      <c r="F47100" s="469"/>
    </row>
    <row r="47101" spans="6:6" x14ac:dyDescent="0.25">
      <c r="F47101" s="469"/>
    </row>
    <row r="47102" spans="6:6" x14ac:dyDescent="0.25">
      <c r="F47102" s="469"/>
    </row>
    <row r="47103" spans="6:6" x14ac:dyDescent="0.25">
      <c r="F47103" s="469"/>
    </row>
    <row r="47104" spans="6:6" x14ac:dyDescent="0.25">
      <c r="F47104" s="469"/>
    </row>
    <row r="47105" spans="6:6" x14ac:dyDescent="0.25">
      <c r="F47105" s="469"/>
    </row>
    <row r="47106" spans="6:6" x14ac:dyDescent="0.25">
      <c r="F47106" s="469"/>
    </row>
    <row r="47107" spans="6:6" x14ac:dyDescent="0.25">
      <c r="F47107" s="469"/>
    </row>
    <row r="47108" spans="6:6" x14ac:dyDescent="0.25">
      <c r="F47108" s="469"/>
    </row>
    <row r="47109" spans="6:6" x14ac:dyDescent="0.25">
      <c r="F47109" s="469"/>
    </row>
    <row r="47110" spans="6:6" x14ac:dyDescent="0.25">
      <c r="F47110" s="469"/>
    </row>
    <row r="47111" spans="6:6" x14ac:dyDescent="0.25">
      <c r="F47111" s="469"/>
    </row>
    <row r="47112" spans="6:6" x14ac:dyDescent="0.25">
      <c r="F47112" s="469"/>
    </row>
    <row r="47113" spans="6:6" x14ac:dyDescent="0.25">
      <c r="F47113" s="469"/>
    </row>
    <row r="47114" spans="6:6" x14ac:dyDescent="0.25">
      <c r="F47114" s="469"/>
    </row>
    <row r="47115" spans="6:6" x14ac:dyDescent="0.25">
      <c r="F47115" s="469"/>
    </row>
    <row r="47116" spans="6:6" x14ac:dyDescent="0.25">
      <c r="F47116" s="469"/>
    </row>
    <row r="47117" spans="6:6" x14ac:dyDescent="0.25">
      <c r="F47117" s="469"/>
    </row>
    <row r="47118" spans="6:6" x14ac:dyDescent="0.25">
      <c r="F47118" s="469"/>
    </row>
    <row r="47119" spans="6:6" x14ac:dyDescent="0.25">
      <c r="F47119" s="469"/>
    </row>
    <row r="47120" spans="6:6" x14ac:dyDescent="0.25">
      <c r="F47120" s="469"/>
    </row>
    <row r="47121" spans="6:6" x14ac:dyDescent="0.25">
      <c r="F47121" s="469"/>
    </row>
    <row r="47122" spans="6:6" x14ac:dyDescent="0.25">
      <c r="F47122" s="469"/>
    </row>
    <row r="47123" spans="6:6" x14ac:dyDescent="0.25">
      <c r="F47123" s="469"/>
    </row>
    <row r="47124" spans="6:6" x14ac:dyDescent="0.25">
      <c r="F47124" s="469"/>
    </row>
    <row r="47125" spans="6:6" x14ac:dyDescent="0.25">
      <c r="F47125" s="469"/>
    </row>
    <row r="47126" spans="6:6" x14ac:dyDescent="0.25">
      <c r="F47126" s="469"/>
    </row>
    <row r="47127" spans="6:6" x14ac:dyDescent="0.25">
      <c r="F47127" s="469"/>
    </row>
    <row r="47128" spans="6:6" x14ac:dyDescent="0.25">
      <c r="F47128" s="469"/>
    </row>
    <row r="47129" spans="6:6" x14ac:dyDescent="0.25">
      <c r="F47129" s="469"/>
    </row>
    <row r="47130" spans="6:6" x14ac:dyDescent="0.25">
      <c r="F47130" s="469"/>
    </row>
    <row r="47131" spans="6:6" x14ac:dyDescent="0.25">
      <c r="F47131" s="469"/>
    </row>
    <row r="47132" spans="6:6" x14ac:dyDescent="0.25">
      <c r="F47132" s="469"/>
    </row>
    <row r="47133" spans="6:6" x14ac:dyDescent="0.25">
      <c r="F47133" s="469"/>
    </row>
    <row r="47134" spans="6:6" x14ac:dyDescent="0.25">
      <c r="F47134" s="469"/>
    </row>
    <row r="47135" spans="6:6" x14ac:dyDescent="0.25">
      <c r="F47135" s="469"/>
    </row>
    <row r="47136" spans="6:6" x14ac:dyDescent="0.25">
      <c r="F47136" s="469"/>
    </row>
    <row r="47137" spans="6:6" x14ac:dyDescent="0.25">
      <c r="F47137" s="469"/>
    </row>
    <row r="47138" spans="6:6" x14ac:dyDescent="0.25">
      <c r="F47138" s="469"/>
    </row>
    <row r="47139" spans="6:6" x14ac:dyDescent="0.25">
      <c r="F47139" s="469"/>
    </row>
    <row r="47140" spans="6:6" x14ac:dyDescent="0.25">
      <c r="F47140" s="469"/>
    </row>
    <row r="47141" spans="6:6" x14ac:dyDescent="0.25">
      <c r="F47141" s="469"/>
    </row>
    <row r="47142" spans="6:6" x14ac:dyDescent="0.25">
      <c r="F47142" s="469"/>
    </row>
    <row r="47143" spans="6:6" x14ac:dyDescent="0.25">
      <c r="F47143" s="469"/>
    </row>
    <row r="47144" spans="6:6" x14ac:dyDescent="0.25">
      <c r="F47144" s="469"/>
    </row>
    <row r="47145" spans="6:6" x14ac:dyDescent="0.25">
      <c r="F47145" s="469"/>
    </row>
    <row r="47146" spans="6:6" x14ac:dyDescent="0.25">
      <c r="F47146" s="469"/>
    </row>
    <row r="47147" spans="6:6" x14ac:dyDescent="0.25">
      <c r="F47147" s="469"/>
    </row>
    <row r="47148" spans="6:6" x14ac:dyDescent="0.25">
      <c r="F47148" s="469"/>
    </row>
    <row r="47149" spans="6:6" x14ac:dyDescent="0.25">
      <c r="F47149" s="469"/>
    </row>
    <row r="47150" spans="6:6" x14ac:dyDescent="0.25">
      <c r="F47150" s="469"/>
    </row>
    <row r="47151" spans="6:6" x14ac:dyDescent="0.25">
      <c r="F47151" s="469"/>
    </row>
    <row r="47152" spans="6:6" x14ac:dyDescent="0.25">
      <c r="F47152" s="469"/>
    </row>
    <row r="47153" spans="6:6" x14ac:dyDescent="0.25">
      <c r="F47153" s="469"/>
    </row>
    <row r="47154" spans="6:6" x14ac:dyDescent="0.25">
      <c r="F47154" s="469"/>
    </row>
    <row r="47155" spans="6:6" x14ac:dyDescent="0.25">
      <c r="F47155" s="469"/>
    </row>
    <row r="47156" spans="6:6" x14ac:dyDescent="0.25">
      <c r="F47156" s="469"/>
    </row>
    <row r="47157" spans="6:6" x14ac:dyDescent="0.25">
      <c r="F47157" s="469"/>
    </row>
    <row r="47158" spans="6:6" x14ac:dyDescent="0.25">
      <c r="F47158" s="469"/>
    </row>
    <row r="47159" spans="6:6" x14ac:dyDescent="0.25">
      <c r="F47159" s="469"/>
    </row>
    <row r="47160" spans="6:6" x14ac:dyDescent="0.25">
      <c r="F47160" s="469"/>
    </row>
    <row r="47161" spans="6:6" x14ac:dyDescent="0.25">
      <c r="F47161" s="469"/>
    </row>
    <row r="47162" spans="6:6" x14ac:dyDescent="0.25">
      <c r="F47162" s="469"/>
    </row>
    <row r="47163" spans="6:6" x14ac:dyDescent="0.25">
      <c r="F47163" s="469"/>
    </row>
    <row r="47164" spans="6:6" x14ac:dyDescent="0.25">
      <c r="F47164" s="469"/>
    </row>
    <row r="47165" spans="6:6" x14ac:dyDescent="0.25">
      <c r="F47165" s="469"/>
    </row>
    <row r="47166" spans="6:6" x14ac:dyDescent="0.25">
      <c r="F47166" s="469"/>
    </row>
    <row r="47167" spans="6:6" x14ac:dyDescent="0.25">
      <c r="F47167" s="469"/>
    </row>
    <row r="47168" spans="6:6" x14ac:dyDescent="0.25">
      <c r="F47168" s="469"/>
    </row>
    <row r="47169" spans="6:6" x14ac:dyDescent="0.25">
      <c r="F47169" s="469"/>
    </row>
    <row r="47170" spans="6:6" x14ac:dyDescent="0.25">
      <c r="F47170" s="469"/>
    </row>
    <row r="47171" spans="6:6" x14ac:dyDescent="0.25">
      <c r="F47171" s="469"/>
    </row>
    <row r="47172" spans="6:6" x14ac:dyDescent="0.25">
      <c r="F47172" s="469"/>
    </row>
    <row r="47173" spans="6:6" x14ac:dyDescent="0.25">
      <c r="F47173" s="469"/>
    </row>
    <row r="47174" spans="6:6" x14ac:dyDescent="0.25">
      <c r="F47174" s="469"/>
    </row>
    <row r="47175" spans="6:6" x14ac:dyDescent="0.25">
      <c r="F47175" s="469"/>
    </row>
    <row r="47176" spans="6:6" x14ac:dyDescent="0.25">
      <c r="F47176" s="469"/>
    </row>
    <row r="47177" spans="6:6" x14ac:dyDescent="0.25">
      <c r="F47177" s="469"/>
    </row>
    <row r="47178" spans="6:6" x14ac:dyDescent="0.25">
      <c r="F47178" s="469"/>
    </row>
    <row r="47179" spans="6:6" x14ac:dyDescent="0.25">
      <c r="F47179" s="469"/>
    </row>
    <row r="47180" spans="6:6" x14ac:dyDescent="0.25">
      <c r="F47180" s="469"/>
    </row>
    <row r="47181" spans="6:6" x14ac:dyDescent="0.25">
      <c r="F47181" s="469"/>
    </row>
    <row r="47182" spans="6:6" x14ac:dyDescent="0.25">
      <c r="F47182" s="469"/>
    </row>
    <row r="47183" spans="6:6" x14ac:dyDescent="0.25">
      <c r="F47183" s="469"/>
    </row>
    <row r="47184" spans="6:6" x14ac:dyDescent="0.25">
      <c r="F47184" s="469"/>
    </row>
    <row r="47185" spans="6:6" x14ac:dyDescent="0.25">
      <c r="F47185" s="469"/>
    </row>
    <row r="47186" spans="6:6" x14ac:dyDescent="0.25">
      <c r="F47186" s="469"/>
    </row>
    <row r="47187" spans="6:6" x14ac:dyDescent="0.25">
      <c r="F47187" s="469"/>
    </row>
    <row r="47188" spans="6:6" x14ac:dyDescent="0.25">
      <c r="F47188" s="469"/>
    </row>
    <row r="47189" spans="6:6" x14ac:dyDescent="0.25">
      <c r="F47189" s="469"/>
    </row>
    <row r="47190" spans="6:6" x14ac:dyDescent="0.25">
      <c r="F47190" s="469"/>
    </row>
    <row r="47191" spans="6:6" x14ac:dyDescent="0.25">
      <c r="F47191" s="469"/>
    </row>
    <row r="47192" spans="6:6" x14ac:dyDescent="0.25">
      <c r="F47192" s="469"/>
    </row>
    <row r="47193" spans="6:6" x14ac:dyDescent="0.25">
      <c r="F47193" s="469"/>
    </row>
    <row r="47194" spans="6:6" x14ac:dyDescent="0.25">
      <c r="F47194" s="469"/>
    </row>
    <row r="47195" spans="6:6" x14ac:dyDescent="0.25">
      <c r="F47195" s="469"/>
    </row>
    <row r="47196" spans="6:6" x14ac:dyDescent="0.25">
      <c r="F47196" s="469"/>
    </row>
    <row r="47197" spans="6:6" x14ac:dyDescent="0.25">
      <c r="F47197" s="469"/>
    </row>
    <row r="47198" spans="6:6" x14ac:dyDescent="0.25">
      <c r="F47198" s="469"/>
    </row>
    <row r="47199" spans="6:6" x14ac:dyDescent="0.25">
      <c r="F47199" s="469"/>
    </row>
    <row r="47200" spans="6:6" x14ac:dyDescent="0.25">
      <c r="F47200" s="469"/>
    </row>
    <row r="47201" spans="6:6" x14ac:dyDescent="0.25">
      <c r="F47201" s="469"/>
    </row>
    <row r="47202" spans="6:6" x14ac:dyDescent="0.25">
      <c r="F47202" s="469"/>
    </row>
    <row r="47203" spans="6:6" x14ac:dyDescent="0.25">
      <c r="F47203" s="469"/>
    </row>
    <row r="47204" spans="6:6" x14ac:dyDescent="0.25">
      <c r="F47204" s="469"/>
    </row>
    <row r="47205" spans="6:6" x14ac:dyDescent="0.25">
      <c r="F47205" s="469"/>
    </row>
    <row r="47206" spans="6:6" x14ac:dyDescent="0.25">
      <c r="F47206" s="469"/>
    </row>
    <row r="47207" spans="6:6" x14ac:dyDescent="0.25">
      <c r="F47207" s="469"/>
    </row>
    <row r="47208" spans="6:6" x14ac:dyDescent="0.25">
      <c r="F47208" s="469"/>
    </row>
    <row r="47209" spans="6:6" x14ac:dyDescent="0.25">
      <c r="F47209" s="469"/>
    </row>
    <row r="47210" spans="6:6" x14ac:dyDescent="0.25">
      <c r="F47210" s="469"/>
    </row>
    <row r="47211" spans="6:6" x14ac:dyDescent="0.25">
      <c r="F47211" s="469"/>
    </row>
    <row r="47212" spans="6:6" x14ac:dyDescent="0.25">
      <c r="F47212" s="469"/>
    </row>
    <row r="47213" spans="6:6" x14ac:dyDescent="0.25">
      <c r="F47213" s="469"/>
    </row>
    <row r="47214" spans="6:6" x14ac:dyDescent="0.25">
      <c r="F47214" s="469"/>
    </row>
    <row r="47215" spans="6:6" x14ac:dyDescent="0.25">
      <c r="F47215" s="469"/>
    </row>
    <row r="47216" spans="6:6" x14ac:dyDescent="0.25">
      <c r="F47216" s="469"/>
    </row>
    <row r="47217" spans="6:6" x14ac:dyDescent="0.25">
      <c r="F47217" s="469"/>
    </row>
    <row r="47218" spans="6:6" x14ac:dyDescent="0.25">
      <c r="F47218" s="469"/>
    </row>
    <row r="47219" spans="6:6" x14ac:dyDescent="0.25">
      <c r="F47219" s="469"/>
    </row>
    <row r="47220" spans="6:6" x14ac:dyDescent="0.25">
      <c r="F47220" s="469"/>
    </row>
    <row r="47221" spans="6:6" x14ac:dyDescent="0.25">
      <c r="F47221" s="469"/>
    </row>
    <row r="47222" spans="6:6" x14ac:dyDescent="0.25">
      <c r="F47222" s="469"/>
    </row>
    <row r="47223" spans="6:6" x14ac:dyDescent="0.25">
      <c r="F47223" s="469"/>
    </row>
    <row r="47224" spans="6:6" x14ac:dyDescent="0.25">
      <c r="F47224" s="469"/>
    </row>
    <row r="47225" spans="6:6" x14ac:dyDescent="0.25">
      <c r="F47225" s="469"/>
    </row>
    <row r="47226" spans="6:6" x14ac:dyDescent="0.25">
      <c r="F47226" s="469"/>
    </row>
    <row r="47227" spans="6:6" x14ac:dyDescent="0.25">
      <c r="F47227" s="469"/>
    </row>
    <row r="47228" spans="6:6" x14ac:dyDescent="0.25">
      <c r="F47228" s="469"/>
    </row>
    <row r="47229" spans="6:6" x14ac:dyDescent="0.25">
      <c r="F47229" s="469"/>
    </row>
    <row r="47230" spans="6:6" x14ac:dyDescent="0.25">
      <c r="F47230" s="469"/>
    </row>
    <row r="47231" spans="6:6" x14ac:dyDescent="0.25">
      <c r="F47231" s="469"/>
    </row>
    <row r="47232" spans="6:6" x14ac:dyDescent="0.25">
      <c r="F47232" s="469"/>
    </row>
    <row r="47233" spans="6:6" x14ac:dyDescent="0.25">
      <c r="F47233" s="469"/>
    </row>
    <row r="47234" spans="6:6" x14ac:dyDescent="0.25">
      <c r="F47234" s="469"/>
    </row>
    <row r="47235" spans="6:6" x14ac:dyDescent="0.25">
      <c r="F47235" s="469"/>
    </row>
    <row r="47236" spans="6:6" x14ac:dyDescent="0.25">
      <c r="F47236" s="469"/>
    </row>
    <row r="47237" spans="6:6" x14ac:dyDescent="0.25">
      <c r="F47237" s="469"/>
    </row>
    <row r="47238" spans="6:6" x14ac:dyDescent="0.25">
      <c r="F47238" s="469"/>
    </row>
    <row r="47239" spans="6:6" x14ac:dyDescent="0.25">
      <c r="F47239" s="469"/>
    </row>
    <row r="47240" spans="6:6" x14ac:dyDescent="0.25">
      <c r="F47240" s="469"/>
    </row>
    <row r="47241" spans="6:6" x14ac:dyDescent="0.25">
      <c r="F47241" s="469"/>
    </row>
    <row r="47242" spans="6:6" x14ac:dyDescent="0.25">
      <c r="F47242" s="469"/>
    </row>
    <row r="47243" spans="6:6" x14ac:dyDescent="0.25">
      <c r="F47243" s="469"/>
    </row>
    <row r="47244" spans="6:6" x14ac:dyDescent="0.25">
      <c r="F47244" s="469"/>
    </row>
    <row r="47245" spans="6:6" x14ac:dyDescent="0.25">
      <c r="F47245" s="469"/>
    </row>
    <row r="47246" spans="6:6" x14ac:dyDescent="0.25">
      <c r="F47246" s="469"/>
    </row>
    <row r="47247" spans="6:6" x14ac:dyDescent="0.25">
      <c r="F47247" s="469"/>
    </row>
    <row r="47248" spans="6:6" x14ac:dyDescent="0.25">
      <c r="F47248" s="469"/>
    </row>
    <row r="47249" spans="6:6" x14ac:dyDescent="0.25">
      <c r="F47249" s="469"/>
    </row>
    <row r="47250" spans="6:6" x14ac:dyDescent="0.25">
      <c r="F47250" s="469"/>
    </row>
    <row r="47251" spans="6:6" x14ac:dyDescent="0.25">
      <c r="F47251" s="469"/>
    </row>
    <row r="47252" spans="6:6" x14ac:dyDescent="0.25">
      <c r="F47252" s="469"/>
    </row>
    <row r="47253" spans="6:6" x14ac:dyDescent="0.25">
      <c r="F47253" s="469"/>
    </row>
    <row r="47254" spans="6:6" x14ac:dyDescent="0.25">
      <c r="F47254" s="469"/>
    </row>
    <row r="47255" spans="6:6" x14ac:dyDescent="0.25">
      <c r="F47255" s="469"/>
    </row>
    <row r="47256" spans="6:6" x14ac:dyDescent="0.25">
      <c r="F47256" s="469"/>
    </row>
    <row r="47257" spans="6:6" x14ac:dyDescent="0.25">
      <c r="F47257" s="469"/>
    </row>
    <row r="47258" spans="6:6" x14ac:dyDescent="0.25">
      <c r="F47258" s="469"/>
    </row>
    <row r="47259" spans="6:6" x14ac:dyDescent="0.25">
      <c r="F47259" s="469"/>
    </row>
    <row r="47260" spans="6:6" x14ac:dyDescent="0.25">
      <c r="F47260" s="469"/>
    </row>
    <row r="47261" spans="6:6" x14ac:dyDescent="0.25">
      <c r="F47261" s="469"/>
    </row>
    <row r="47262" spans="6:6" x14ac:dyDescent="0.25">
      <c r="F47262" s="469"/>
    </row>
    <row r="47263" spans="6:6" x14ac:dyDescent="0.25">
      <c r="F47263" s="469"/>
    </row>
    <row r="47264" spans="6:6" x14ac:dyDescent="0.25">
      <c r="F47264" s="469"/>
    </row>
    <row r="47265" spans="6:6" x14ac:dyDescent="0.25">
      <c r="F47265" s="469"/>
    </row>
    <row r="47266" spans="6:6" x14ac:dyDescent="0.25">
      <c r="F47266" s="469"/>
    </row>
    <row r="47267" spans="6:6" x14ac:dyDescent="0.25">
      <c r="F47267" s="469"/>
    </row>
    <row r="47268" spans="6:6" x14ac:dyDescent="0.25">
      <c r="F47268" s="469"/>
    </row>
    <row r="47269" spans="6:6" x14ac:dyDescent="0.25">
      <c r="F47269" s="469"/>
    </row>
    <row r="47270" spans="6:6" x14ac:dyDescent="0.25">
      <c r="F47270" s="469"/>
    </row>
    <row r="47271" spans="6:6" x14ac:dyDescent="0.25">
      <c r="F47271" s="469"/>
    </row>
    <row r="47272" spans="6:6" x14ac:dyDescent="0.25">
      <c r="F47272" s="469"/>
    </row>
    <row r="47273" spans="6:6" x14ac:dyDescent="0.25">
      <c r="F47273" s="469"/>
    </row>
    <row r="47274" spans="6:6" x14ac:dyDescent="0.25">
      <c r="F47274" s="469"/>
    </row>
    <row r="47275" spans="6:6" x14ac:dyDescent="0.25">
      <c r="F47275" s="469"/>
    </row>
    <row r="47276" spans="6:6" x14ac:dyDescent="0.25">
      <c r="F47276" s="469"/>
    </row>
    <row r="47277" spans="6:6" x14ac:dyDescent="0.25">
      <c r="F47277" s="469"/>
    </row>
    <row r="47278" spans="6:6" x14ac:dyDescent="0.25">
      <c r="F47278" s="469"/>
    </row>
    <row r="47279" spans="6:6" x14ac:dyDescent="0.25">
      <c r="F47279" s="469"/>
    </row>
    <row r="47280" spans="6:6" x14ac:dyDescent="0.25">
      <c r="F47280" s="469"/>
    </row>
    <row r="47281" spans="6:6" x14ac:dyDescent="0.25">
      <c r="F47281" s="469"/>
    </row>
    <row r="47282" spans="6:6" x14ac:dyDescent="0.25">
      <c r="F47282" s="469"/>
    </row>
    <row r="47283" spans="6:6" x14ac:dyDescent="0.25">
      <c r="F47283" s="469"/>
    </row>
    <row r="47284" spans="6:6" x14ac:dyDescent="0.25">
      <c r="F47284" s="469"/>
    </row>
    <row r="47285" spans="6:6" x14ac:dyDescent="0.25">
      <c r="F47285" s="469"/>
    </row>
    <row r="47286" spans="6:6" x14ac:dyDescent="0.25">
      <c r="F47286" s="469"/>
    </row>
    <row r="47287" spans="6:6" x14ac:dyDescent="0.25">
      <c r="F47287" s="469"/>
    </row>
    <row r="47288" spans="6:6" x14ac:dyDescent="0.25">
      <c r="F47288" s="469"/>
    </row>
    <row r="47289" spans="6:6" x14ac:dyDescent="0.25">
      <c r="F47289" s="469"/>
    </row>
    <row r="47290" spans="6:6" x14ac:dyDescent="0.25">
      <c r="F47290" s="469"/>
    </row>
    <row r="47291" spans="6:6" x14ac:dyDescent="0.25">
      <c r="F47291" s="469"/>
    </row>
    <row r="47292" spans="6:6" x14ac:dyDescent="0.25">
      <c r="F47292" s="469"/>
    </row>
    <row r="47293" spans="6:6" x14ac:dyDescent="0.25">
      <c r="F47293" s="469"/>
    </row>
    <row r="47294" spans="6:6" x14ac:dyDescent="0.25">
      <c r="F47294" s="469"/>
    </row>
    <row r="47295" spans="6:6" x14ac:dyDescent="0.25">
      <c r="F47295" s="469"/>
    </row>
    <row r="47296" spans="6:6" x14ac:dyDescent="0.25">
      <c r="F47296" s="469"/>
    </row>
    <row r="47297" spans="6:6" x14ac:dyDescent="0.25">
      <c r="F47297" s="469"/>
    </row>
    <row r="47298" spans="6:6" x14ac:dyDescent="0.25">
      <c r="F47298" s="469"/>
    </row>
    <row r="47299" spans="6:6" x14ac:dyDescent="0.25">
      <c r="F47299" s="469"/>
    </row>
    <row r="47300" spans="6:6" x14ac:dyDescent="0.25">
      <c r="F47300" s="469"/>
    </row>
    <row r="47301" spans="6:6" x14ac:dyDescent="0.25">
      <c r="F47301" s="469"/>
    </row>
    <row r="47302" spans="6:6" x14ac:dyDescent="0.25">
      <c r="F47302" s="469"/>
    </row>
    <row r="47303" spans="6:6" x14ac:dyDescent="0.25">
      <c r="F47303" s="469"/>
    </row>
    <row r="47304" spans="6:6" x14ac:dyDescent="0.25">
      <c r="F47304" s="469"/>
    </row>
    <row r="47305" spans="6:6" x14ac:dyDescent="0.25">
      <c r="F47305" s="469"/>
    </row>
    <row r="47306" spans="6:6" x14ac:dyDescent="0.25">
      <c r="F47306" s="469"/>
    </row>
    <row r="47307" spans="6:6" x14ac:dyDescent="0.25">
      <c r="F47307" s="469"/>
    </row>
    <row r="47308" spans="6:6" x14ac:dyDescent="0.25">
      <c r="F47308" s="469"/>
    </row>
    <row r="47309" spans="6:6" x14ac:dyDescent="0.25">
      <c r="F47309" s="469"/>
    </row>
    <row r="47310" spans="6:6" x14ac:dyDescent="0.25">
      <c r="F47310" s="469"/>
    </row>
    <row r="47311" spans="6:6" x14ac:dyDescent="0.25">
      <c r="F47311" s="469"/>
    </row>
    <row r="47312" spans="6:6" x14ac:dyDescent="0.25">
      <c r="F47312" s="469"/>
    </row>
    <row r="47313" spans="6:6" x14ac:dyDescent="0.25">
      <c r="F47313" s="469"/>
    </row>
    <row r="47314" spans="6:6" x14ac:dyDescent="0.25">
      <c r="F47314" s="469"/>
    </row>
    <row r="47315" spans="6:6" x14ac:dyDescent="0.25">
      <c r="F47315" s="469"/>
    </row>
    <row r="47316" spans="6:6" x14ac:dyDescent="0.25">
      <c r="F47316" s="469"/>
    </row>
    <row r="47317" spans="6:6" x14ac:dyDescent="0.25">
      <c r="F47317" s="469"/>
    </row>
    <row r="47318" spans="6:6" x14ac:dyDescent="0.25">
      <c r="F47318" s="469"/>
    </row>
    <row r="47319" spans="6:6" x14ac:dyDescent="0.25">
      <c r="F47319" s="469"/>
    </row>
    <row r="47320" spans="6:6" x14ac:dyDescent="0.25">
      <c r="F47320" s="469"/>
    </row>
    <row r="47321" spans="6:6" x14ac:dyDescent="0.25">
      <c r="F47321" s="469"/>
    </row>
    <row r="47322" spans="6:6" x14ac:dyDescent="0.25">
      <c r="F47322" s="469"/>
    </row>
    <row r="47323" spans="6:6" x14ac:dyDescent="0.25">
      <c r="F47323" s="469"/>
    </row>
    <row r="47324" spans="6:6" x14ac:dyDescent="0.25">
      <c r="F47324" s="469"/>
    </row>
    <row r="47325" spans="6:6" x14ac:dyDescent="0.25">
      <c r="F47325" s="469"/>
    </row>
    <row r="47326" spans="6:6" x14ac:dyDescent="0.25">
      <c r="F47326" s="469"/>
    </row>
    <row r="47327" spans="6:6" x14ac:dyDescent="0.25">
      <c r="F47327" s="469"/>
    </row>
    <row r="47328" spans="6:6" x14ac:dyDescent="0.25">
      <c r="F47328" s="469"/>
    </row>
    <row r="47329" spans="6:6" x14ac:dyDescent="0.25">
      <c r="F47329" s="469"/>
    </row>
    <row r="47330" spans="6:6" x14ac:dyDescent="0.25">
      <c r="F47330" s="469"/>
    </row>
    <row r="47331" spans="6:6" x14ac:dyDescent="0.25">
      <c r="F47331" s="469"/>
    </row>
    <row r="47332" spans="6:6" x14ac:dyDescent="0.25">
      <c r="F47332" s="469"/>
    </row>
    <row r="47333" spans="6:6" x14ac:dyDescent="0.25">
      <c r="F47333" s="469"/>
    </row>
    <row r="47334" spans="6:6" x14ac:dyDescent="0.25">
      <c r="F47334" s="469"/>
    </row>
    <row r="47335" spans="6:6" x14ac:dyDescent="0.25">
      <c r="F47335" s="469"/>
    </row>
    <row r="47336" spans="6:6" x14ac:dyDescent="0.25">
      <c r="F47336" s="469"/>
    </row>
    <row r="47337" spans="6:6" x14ac:dyDescent="0.25">
      <c r="F47337" s="469"/>
    </row>
    <row r="47338" spans="6:6" x14ac:dyDescent="0.25">
      <c r="F47338" s="469"/>
    </row>
    <row r="47339" spans="6:6" x14ac:dyDescent="0.25">
      <c r="F47339" s="469"/>
    </row>
    <row r="47340" spans="6:6" x14ac:dyDescent="0.25">
      <c r="F47340" s="469"/>
    </row>
    <row r="47341" spans="6:6" x14ac:dyDescent="0.25">
      <c r="F47341" s="469"/>
    </row>
    <row r="47342" spans="6:6" x14ac:dyDescent="0.25">
      <c r="F47342" s="469"/>
    </row>
    <row r="47343" spans="6:6" x14ac:dyDescent="0.25">
      <c r="F47343" s="469"/>
    </row>
    <row r="47344" spans="6:6" x14ac:dyDescent="0.25">
      <c r="F47344" s="469"/>
    </row>
    <row r="47345" spans="6:6" x14ac:dyDescent="0.25">
      <c r="F47345" s="469"/>
    </row>
    <row r="47346" spans="6:6" x14ac:dyDescent="0.25">
      <c r="F47346" s="469"/>
    </row>
    <row r="47347" spans="6:6" x14ac:dyDescent="0.25">
      <c r="F47347" s="469"/>
    </row>
    <row r="47348" spans="6:6" x14ac:dyDescent="0.25">
      <c r="F47348" s="469"/>
    </row>
    <row r="47349" spans="6:6" x14ac:dyDescent="0.25">
      <c r="F47349" s="469"/>
    </row>
    <row r="47350" spans="6:6" x14ac:dyDescent="0.25">
      <c r="F47350" s="469"/>
    </row>
    <row r="47351" spans="6:6" x14ac:dyDescent="0.25">
      <c r="F47351" s="469"/>
    </row>
    <row r="47352" spans="6:6" x14ac:dyDescent="0.25">
      <c r="F47352" s="469"/>
    </row>
    <row r="47353" spans="6:6" x14ac:dyDescent="0.25">
      <c r="F47353" s="469"/>
    </row>
    <row r="47354" spans="6:6" x14ac:dyDescent="0.25">
      <c r="F47354" s="469"/>
    </row>
    <row r="47355" spans="6:6" x14ac:dyDescent="0.25">
      <c r="F47355" s="469"/>
    </row>
    <row r="47356" spans="6:6" x14ac:dyDescent="0.25">
      <c r="F47356" s="469"/>
    </row>
    <row r="47357" spans="6:6" x14ac:dyDescent="0.25">
      <c r="F47357" s="469"/>
    </row>
    <row r="47358" spans="6:6" x14ac:dyDescent="0.25">
      <c r="F47358" s="469"/>
    </row>
    <row r="47359" spans="6:6" x14ac:dyDescent="0.25">
      <c r="F47359" s="469"/>
    </row>
    <row r="47360" spans="6:6" x14ac:dyDescent="0.25">
      <c r="F47360" s="469"/>
    </row>
    <row r="47361" spans="6:6" x14ac:dyDescent="0.25">
      <c r="F47361" s="469"/>
    </row>
    <row r="47362" spans="6:6" x14ac:dyDescent="0.25">
      <c r="F47362" s="469"/>
    </row>
    <row r="47363" spans="6:6" x14ac:dyDescent="0.25">
      <c r="F47363" s="469"/>
    </row>
    <row r="47364" spans="6:6" x14ac:dyDescent="0.25">
      <c r="F47364" s="469"/>
    </row>
    <row r="47365" spans="6:6" x14ac:dyDescent="0.25">
      <c r="F47365" s="469"/>
    </row>
    <row r="47366" spans="6:6" x14ac:dyDescent="0.25">
      <c r="F47366" s="469"/>
    </row>
    <row r="47367" spans="6:6" x14ac:dyDescent="0.25">
      <c r="F47367" s="469"/>
    </row>
    <row r="47368" spans="6:6" x14ac:dyDescent="0.25">
      <c r="F47368" s="469"/>
    </row>
    <row r="47369" spans="6:6" x14ac:dyDescent="0.25">
      <c r="F47369" s="469"/>
    </row>
    <row r="47370" spans="6:6" x14ac:dyDescent="0.25">
      <c r="F47370" s="469"/>
    </row>
    <row r="47371" spans="6:6" x14ac:dyDescent="0.25">
      <c r="F47371" s="469"/>
    </row>
    <row r="47372" spans="6:6" x14ac:dyDescent="0.25">
      <c r="F47372" s="469"/>
    </row>
    <row r="47373" spans="6:6" x14ac:dyDescent="0.25">
      <c r="F47373" s="469"/>
    </row>
    <row r="47374" spans="6:6" x14ac:dyDescent="0.25">
      <c r="F47374" s="469"/>
    </row>
    <row r="47375" spans="6:6" x14ac:dyDescent="0.25">
      <c r="F47375" s="469"/>
    </row>
    <row r="47376" spans="6:6" x14ac:dyDescent="0.25">
      <c r="F47376" s="469"/>
    </row>
    <row r="47377" spans="6:6" x14ac:dyDescent="0.25">
      <c r="F47377" s="469"/>
    </row>
    <row r="47378" spans="6:6" x14ac:dyDescent="0.25">
      <c r="F47378" s="469"/>
    </row>
    <row r="47379" spans="6:6" x14ac:dyDescent="0.25">
      <c r="F47379" s="469"/>
    </row>
    <row r="47380" spans="6:6" x14ac:dyDescent="0.25">
      <c r="F47380" s="469"/>
    </row>
    <row r="47381" spans="6:6" x14ac:dyDescent="0.25">
      <c r="F47381" s="469"/>
    </row>
    <row r="47382" spans="6:6" x14ac:dyDescent="0.25">
      <c r="F47382" s="469"/>
    </row>
    <row r="47383" spans="6:6" x14ac:dyDescent="0.25">
      <c r="F47383" s="469"/>
    </row>
    <row r="47384" spans="6:6" x14ac:dyDescent="0.25">
      <c r="F47384" s="469"/>
    </row>
    <row r="47385" spans="6:6" x14ac:dyDescent="0.25">
      <c r="F47385" s="469"/>
    </row>
    <row r="47386" spans="6:6" x14ac:dyDescent="0.25">
      <c r="F47386" s="469"/>
    </row>
    <row r="47387" spans="6:6" x14ac:dyDescent="0.25">
      <c r="F47387" s="469"/>
    </row>
    <row r="47388" spans="6:6" x14ac:dyDescent="0.25">
      <c r="F47388" s="469"/>
    </row>
    <row r="47389" spans="6:6" x14ac:dyDescent="0.25">
      <c r="F47389" s="469"/>
    </row>
    <row r="47390" spans="6:6" x14ac:dyDescent="0.25">
      <c r="F47390" s="469"/>
    </row>
    <row r="47391" spans="6:6" x14ac:dyDescent="0.25">
      <c r="F47391" s="469"/>
    </row>
    <row r="47392" spans="6:6" x14ac:dyDescent="0.25">
      <c r="F47392" s="469"/>
    </row>
    <row r="47393" spans="6:6" x14ac:dyDescent="0.25">
      <c r="F47393" s="469"/>
    </row>
    <row r="47394" spans="6:6" x14ac:dyDescent="0.25">
      <c r="F47394" s="469"/>
    </row>
    <row r="47395" spans="6:6" x14ac:dyDescent="0.25">
      <c r="F47395" s="469"/>
    </row>
    <row r="47396" spans="6:6" x14ac:dyDescent="0.25">
      <c r="F47396" s="469"/>
    </row>
    <row r="47397" spans="6:6" x14ac:dyDescent="0.25">
      <c r="F47397" s="469"/>
    </row>
    <row r="47398" spans="6:6" x14ac:dyDescent="0.25">
      <c r="F47398" s="469"/>
    </row>
    <row r="47399" spans="6:6" x14ac:dyDescent="0.25">
      <c r="F47399" s="469"/>
    </row>
    <row r="47400" spans="6:6" x14ac:dyDescent="0.25">
      <c r="F47400" s="469"/>
    </row>
    <row r="47401" spans="6:6" x14ac:dyDescent="0.25">
      <c r="F47401" s="469"/>
    </row>
    <row r="47402" spans="6:6" x14ac:dyDescent="0.25">
      <c r="F47402" s="469"/>
    </row>
    <row r="47403" spans="6:6" x14ac:dyDescent="0.25">
      <c r="F47403" s="469"/>
    </row>
    <row r="47404" spans="6:6" x14ac:dyDescent="0.25">
      <c r="F47404" s="469"/>
    </row>
    <row r="47405" spans="6:6" x14ac:dyDescent="0.25">
      <c r="F47405" s="469"/>
    </row>
    <row r="47406" spans="6:6" x14ac:dyDescent="0.25">
      <c r="F47406" s="469"/>
    </row>
    <row r="47407" spans="6:6" x14ac:dyDescent="0.25">
      <c r="F47407" s="469"/>
    </row>
    <row r="47408" spans="6:6" x14ac:dyDescent="0.25">
      <c r="F47408" s="469"/>
    </row>
    <row r="47409" spans="6:6" x14ac:dyDescent="0.25">
      <c r="F47409" s="469"/>
    </row>
    <row r="47410" spans="6:6" x14ac:dyDescent="0.25">
      <c r="F47410" s="469"/>
    </row>
    <row r="47411" spans="6:6" x14ac:dyDescent="0.25">
      <c r="F47411" s="469"/>
    </row>
    <row r="47412" spans="6:6" x14ac:dyDescent="0.25">
      <c r="F47412" s="469"/>
    </row>
    <row r="47413" spans="6:6" x14ac:dyDescent="0.25">
      <c r="F47413" s="469"/>
    </row>
    <row r="47414" spans="6:6" x14ac:dyDescent="0.25">
      <c r="F47414" s="469"/>
    </row>
    <row r="47415" spans="6:6" x14ac:dyDescent="0.25">
      <c r="F47415" s="469"/>
    </row>
    <row r="47416" spans="6:6" x14ac:dyDescent="0.25">
      <c r="F47416" s="469"/>
    </row>
    <row r="47417" spans="6:6" x14ac:dyDescent="0.25">
      <c r="F47417" s="469"/>
    </row>
    <row r="47418" spans="6:6" x14ac:dyDescent="0.25">
      <c r="F47418" s="469"/>
    </row>
    <row r="47419" spans="6:6" x14ac:dyDescent="0.25">
      <c r="F47419" s="469"/>
    </row>
    <row r="47420" spans="6:6" x14ac:dyDescent="0.25">
      <c r="F47420" s="469"/>
    </row>
    <row r="47421" spans="6:6" x14ac:dyDescent="0.25">
      <c r="F47421" s="469"/>
    </row>
    <row r="47422" spans="6:6" x14ac:dyDescent="0.25">
      <c r="F47422" s="469"/>
    </row>
    <row r="47423" spans="6:6" x14ac:dyDescent="0.25">
      <c r="F47423" s="469"/>
    </row>
    <row r="47424" spans="6:6" x14ac:dyDescent="0.25">
      <c r="F47424" s="469"/>
    </row>
    <row r="47425" spans="6:6" x14ac:dyDescent="0.25">
      <c r="F47425" s="469"/>
    </row>
    <row r="47426" spans="6:6" x14ac:dyDescent="0.25">
      <c r="F47426" s="469"/>
    </row>
    <row r="47427" spans="6:6" x14ac:dyDescent="0.25">
      <c r="F47427" s="469"/>
    </row>
    <row r="47428" spans="6:6" x14ac:dyDescent="0.25">
      <c r="F47428" s="469"/>
    </row>
    <row r="47429" spans="6:6" x14ac:dyDescent="0.25">
      <c r="F47429" s="469"/>
    </row>
    <row r="47430" spans="6:6" x14ac:dyDescent="0.25">
      <c r="F47430" s="469"/>
    </row>
    <row r="47431" spans="6:6" x14ac:dyDescent="0.25">
      <c r="F47431" s="469"/>
    </row>
    <row r="47432" spans="6:6" x14ac:dyDescent="0.25">
      <c r="F47432" s="469"/>
    </row>
    <row r="47433" spans="6:6" x14ac:dyDescent="0.25">
      <c r="F47433" s="469"/>
    </row>
    <row r="47434" spans="6:6" x14ac:dyDescent="0.25">
      <c r="F47434" s="469"/>
    </row>
    <row r="47435" spans="6:6" x14ac:dyDescent="0.25">
      <c r="F47435" s="469"/>
    </row>
    <row r="47436" spans="6:6" x14ac:dyDescent="0.25">
      <c r="F47436" s="469"/>
    </row>
    <row r="47437" spans="6:6" x14ac:dyDescent="0.25">
      <c r="F47437" s="469"/>
    </row>
    <row r="47438" spans="6:6" x14ac:dyDescent="0.25">
      <c r="F47438" s="469"/>
    </row>
    <row r="47439" spans="6:6" x14ac:dyDescent="0.25">
      <c r="F47439" s="469"/>
    </row>
    <row r="47440" spans="6:6" x14ac:dyDescent="0.25">
      <c r="F47440" s="469"/>
    </row>
    <row r="47441" spans="6:6" x14ac:dyDescent="0.25">
      <c r="F47441" s="469"/>
    </row>
    <row r="47442" spans="6:6" x14ac:dyDescent="0.25">
      <c r="F47442" s="469"/>
    </row>
    <row r="47443" spans="6:6" x14ac:dyDescent="0.25">
      <c r="F47443" s="469"/>
    </row>
    <row r="47444" spans="6:6" x14ac:dyDescent="0.25">
      <c r="F47444" s="469"/>
    </row>
    <row r="47445" spans="6:6" x14ac:dyDescent="0.25">
      <c r="F47445" s="469"/>
    </row>
    <row r="47446" spans="6:6" x14ac:dyDescent="0.25">
      <c r="F47446" s="469"/>
    </row>
    <row r="47447" spans="6:6" x14ac:dyDescent="0.25">
      <c r="F47447" s="469"/>
    </row>
    <row r="47448" spans="6:6" x14ac:dyDescent="0.25">
      <c r="F47448" s="469"/>
    </row>
    <row r="47449" spans="6:6" x14ac:dyDescent="0.25">
      <c r="F47449" s="469"/>
    </row>
    <row r="47450" spans="6:6" x14ac:dyDescent="0.25">
      <c r="F47450" s="469"/>
    </row>
    <row r="47451" spans="6:6" x14ac:dyDescent="0.25">
      <c r="F47451" s="469"/>
    </row>
    <row r="47452" spans="6:6" x14ac:dyDescent="0.25">
      <c r="F47452" s="469"/>
    </row>
    <row r="47453" spans="6:6" x14ac:dyDescent="0.25">
      <c r="F47453" s="469"/>
    </row>
    <row r="47454" spans="6:6" x14ac:dyDescent="0.25">
      <c r="F47454" s="469"/>
    </row>
    <row r="47455" spans="6:6" x14ac:dyDescent="0.25">
      <c r="F47455" s="469"/>
    </row>
    <row r="47456" spans="6:6" x14ac:dyDescent="0.25">
      <c r="F47456" s="469"/>
    </row>
    <row r="47457" spans="6:6" x14ac:dyDescent="0.25">
      <c r="F47457" s="469"/>
    </row>
    <row r="47458" spans="6:6" x14ac:dyDescent="0.25">
      <c r="F47458" s="469"/>
    </row>
    <row r="47459" spans="6:6" x14ac:dyDescent="0.25">
      <c r="F47459" s="469"/>
    </row>
    <row r="47460" spans="6:6" x14ac:dyDescent="0.25">
      <c r="F47460" s="469"/>
    </row>
    <row r="47461" spans="6:6" x14ac:dyDescent="0.25">
      <c r="F47461" s="469"/>
    </row>
    <row r="47462" spans="6:6" x14ac:dyDescent="0.25">
      <c r="F47462" s="469"/>
    </row>
    <row r="47463" spans="6:6" x14ac:dyDescent="0.25">
      <c r="F47463" s="469"/>
    </row>
    <row r="47464" spans="6:6" x14ac:dyDescent="0.25">
      <c r="F47464" s="469"/>
    </row>
    <row r="47465" spans="6:6" x14ac:dyDescent="0.25">
      <c r="F47465" s="469"/>
    </row>
    <row r="47466" spans="6:6" x14ac:dyDescent="0.25">
      <c r="F47466" s="469"/>
    </row>
    <row r="47467" spans="6:6" x14ac:dyDescent="0.25">
      <c r="F47467" s="469"/>
    </row>
    <row r="47468" spans="6:6" x14ac:dyDescent="0.25">
      <c r="F47468" s="469"/>
    </row>
    <row r="47469" spans="6:6" x14ac:dyDescent="0.25">
      <c r="F47469" s="469"/>
    </row>
    <row r="47470" spans="6:6" x14ac:dyDescent="0.25">
      <c r="F47470" s="469"/>
    </row>
    <row r="47471" spans="6:6" x14ac:dyDescent="0.25">
      <c r="F47471" s="469"/>
    </row>
    <row r="47472" spans="6:6" x14ac:dyDescent="0.25">
      <c r="F47472" s="469"/>
    </row>
    <row r="47473" spans="6:6" x14ac:dyDescent="0.25">
      <c r="F47473" s="469"/>
    </row>
    <row r="47474" spans="6:6" x14ac:dyDescent="0.25">
      <c r="F47474" s="469"/>
    </row>
    <row r="47475" spans="6:6" x14ac:dyDescent="0.25">
      <c r="F47475" s="469"/>
    </row>
    <row r="47476" spans="6:6" x14ac:dyDescent="0.25">
      <c r="F47476" s="469"/>
    </row>
    <row r="47477" spans="6:6" x14ac:dyDescent="0.25">
      <c r="F47477" s="469"/>
    </row>
    <row r="47478" spans="6:6" x14ac:dyDescent="0.25">
      <c r="F47478" s="469"/>
    </row>
    <row r="47479" spans="6:6" x14ac:dyDescent="0.25">
      <c r="F47479" s="469"/>
    </row>
    <row r="47480" spans="6:6" x14ac:dyDescent="0.25">
      <c r="F47480" s="469"/>
    </row>
    <row r="47481" spans="6:6" x14ac:dyDescent="0.25">
      <c r="F47481" s="469"/>
    </row>
    <row r="47482" spans="6:6" x14ac:dyDescent="0.25">
      <c r="F47482" s="469"/>
    </row>
    <row r="47483" spans="6:6" x14ac:dyDescent="0.25">
      <c r="F47483" s="469"/>
    </row>
    <row r="47484" spans="6:6" x14ac:dyDescent="0.25">
      <c r="F47484" s="469"/>
    </row>
    <row r="47485" spans="6:6" x14ac:dyDescent="0.25">
      <c r="F47485" s="469"/>
    </row>
    <row r="47486" spans="6:6" x14ac:dyDescent="0.25">
      <c r="F47486" s="469"/>
    </row>
    <row r="47487" spans="6:6" x14ac:dyDescent="0.25">
      <c r="F47487" s="469"/>
    </row>
    <row r="47488" spans="6:6" x14ac:dyDescent="0.25">
      <c r="F47488" s="469"/>
    </row>
    <row r="47489" spans="6:6" x14ac:dyDescent="0.25">
      <c r="F47489" s="469"/>
    </row>
    <row r="47490" spans="6:6" x14ac:dyDescent="0.25">
      <c r="F47490" s="469"/>
    </row>
    <row r="47491" spans="6:6" x14ac:dyDescent="0.25">
      <c r="F47491" s="469"/>
    </row>
    <row r="47492" spans="6:6" x14ac:dyDescent="0.25">
      <c r="F47492" s="469"/>
    </row>
    <row r="47493" spans="6:6" x14ac:dyDescent="0.25">
      <c r="F47493" s="469"/>
    </row>
    <row r="47494" spans="6:6" x14ac:dyDescent="0.25">
      <c r="F47494" s="469"/>
    </row>
    <row r="47495" spans="6:6" x14ac:dyDescent="0.25">
      <c r="F47495" s="469"/>
    </row>
    <row r="47496" spans="6:6" x14ac:dyDescent="0.25">
      <c r="F47496" s="469"/>
    </row>
    <row r="47497" spans="6:6" x14ac:dyDescent="0.25">
      <c r="F47497" s="469"/>
    </row>
    <row r="47498" spans="6:6" x14ac:dyDescent="0.25">
      <c r="F47498" s="469"/>
    </row>
    <row r="47499" spans="6:6" x14ac:dyDescent="0.25">
      <c r="F47499" s="469"/>
    </row>
    <row r="47500" spans="6:6" x14ac:dyDescent="0.25">
      <c r="F47500" s="469"/>
    </row>
    <row r="47501" spans="6:6" x14ac:dyDescent="0.25">
      <c r="F47501" s="469"/>
    </row>
    <row r="47502" spans="6:6" x14ac:dyDescent="0.25">
      <c r="F47502" s="469"/>
    </row>
    <row r="47503" spans="6:6" x14ac:dyDescent="0.25">
      <c r="F47503" s="469"/>
    </row>
    <row r="47504" spans="6:6" x14ac:dyDescent="0.25">
      <c r="F47504" s="469"/>
    </row>
    <row r="47505" spans="6:6" x14ac:dyDescent="0.25">
      <c r="F47505" s="469"/>
    </row>
    <row r="47506" spans="6:6" x14ac:dyDescent="0.25">
      <c r="F47506" s="469"/>
    </row>
    <row r="47507" spans="6:6" x14ac:dyDescent="0.25">
      <c r="F47507" s="469"/>
    </row>
    <row r="47508" spans="6:6" x14ac:dyDescent="0.25">
      <c r="F47508" s="469"/>
    </row>
    <row r="47509" spans="6:6" x14ac:dyDescent="0.25">
      <c r="F47509" s="469"/>
    </row>
    <row r="47510" spans="6:6" x14ac:dyDescent="0.25">
      <c r="F47510" s="469"/>
    </row>
    <row r="47511" spans="6:6" x14ac:dyDescent="0.25">
      <c r="F47511" s="469"/>
    </row>
    <row r="47512" spans="6:6" x14ac:dyDescent="0.25">
      <c r="F47512" s="469"/>
    </row>
    <row r="47513" spans="6:6" x14ac:dyDescent="0.25">
      <c r="F47513" s="469"/>
    </row>
    <row r="47514" spans="6:6" x14ac:dyDescent="0.25">
      <c r="F47514" s="469"/>
    </row>
    <row r="47515" spans="6:6" x14ac:dyDescent="0.25">
      <c r="F47515" s="469"/>
    </row>
    <row r="47516" spans="6:6" x14ac:dyDescent="0.25">
      <c r="F47516" s="469"/>
    </row>
    <row r="47517" spans="6:6" x14ac:dyDescent="0.25">
      <c r="F47517" s="469"/>
    </row>
    <row r="47518" spans="6:6" x14ac:dyDescent="0.25">
      <c r="F47518" s="469"/>
    </row>
    <row r="47519" spans="6:6" x14ac:dyDescent="0.25">
      <c r="F47519" s="469"/>
    </row>
    <row r="47520" spans="6:6" x14ac:dyDescent="0.25">
      <c r="F47520" s="469"/>
    </row>
    <row r="47521" spans="6:6" x14ac:dyDescent="0.25">
      <c r="F47521" s="469"/>
    </row>
    <row r="47522" spans="6:6" x14ac:dyDescent="0.25">
      <c r="F47522" s="469"/>
    </row>
    <row r="47523" spans="6:6" x14ac:dyDescent="0.25">
      <c r="F47523" s="469"/>
    </row>
    <row r="47524" spans="6:6" x14ac:dyDescent="0.25">
      <c r="F47524" s="469"/>
    </row>
    <row r="47525" spans="6:6" x14ac:dyDescent="0.25">
      <c r="F47525" s="469"/>
    </row>
    <row r="47526" spans="6:6" x14ac:dyDescent="0.25">
      <c r="F47526" s="469"/>
    </row>
    <row r="47527" spans="6:6" x14ac:dyDescent="0.25">
      <c r="F47527" s="469"/>
    </row>
    <row r="47528" spans="6:6" x14ac:dyDescent="0.25">
      <c r="F47528" s="469"/>
    </row>
    <row r="47529" spans="6:6" x14ac:dyDescent="0.25">
      <c r="F47529" s="469"/>
    </row>
    <row r="47530" spans="6:6" x14ac:dyDescent="0.25">
      <c r="F47530" s="469"/>
    </row>
    <row r="47531" spans="6:6" x14ac:dyDescent="0.25">
      <c r="F47531" s="469"/>
    </row>
    <row r="47532" spans="6:6" x14ac:dyDescent="0.25">
      <c r="F47532" s="469"/>
    </row>
    <row r="47533" spans="6:6" x14ac:dyDescent="0.25">
      <c r="F47533" s="469"/>
    </row>
    <row r="47534" spans="6:6" x14ac:dyDescent="0.25">
      <c r="F47534" s="469"/>
    </row>
    <row r="47535" spans="6:6" x14ac:dyDescent="0.25">
      <c r="F47535" s="469"/>
    </row>
    <row r="47536" spans="6:6" x14ac:dyDescent="0.25">
      <c r="F47536" s="469"/>
    </row>
    <row r="47537" spans="6:6" x14ac:dyDescent="0.25">
      <c r="F47537" s="469"/>
    </row>
    <row r="47538" spans="6:6" x14ac:dyDescent="0.25">
      <c r="F47538" s="469"/>
    </row>
    <row r="47539" spans="6:6" x14ac:dyDescent="0.25">
      <c r="F47539" s="469"/>
    </row>
    <row r="47540" spans="6:6" x14ac:dyDescent="0.25">
      <c r="F47540" s="469"/>
    </row>
    <row r="47541" spans="6:6" x14ac:dyDescent="0.25">
      <c r="F47541" s="469"/>
    </row>
    <row r="47542" spans="6:6" x14ac:dyDescent="0.25">
      <c r="F47542" s="469"/>
    </row>
    <row r="47543" spans="6:6" x14ac:dyDescent="0.25">
      <c r="F47543" s="469"/>
    </row>
    <row r="47544" spans="6:6" x14ac:dyDescent="0.25">
      <c r="F47544" s="469"/>
    </row>
    <row r="47545" spans="6:6" x14ac:dyDescent="0.25">
      <c r="F47545" s="469"/>
    </row>
    <row r="47546" spans="6:6" x14ac:dyDescent="0.25">
      <c r="F47546" s="469"/>
    </row>
    <row r="47547" spans="6:6" x14ac:dyDescent="0.25">
      <c r="F47547" s="469"/>
    </row>
    <row r="47548" spans="6:6" x14ac:dyDescent="0.25">
      <c r="F47548" s="469"/>
    </row>
    <row r="47549" spans="6:6" x14ac:dyDescent="0.25">
      <c r="F47549" s="469"/>
    </row>
    <row r="47550" spans="6:6" x14ac:dyDescent="0.25">
      <c r="F47550" s="469"/>
    </row>
    <row r="47551" spans="6:6" x14ac:dyDescent="0.25">
      <c r="F47551" s="469"/>
    </row>
    <row r="47552" spans="6:6" x14ac:dyDescent="0.25">
      <c r="F47552" s="469"/>
    </row>
    <row r="47553" spans="6:6" x14ac:dyDescent="0.25">
      <c r="F47553" s="469"/>
    </row>
    <row r="47554" spans="6:6" x14ac:dyDescent="0.25">
      <c r="F47554" s="469"/>
    </row>
    <row r="47555" spans="6:6" x14ac:dyDescent="0.25">
      <c r="F47555" s="469"/>
    </row>
    <row r="47556" spans="6:6" x14ac:dyDescent="0.25">
      <c r="F47556" s="469"/>
    </row>
    <row r="47557" spans="6:6" x14ac:dyDescent="0.25">
      <c r="F47557" s="469"/>
    </row>
    <row r="47558" spans="6:6" x14ac:dyDescent="0.25">
      <c r="F47558" s="469"/>
    </row>
    <row r="47559" spans="6:6" x14ac:dyDescent="0.25">
      <c r="F47559" s="469"/>
    </row>
    <row r="47560" spans="6:6" x14ac:dyDescent="0.25">
      <c r="F47560" s="469"/>
    </row>
    <row r="47561" spans="6:6" x14ac:dyDescent="0.25">
      <c r="F47561" s="469"/>
    </row>
    <row r="47562" spans="6:6" x14ac:dyDescent="0.25">
      <c r="F47562" s="469"/>
    </row>
    <row r="47563" spans="6:6" x14ac:dyDescent="0.25">
      <c r="F47563" s="469"/>
    </row>
    <row r="47564" spans="6:6" x14ac:dyDescent="0.25">
      <c r="F47564" s="469"/>
    </row>
    <row r="47565" spans="6:6" x14ac:dyDescent="0.25">
      <c r="F47565" s="469"/>
    </row>
    <row r="47566" spans="6:6" x14ac:dyDescent="0.25">
      <c r="F47566" s="469"/>
    </row>
    <row r="47567" spans="6:6" x14ac:dyDescent="0.25">
      <c r="F47567" s="469"/>
    </row>
    <row r="47568" spans="6:6" x14ac:dyDescent="0.25">
      <c r="F47568" s="469"/>
    </row>
    <row r="47569" spans="6:6" x14ac:dyDescent="0.25">
      <c r="F47569" s="469"/>
    </row>
    <row r="47570" spans="6:6" x14ac:dyDescent="0.25">
      <c r="F47570" s="469"/>
    </row>
    <row r="47571" spans="6:6" x14ac:dyDescent="0.25">
      <c r="F47571" s="469"/>
    </row>
    <row r="47572" spans="6:6" x14ac:dyDescent="0.25">
      <c r="F47572" s="469"/>
    </row>
    <row r="47573" spans="6:6" x14ac:dyDescent="0.25">
      <c r="F47573" s="469"/>
    </row>
    <row r="47574" spans="6:6" x14ac:dyDescent="0.25">
      <c r="F47574" s="469"/>
    </row>
    <row r="47575" spans="6:6" x14ac:dyDescent="0.25">
      <c r="F47575" s="469"/>
    </row>
    <row r="47576" spans="6:6" x14ac:dyDescent="0.25">
      <c r="F47576" s="469"/>
    </row>
    <row r="47577" spans="6:6" x14ac:dyDescent="0.25">
      <c r="F47577" s="469"/>
    </row>
    <row r="47578" spans="6:6" x14ac:dyDescent="0.25">
      <c r="F47578" s="469"/>
    </row>
    <row r="47579" spans="6:6" x14ac:dyDescent="0.25">
      <c r="F47579" s="469"/>
    </row>
    <row r="47580" spans="6:6" x14ac:dyDescent="0.25">
      <c r="F47580" s="469"/>
    </row>
    <row r="47581" spans="6:6" x14ac:dyDescent="0.25">
      <c r="F47581" s="469"/>
    </row>
    <row r="47582" spans="6:6" x14ac:dyDescent="0.25">
      <c r="F47582" s="469"/>
    </row>
    <row r="47583" spans="6:6" x14ac:dyDescent="0.25">
      <c r="F47583" s="469"/>
    </row>
    <row r="47584" spans="6:6" x14ac:dyDescent="0.25">
      <c r="F47584" s="469"/>
    </row>
    <row r="47585" spans="6:6" x14ac:dyDescent="0.25">
      <c r="F47585" s="469"/>
    </row>
    <row r="47586" spans="6:6" x14ac:dyDescent="0.25">
      <c r="F47586" s="469"/>
    </row>
    <row r="47587" spans="6:6" x14ac:dyDescent="0.25">
      <c r="F47587" s="469"/>
    </row>
    <row r="47588" spans="6:6" x14ac:dyDescent="0.25">
      <c r="F47588" s="469"/>
    </row>
    <row r="47589" spans="6:6" x14ac:dyDescent="0.25">
      <c r="F47589" s="469"/>
    </row>
    <row r="47590" spans="6:6" x14ac:dyDescent="0.25">
      <c r="F47590" s="469"/>
    </row>
    <row r="47591" spans="6:6" x14ac:dyDescent="0.25">
      <c r="F47591" s="469"/>
    </row>
    <row r="47592" spans="6:6" x14ac:dyDescent="0.25">
      <c r="F47592" s="469"/>
    </row>
    <row r="47593" spans="6:6" x14ac:dyDescent="0.25">
      <c r="F47593" s="469"/>
    </row>
    <row r="47594" spans="6:6" x14ac:dyDescent="0.25">
      <c r="F47594" s="469"/>
    </row>
    <row r="47595" spans="6:6" x14ac:dyDescent="0.25">
      <c r="F47595" s="469"/>
    </row>
    <row r="47596" spans="6:6" x14ac:dyDescent="0.25">
      <c r="F47596" s="469"/>
    </row>
    <row r="47597" spans="6:6" x14ac:dyDescent="0.25">
      <c r="F47597" s="469"/>
    </row>
    <row r="47598" spans="6:6" x14ac:dyDescent="0.25">
      <c r="F47598" s="469"/>
    </row>
    <row r="47599" spans="6:6" x14ac:dyDescent="0.25">
      <c r="F47599" s="469"/>
    </row>
    <row r="47600" spans="6:6" x14ac:dyDescent="0.25">
      <c r="F47600" s="469"/>
    </row>
    <row r="47601" spans="6:6" x14ac:dyDescent="0.25">
      <c r="F47601" s="469"/>
    </row>
    <row r="47602" spans="6:6" x14ac:dyDescent="0.25">
      <c r="F47602" s="469"/>
    </row>
    <row r="47603" spans="6:6" x14ac:dyDescent="0.25">
      <c r="F47603" s="469"/>
    </row>
    <row r="47604" spans="6:6" x14ac:dyDescent="0.25">
      <c r="F47604" s="469"/>
    </row>
    <row r="47605" spans="6:6" x14ac:dyDescent="0.25">
      <c r="F47605" s="469"/>
    </row>
    <row r="47606" spans="6:6" x14ac:dyDescent="0.25">
      <c r="F47606" s="469"/>
    </row>
    <row r="47607" spans="6:6" x14ac:dyDescent="0.25">
      <c r="F47607" s="469"/>
    </row>
    <row r="47608" spans="6:6" x14ac:dyDescent="0.25">
      <c r="F47608" s="469"/>
    </row>
    <row r="47609" spans="6:6" x14ac:dyDescent="0.25">
      <c r="F47609" s="469"/>
    </row>
    <row r="47610" spans="6:6" x14ac:dyDescent="0.25">
      <c r="F47610" s="469"/>
    </row>
    <row r="47611" spans="6:6" x14ac:dyDescent="0.25">
      <c r="F47611" s="469"/>
    </row>
    <row r="47612" spans="6:6" x14ac:dyDescent="0.25">
      <c r="F47612" s="469"/>
    </row>
    <row r="47613" spans="6:6" x14ac:dyDescent="0.25">
      <c r="F47613" s="469"/>
    </row>
    <row r="47614" spans="6:6" x14ac:dyDescent="0.25">
      <c r="F47614" s="469"/>
    </row>
    <row r="47615" spans="6:6" x14ac:dyDescent="0.25">
      <c r="F47615" s="469"/>
    </row>
    <row r="47616" spans="6:6" x14ac:dyDescent="0.25">
      <c r="F47616" s="469"/>
    </row>
    <row r="47617" spans="6:6" x14ac:dyDescent="0.25">
      <c r="F47617" s="469"/>
    </row>
    <row r="47618" spans="6:6" x14ac:dyDescent="0.25">
      <c r="F47618" s="469"/>
    </row>
    <row r="47619" spans="6:6" x14ac:dyDescent="0.25">
      <c r="F47619" s="469"/>
    </row>
    <row r="47620" spans="6:6" x14ac:dyDescent="0.25">
      <c r="F47620" s="469"/>
    </row>
    <row r="47621" spans="6:6" x14ac:dyDescent="0.25">
      <c r="F47621" s="469"/>
    </row>
    <row r="47622" spans="6:6" x14ac:dyDescent="0.25">
      <c r="F47622" s="469"/>
    </row>
    <row r="47623" spans="6:6" x14ac:dyDescent="0.25">
      <c r="F47623" s="469"/>
    </row>
    <row r="47624" spans="6:6" x14ac:dyDescent="0.25">
      <c r="F47624" s="469"/>
    </row>
    <row r="47625" spans="6:6" x14ac:dyDescent="0.25">
      <c r="F47625" s="469"/>
    </row>
    <row r="47626" spans="6:6" x14ac:dyDescent="0.25">
      <c r="F47626" s="469"/>
    </row>
    <row r="47627" spans="6:6" x14ac:dyDescent="0.25">
      <c r="F47627" s="469"/>
    </row>
    <row r="47628" spans="6:6" x14ac:dyDescent="0.25">
      <c r="F47628" s="469"/>
    </row>
    <row r="47629" spans="6:6" x14ac:dyDescent="0.25">
      <c r="F47629" s="469"/>
    </row>
    <row r="47630" spans="6:6" x14ac:dyDescent="0.25">
      <c r="F47630" s="469"/>
    </row>
    <row r="47631" spans="6:6" x14ac:dyDescent="0.25">
      <c r="F47631" s="469"/>
    </row>
    <row r="47632" spans="6:6" x14ac:dyDescent="0.25">
      <c r="F47632" s="469"/>
    </row>
    <row r="47633" spans="6:6" x14ac:dyDescent="0.25">
      <c r="F47633" s="469"/>
    </row>
    <row r="47634" spans="6:6" x14ac:dyDescent="0.25">
      <c r="F47634" s="469"/>
    </row>
    <row r="47635" spans="6:6" x14ac:dyDescent="0.25">
      <c r="F47635" s="469"/>
    </row>
    <row r="47636" spans="6:6" x14ac:dyDescent="0.25">
      <c r="F47636" s="469"/>
    </row>
    <row r="47637" spans="6:6" x14ac:dyDescent="0.25">
      <c r="F47637" s="469"/>
    </row>
    <row r="47638" spans="6:6" x14ac:dyDescent="0.25">
      <c r="F47638" s="469"/>
    </row>
    <row r="47639" spans="6:6" x14ac:dyDescent="0.25">
      <c r="F47639" s="469"/>
    </row>
    <row r="47640" spans="6:6" x14ac:dyDescent="0.25">
      <c r="F47640" s="469"/>
    </row>
    <row r="47641" spans="6:6" x14ac:dyDescent="0.25">
      <c r="F47641" s="469"/>
    </row>
    <row r="47642" spans="6:6" x14ac:dyDescent="0.25">
      <c r="F47642" s="469"/>
    </row>
    <row r="47643" spans="6:6" x14ac:dyDescent="0.25">
      <c r="F47643" s="469"/>
    </row>
    <row r="47644" spans="6:6" x14ac:dyDescent="0.25">
      <c r="F47644" s="469"/>
    </row>
    <row r="47645" spans="6:6" x14ac:dyDescent="0.25">
      <c r="F47645" s="469"/>
    </row>
    <row r="47646" spans="6:6" x14ac:dyDescent="0.25">
      <c r="F47646" s="469"/>
    </row>
    <row r="47647" spans="6:6" x14ac:dyDescent="0.25">
      <c r="F47647" s="469"/>
    </row>
    <row r="47648" spans="6:6" x14ac:dyDescent="0.25">
      <c r="F47648" s="469"/>
    </row>
    <row r="47649" spans="6:6" x14ac:dyDescent="0.25">
      <c r="F47649" s="469"/>
    </row>
    <row r="47650" spans="6:6" x14ac:dyDescent="0.25">
      <c r="F47650" s="469"/>
    </row>
    <row r="47651" spans="6:6" x14ac:dyDescent="0.25">
      <c r="F47651" s="469"/>
    </row>
    <row r="47652" spans="6:6" x14ac:dyDescent="0.25">
      <c r="F47652" s="469"/>
    </row>
    <row r="47653" spans="6:6" x14ac:dyDescent="0.25">
      <c r="F47653" s="469"/>
    </row>
    <row r="47654" spans="6:6" x14ac:dyDescent="0.25">
      <c r="F47654" s="469"/>
    </row>
    <row r="47655" spans="6:6" x14ac:dyDescent="0.25">
      <c r="F47655" s="469"/>
    </row>
    <row r="47656" spans="6:6" x14ac:dyDescent="0.25">
      <c r="F47656" s="469"/>
    </row>
    <row r="47657" spans="6:6" x14ac:dyDescent="0.25">
      <c r="F47657" s="469"/>
    </row>
    <row r="47658" spans="6:6" x14ac:dyDescent="0.25">
      <c r="F47658" s="469"/>
    </row>
    <row r="47659" spans="6:6" x14ac:dyDescent="0.25">
      <c r="F47659" s="469"/>
    </row>
    <row r="47660" spans="6:6" x14ac:dyDescent="0.25">
      <c r="F47660" s="469"/>
    </row>
    <row r="47661" spans="6:6" x14ac:dyDescent="0.25">
      <c r="F47661" s="469"/>
    </row>
    <row r="47662" spans="6:6" x14ac:dyDescent="0.25">
      <c r="F47662" s="469"/>
    </row>
    <row r="47663" spans="6:6" x14ac:dyDescent="0.25">
      <c r="F47663" s="469"/>
    </row>
    <row r="47664" spans="6:6" x14ac:dyDescent="0.25">
      <c r="F47664" s="469"/>
    </row>
    <row r="47665" spans="6:6" x14ac:dyDescent="0.25">
      <c r="F47665" s="469"/>
    </row>
    <row r="47666" spans="6:6" x14ac:dyDescent="0.25">
      <c r="F47666" s="469"/>
    </row>
    <row r="47667" spans="6:6" x14ac:dyDescent="0.25">
      <c r="F47667" s="469"/>
    </row>
    <row r="47668" spans="6:6" x14ac:dyDescent="0.25">
      <c r="F47668" s="469"/>
    </row>
    <row r="47669" spans="6:6" x14ac:dyDescent="0.25">
      <c r="F47669" s="469"/>
    </row>
    <row r="47670" spans="6:6" x14ac:dyDescent="0.25">
      <c r="F47670" s="469"/>
    </row>
    <row r="47671" spans="6:6" x14ac:dyDescent="0.25">
      <c r="F47671" s="469"/>
    </row>
    <row r="47672" spans="6:6" x14ac:dyDescent="0.25">
      <c r="F47672" s="469"/>
    </row>
    <row r="47673" spans="6:6" x14ac:dyDescent="0.25">
      <c r="F47673" s="469"/>
    </row>
    <row r="47674" spans="6:6" x14ac:dyDescent="0.25">
      <c r="F47674" s="469"/>
    </row>
    <row r="47675" spans="6:6" x14ac:dyDescent="0.25">
      <c r="F47675" s="469"/>
    </row>
    <row r="47676" spans="6:6" x14ac:dyDescent="0.25">
      <c r="F47676" s="469"/>
    </row>
    <row r="47677" spans="6:6" x14ac:dyDescent="0.25">
      <c r="F47677" s="469"/>
    </row>
    <row r="47678" spans="6:6" x14ac:dyDescent="0.25">
      <c r="F47678" s="469"/>
    </row>
    <row r="47679" spans="6:6" x14ac:dyDescent="0.25">
      <c r="F47679" s="469"/>
    </row>
    <row r="47680" spans="6:6" x14ac:dyDescent="0.25">
      <c r="F47680" s="469"/>
    </row>
    <row r="47681" spans="6:6" x14ac:dyDescent="0.25">
      <c r="F47681" s="469"/>
    </row>
    <row r="47682" spans="6:6" x14ac:dyDescent="0.25">
      <c r="F47682" s="469"/>
    </row>
    <row r="47683" spans="6:6" x14ac:dyDescent="0.25">
      <c r="F47683" s="469"/>
    </row>
    <row r="47684" spans="6:6" x14ac:dyDescent="0.25">
      <c r="F47684" s="469"/>
    </row>
    <row r="47685" spans="6:6" x14ac:dyDescent="0.25">
      <c r="F47685" s="469"/>
    </row>
    <row r="47686" spans="6:6" x14ac:dyDescent="0.25">
      <c r="F47686" s="469"/>
    </row>
    <row r="47687" spans="6:6" x14ac:dyDescent="0.25">
      <c r="F47687" s="469"/>
    </row>
    <row r="47688" spans="6:6" x14ac:dyDescent="0.25">
      <c r="F47688" s="469"/>
    </row>
    <row r="47689" spans="6:6" x14ac:dyDescent="0.25">
      <c r="F47689" s="469"/>
    </row>
    <row r="47690" spans="6:6" x14ac:dyDescent="0.25">
      <c r="F47690" s="469"/>
    </row>
    <row r="47691" spans="6:6" x14ac:dyDescent="0.25">
      <c r="F47691" s="469"/>
    </row>
    <row r="47692" spans="6:6" x14ac:dyDescent="0.25">
      <c r="F47692" s="469"/>
    </row>
    <row r="47693" spans="6:6" x14ac:dyDescent="0.25">
      <c r="F47693" s="469"/>
    </row>
    <row r="47694" spans="6:6" x14ac:dyDescent="0.25">
      <c r="F47694" s="469"/>
    </row>
    <row r="47695" spans="6:6" x14ac:dyDescent="0.25">
      <c r="F47695" s="469"/>
    </row>
    <row r="47696" spans="6:6" x14ac:dyDescent="0.25">
      <c r="F47696" s="469"/>
    </row>
    <row r="47697" spans="6:6" x14ac:dyDescent="0.25">
      <c r="F47697" s="469"/>
    </row>
    <row r="47698" spans="6:6" x14ac:dyDescent="0.25">
      <c r="F47698" s="469"/>
    </row>
    <row r="47699" spans="6:6" x14ac:dyDescent="0.25">
      <c r="F47699" s="469"/>
    </row>
    <row r="47700" spans="6:6" x14ac:dyDescent="0.25">
      <c r="F47700" s="469"/>
    </row>
    <row r="47701" spans="6:6" x14ac:dyDescent="0.25">
      <c r="F47701" s="469"/>
    </row>
    <row r="47702" spans="6:6" x14ac:dyDescent="0.25">
      <c r="F47702" s="469"/>
    </row>
    <row r="47703" spans="6:6" x14ac:dyDescent="0.25">
      <c r="F47703" s="469"/>
    </row>
    <row r="47704" spans="6:6" x14ac:dyDescent="0.25">
      <c r="F47704" s="469"/>
    </row>
    <row r="47705" spans="6:6" x14ac:dyDescent="0.25">
      <c r="F47705" s="469"/>
    </row>
    <row r="47706" spans="6:6" x14ac:dyDescent="0.25">
      <c r="F47706" s="469"/>
    </row>
    <row r="47707" spans="6:6" x14ac:dyDescent="0.25">
      <c r="F47707" s="469"/>
    </row>
    <row r="47708" spans="6:6" x14ac:dyDescent="0.25">
      <c r="F47708" s="469"/>
    </row>
    <row r="47709" spans="6:6" x14ac:dyDescent="0.25">
      <c r="F47709" s="469"/>
    </row>
    <row r="47710" spans="6:6" x14ac:dyDescent="0.25">
      <c r="F47710" s="469"/>
    </row>
    <row r="47711" spans="6:6" x14ac:dyDescent="0.25">
      <c r="F47711" s="469"/>
    </row>
    <row r="47712" spans="6:6" x14ac:dyDescent="0.25">
      <c r="F47712" s="469"/>
    </row>
    <row r="47713" spans="6:6" x14ac:dyDescent="0.25">
      <c r="F47713" s="469"/>
    </row>
    <row r="47714" spans="6:6" x14ac:dyDescent="0.25">
      <c r="F47714" s="469"/>
    </row>
    <row r="47715" spans="6:6" x14ac:dyDescent="0.25">
      <c r="F47715" s="469"/>
    </row>
    <row r="47716" spans="6:6" x14ac:dyDescent="0.25">
      <c r="F47716" s="469"/>
    </row>
    <row r="47717" spans="6:6" x14ac:dyDescent="0.25">
      <c r="F47717" s="469"/>
    </row>
    <row r="47718" spans="6:6" x14ac:dyDescent="0.25">
      <c r="F47718" s="469"/>
    </row>
    <row r="47719" spans="6:6" x14ac:dyDescent="0.25">
      <c r="F47719" s="469"/>
    </row>
    <row r="47720" spans="6:6" x14ac:dyDescent="0.25">
      <c r="F47720" s="469"/>
    </row>
    <row r="47721" spans="6:6" x14ac:dyDescent="0.25">
      <c r="F47721" s="469"/>
    </row>
    <row r="47722" spans="6:6" x14ac:dyDescent="0.25">
      <c r="F47722" s="469"/>
    </row>
    <row r="47723" spans="6:6" x14ac:dyDescent="0.25">
      <c r="F47723" s="469"/>
    </row>
    <row r="47724" spans="6:6" x14ac:dyDescent="0.25">
      <c r="F47724" s="469"/>
    </row>
    <row r="47725" spans="6:6" x14ac:dyDescent="0.25">
      <c r="F47725" s="469"/>
    </row>
    <row r="47726" spans="6:6" x14ac:dyDescent="0.25">
      <c r="F47726" s="469"/>
    </row>
    <row r="47727" spans="6:6" x14ac:dyDescent="0.25">
      <c r="F47727" s="469"/>
    </row>
    <row r="47728" spans="6:6" x14ac:dyDescent="0.25">
      <c r="F47728" s="469"/>
    </row>
    <row r="47729" spans="6:6" x14ac:dyDescent="0.25">
      <c r="F47729" s="469"/>
    </row>
    <row r="47730" spans="6:6" x14ac:dyDescent="0.25">
      <c r="F47730" s="469"/>
    </row>
    <row r="47731" spans="6:6" x14ac:dyDescent="0.25">
      <c r="F47731" s="469"/>
    </row>
    <row r="47732" spans="6:6" x14ac:dyDescent="0.25">
      <c r="F47732" s="469"/>
    </row>
    <row r="47733" spans="6:6" x14ac:dyDescent="0.25">
      <c r="F47733" s="469"/>
    </row>
    <row r="47734" spans="6:6" x14ac:dyDescent="0.25">
      <c r="F47734" s="469"/>
    </row>
    <row r="47735" spans="6:6" x14ac:dyDescent="0.25">
      <c r="F47735" s="469"/>
    </row>
    <row r="47736" spans="6:6" x14ac:dyDescent="0.25">
      <c r="F47736" s="469"/>
    </row>
    <row r="47737" spans="6:6" x14ac:dyDescent="0.25">
      <c r="F47737" s="469"/>
    </row>
    <row r="47738" spans="6:6" x14ac:dyDescent="0.25">
      <c r="F47738" s="469"/>
    </row>
    <row r="47739" spans="6:6" x14ac:dyDescent="0.25">
      <c r="F47739" s="469"/>
    </row>
    <row r="47740" spans="6:6" x14ac:dyDescent="0.25">
      <c r="F47740" s="469"/>
    </row>
    <row r="47741" spans="6:6" x14ac:dyDescent="0.25">
      <c r="F47741" s="469"/>
    </row>
    <row r="47742" spans="6:6" x14ac:dyDescent="0.25">
      <c r="F47742" s="469"/>
    </row>
    <row r="47743" spans="6:6" x14ac:dyDescent="0.25">
      <c r="F47743" s="469"/>
    </row>
    <row r="47744" spans="6:6" x14ac:dyDescent="0.25">
      <c r="F47744" s="469"/>
    </row>
    <row r="47745" spans="6:6" x14ac:dyDescent="0.25">
      <c r="F47745" s="469"/>
    </row>
    <row r="47746" spans="6:6" x14ac:dyDescent="0.25">
      <c r="F47746" s="469"/>
    </row>
    <row r="47747" spans="6:6" x14ac:dyDescent="0.25">
      <c r="F47747" s="469"/>
    </row>
    <row r="47748" spans="6:6" x14ac:dyDescent="0.25">
      <c r="F47748" s="469"/>
    </row>
    <row r="47749" spans="6:6" x14ac:dyDescent="0.25">
      <c r="F47749" s="469"/>
    </row>
    <row r="47750" spans="6:6" x14ac:dyDescent="0.25">
      <c r="F47750" s="469"/>
    </row>
    <row r="47751" spans="6:6" x14ac:dyDescent="0.25">
      <c r="F47751" s="469"/>
    </row>
    <row r="47752" spans="6:6" x14ac:dyDescent="0.25">
      <c r="F47752" s="469"/>
    </row>
    <row r="47753" spans="6:6" x14ac:dyDescent="0.25">
      <c r="F47753" s="469"/>
    </row>
    <row r="47754" spans="6:6" x14ac:dyDescent="0.25">
      <c r="F47754" s="469"/>
    </row>
    <row r="47755" spans="6:6" x14ac:dyDescent="0.25">
      <c r="F47755" s="469"/>
    </row>
    <row r="47756" spans="6:6" x14ac:dyDescent="0.25">
      <c r="F47756" s="469"/>
    </row>
    <row r="47757" spans="6:6" x14ac:dyDescent="0.25">
      <c r="F47757" s="469"/>
    </row>
    <row r="47758" spans="6:6" x14ac:dyDescent="0.25">
      <c r="F47758" s="469"/>
    </row>
    <row r="47759" spans="6:6" x14ac:dyDescent="0.25">
      <c r="F47759" s="469"/>
    </row>
    <row r="47760" spans="6:6" x14ac:dyDescent="0.25">
      <c r="F47760" s="469"/>
    </row>
    <row r="47761" spans="6:6" x14ac:dyDescent="0.25">
      <c r="F47761" s="469"/>
    </row>
    <row r="47762" spans="6:6" x14ac:dyDescent="0.25">
      <c r="F47762" s="469"/>
    </row>
    <row r="47763" spans="6:6" x14ac:dyDescent="0.25">
      <c r="F47763" s="469"/>
    </row>
    <row r="47764" spans="6:6" x14ac:dyDescent="0.25">
      <c r="F47764" s="469"/>
    </row>
    <row r="47765" spans="6:6" x14ac:dyDescent="0.25">
      <c r="F47765" s="469"/>
    </row>
    <row r="47766" spans="6:6" x14ac:dyDescent="0.25">
      <c r="F47766" s="469"/>
    </row>
    <row r="47767" spans="6:6" x14ac:dyDescent="0.25">
      <c r="F47767" s="469"/>
    </row>
    <row r="47768" spans="6:6" x14ac:dyDescent="0.25">
      <c r="F47768" s="469"/>
    </row>
    <row r="47769" spans="6:6" x14ac:dyDescent="0.25">
      <c r="F47769" s="469"/>
    </row>
    <row r="47770" spans="6:6" x14ac:dyDescent="0.25">
      <c r="F47770" s="469"/>
    </row>
    <row r="47771" spans="6:6" x14ac:dyDescent="0.25">
      <c r="F47771" s="469"/>
    </row>
    <row r="47772" spans="6:6" x14ac:dyDescent="0.25">
      <c r="F47772" s="469"/>
    </row>
    <row r="47773" spans="6:6" x14ac:dyDescent="0.25">
      <c r="F47773" s="469"/>
    </row>
    <row r="47774" spans="6:6" x14ac:dyDescent="0.25">
      <c r="F47774" s="469"/>
    </row>
    <row r="47775" spans="6:6" x14ac:dyDescent="0.25">
      <c r="F47775" s="469"/>
    </row>
    <row r="47776" spans="6:6" x14ac:dyDescent="0.25">
      <c r="F47776" s="469"/>
    </row>
    <row r="47777" spans="6:6" x14ac:dyDescent="0.25">
      <c r="F47777" s="469"/>
    </row>
    <row r="47778" spans="6:6" x14ac:dyDescent="0.25">
      <c r="F47778" s="469"/>
    </row>
    <row r="47779" spans="6:6" x14ac:dyDescent="0.25">
      <c r="F47779" s="469"/>
    </row>
    <row r="47780" spans="6:6" x14ac:dyDescent="0.25">
      <c r="F47780" s="469"/>
    </row>
    <row r="47781" spans="6:6" x14ac:dyDescent="0.25">
      <c r="F47781" s="469"/>
    </row>
    <row r="47782" spans="6:6" x14ac:dyDescent="0.25">
      <c r="F47782" s="469"/>
    </row>
    <row r="47783" spans="6:6" x14ac:dyDescent="0.25">
      <c r="F47783" s="469"/>
    </row>
    <row r="47784" spans="6:6" x14ac:dyDescent="0.25">
      <c r="F47784" s="469"/>
    </row>
    <row r="47785" spans="6:6" x14ac:dyDescent="0.25">
      <c r="F47785" s="469"/>
    </row>
    <row r="47786" spans="6:6" x14ac:dyDescent="0.25">
      <c r="F47786" s="469"/>
    </row>
    <row r="47787" spans="6:6" x14ac:dyDescent="0.25">
      <c r="F47787" s="469"/>
    </row>
    <row r="47788" spans="6:6" x14ac:dyDescent="0.25">
      <c r="F47788" s="469"/>
    </row>
    <row r="47789" spans="6:6" x14ac:dyDescent="0.25">
      <c r="F47789" s="469"/>
    </row>
    <row r="47790" spans="6:6" x14ac:dyDescent="0.25">
      <c r="F47790" s="469"/>
    </row>
    <row r="47791" spans="6:6" x14ac:dyDescent="0.25">
      <c r="F47791" s="469"/>
    </row>
    <row r="47792" spans="6:6" x14ac:dyDescent="0.25">
      <c r="F47792" s="469"/>
    </row>
    <row r="47793" spans="6:6" x14ac:dyDescent="0.25">
      <c r="F47793" s="469"/>
    </row>
    <row r="47794" spans="6:6" x14ac:dyDescent="0.25">
      <c r="F47794" s="469"/>
    </row>
    <row r="47795" spans="6:6" x14ac:dyDescent="0.25">
      <c r="F47795" s="469"/>
    </row>
    <row r="47796" spans="6:6" x14ac:dyDescent="0.25">
      <c r="F47796" s="469"/>
    </row>
    <row r="47797" spans="6:6" x14ac:dyDescent="0.25">
      <c r="F47797" s="469"/>
    </row>
    <row r="47798" spans="6:6" x14ac:dyDescent="0.25">
      <c r="F47798" s="469"/>
    </row>
    <row r="47799" spans="6:6" x14ac:dyDescent="0.25">
      <c r="F47799" s="469"/>
    </row>
    <row r="47800" spans="6:6" x14ac:dyDescent="0.25">
      <c r="F47800" s="469"/>
    </row>
    <row r="47801" spans="6:6" x14ac:dyDescent="0.25">
      <c r="F47801" s="469"/>
    </row>
    <row r="47802" spans="6:6" x14ac:dyDescent="0.25">
      <c r="F47802" s="469"/>
    </row>
    <row r="47803" spans="6:6" x14ac:dyDescent="0.25">
      <c r="F47803" s="469"/>
    </row>
    <row r="47804" spans="6:6" x14ac:dyDescent="0.25">
      <c r="F47804" s="469"/>
    </row>
    <row r="47805" spans="6:6" x14ac:dyDescent="0.25">
      <c r="F47805" s="469"/>
    </row>
    <row r="47806" spans="6:6" x14ac:dyDescent="0.25">
      <c r="F47806" s="469"/>
    </row>
    <row r="47807" spans="6:6" x14ac:dyDescent="0.25">
      <c r="F47807" s="469"/>
    </row>
    <row r="47808" spans="6:6" x14ac:dyDescent="0.25">
      <c r="F47808" s="469"/>
    </row>
    <row r="47809" spans="6:6" x14ac:dyDescent="0.25">
      <c r="F47809" s="469"/>
    </row>
    <row r="47810" spans="6:6" x14ac:dyDescent="0.25">
      <c r="F47810" s="469"/>
    </row>
    <row r="47811" spans="6:6" x14ac:dyDescent="0.25">
      <c r="F47811" s="469"/>
    </row>
    <row r="47812" spans="6:6" x14ac:dyDescent="0.25">
      <c r="F47812" s="469"/>
    </row>
    <row r="47813" spans="6:6" x14ac:dyDescent="0.25">
      <c r="F47813" s="469"/>
    </row>
    <row r="47814" spans="6:6" x14ac:dyDescent="0.25">
      <c r="F47814" s="469"/>
    </row>
    <row r="47815" spans="6:6" x14ac:dyDescent="0.25">
      <c r="F47815" s="469"/>
    </row>
    <row r="47816" spans="6:6" x14ac:dyDescent="0.25">
      <c r="F47816" s="469"/>
    </row>
    <row r="47817" spans="6:6" x14ac:dyDescent="0.25">
      <c r="F47817" s="469"/>
    </row>
    <row r="47818" spans="6:6" x14ac:dyDescent="0.25">
      <c r="F47818" s="469"/>
    </row>
    <row r="47819" spans="6:6" x14ac:dyDescent="0.25">
      <c r="F47819" s="469"/>
    </row>
    <row r="47820" spans="6:6" x14ac:dyDescent="0.25">
      <c r="F47820" s="469"/>
    </row>
    <row r="47821" spans="6:6" x14ac:dyDescent="0.25">
      <c r="F47821" s="469"/>
    </row>
    <row r="47822" spans="6:6" x14ac:dyDescent="0.25">
      <c r="F47822" s="469"/>
    </row>
    <row r="47823" spans="6:6" x14ac:dyDescent="0.25">
      <c r="F47823" s="469"/>
    </row>
    <row r="47824" spans="6:6" x14ac:dyDescent="0.25">
      <c r="F47824" s="469"/>
    </row>
    <row r="47825" spans="6:6" x14ac:dyDescent="0.25">
      <c r="F47825" s="469"/>
    </row>
    <row r="47826" spans="6:6" x14ac:dyDescent="0.25">
      <c r="F47826" s="469"/>
    </row>
    <row r="47827" spans="6:6" x14ac:dyDescent="0.25">
      <c r="F47827" s="469"/>
    </row>
    <row r="47828" spans="6:6" x14ac:dyDescent="0.25">
      <c r="F47828" s="469"/>
    </row>
    <row r="47829" spans="6:6" x14ac:dyDescent="0.25">
      <c r="F47829" s="469"/>
    </row>
    <row r="47830" spans="6:6" x14ac:dyDescent="0.25">
      <c r="F47830" s="469"/>
    </row>
    <row r="47831" spans="6:6" x14ac:dyDescent="0.25">
      <c r="F47831" s="469"/>
    </row>
    <row r="47832" spans="6:6" x14ac:dyDescent="0.25">
      <c r="F47832" s="469"/>
    </row>
    <row r="47833" spans="6:6" x14ac:dyDescent="0.25">
      <c r="F47833" s="469"/>
    </row>
    <row r="47834" spans="6:6" x14ac:dyDescent="0.25">
      <c r="F47834" s="469"/>
    </row>
    <row r="47835" spans="6:6" x14ac:dyDescent="0.25">
      <c r="F47835" s="469"/>
    </row>
    <row r="47836" spans="6:6" x14ac:dyDescent="0.25">
      <c r="F47836" s="469"/>
    </row>
    <row r="47837" spans="6:6" x14ac:dyDescent="0.25">
      <c r="F47837" s="469"/>
    </row>
    <row r="47838" spans="6:6" x14ac:dyDescent="0.25">
      <c r="F47838" s="469"/>
    </row>
    <row r="47839" spans="6:6" x14ac:dyDescent="0.25">
      <c r="F47839" s="469"/>
    </row>
    <row r="47840" spans="6:6" x14ac:dyDescent="0.25">
      <c r="F47840" s="469"/>
    </row>
    <row r="47841" spans="6:6" x14ac:dyDescent="0.25">
      <c r="F47841" s="469"/>
    </row>
    <row r="47842" spans="6:6" x14ac:dyDescent="0.25">
      <c r="F47842" s="469"/>
    </row>
    <row r="47843" spans="6:6" x14ac:dyDescent="0.25">
      <c r="F47843" s="469"/>
    </row>
    <row r="47844" spans="6:6" x14ac:dyDescent="0.25">
      <c r="F47844" s="469"/>
    </row>
    <row r="47845" spans="6:6" x14ac:dyDescent="0.25">
      <c r="F47845" s="469"/>
    </row>
    <row r="47846" spans="6:6" x14ac:dyDescent="0.25">
      <c r="F47846" s="469"/>
    </row>
    <row r="47847" spans="6:6" x14ac:dyDescent="0.25">
      <c r="F47847" s="469"/>
    </row>
    <row r="47848" spans="6:6" x14ac:dyDescent="0.25">
      <c r="F47848" s="469"/>
    </row>
    <row r="47849" spans="6:6" x14ac:dyDescent="0.25">
      <c r="F47849" s="469"/>
    </row>
    <row r="47850" spans="6:6" x14ac:dyDescent="0.25">
      <c r="F47850" s="469"/>
    </row>
    <row r="47851" spans="6:6" x14ac:dyDescent="0.25">
      <c r="F47851" s="469"/>
    </row>
    <row r="47852" spans="6:6" x14ac:dyDescent="0.25">
      <c r="F47852" s="469"/>
    </row>
    <row r="47853" spans="6:6" x14ac:dyDescent="0.25">
      <c r="F47853" s="469"/>
    </row>
    <row r="47854" spans="6:6" x14ac:dyDescent="0.25">
      <c r="F47854" s="469"/>
    </row>
    <row r="47855" spans="6:6" x14ac:dyDescent="0.25">
      <c r="F47855" s="469"/>
    </row>
    <row r="47856" spans="6:6" x14ac:dyDescent="0.25">
      <c r="F47856" s="469"/>
    </row>
    <row r="47857" spans="6:6" x14ac:dyDescent="0.25">
      <c r="F47857" s="469"/>
    </row>
    <row r="47858" spans="6:6" x14ac:dyDescent="0.25">
      <c r="F47858" s="469"/>
    </row>
    <row r="47859" spans="6:6" x14ac:dyDescent="0.25">
      <c r="F47859" s="469"/>
    </row>
    <row r="47860" spans="6:6" x14ac:dyDescent="0.25">
      <c r="F47860" s="469"/>
    </row>
    <row r="47861" spans="6:6" x14ac:dyDescent="0.25">
      <c r="F47861" s="469"/>
    </row>
    <row r="47862" spans="6:6" x14ac:dyDescent="0.25">
      <c r="F47862" s="469"/>
    </row>
    <row r="47863" spans="6:6" x14ac:dyDescent="0.25">
      <c r="F47863" s="469"/>
    </row>
    <row r="47864" spans="6:6" x14ac:dyDescent="0.25">
      <c r="F47864" s="469"/>
    </row>
    <row r="47865" spans="6:6" x14ac:dyDescent="0.25">
      <c r="F47865" s="469"/>
    </row>
    <row r="47866" spans="6:6" x14ac:dyDescent="0.25">
      <c r="F47866" s="469"/>
    </row>
    <row r="47867" spans="6:6" x14ac:dyDescent="0.25">
      <c r="F47867" s="469"/>
    </row>
    <row r="47868" spans="6:6" x14ac:dyDescent="0.25">
      <c r="F47868" s="469"/>
    </row>
    <row r="47869" spans="6:6" x14ac:dyDescent="0.25">
      <c r="F47869" s="469"/>
    </row>
    <row r="47870" spans="6:6" x14ac:dyDescent="0.25">
      <c r="F47870" s="469"/>
    </row>
    <row r="47871" spans="6:6" x14ac:dyDescent="0.25">
      <c r="F47871" s="469"/>
    </row>
    <row r="47872" spans="6:6" x14ac:dyDescent="0.25">
      <c r="F47872" s="469"/>
    </row>
    <row r="47873" spans="6:6" x14ac:dyDescent="0.25">
      <c r="F47873" s="469"/>
    </row>
    <row r="47874" spans="6:6" x14ac:dyDescent="0.25">
      <c r="F47874" s="469"/>
    </row>
    <row r="47875" spans="6:6" x14ac:dyDescent="0.25">
      <c r="F47875" s="469"/>
    </row>
    <row r="47876" spans="6:6" x14ac:dyDescent="0.25">
      <c r="F47876" s="469"/>
    </row>
    <row r="47877" spans="6:6" x14ac:dyDescent="0.25">
      <c r="F47877" s="469"/>
    </row>
    <row r="47878" spans="6:6" x14ac:dyDescent="0.25">
      <c r="F47878" s="469"/>
    </row>
    <row r="47879" spans="6:6" x14ac:dyDescent="0.25">
      <c r="F47879" s="469"/>
    </row>
    <row r="47880" spans="6:6" x14ac:dyDescent="0.25">
      <c r="F47880" s="469"/>
    </row>
    <row r="47881" spans="6:6" x14ac:dyDescent="0.25">
      <c r="F47881" s="469"/>
    </row>
    <row r="47882" spans="6:6" x14ac:dyDescent="0.25">
      <c r="F47882" s="469"/>
    </row>
    <row r="47883" spans="6:6" x14ac:dyDescent="0.25">
      <c r="F47883" s="469"/>
    </row>
    <row r="47884" spans="6:6" x14ac:dyDescent="0.25">
      <c r="F47884" s="469"/>
    </row>
    <row r="47885" spans="6:6" x14ac:dyDescent="0.25">
      <c r="F47885" s="469"/>
    </row>
    <row r="47886" spans="6:6" x14ac:dyDescent="0.25">
      <c r="F47886" s="469"/>
    </row>
    <row r="47887" spans="6:6" x14ac:dyDescent="0.25">
      <c r="F47887" s="469"/>
    </row>
    <row r="47888" spans="6:6" x14ac:dyDescent="0.25">
      <c r="F47888" s="469"/>
    </row>
    <row r="47889" spans="6:6" x14ac:dyDescent="0.25">
      <c r="F47889" s="469"/>
    </row>
    <row r="47890" spans="6:6" x14ac:dyDescent="0.25">
      <c r="F47890" s="469"/>
    </row>
    <row r="47891" spans="6:6" x14ac:dyDescent="0.25">
      <c r="F47891" s="469"/>
    </row>
    <row r="47892" spans="6:6" x14ac:dyDescent="0.25">
      <c r="F47892" s="469"/>
    </row>
    <row r="47893" spans="6:6" x14ac:dyDescent="0.25">
      <c r="F47893" s="469"/>
    </row>
    <row r="47894" spans="6:6" x14ac:dyDescent="0.25">
      <c r="F47894" s="469"/>
    </row>
    <row r="47895" spans="6:6" x14ac:dyDescent="0.25">
      <c r="F47895" s="469"/>
    </row>
    <row r="47896" spans="6:6" x14ac:dyDescent="0.25">
      <c r="F47896" s="469"/>
    </row>
    <row r="47897" spans="6:6" x14ac:dyDescent="0.25">
      <c r="F47897" s="469"/>
    </row>
    <row r="47898" spans="6:6" x14ac:dyDescent="0.25">
      <c r="F47898" s="469"/>
    </row>
    <row r="47899" spans="6:6" x14ac:dyDescent="0.25">
      <c r="F47899" s="469"/>
    </row>
    <row r="47900" spans="6:6" x14ac:dyDescent="0.25">
      <c r="F47900" s="469"/>
    </row>
    <row r="47901" spans="6:6" x14ac:dyDescent="0.25">
      <c r="F47901" s="469"/>
    </row>
    <row r="47902" spans="6:6" x14ac:dyDescent="0.25">
      <c r="F47902" s="469"/>
    </row>
    <row r="47903" spans="6:6" x14ac:dyDescent="0.25">
      <c r="F47903" s="469"/>
    </row>
    <row r="47904" spans="6:6" x14ac:dyDescent="0.25">
      <c r="F47904" s="469"/>
    </row>
    <row r="47905" spans="6:6" x14ac:dyDescent="0.25">
      <c r="F47905" s="469"/>
    </row>
    <row r="47906" spans="6:6" x14ac:dyDescent="0.25">
      <c r="F47906" s="469"/>
    </row>
    <row r="47907" spans="6:6" x14ac:dyDescent="0.25">
      <c r="F47907" s="469"/>
    </row>
    <row r="47908" spans="6:6" x14ac:dyDescent="0.25">
      <c r="F47908" s="469"/>
    </row>
    <row r="47909" spans="6:6" x14ac:dyDescent="0.25">
      <c r="F47909" s="469"/>
    </row>
    <row r="47910" spans="6:6" x14ac:dyDescent="0.25">
      <c r="F47910" s="469"/>
    </row>
    <row r="47911" spans="6:6" x14ac:dyDescent="0.25">
      <c r="F47911" s="469"/>
    </row>
    <row r="47912" spans="6:6" x14ac:dyDescent="0.25">
      <c r="F47912" s="469"/>
    </row>
    <row r="47913" spans="6:6" x14ac:dyDescent="0.25">
      <c r="F47913" s="469"/>
    </row>
    <row r="47914" spans="6:6" x14ac:dyDescent="0.25">
      <c r="F47914" s="469"/>
    </row>
    <row r="47915" spans="6:6" x14ac:dyDescent="0.25">
      <c r="F47915" s="469"/>
    </row>
    <row r="47916" spans="6:6" x14ac:dyDescent="0.25">
      <c r="F47916" s="469"/>
    </row>
    <row r="47917" spans="6:6" x14ac:dyDescent="0.25">
      <c r="F47917" s="469"/>
    </row>
    <row r="47918" spans="6:6" x14ac:dyDescent="0.25">
      <c r="F47918" s="469"/>
    </row>
    <row r="47919" spans="6:6" x14ac:dyDescent="0.25">
      <c r="F47919" s="469"/>
    </row>
    <row r="47920" spans="6:6" x14ac:dyDescent="0.25">
      <c r="F47920" s="469"/>
    </row>
    <row r="47921" spans="6:6" x14ac:dyDescent="0.25">
      <c r="F47921" s="469"/>
    </row>
    <row r="47922" spans="6:6" x14ac:dyDescent="0.25">
      <c r="F47922" s="469"/>
    </row>
    <row r="47923" spans="6:6" x14ac:dyDescent="0.25">
      <c r="F47923" s="469"/>
    </row>
    <row r="47924" spans="6:6" x14ac:dyDescent="0.25">
      <c r="F47924" s="469"/>
    </row>
    <row r="47925" spans="6:6" x14ac:dyDescent="0.25">
      <c r="F47925" s="469"/>
    </row>
    <row r="47926" spans="6:6" x14ac:dyDescent="0.25">
      <c r="F47926" s="469"/>
    </row>
    <row r="47927" spans="6:6" x14ac:dyDescent="0.25">
      <c r="F47927" s="469"/>
    </row>
    <row r="47928" spans="6:6" x14ac:dyDescent="0.25">
      <c r="F47928" s="469"/>
    </row>
    <row r="47929" spans="6:6" x14ac:dyDescent="0.25">
      <c r="F47929" s="469"/>
    </row>
    <row r="47930" spans="6:6" x14ac:dyDescent="0.25">
      <c r="F47930" s="469"/>
    </row>
    <row r="47931" spans="6:6" x14ac:dyDescent="0.25">
      <c r="F47931" s="469"/>
    </row>
    <row r="47932" spans="6:6" x14ac:dyDescent="0.25">
      <c r="F47932" s="469"/>
    </row>
    <row r="47933" spans="6:6" x14ac:dyDescent="0.25">
      <c r="F47933" s="469"/>
    </row>
    <row r="47934" spans="6:6" x14ac:dyDescent="0.25">
      <c r="F47934" s="469"/>
    </row>
    <row r="47935" spans="6:6" x14ac:dyDescent="0.25">
      <c r="F47935" s="469"/>
    </row>
    <row r="47936" spans="6:6" x14ac:dyDescent="0.25">
      <c r="F47936" s="469"/>
    </row>
    <row r="47937" spans="6:6" x14ac:dyDescent="0.25">
      <c r="F47937" s="469"/>
    </row>
    <row r="47938" spans="6:6" x14ac:dyDescent="0.25">
      <c r="F47938" s="469"/>
    </row>
    <row r="47939" spans="6:6" x14ac:dyDescent="0.25">
      <c r="F47939" s="469"/>
    </row>
    <row r="47940" spans="6:6" x14ac:dyDescent="0.25">
      <c r="F47940" s="469"/>
    </row>
    <row r="47941" spans="6:6" x14ac:dyDescent="0.25">
      <c r="F47941" s="469"/>
    </row>
    <row r="47942" spans="6:6" x14ac:dyDescent="0.25">
      <c r="F47942" s="469"/>
    </row>
    <row r="47943" spans="6:6" x14ac:dyDescent="0.25">
      <c r="F47943" s="469"/>
    </row>
    <row r="47944" spans="6:6" x14ac:dyDescent="0.25">
      <c r="F47944" s="469"/>
    </row>
    <row r="47945" spans="6:6" x14ac:dyDescent="0.25">
      <c r="F47945" s="469"/>
    </row>
    <row r="47946" spans="6:6" x14ac:dyDescent="0.25">
      <c r="F47946" s="469"/>
    </row>
    <row r="47947" spans="6:6" x14ac:dyDescent="0.25">
      <c r="F47947" s="469"/>
    </row>
    <row r="47948" spans="6:6" x14ac:dyDescent="0.25">
      <c r="F47948" s="469"/>
    </row>
    <row r="47949" spans="6:6" x14ac:dyDescent="0.25">
      <c r="F47949" s="469"/>
    </row>
    <row r="47950" spans="6:6" x14ac:dyDescent="0.25">
      <c r="F47950" s="469"/>
    </row>
    <row r="47951" spans="6:6" x14ac:dyDescent="0.25">
      <c r="F47951" s="469"/>
    </row>
    <row r="47952" spans="6:6" x14ac:dyDescent="0.25">
      <c r="F47952" s="469"/>
    </row>
    <row r="47953" spans="6:6" x14ac:dyDescent="0.25">
      <c r="F47953" s="469"/>
    </row>
    <row r="47954" spans="6:6" x14ac:dyDescent="0.25">
      <c r="F47954" s="469"/>
    </row>
    <row r="47955" spans="6:6" x14ac:dyDescent="0.25">
      <c r="F47955" s="469"/>
    </row>
    <row r="47956" spans="6:6" x14ac:dyDescent="0.25">
      <c r="F47956" s="469"/>
    </row>
    <row r="47957" spans="6:6" x14ac:dyDescent="0.25">
      <c r="F47957" s="469"/>
    </row>
    <row r="47958" spans="6:6" x14ac:dyDescent="0.25">
      <c r="F47958" s="469"/>
    </row>
    <row r="47959" spans="6:6" x14ac:dyDescent="0.25">
      <c r="F47959" s="469"/>
    </row>
    <row r="47960" spans="6:6" x14ac:dyDescent="0.25">
      <c r="F47960" s="469"/>
    </row>
    <row r="47961" spans="6:6" x14ac:dyDescent="0.25">
      <c r="F47961" s="469"/>
    </row>
    <row r="47962" spans="6:6" x14ac:dyDescent="0.25">
      <c r="F47962" s="469"/>
    </row>
    <row r="47963" spans="6:6" x14ac:dyDescent="0.25">
      <c r="F47963" s="469"/>
    </row>
    <row r="47964" spans="6:6" x14ac:dyDescent="0.25">
      <c r="F47964" s="469"/>
    </row>
    <row r="47965" spans="6:6" x14ac:dyDescent="0.25">
      <c r="F47965" s="469"/>
    </row>
    <row r="47966" spans="6:6" x14ac:dyDescent="0.25">
      <c r="F47966" s="469"/>
    </row>
    <row r="47967" spans="6:6" x14ac:dyDescent="0.25">
      <c r="F47967" s="469"/>
    </row>
    <row r="47968" spans="6:6" x14ac:dyDescent="0.25">
      <c r="F47968" s="469"/>
    </row>
    <row r="47969" spans="6:6" x14ac:dyDescent="0.25">
      <c r="F47969" s="469"/>
    </row>
    <row r="47970" spans="6:6" x14ac:dyDescent="0.25">
      <c r="F47970" s="469"/>
    </row>
    <row r="47971" spans="6:6" x14ac:dyDescent="0.25">
      <c r="F47971" s="469"/>
    </row>
    <row r="47972" spans="6:6" x14ac:dyDescent="0.25">
      <c r="F47972" s="469"/>
    </row>
    <row r="47973" spans="6:6" x14ac:dyDescent="0.25">
      <c r="F47973" s="469"/>
    </row>
    <row r="47974" spans="6:6" x14ac:dyDescent="0.25">
      <c r="F47974" s="469"/>
    </row>
    <row r="47975" spans="6:6" x14ac:dyDescent="0.25">
      <c r="F47975" s="469"/>
    </row>
    <row r="47976" spans="6:6" x14ac:dyDescent="0.25">
      <c r="F47976" s="469"/>
    </row>
    <row r="47977" spans="6:6" x14ac:dyDescent="0.25">
      <c r="F47977" s="469"/>
    </row>
    <row r="47978" spans="6:6" x14ac:dyDescent="0.25">
      <c r="F47978" s="469"/>
    </row>
    <row r="47979" spans="6:6" x14ac:dyDescent="0.25">
      <c r="F47979" s="469"/>
    </row>
    <row r="47980" spans="6:6" x14ac:dyDescent="0.25">
      <c r="F47980" s="469"/>
    </row>
    <row r="47981" spans="6:6" x14ac:dyDescent="0.25">
      <c r="F47981" s="469"/>
    </row>
    <row r="47982" spans="6:6" x14ac:dyDescent="0.25">
      <c r="F47982" s="469"/>
    </row>
    <row r="47983" spans="6:6" x14ac:dyDescent="0.25">
      <c r="F47983" s="469"/>
    </row>
    <row r="47984" spans="6:6" x14ac:dyDescent="0.25">
      <c r="F47984" s="469"/>
    </row>
    <row r="47985" spans="6:6" x14ac:dyDescent="0.25">
      <c r="F47985" s="469"/>
    </row>
    <row r="47986" spans="6:6" x14ac:dyDescent="0.25">
      <c r="F47986" s="469"/>
    </row>
    <row r="47987" spans="6:6" x14ac:dyDescent="0.25">
      <c r="F47987" s="469"/>
    </row>
    <row r="47988" spans="6:6" x14ac:dyDescent="0.25">
      <c r="F47988" s="469"/>
    </row>
    <row r="47989" spans="6:6" x14ac:dyDescent="0.25">
      <c r="F47989" s="469"/>
    </row>
    <row r="47990" spans="6:6" x14ac:dyDescent="0.25">
      <c r="F47990" s="469"/>
    </row>
    <row r="47991" spans="6:6" x14ac:dyDescent="0.25">
      <c r="F47991" s="469"/>
    </row>
    <row r="47992" spans="6:6" x14ac:dyDescent="0.25">
      <c r="F47992" s="469"/>
    </row>
    <row r="47993" spans="6:6" x14ac:dyDescent="0.25">
      <c r="F47993" s="469"/>
    </row>
    <row r="47994" spans="6:6" x14ac:dyDescent="0.25">
      <c r="F47994" s="469"/>
    </row>
    <row r="47995" spans="6:6" x14ac:dyDescent="0.25">
      <c r="F47995" s="469"/>
    </row>
    <row r="47996" spans="6:6" x14ac:dyDescent="0.25">
      <c r="F47996" s="469"/>
    </row>
    <row r="47997" spans="6:6" x14ac:dyDescent="0.25">
      <c r="F47997" s="469"/>
    </row>
    <row r="47998" spans="6:6" x14ac:dyDescent="0.25">
      <c r="F47998" s="469"/>
    </row>
    <row r="47999" spans="6:6" x14ac:dyDescent="0.25">
      <c r="F47999" s="469"/>
    </row>
    <row r="48000" spans="6:6" x14ac:dyDescent="0.25">
      <c r="F48000" s="469"/>
    </row>
    <row r="48001" spans="6:6" x14ac:dyDescent="0.25">
      <c r="F48001" s="469"/>
    </row>
    <row r="48002" spans="6:6" x14ac:dyDescent="0.25">
      <c r="F48002" s="469"/>
    </row>
    <row r="48003" spans="6:6" x14ac:dyDescent="0.25">
      <c r="F48003" s="469"/>
    </row>
    <row r="48004" spans="6:6" x14ac:dyDescent="0.25">
      <c r="F48004" s="469"/>
    </row>
    <row r="48005" spans="6:6" x14ac:dyDescent="0.25">
      <c r="F48005" s="469"/>
    </row>
    <row r="48006" spans="6:6" x14ac:dyDescent="0.25">
      <c r="F48006" s="469"/>
    </row>
    <row r="48007" spans="6:6" x14ac:dyDescent="0.25">
      <c r="F48007" s="469"/>
    </row>
    <row r="48008" spans="6:6" x14ac:dyDescent="0.25">
      <c r="F48008" s="469"/>
    </row>
    <row r="48009" spans="6:6" x14ac:dyDescent="0.25">
      <c r="F48009" s="469"/>
    </row>
    <row r="48010" spans="6:6" x14ac:dyDescent="0.25">
      <c r="F48010" s="469"/>
    </row>
    <row r="48011" spans="6:6" x14ac:dyDescent="0.25">
      <c r="F48011" s="469"/>
    </row>
    <row r="48012" spans="6:6" x14ac:dyDescent="0.25">
      <c r="F48012" s="469"/>
    </row>
    <row r="48013" spans="6:6" x14ac:dyDescent="0.25">
      <c r="F48013" s="469"/>
    </row>
    <row r="48014" spans="6:6" x14ac:dyDescent="0.25">
      <c r="F48014" s="469"/>
    </row>
    <row r="48015" spans="6:6" x14ac:dyDescent="0.25">
      <c r="F48015" s="469"/>
    </row>
    <row r="48016" spans="6:6" x14ac:dyDescent="0.25">
      <c r="F48016" s="469"/>
    </row>
    <row r="48017" spans="6:6" x14ac:dyDescent="0.25">
      <c r="F48017" s="469"/>
    </row>
    <row r="48018" spans="6:6" x14ac:dyDescent="0.25">
      <c r="F48018" s="469"/>
    </row>
    <row r="48019" spans="6:6" x14ac:dyDescent="0.25">
      <c r="F48019" s="469"/>
    </row>
    <row r="48020" spans="6:6" x14ac:dyDescent="0.25">
      <c r="F48020" s="469"/>
    </row>
    <row r="48021" spans="6:6" x14ac:dyDescent="0.25">
      <c r="F48021" s="469"/>
    </row>
    <row r="48022" spans="6:6" x14ac:dyDescent="0.25">
      <c r="F48022" s="469"/>
    </row>
    <row r="48023" spans="6:6" x14ac:dyDescent="0.25">
      <c r="F48023" s="469"/>
    </row>
    <row r="48024" spans="6:6" x14ac:dyDescent="0.25">
      <c r="F48024" s="469"/>
    </row>
    <row r="48025" spans="6:6" x14ac:dyDescent="0.25">
      <c r="F48025" s="469"/>
    </row>
    <row r="48026" spans="6:6" x14ac:dyDescent="0.25">
      <c r="F48026" s="469"/>
    </row>
    <row r="48027" spans="6:6" x14ac:dyDescent="0.25">
      <c r="F48027" s="469"/>
    </row>
    <row r="48028" spans="6:6" x14ac:dyDescent="0.25">
      <c r="F48028" s="469"/>
    </row>
    <row r="48029" spans="6:6" x14ac:dyDescent="0.25">
      <c r="F48029" s="469"/>
    </row>
    <row r="48030" spans="6:6" x14ac:dyDescent="0.25">
      <c r="F48030" s="469"/>
    </row>
    <row r="48031" spans="6:6" x14ac:dyDescent="0.25">
      <c r="F48031" s="469"/>
    </row>
    <row r="48032" spans="6:6" x14ac:dyDescent="0.25">
      <c r="F48032" s="469"/>
    </row>
    <row r="48033" spans="6:6" x14ac:dyDescent="0.25">
      <c r="F48033" s="469"/>
    </row>
    <row r="48034" spans="6:6" x14ac:dyDescent="0.25">
      <c r="F48034" s="469"/>
    </row>
    <row r="48035" spans="6:6" x14ac:dyDescent="0.25">
      <c r="F48035" s="469"/>
    </row>
    <row r="48036" spans="6:6" x14ac:dyDescent="0.25">
      <c r="F48036" s="469"/>
    </row>
    <row r="48037" spans="6:6" x14ac:dyDescent="0.25">
      <c r="F48037" s="469"/>
    </row>
    <row r="48038" spans="6:6" x14ac:dyDescent="0.25">
      <c r="F48038" s="469"/>
    </row>
    <row r="48039" spans="6:6" x14ac:dyDescent="0.25">
      <c r="F48039" s="469"/>
    </row>
    <row r="48040" spans="6:6" x14ac:dyDescent="0.25">
      <c r="F48040" s="469"/>
    </row>
    <row r="48041" spans="6:6" x14ac:dyDescent="0.25">
      <c r="F48041" s="469"/>
    </row>
    <row r="48042" spans="6:6" x14ac:dyDescent="0.25">
      <c r="F48042" s="469"/>
    </row>
    <row r="48043" spans="6:6" x14ac:dyDescent="0.25">
      <c r="F48043" s="469"/>
    </row>
    <row r="48044" spans="6:6" x14ac:dyDescent="0.25">
      <c r="F48044" s="469"/>
    </row>
    <row r="48045" spans="6:6" x14ac:dyDescent="0.25">
      <c r="F48045" s="469"/>
    </row>
    <row r="48046" spans="6:6" x14ac:dyDescent="0.25">
      <c r="F48046" s="469"/>
    </row>
    <row r="48047" spans="6:6" x14ac:dyDescent="0.25">
      <c r="F48047" s="469"/>
    </row>
    <row r="48048" spans="6:6" x14ac:dyDescent="0.25">
      <c r="F48048" s="469"/>
    </row>
    <row r="48049" spans="6:6" x14ac:dyDescent="0.25">
      <c r="F48049" s="469"/>
    </row>
    <row r="48050" spans="6:6" x14ac:dyDescent="0.25">
      <c r="F48050" s="469"/>
    </row>
    <row r="48051" spans="6:6" x14ac:dyDescent="0.25">
      <c r="F48051" s="469"/>
    </row>
    <row r="48052" spans="6:6" x14ac:dyDescent="0.25">
      <c r="F48052" s="469"/>
    </row>
    <row r="48053" spans="6:6" x14ac:dyDescent="0.25">
      <c r="F48053" s="469"/>
    </row>
    <row r="48054" spans="6:6" x14ac:dyDescent="0.25">
      <c r="F48054" s="469"/>
    </row>
    <row r="48055" spans="6:6" x14ac:dyDescent="0.25">
      <c r="F48055" s="469"/>
    </row>
    <row r="48056" spans="6:6" x14ac:dyDescent="0.25">
      <c r="F48056" s="469"/>
    </row>
    <row r="48057" spans="6:6" x14ac:dyDescent="0.25">
      <c r="F48057" s="469"/>
    </row>
    <row r="48058" spans="6:6" x14ac:dyDescent="0.25">
      <c r="F48058" s="469"/>
    </row>
    <row r="48059" spans="6:6" x14ac:dyDescent="0.25">
      <c r="F48059" s="469"/>
    </row>
    <row r="48060" spans="6:6" x14ac:dyDescent="0.25">
      <c r="F48060" s="469"/>
    </row>
    <row r="48061" spans="6:6" x14ac:dyDescent="0.25">
      <c r="F48061" s="469"/>
    </row>
    <row r="48062" spans="6:6" x14ac:dyDescent="0.25">
      <c r="F48062" s="469"/>
    </row>
    <row r="48063" spans="6:6" x14ac:dyDescent="0.25">
      <c r="F48063" s="469"/>
    </row>
    <row r="48064" spans="6:6" x14ac:dyDescent="0.25">
      <c r="F48064" s="469"/>
    </row>
    <row r="48065" spans="6:6" x14ac:dyDescent="0.25">
      <c r="F48065" s="469"/>
    </row>
    <row r="48066" spans="6:6" x14ac:dyDescent="0.25">
      <c r="F48066" s="469"/>
    </row>
    <row r="48067" spans="6:6" x14ac:dyDescent="0.25">
      <c r="F48067" s="469"/>
    </row>
    <row r="48068" spans="6:6" x14ac:dyDescent="0.25">
      <c r="F48068" s="469"/>
    </row>
    <row r="48069" spans="6:6" x14ac:dyDescent="0.25">
      <c r="F48069" s="469"/>
    </row>
    <row r="48070" spans="6:6" x14ac:dyDescent="0.25">
      <c r="F48070" s="469"/>
    </row>
    <row r="48071" spans="6:6" x14ac:dyDescent="0.25">
      <c r="F48071" s="469"/>
    </row>
    <row r="48072" spans="6:6" x14ac:dyDescent="0.25">
      <c r="F48072" s="469"/>
    </row>
    <row r="48073" spans="6:6" x14ac:dyDescent="0.25">
      <c r="F48073" s="469"/>
    </row>
    <row r="48074" spans="6:6" x14ac:dyDescent="0.25">
      <c r="F48074" s="469"/>
    </row>
    <row r="48075" spans="6:6" x14ac:dyDescent="0.25">
      <c r="F48075" s="469"/>
    </row>
    <row r="48076" spans="6:6" x14ac:dyDescent="0.25">
      <c r="F48076" s="469"/>
    </row>
    <row r="48077" spans="6:6" x14ac:dyDescent="0.25">
      <c r="F48077" s="469"/>
    </row>
    <row r="48078" spans="6:6" x14ac:dyDescent="0.25">
      <c r="F48078" s="469"/>
    </row>
    <row r="48079" spans="6:6" x14ac:dyDescent="0.25">
      <c r="F48079" s="469"/>
    </row>
    <row r="48080" spans="6:6" x14ac:dyDescent="0.25">
      <c r="F48080" s="469"/>
    </row>
    <row r="48081" spans="6:6" x14ac:dyDescent="0.25">
      <c r="F48081" s="469"/>
    </row>
    <row r="48082" spans="6:6" x14ac:dyDescent="0.25">
      <c r="F48082" s="469"/>
    </row>
    <row r="48083" spans="6:6" x14ac:dyDescent="0.25">
      <c r="F48083" s="469"/>
    </row>
    <row r="48084" spans="6:6" x14ac:dyDescent="0.25">
      <c r="F48084" s="469"/>
    </row>
    <row r="48085" spans="6:6" x14ac:dyDescent="0.25">
      <c r="F48085" s="469"/>
    </row>
    <row r="48086" spans="6:6" x14ac:dyDescent="0.25">
      <c r="F48086" s="469"/>
    </row>
    <row r="48087" spans="6:6" x14ac:dyDescent="0.25">
      <c r="F48087" s="469"/>
    </row>
    <row r="48088" spans="6:6" x14ac:dyDescent="0.25">
      <c r="F48088" s="469"/>
    </row>
    <row r="48089" spans="6:6" x14ac:dyDescent="0.25">
      <c r="F48089" s="469"/>
    </row>
    <row r="48090" spans="6:6" x14ac:dyDescent="0.25">
      <c r="F48090" s="469"/>
    </row>
    <row r="48091" spans="6:6" x14ac:dyDescent="0.25">
      <c r="F48091" s="469"/>
    </row>
    <row r="48092" spans="6:6" x14ac:dyDescent="0.25">
      <c r="F48092" s="469"/>
    </row>
    <row r="48093" spans="6:6" x14ac:dyDescent="0.25">
      <c r="F48093" s="469"/>
    </row>
    <row r="48094" spans="6:6" x14ac:dyDescent="0.25">
      <c r="F48094" s="469"/>
    </row>
    <row r="48095" spans="6:6" x14ac:dyDescent="0.25">
      <c r="F48095" s="469"/>
    </row>
    <row r="48096" spans="6:6" x14ac:dyDescent="0.25">
      <c r="F48096" s="469"/>
    </row>
    <row r="48097" spans="6:6" x14ac:dyDescent="0.25">
      <c r="F48097" s="469"/>
    </row>
    <row r="48098" spans="6:6" x14ac:dyDescent="0.25">
      <c r="F48098" s="469"/>
    </row>
    <row r="48099" spans="6:6" x14ac:dyDescent="0.25">
      <c r="F48099" s="469"/>
    </row>
    <row r="48100" spans="6:6" x14ac:dyDescent="0.25">
      <c r="F48100" s="469"/>
    </row>
    <row r="48101" spans="6:6" x14ac:dyDescent="0.25">
      <c r="F48101" s="469"/>
    </row>
    <row r="48102" spans="6:6" x14ac:dyDescent="0.25">
      <c r="F48102" s="469"/>
    </row>
    <row r="48103" spans="6:6" x14ac:dyDescent="0.25">
      <c r="F48103" s="469"/>
    </row>
    <row r="48104" spans="6:6" x14ac:dyDescent="0.25">
      <c r="F48104" s="469"/>
    </row>
    <row r="48105" spans="6:6" x14ac:dyDescent="0.25">
      <c r="F48105" s="469"/>
    </row>
    <row r="48106" spans="6:6" x14ac:dyDescent="0.25">
      <c r="F48106" s="469"/>
    </row>
    <row r="48107" spans="6:6" x14ac:dyDescent="0.25">
      <c r="F48107" s="469"/>
    </row>
    <row r="48108" spans="6:6" x14ac:dyDescent="0.25">
      <c r="F48108" s="469"/>
    </row>
    <row r="48109" spans="6:6" x14ac:dyDescent="0.25">
      <c r="F48109" s="469"/>
    </row>
    <row r="48110" spans="6:6" x14ac:dyDescent="0.25">
      <c r="F48110" s="469"/>
    </row>
    <row r="48111" spans="6:6" x14ac:dyDescent="0.25">
      <c r="F48111" s="469"/>
    </row>
    <row r="48112" spans="6:6" x14ac:dyDescent="0.25">
      <c r="F48112" s="469"/>
    </row>
    <row r="48113" spans="6:6" x14ac:dyDescent="0.25">
      <c r="F48113" s="469"/>
    </row>
    <row r="48114" spans="6:6" x14ac:dyDescent="0.25">
      <c r="F48114" s="469"/>
    </row>
    <row r="48115" spans="6:6" x14ac:dyDescent="0.25">
      <c r="F48115" s="469"/>
    </row>
    <row r="48116" spans="6:6" x14ac:dyDescent="0.25">
      <c r="F48116" s="469"/>
    </row>
    <row r="48117" spans="6:6" x14ac:dyDescent="0.25">
      <c r="F48117" s="469"/>
    </row>
    <row r="48118" spans="6:6" x14ac:dyDescent="0.25">
      <c r="F48118" s="469"/>
    </row>
    <row r="48119" spans="6:6" x14ac:dyDescent="0.25">
      <c r="F48119" s="469"/>
    </row>
    <row r="48120" spans="6:6" x14ac:dyDescent="0.25">
      <c r="F48120" s="469"/>
    </row>
    <row r="48121" spans="6:6" x14ac:dyDescent="0.25">
      <c r="F48121" s="469"/>
    </row>
    <row r="48122" spans="6:6" x14ac:dyDescent="0.25">
      <c r="F48122" s="469"/>
    </row>
    <row r="48123" spans="6:6" x14ac:dyDescent="0.25">
      <c r="F48123" s="469"/>
    </row>
    <row r="48124" spans="6:6" x14ac:dyDescent="0.25">
      <c r="F48124" s="469"/>
    </row>
    <row r="48125" spans="6:6" x14ac:dyDescent="0.25">
      <c r="F48125" s="469"/>
    </row>
    <row r="48126" spans="6:6" x14ac:dyDescent="0.25">
      <c r="F48126" s="469"/>
    </row>
    <row r="48127" spans="6:6" x14ac:dyDescent="0.25">
      <c r="F48127" s="469"/>
    </row>
    <row r="48128" spans="6:6" x14ac:dyDescent="0.25">
      <c r="F48128" s="469"/>
    </row>
    <row r="48129" spans="6:6" x14ac:dyDescent="0.25">
      <c r="F48129" s="469"/>
    </row>
    <row r="48130" spans="6:6" x14ac:dyDescent="0.25">
      <c r="F48130" s="469"/>
    </row>
    <row r="48131" spans="6:6" x14ac:dyDescent="0.25">
      <c r="F48131" s="469"/>
    </row>
    <row r="48132" spans="6:6" x14ac:dyDescent="0.25">
      <c r="F48132" s="469"/>
    </row>
    <row r="48133" spans="6:6" x14ac:dyDescent="0.25">
      <c r="F48133" s="469"/>
    </row>
    <row r="48134" spans="6:6" x14ac:dyDescent="0.25">
      <c r="F48134" s="469"/>
    </row>
    <row r="48135" spans="6:6" x14ac:dyDescent="0.25">
      <c r="F48135" s="469"/>
    </row>
    <row r="48136" spans="6:6" x14ac:dyDescent="0.25">
      <c r="F48136" s="469"/>
    </row>
    <row r="48137" spans="6:6" x14ac:dyDescent="0.25">
      <c r="F48137" s="469"/>
    </row>
    <row r="48138" spans="6:6" x14ac:dyDescent="0.25">
      <c r="F48138" s="469"/>
    </row>
    <row r="48139" spans="6:6" x14ac:dyDescent="0.25">
      <c r="F48139" s="469"/>
    </row>
    <row r="48140" spans="6:6" x14ac:dyDescent="0.25">
      <c r="F48140" s="469"/>
    </row>
    <row r="48141" spans="6:6" x14ac:dyDescent="0.25">
      <c r="F48141" s="469"/>
    </row>
    <row r="48142" spans="6:6" x14ac:dyDescent="0.25">
      <c r="F48142" s="469"/>
    </row>
    <row r="48143" spans="6:6" x14ac:dyDescent="0.25">
      <c r="F48143" s="469"/>
    </row>
    <row r="48144" spans="6:6" x14ac:dyDescent="0.25">
      <c r="F48144" s="469"/>
    </row>
    <row r="48145" spans="6:6" x14ac:dyDescent="0.25">
      <c r="F48145" s="469"/>
    </row>
    <row r="48146" spans="6:6" x14ac:dyDescent="0.25">
      <c r="F48146" s="469"/>
    </row>
    <row r="48147" spans="6:6" x14ac:dyDescent="0.25">
      <c r="F48147" s="469"/>
    </row>
    <row r="48148" spans="6:6" x14ac:dyDescent="0.25">
      <c r="F48148" s="469"/>
    </row>
    <row r="48149" spans="6:6" x14ac:dyDescent="0.25">
      <c r="F48149" s="469"/>
    </row>
    <row r="48150" spans="6:6" x14ac:dyDescent="0.25">
      <c r="F48150" s="469"/>
    </row>
    <row r="48151" spans="6:6" x14ac:dyDescent="0.25">
      <c r="F48151" s="469"/>
    </row>
    <row r="48152" spans="6:6" x14ac:dyDescent="0.25">
      <c r="F48152" s="469"/>
    </row>
    <row r="48153" spans="6:6" x14ac:dyDescent="0.25">
      <c r="F48153" s="469"/>
    </row>
    <row r="48154" spans="6:6" x14ac:dyDescent="0.25">
      <c r="F48154" s="469"/>
    </row>
    <row r="48155" spans="6:6" x14ac:dyDescent="0.25">
      <c r="F48155" s="469"/>
    </row>
    <row r="48156" spans="6:6" x14ac:dyDescent="0.25">
      <c r="F48156" s="469"/>
    </row>
    <row r="48157" spans="6:6" x14ac:dyDescent="0.25">
      <c r="F48157" s="469"/>
    </row>
    <row r="48158" spans="6:6" x14ac:dyDescent="0.25">
      <c r="F48158" s="469"/>
    </row>
    <row r="48159" spans="6:6" x14ac:dyDescent="0.25">
      <c r="F48159" s="469"/>
    </row>
    <row r="48160" spans="6:6" x14ac:dyDescent="0.25">
      <c r="F48160" s="469"/>
    </row>
    <row r="48161" spans="6:6" x14ac:dyDescent="0.25">
      <c r="F48161" s="469"/>
    </row>
    <row r="48162" spans="6:6" x14ac:dyDescent="0.25">
      <c r="F48162" s="469"/>
    </row>
    <row r="48163" spans="6:6" x14ac:dyDescent="0.25">
      <c r="F48163" s="469"/>
    </row>
    <row r="48164" spans="6:6" x14ac:dyDescent="0.25">
      <c r="F48164" s="469"/>
    </row>
    <row r="48165" spans="6:6" x14ac:dyDescent="0.25">
      <c r="F48165" s="469"/>
    </row>
    <row r="48166" spans="6:6" x14ac:dyDescent="0.25">
      <c r="F48166" s="469"/>
    </row>
    <row r="48167" spans="6:6" x14ac:dyDescent="0.25">
      <c r="F48167" s="469"/>
    </row>
    <row r="48168" spans="6:6" x14ac:dyDescent="0.25">
      <c r="F48168" s="469"/>
    </row>
    <row r="48169" spans="6:6" x14ac:dyDescent="0.25">
      <c r="F48169" s="469"/>
    </row>
    <row r="48170" spans="6:6" x14ac:dyDescent="0.25">
      <c r="F48170" s="469"/>
    </row>
    <row r="48171" spans="6:6" x14ac:dyDescent="0.25">
      <c r="F48171" s="469"/>
    </row>
    <row r="48172" spans="6:6" x14ac:dyDescent="0.25">
      <c r="F48172" s="469"/>
    </row>
    <row r="48173" spans="6:6" x14ac:dyDescent="0.25">
      <c r="F48173" s="469"/>
    </row>
    <row r="48174" spans="6:6" x14ac:dyDescent="0.25">
      <c r="F48174" s="469"/>
    </row>
    <row r="48175" spans="6:6" x14ac:dyDescent="0.25">
      <c r="F48175" s="469"/>
    </row>
    <row r="48176" spans="6:6" x14ac:dyDescent="0.25">
      <c r="F48176" s="469"/>
    </row>
    <row r="48177" spans="6:6" x14ac:dyDescent="0.25">
      <c r="F48177" s="469"/>
    </row>
    <row r="48178" spans="6:6" x14ac:dyDescent="0.25">
      <c r="F48178" s="469"/>
    </row>
    <row r="48179" spans="6:6" x14ac:dyDescent="0.25">
      <c r="F48179" s="469"/>
    </row>
    <row r="48180" spans="6:6" x14ac:dyDescent="0.25">
      <c r="F48180" s="469"/>
    </row>
    <row r="48181" spans="6:6" x14ac:dyDescent="0.25">
      <c r="F48181" s="469"/>
    </row>
    <row r="48182" spans="6:6" x14ac:dyDescent="0.25">
      <c r="F48182" s="469"/>
    </row>
    <row r="48183" spans="6:6" x14ac:dyDescent="0.25">
      <c r="F48183" s="469"/>
    </row>
    <row r="48184" spans="6:6" x14ac:dyDescent="0.25">
      <c r="F48184" s="469"/>
    </row>
    <row r="48185" spans="6:6" x14ac:dyDescent="0.25">
      <c r="F48185" s="469"/>
    </row>
    <row r="48186" spans="6:6" x14ac:dyDescent="0.25">
      <c r="F48186" s="469"/>
    </row>
    <row r="48187" spans="6:6" x14ac:dyDescent="0.25">
      <c r="F48187" s="469"/>
    </row>
    <row r="48188" spans="6:6" x14ac:dyDescent="0.25">
      <c r="F48188" s="469"/>
    </row>
    <row r="48189" spans="6:6" x14ac:dyDescent="0.25">
      <c r="F48189" s="469"/>
    </row>
    <row r="48190" spans="6:6" x14ac:dyDescent="0.25">
      <c r="F48190" s="469"/>
    </row>
    <row r="48191" spans="6:6" x14ac:dyDescent="0.25">
      <c r="F48191" s="469"/>
    </row>
    <row r="48192" spans="6:6" x14ac:dyDescent="0.25">
      <c r="F48192" s="469"/>
    </row>
    <row r="48193" spans="6:6" x14ac:dyDescent="0.25">
      <c r="F48193" s="469"/>
    </row>
    <row r="48194" spans="6:6" x14ac:dyDescent="0.25">
      <c r="F48194" s="469"/>
    </row>
    <row r="48195" spans="6:6" x14ac:dyDescent="0.25">
      <c r="F48195" s="469"/>
    </row>
    <row r="48196" spans="6:6" x14ac:dyDescent="0.25">
      <c r="F48196" s="469"/>
    </row>
    <row r="48197" spans="6:6" x14ac:dyDescent="0.25">
      <c r="F48197" s="469"/>
    </row>
    <row r="48198" spans="6:6" x14ac:dyDescent="0.25">
      <c r="F48198" s="469"/>
    </row>
    <row r="48199" spans="6:6" x14ac:dyDescent="0.25">
      <c r="F48199" s="469"/>
    </row>
    <row r="48200" spans="6:6" x14ac:dyDescent="0.25">
      <c r="F48200" s="469"/>
    </row>
    <row r="48201" spans="6:6" x14ac:dyDescent="0.25">
      <c r="F48201" s="469"/>
    </row>
    <row r="48202" spans="6:6" x14ac:dyDescent="0.25">
      <c r="F48202" s="469"/>
    </row>
    <row r="48203" spans="6:6" x14ac:dyDescent="0.25">
      <c r="F48203" s="469"/>
    </row>
    <row r="48204" spans="6:6" x14ac:dyDescent="0.25">
      <c r="F48204" s="469"/>
    </row>
    <row r="48205" spans="6:6" x14ac:dyDescent="0.25">
      <c r="F48205" s="469"/>
    </row>
    <row r="48206" spans="6:6" x14ac:dyDescent="0.25">
      <c r="F48206" s="469"/>
    </row>
    <row r="48207" spans="6:6" x14ac:dyDescent="0.25">
      <c r="F48207" s="469"/>
    </row>
    <row r="48208" spans="6:6" x14ac:dyDescent="0.25">
      <c r="F48208" s="469"/>
    </row>
    <row r="48209" spans="6:6" x14ac:dyDescent="0.25">
      <c r="F48209" s="469"/>
    </row>
    <row r="48210" spans="6:6" x14ac:dyDescent="0.25">
      <c r="F48210" s="469"/>
    </row>
    <row r="48211" spans="6:6" x14ac:dyDescent="0.25">
      <c r="F48211" s="469"/>
    </row>
    <row r="48212" spans="6:6" x14ac:dyDescent="0.25">
      <c r="F48212" s="469"/>
    </row>
    <row r="48213" spans="6:6" x14ac:dyDescent="0.25">
      <c r="F48213" s="469"/>
    </row>
    <row r="48214" spans="6:6" x14ac:dyDescent="0.25">
      <c r="F48214" s="469"/>
    </row>
    <row r="48215" spans="6:6" x14ac:dyDescent="0.25">
      <c r="F48215" s="469"/>
    </row>
    <row r="48216" spans="6:6" x14ac:dyDescent="0.25">
      <c r="F48216" s="469"/>
    </row>
    <row r="48217" spans="6:6" x14ac:dyDescent="0.25">
      <c r="F48217" s="469"/>
    </row>
    <row r="48218" spans="6:6" x14ac:dyDescent="0.25">
      <c r="F48218" s="469"/>
    </row>
    <row r="48219" spans="6:6" x14ac:dyDescent="0.25">
      <c r="F48219" s="469"/>
    </row>
    <row r="48220" spans="6:6" x14ac:dyDescent="0.25">
      <c r="F48220" s="469"/>
    </row>
    <row r="48221" spans="6:6" x14ac:dyDescent="0.25">
      <c r="F48221" s="469"/>
    </row>
    <row r="48222" spans="6:6" x14ac:dyDescent="0.25">
      <c r="F48222" s="469"/>
    </row>
    <row r="48223" spans="6:6" x14ac:dyDescent="0.25">
      <c r="F48223" s="469"/>
    </row>
    <row r="48224" spans="6:6" x14ac:dyDescent="0.25">
      <c r="F48224" s="469"/>
    </row>
    <row r="48225" spans="6:6" x14ac:dyDescent="0.25">
      <c r="F48225" s="469"/>
    </row>
    <row r="48226" spans="6:6" x14ac:dyDescent="0.25">
      <c r="F48226" s="469"/>
    </row>
    <row r="48227" spans="6:6" x14ac:dyDescent="0.25">
      <c r="F48227" s="469"/>
    </row>
    <row r="48228" spans="6:6" x14ac:dyDescent="0.25">
      <c r="F48228" s="469"/>
    </row>
    <row r="48229" spans="6:6" x14ac:dyDescent="0.25">
      <c r="F48229" s="469"/>
    </row>
    <row r="48230" spans="6:6" x14ac:dyDescent="0.25">
      <c r="F48230" s="469"/>
    </row>
    <row r="48231" spans="6:6" x14ac:dyDescent="0.25">
      <c r="F48231" s="469"/>
    </row>
    <row r="48232" spans="6:6" x14ac:dyDescent="0.25">
      <c r="F48232" s="469"/>
    </row>
    <row r="48233" spans="6:6" x14ac:dyDescent="0.25">
      <c r="F48233" s="469"/>
    </row>
    <row r="48234" spans="6:6" x14ac:dyDescent="0.25">
      <c r="F48234" s="469"/>
    </row>
    <row r="48235" spans="6:6" x14ac:dyDescent="0.25">
      <c r="F48235" s="469"/>
    </row>
    <row r="48236" spans="6:6" x14ac:dyDescent="0.25">
      <c r="F48236" s="469"/>
    </row>
    <row r="48237" spans="6:6" x14ac:dyDescent="0.25">
      <c r="F48237" s="469"/>
    </row>
    <row r="48238" spans="6:6" x14ac:dyDescent="0.25">
      <c r="F48238" s="469"/>
    </row>
    <row r="48239" spans="6:6" x14ac:dyDescent="0.25">
      <c r="F48239" s="469"/>
    </row>
    <row r="48240" spans="6:6" x14ac:dyDescent="0.25">
      <c r="F48240" s="469"/>
    </row>
    <row r="48241" spans="6:6" x14ac:dyDescent="0.25">
      <c r="F48241" s="469"/>
    </row>
    <row r="48242" spans="6:6" x14ac:dyDescent="0.25">
      <c r="F48242" s="469"/>
    </row>
    <row r="48243" spans="6:6" x14ac:dyDescent="0.25">
      <c r="F48243" s="469"/>
    </row>
    <row r="48244" spans="6:6" x14ac:dyDescent="0.25">
      <c r="F48244" s="469"/>
    </row>
    <row r="48245" spans="6:6" x14ac:dyDescent="0.25">
      <c r="F48245" s="469"/>
    </row>
    <row r="48246" spans="6:6" x14ac:dyDescent="0.25">
      <c r="F48246" s="469"/>
    </row>
    <row r="48247" spans="6:6" x14ac:dyDescent="0.25">
      <c r="F48247" s="469"/>
    </row>
    <row r="48248" spans="6:6" x14ac:dyDescent="0.25">
      <c r="F48248" s="469"/>
    </row>
    <row r="48249" spans="6:6" x14ac:dyDescent="0.25">
      <c r="F48249" s="469"/>
    </row>
    <row r="48250" spans="6:6" x14ac:dyDescent="0.25">
      <c r="F48250" s="469"/>
    </row>
    <row r="48251" spans="6:6" x14ac:dyDescent="0.25">
      <c r="F48251" s="469"/>
    </row>
    <row r="48252" spans="6:6" x14ac:dyDescent="0.25">
      <c r="F48252" s="469"/>
    </row>
    <row r="48253" spans="6:6" x14ac:dyDescent="0.25">
      <c r="F48253" s="469"/>
    </row>
    <row r="48254" spans="6:6" x14ac:dyDescent="0.25">
      <c r="F48254" s="469"/>
    </row>
    <row r="48255" spans="6:6" x14ac:dyDescent="0.25">
      <c r="F48255" s="469"/>
    </row>
    <row r="48256" spans="6:6" x14ac:dyDescent="0.25">
      <c r="F48256" s="469"/>
    </row>
    <row r="48257" spans="6:6" x14ac:dyDescent="0.25">
      <c r="F48257" s="469"/>
    </row>
    <row r="48258" spans="6:6" x14ac:dyDescent="0.25">
      <c r="F48258" s="469"/>
    </row>
    <row r="48259" spans="6:6" x14ac:dyDescent="0.25">
      <c r="F48259" s="469"/>
    </row>
    <row r="48260" spans="6:6" x14ac:dyDescent="0.25">
      <c r="F48260" s="469"/>
    </row>
    <row r="48261" spans="6:6" x14ac:dyDescent="0.25">
      <c r="F48261" s="469"/>
    </row>
    <row r="48262" spans="6:6" x14ac:dyDescent="0.25">
      <c r="F48262" s="469"/>
    </row>
    <row r="48263" spans="6:6" x14ac:dyDescent="0.25">
      <c r="F48263" s="469"/>
    </row>
    <row r="48264" spans="6:6" x14ac:dyDescent="0.25">
      <c r="F48264" s="469"/>
    </row>
    <row r="48265" spans="6:6" x14ac:dyDescent="0.25">
      <c r="F48265" s="469"/>
    </row>
    <row r="48266" spans="6:6" x14ac:dyDescent="0.25">
      <c r="F48266" s="469"/>
    </row>
    <row r="48267" spans="6:6" x14ac:dyDescent="0.25">
      <c r="F48267" s="469"/>
    </row>
    <row r="48268" spans="6:6" x14ac:dyDescent="0.25">
      <c r="F48268" s="469"/>
    </row>
    <row r="48269" spans="6:6" x14ac:dyDescent="0.25">
      <c r="F48269" s="469"/>
    </row>
    <row r="48270" spans="6:6" x14ac:dyDescent="0.25">
      <c r="F48270" s="469"/>
    </row>
    <row r="48271" spans="6:6" x14ac:dyDescent="0.25">
      <c r="F48271" s="469"/>
    </row>
    <row r="48272" spans="6:6" x14ac:dyDescent="0.25">
      <c r="F48272" s="469"/>
    </row>
    <row r="48273" spans="6:6" x14ac:dyDescent="0.25">
      <c r="F48273" s="469"/>
    </row>
    <row r="48274" spans="6:6" x14ac:dyDescent="0.25">
      <c r="F48274" s="469"/>
    </row>
    <row r="48275" spans="6:6" x14ac:dyDescent="0.25">
      <c r="F48275" s="469"/>
    </row>
    <row r="48276" spans="6:6" x14ac:dyDescent="0.25">
      <c r="F48276" s="469"/>
    </row>
    <row r="48277" spans="6:6" x14ac:dyDescent="0.25">
      <c r="F48277" s="469"/>
    </row>
    <row r="48278" spans="6:6" x14ac:dyDescent="0.25">
      <c r="F48278" s="469"/>
    </row>
    <row r="48279" spans="6:6" x14ac:dyDescent="0.25">
      <c r="F48279" s="469"/>
    </row>
    <row r="48280" spans="6:6" x14ac:dyDescent="0.25">
      <c r="F48280" s="469"/>
    </row>
    <row r="48281" spans="6:6" x14ac:dyDescent="0.25">
      <c r="F48281" s="469"/>
    </row>
    <row r="48282" spans="6:6" x14ac:dyDescent="0.25">
      <c r="F48282" s="469"/>
    </row>
    <row r="48283" spans="6:6" x14ac:dyDescent="0.25">
      <c r="F48283" s="469"/>
    </row>
    <row r="48284" spans="6:6" x14ac:dyDescent="0.25">
      <c r="F48284" s="469"/>
    </row>
    <row r="48285" spans="6:6" x14ac:dyDescent="0.25">
      <c r="F48285" s="469"/>
    </row>
    <row r="48286" spans="6:6" x14ac:dyDescent="0.25">
      <c r="F48286" s="469"/>
    </row>
    <row r="48287" spans="6:6" x14ac:dyDescent="0.25">
      <c r="F48287" s="469"/>
    </row>
    <row r="48288" spans="6:6" x14ac:dyDescent="0.25">
      <c r="F48288" s="469"/>
    </row>
    <row r="48289" spans="6:6" x14ac:dyDescent="0.25">
      <c r="F48289" s="469"/>
    </row>
    <row r="48290" spans="6:6" x14ac:dyDescent="0.25">
      <c r="F48290" s="469"/>
    </row>
    <row r="48291" spans="6:6" x14ac:dyDescent="0.25">
      <c r="F48291" s="469"/>
    </row>
    <row r="48292" spans="6:6" x14ac:dyDescent="0.25">
      <c r="F48292" s="469"/>
    </row>
    <row r="48293" spans="6:6" x14ac:dyDescent="0.25">
      <c r="F48293" s="469"/>
    </row>
    <row r="48294" spans="6:6" x14ac:dyDescent="0.25">
      <c r="F48294" s="469"/>
    </row>
    <row r="48295" spans="6:6" x14ac:dyDescent="0.25">
      <c r="F48295" s="469"/>
    </row>
    <row r="48296" spans="6:6" x14ac:dyDescent="0.25">
      <c r="F48296" s="469"/>
    </row>
    <row r="48297" spans="6:6" x14ac:dyDescent="0.25">
      <c r="F48297" s="469"/>
    </row>
    <row r="48298" spans="6:6" x14ac:dyDescent="0.25">
      <c r="F48298" s="469"/>
    </row>
    <row r="48299" spans="6:6" x14ac:dyDescent="0.25">
      <c r="F48299" s="469"/>
    </row>
    <row r="48300" spans="6:6" x14ac:dyDescent="0.25">
      <c r="F48300" s="469"/>
    </row>
    <row r="48301" spans="6:6" x14ac:dyDescent="0.25">
      <c r="F48301" s="469"/>
    </row>
    <row r="48302" spans="6:6" x14ac:dyDescent="0.25">
      <c r="F48302" s="469"/>
    </row>
    <row r="48303" spans="6:6" x14ac:dyDescent="0.25">
      <c r="F48303" s="469"/>
    </row>
    <row r="48304" spans="6:6" x14ac:dyDescent="0.25">
      <c r="F48304" s="469"/>
    </row>
    <row r="48305" spans="6:6" x14ac:dyDescent="0.25">
      <c r="F48305" s="469"/>
    </row>
    <row r="48306" spans="6:6" x14ac:dyDescent="0.25">
      <c r="F48306" s="469"/>
    </row>
    <row r="48307" spans="6:6" x14ac:dyDescent="0.25">
      <c r="F48307" s="469"/>
    </row>
    <row r="48308" spans="6:6" x14ac:dyDescent="0.25">
      <c r="F48308" s="469"/>
    </row>
    <row r="48309" spans="6:6" x14ac:dyDescent="0.25">
      <c r="F48309" s="469"/>
    </row>
    <row r="48310" spans="6:6" x14ac:dyDescent="0.25">
      <c r="F48310" s="469"/>
    </row>
    <row r="48311" spans="6:6" x14ac:dyDescent="0.25">
      <c r="F48311" s="469"/>
    </row>
    <row r="48312" spans="6:6" x14ac:dyDescent="0.25">
      <c r="F48312" s="469"/>
    </row>
    <row r="48313" spans="6:6" x14ac:dyDescent="0.25">
      <c r="F48313" s="469"/>
    </row>
    <row r="48314" spans="6:6" x14ac:dyDescent="0.25">
      <c r="F48314" s="469"/>
    </row>
    <row r="48315" spans="6:6" x14ac:dyDescent="0.25">
      <c r="F48315" s="469"/>
    </row>
    <row r="48316" spans="6:6" x14ac:dyDescent="0.25">
      <c r="F48316" s="469"/>
    </row>
    <row r="48317" spans="6:6" x14ac:dyDescent="0.25">
      <c r="F48317" s="469"/>
    </row>
    <row r="48318" spans="6:6" x14ac:dyDescent="0.25">
      <c r="F48318" s="469"/>
    </row>
    <row r="48319" spans="6:6" x14ac:dyDescent="0.25">
      <c r="F48319" s="469"/>
    </row>
    <row r="48320" spans="6:6" x14ac:dyDescent="0.25">
      <c r="F48320" s="469"/>
    </row>
    <row r="48321" spans="6:6" x14ac:dyDescent="0.25">
      <c r="F48321" s="469"/>
    </row>
    <row r="48322" spans="6:6" x14ac:dyDescent="0.25">
      <c r="F48322" s="469"/>
    </row>
    <row r="48323" spans="6:6" x14ac:dyDescent="0.25">
      <c r="F48323" s="469"/>
    </row>
    <row r="48324" spans="6:6" x14ac:dyDescent="0.25">
      <c r="F48324" s="469"/>
    </row>
    <row r="48325" spans="6:6" x14ac:dyDescent="0.25">
      <c r="F48325" s="469"/>
    </row>
    <row r="48326" spans="6:6" x14ac:dyDescent="0.25">
      <c r="F48326" s="469"/>
    </row>
    <row r="48327" spans="6:6" x14ac:dyDescent="0.25">
      <c r="F48327" s="469"/>
    </row>
    <row r="48328" spans="6:6" x14ac:dyDescent="0.25">
      <c r="F48328" s="469"/>
    </row>
    <row r="48329" spans="6:6" x14ac:dyDescent="0.25">
      <c r="F48329" s="469"/>
    </row>
    <row r="48330" spans="6:6" x14ac:dyDescent="0.25">
      <c r="F48330" s="469"/>
    </row>
    <row r="48331" spans="6:6" x14ac:dyDescent="0.25">
      <c r="F48331" s="469"/>
    </row>
    <row r="48332" spans="6:6" x14ac:dyDescent="0.25">
      <c r="F48332" s="469"/>
    </row>
    <row r="48333" spans="6:6" x14ac:dyDescent="0.25">
      <c r="F48333" s="469"/>
    </row>
    <row r="48334" spans="6:6" x14ac:dyDescent="0.25">
      <c r="F48334" s="469"/>
    </row>
    <row r="48335" spans="6:6" x14ac:dyDescent="0.25">
      <c r="F48335" s="469"/>
    </row>
    <row r="48336" spans="6:6" x14ac:dyDescent="0.25">
      <c r="F48336" s="469"/>
    </row>
    <row r="48337" spans="6:6" x14ac:dyDescent="0.25">
      <c r="F48337" s="469"/>
    </row>
    <row r="48338" spans="6:6" x14ac:dyDescent="0.25">
      <c r="F48338" s="469"/>
    </row>
    <row r="48339" spans="6:6" x14ac:dyDescent="0.25">
      <c r="F48339" s="469"/>
    </row>
    <row r="48340" spans="6:6" x14ac:dyDescent="0.25">
      <c r="F48340" s="469"/>
    </row>
    <row r="48341" spans="6:6" x14ac:dyDescent="0.25">
      <c r="F48341" s="469"/>
    </row>
    <row r="48342" spans="6:6" x14ac:dyDescent="0.25">
      <c r="F48342" s="469"/>
    </row>
    <row r="48343" spans="6:6" x14ac:dyDescent="0.25">
      <c r="F48343" s="469"/>
    </row>
    <row r="48344" spans="6:6" x14ac:dyDescent="0.25">
      <c r="F48344" s="469"/>
    </row>
    <row r="48345" spans="6:6" x14ac:dyDescent="0.25">
      <c r="F48345" s="469"/>
    </row>
    <row r="48346" spans="6:6" x14ac:dyDescent="0.25">
      <c r="F48346" s="469"/>
    </row>
    <row r="48347" spans="6:6" x14ac:dyDescent="0.25">
      <c r="F48347" s="469"/>
    </row>
    <row r="48348" spans="6:6" x14ac:dyDescent="0.25">
      <c r="F48348" s="469"/>
    </row>
    <row r="48349" spans="6:6" x14ac:dyDescent="0.25">
      <c r="F48349" s="469"/>
    </row>
    <row r="48350" spans="6:6" x14ac:dyDescent="0.25">
      <c r="F48350" s="469"/>
    </row>
    <row r="48351" spans="6:6" x14ac:dyDescent="0.25">
      <c r="F48351" s="469"/>
    </row>
    <row r="48352" spans="6:6" x14ac:dyDescent="0.25">
      <c r="F48352" s="469"/>
    </row>
    <row r="48353" spans="6:6" x14ac:dyDescent="0.25">
      <c r="F48353" s="469"/>
    </row>
    <row r="48354" spans="6:6" x14ac:dyDescent="0.25">
      <c r="F48354" s="469"/>
    </row>
    <row r="48355" spans="6:6" x14ac:dyDescent="0.25">
      <c r="F48355" s="469"/>
    </row>
    <row r="48356" spans="6:6" x14ac:dyDescent="0.25">
      <c r="F48356" s="469"/>
    </row>
    <row r="48357" spans="6:6" x14ac:dyDescent="0.25">
      <c r="F48357" s="469"/>
    </row>
    <row r="48358" spans="6:6" x14ac:dyDescent="0.25">
      <c r="F48358" s="469"/>
    </row>
    <row r="48359" spans="6:6" x14ac:dyDescent="0.25">
      <c r="F48359" s="469"/>
    </row>
    <row r="48360" spans="6:6" x14ac:dyDescent="0.25">
      <c r="F48360" s="469"/>
    </row>
    <row r="48361" spans="6:6" x14ac:dyDescent="0.25">
      <c r="F48361" s="469"/>
    </row>
    <row r="48362" spans="6:6" x14ac:dyDescent="0.25">
      <c r="F48362" s="469"/>
    </row>
    <row r="48363" spans="6:6" x14ac:dyDescent="0.25">
      <c r="F48363" s="469"/>
    </row>
    <row r="48364" spans="6:6" x14ac:dyDescent="0.25">
      <c r="F48364" s="469"/>
    </row>
    <row r="48365" spans="6:6" x14ac:dyDescent="0.25">
      <c r="F48365" s="469"/>
    </row>
    <row r="48366" spans="6:6" x14ac:dyDescent="0.25">
      <c r="F48366" s="469"/>
    </row>
    <row r="48367" spans="6:6" x14ac:dyDescent="0.25">
      <c r="F48367" s="469"/>
    </row>
    <row r="48368" spans="6:6" x14ac:dyDescent="0.25">
      <c r="F48368" s="469"/>
    </row>
    <row r="48369" spans="6:6" x14ac:dyDescent="0.25">
      <c r="F48369" s="469"/>
    </row>
    <row r="48370" spans="6:6" x14ac:dyDescent="0.25">
      <c r="F48370" s="469"/>
    </row>
    <row r="48371" spans="6:6" x14ac:dyDescent="0.25">
      <c r="F48371" s="469"/>
    </row>
    <row r="48372" spans="6:6" x14ac:dyDescent="0.25">
      <c r="F48372" s="469"/>
    </row>
    <row r="48373" spans="6:6" x14ac:dyDescent="0.25">
      <c r="F48373" s="469"/>
    </row>
    <row r="48374" spans="6:6" x14ac:dyDescent="0.25">
      <c r="F48374" s="469"/>
    </row>
    <row r="48375" spans="6:6" x14ac:dyDescent="0.25">
      <c r="F48375" s="469"/>
    </row>
    <row r="48376" spans="6:6" x14ac:dyDescent="0.25">
      <c r="F48376" s="469"/>
    </row>
    <row r="48377" spans="6:6" x14ac:dyDescent="0.25">
      <c r="F48377" s="469"/>
    </row>
    <row r="48378" spans="6:6" x14ac:dyDescent="0.25">
      <c r="F48378" s="469"/>
    </row>
    <row r="48379" spans="6:6" x14ac:dyDescent="0.25">
      <c r="F48379" s="469"/>
    </row>
    <row r="48380" spans="6:6" x14ac:dyDescent="0.25">
      <c r="F48380" s="469"/>
    </row>
    <row r="48381" spans="6:6" x14ac:dyDescent="0.25">
      <c r="F48381" s="469"/>
    </row>
    <row r="48382" spans="6:6" x14ac:dyDescent="0.25">
      <c r="F48382" s="469"/>
    </row>
    <row r="48383" spans="6:6" x14ac:dyDescent="0.25">
      <c r="F48383" s="469"/>
    </row>
    <row r="48384" spans="6:6" x14ac:dyDescent="0.25">
      <c r="F48384" s="469"/>
    </row>
    <row r="48385" spans="6:6" x14ac:dyDescent="0.25">
      <c r="F48385" s="469"/>
    </row>
    <row r="48386" spans="6:6" x14ac:dyDescent="0.25">
      <c r="F48386" s="469"/>
    </row>
    <row r="48387" spans="6:6" x14ac:dyDescent="0.25">
      <c r="F48387" s="469"/>
    </row>
    <row r="48388" spans="6:6" x14ac:dyDescent="0.25">
      <c r="F48388" s="469"/>
    </row>
    <row r="48389" spans="6:6" x14ac:dyDescent="0.25">
      <c r="F48389" s="469"/>
    </row>
    <row r="48390" spans="6:6" x14ac:dyDescent="0.25">
      <c r="F48390" s="469"/>
    </row>
    <row r="48391" spans="6:6" x14ac:dyDescent="0.25">
      <c r="F48391" s="469"/>
    </row>
    <row r="48392" spans="6:6" x14ac:dyDescent="0.25">
      <c r="F48392" s="469"/>
    </row>
    <row r="48393" spans="6:6" x14ac:dyDescent="0.25">
      <c r="F48393" s="469"/>
    </row>
    <row r="48394" spans="6:6" x14ac:dyDescent="0.25">
      <c r="F48394" s="469"/>
    </row>
    <row r="48395" spans="6:6" x14ac:dyDescent="0.25">
      <c r="F48395" s="469"/>
    </row>
    <row r="48396" spans="6:6" x14ac:dyDescent="0.25">
      <c r="F48396" s="469"/>
    </row>
    <row r="48397" spans="6:6" x14ac:dyDescent="0.25">
      <c r="F48397" s="469"/>
    </row>
    <row r="48398" spans="6:6" x14ac:dyDescent="0.25">
      <c r="F48398" s="469"/>
    </row>
    <row r="48399" spans="6:6" x14ac:dyDescent="0.25">
      <c r="F48399" s="469"/>
    </row>
    <row r="48400" spans="6:6" x14ac:dyDescent="0.25">
      <c r="F48400" s="469"/>
    </row>
    <row r="48401" spans="6:6" x14ac:dyDescent="0.25">
      <c r="F48401" s="469"/>
    </row>
    <row r="48402" spans="6:6" x14ac:dyDescent="0.25">
      <c r="F48402" s="469"/>
    </row>
    <row r="48403" spans="6:6" x14ac:dyDescent="0.25">
      <c r="F48403" s="469"/>
    </row>
    <row r="48404" spans="6:6" x14ac:dyDescent="0.25">
      <c r="F48404" s="469"/>
    </row>
    <row r="48405" spans="6:6" x14ac:dyDescent="0.25">
      <c r="F48405" s="469"/>
    </row>
    <row r="48406" spans="6:6" x14ac:dyDescent="0.25">
      <c r="F48406" s="469"/>
    </row>
    <row r="48407" spans="6:6" x14ac:dyDescent="0.25">
      <c r="F48407" s="469"/>
    </row>
    <row r="48408" spans="6:6" x14ac:dyDescent="0.25">
      <c r="F48408" s="469"/>
    </row>
    <row r="48409" spans="6:6" x14ac:dyDescent="0.25">
      <c r="F48409" s="469"/>
    </row>
    <row r="48410" spans="6:6" x14ac:dyDescent="0.25">
      <c r="F48410" s="469"/>
    </row>
    <row r="48411" spans="6:6" x14ac:dyDescent="0.25">
      <c r="F48411" s="469"/>
    </row>
    <row r="48412" spans="6:6" x14ac:dyDescent="0.25">
      <c r="F48412" s="469"/>
    </row>
    <row r="48413" spans="6:6" x14ac:dyDescent="0.25">
      <c r="F48413" s="469"/>
    </row>
    <row r="48414" spans="6:6" x14ac:dyDescent="0.25">
      <c r="F48414" s="469"/>
    </row>
    <row r="48415" spans="6:6" x14ac:dyDescent="0.25">
      <c r="F48415" s="469"/>
    </row>
    <row r="48416" spans="6:6" x14ac:dyDescent="0.25">
      <c r="F48416" s="469"/>
    </row>
    <row r="48417" spans="6:6" x14ac:dyDescent="0.25">
      <c r="F48417" s="469"/>
    </row>
    <row r="48418" spans="6:6" x14ac:dyDescent="0.25">
      <c r="F48418" s="469"/>
    </row>
    <row r="48419" spans="6:6" x14ac:dyDescent="0.25">
      <c r="F48419" s="469"/>
    </row>
    <row r="48420" spans="6:6" x14ac:dyDescent="0.25">
      <c r="F48420" s="469"/>
    </row>
    <row r="48421" spans="6:6" x14ac:dyDescent="0.25">
      <c r="F48421" s="469"/>
    </row>
    <row r="48422" spans="6:6" x14ac:dyDescent="0.25">
      <c r="F48422" s="469"/>
    </row>
    <row r="48423" spans="6:6" x14ac:dyDescent="0.25">
      <c r="F48423" s="469"/>
    </row>
    <row r="48424" spans="6:6" x14ac:dyDescent="0.25">
      <c r="F48424" s="469"/>
    </row>
    <row r="48425" spans="6:6" x14ac:dyDescent="0.25">
      <c r="F48425" s="469"/>
    </row>
    <row r="48426" spans="6:6" x14ac:dyDescent="0.25">
      <c r="F48426" s="469"/>
    </row>
    <row r="48427" spans="6:6" x14ac:dyDescent="0.25">
      <c r="F48427" s="469"/>
    </row>
    <row r="48428" spans="6:6" x14ac:dyDescent="0.25">
      <c r="F48428" s="469"/>
    </row>
    <row r="48429" spans="6:6" x14ac:dyDescent="0.25">
      <c r="F48429" s="469"/>
    </row>
    <row r="48430" spans="6:6" x14ac:dyDescent="0.25">
      <c r="F48430" s="469"/>
    </row>
    <row r="48431" spans="6:6" x14ac:dyDescent="0.25">
      <c r="F48431" s="469"/>
    </row>
    <row r="48432" spans="6:6" x14ac:dyDescent="0.25">
      <c r="F48432" s="469"/>
    </row>
    <row r="48433" spans="6:6" x14ac:dyDescent="0.25">
      <c r="F48433" s="469"/>
    </row>
    <row r="48434" spans="6:6" x14ac:dyDescent="0.25">
      <c r="F48434" s="469"/>
    </row>
    <row r="48435" spans="6:6" x14ac:dyDescent="0.25">
      <c r="F48435" s="469"/>
    </row>
    <row r="48436" spans="6:6" x14ac:dyDescent="0.25">
      <c r="F48436" s="469"/>
    </row>
    <row r="48437" spans="6:6" x14ac:dyDescent="0.25">
      <c r="F48437" s="469"/>
    </row>
    <row r="48438" spans="6:6" x14ac:dyDescent="0.25">
      <c r="F48438" s="469"/>
    </row>
    <row r="48439" spans="6:6" x14ac:dyDescent="0.25">
      <c r="F48439" s="469"/>
    </row>
    <row r="48440" spans="6:6" x14ac:dyDescent="0.25">
      <c r="F48440" s="469"/>
    </row>
    <row r="48441" spans="6:6" x14ac:dyDescent="0.25">
      <c r="F48441" s="469"/>
    </row>
    <row r="48442" spans="6:6" x14ac:dyDescent="0.25">
      <c r="F48442" s="469"/>
    </row>
    <row r="48443" spans="6:6" x14ac:dyDescent="0.25">
      <c r="F48443" s="469"/>
    </row>
    <row r="48444" spans="6:6" x14ac:dyDescent="0.25">
      <c r="F48444" s="469"/>
    </row>
    <row r="48445" spans="6:6" x14ac:dyDescent="0.25">
      <c r="F48445" s="469"/>
    </row>
    <row r="48446" spans="6:6" x14ac:dyDescent="0.25">
      <c r="F48446" s="469"/>
    </row>
    <row r="48447" spans="6:6" x14ac:dyDescent="0.25">
      <c r="F48447" s="469"/>
    </row>
    <row r="48448" spans="6:6" x14ac:dyDescent="0.25">
      <c r="F48448" s="469"/>
    </row>
    <row r="48449" spans="6:6" x14ac:dyDescent="0.25">
      <c r="F48449" s="469"/>
    </row>
    <row r="48450" spans="6:6" x14ac:dyDescent="0.25">
      <c r="F48450" s="469"/>
    </row>
    <row r="48451" spans="6:6" x14ac:dyDescent="0.25">
      <c r="F48451" s="469"/>
    </row>
    <row r="48452" spans="6:6" x14ac:dyDescent="0.25">
      <c r="F48452" s="469"/>
    </row>
    <row r="48453" spans="6:6" x14ac:dyDescent="0.25">
      <c r="F48453" s="469"/>
    </row>
    <row r="48454" spans="6:6" x14ac:dyDescent="0.25">
      <c r="F48454" s="469"/>
    </row>
    <row r="48455" spans="6:6" x14ac:dyDescent="0.25">
      <c r="F48455" s="469"/>
    </row>
    <row r="48456" spans="6:6" x14ac:dyDescent="0.25">
      <c r="F48456" s="469"/>
    </row>
    <row r="48457" spans="6:6" x14ac:dyDescent="0.25">
      <c r="F48457" s="469"/>
    </row>
    <row r="48458" spans="6:6" x14ac:dyDescent="0.25">
      <c r="F48458" s="469"/>
    </row>
    <row r="48459" spans="6:6" x14ac:dyDescent="0.25">
      <c r="F48459" s="469"/>
    </row>
    <row r="48460" spans="6:6" x14ac:dyDescent="0.25">
      <c r="F48460" s="469"/>
    </row>
    <row r="48461" spans="6:6" x14ac:dyDescent="0.25">
      <c r="F48461" s="469"/>
    </row>
    <row r="48462" spans="6:6" x14ac:dyDescent="0.25">
      <c r="F48462" s="469"/>
    </row>
    <row r="48463" spans="6:6" x14ac:dyDescent="0.25">
      <c r="F48463" s="469"/>
    </row>
    <row r="48464" spans="6:6" x14ac:dyDescent="0.25">
      <c r="F48464" s="469"/>
    </row>
    <row r="48465" spans="6:6" x14ac:dyDescent="0.25">
      <c r="F48465" s="469"/>
    </row>
    <row r="48466" spans="6:6" x14ac:dyDescent="0.25">
      <c r="F48466" s="469"/>
    </row>
    <row r="48467" spans="6:6" x14ac:dyDescent="0.25">
      <c r="F48467" s="469"/>
    </row>
    <row r="48468" spans="6:6" x14ac:dyDescent="0.25">
      <c r="F48468" s="469"/>
    </row>
    <row r="48469" spans="6:6" x14ac:dyDescent="0.25">
      <c r="F48469" s="469"/>
    </row>
    <row r="48470" spans="6:6" x14ac:dyDescent="0.25">
      <c r="F48470" s="469"/>
    </row>
    <row r="48471" spans="6:6" x14ac:dyDescent="0.25">
      <c r="F48471" s="469"/>
    </row>
    <row r="48472" spans="6:6" x14ac:dyDescent="0.25">
      <c r="F48472" s="469"/>
    </row>
    <row r="48473" spans="6:6" x14ac:dyDescent="0.25">
      <c r="F48473" s="469"/>
    </row>
    <row r="48474" spans="6:6" x14ac:dyDescent="0.25">
      <c r="F48474" s="469"/>
    </row>
    <row r="48475" spans="6:6" x14ac:dyDescent="0.25">
      <c r="F48475" s="469"/>
    </row>
    <row r="48476" spans="6:6" x14ac:dyDescent="0.25">
      <c r="F48476" s="469"/>
    </row>
    <row r="48477" spans="6:6" x14ac:dyDescent="0.25">
      <c r="F48477" s="469"/>
    </row>
    <row r="48478" spans="6:6" x14ac:dyDescent="0.25">
      <c r="F48478" s="469"/>
    </row>
    <row r="48479" spans="6:6" x14ac:dyDescent="0.25">
      <c r="F48479" s="469"/>
    </row>
    <row r="48480" spans="6:6" x14ac:dyDescent="0.25">
      <c r="F48480" s="469"/>
    </row>
    <row r="48481" spans="6:6" x14ac:dyDescent="0.25">
      <c r="F48481" s="469"/>
    </row>
    <row r="48482" spans="6:6" x14ac:dyDescent="0.25">
      <c r="F48482" s="469"/>
    </row>
    <row r="48483" spans="6:6" x14ac:dyDescent="0.25">
      <c r="F48483" s="469"/>
    </row>
    <row r="48484" spans="6:6" x14ac:dyDescent="0.25">
      <c r="F48484" s="469"/>
    </row>
    <row r="48485" spans="6:6" x14ac:dyDescent="0.25">
      <c r="F48485" s="469"/>
    </row>
    <row r="48486" spans="6:6" x14ac:dyDescent="0.25">
      <c r="F48486" s="469"/>
    </row>
    <row r="48487" spans="6:6" x14ac:dyDescent="0.25">
      <c r="F48487" s="469"/>
    </row>
    <row r="48488" spans="6:6" x14ac:dyDescent="0.25">
      <c r="F48488" s="469"/>
    </row>
    <row r="48489" spans="6:6" x14ac:dyDescent="0.25">
      <c r="F48489" s="469"/>
    </row>
    <row r="48490" spans="6:6" x14ac:dyDescent="0.25">
      <c r="F48490" s="469"/>
    </row>
    <row r="48491" spans="6:6" x14ac:dyDescent="0.25">
      <c r="F48491" s="469"/>
    </row>
    <row r="48492" spans="6:6" x14ac:dyDescent="0.25">
      <c r="F48492" s="469"/>
    </row>
    <row r="48493" spans="6:6" x14ac:dyDescent="0.25">
      <c r="F48493" s="469"/>
    </row>
    <row r="48494" spans="6:6" x14ac:dyDescent="0.25">
      <c r="F48494" s="469"/>
    </row>
    <row r="48495" spans="6:6" x14ac:dyDescent="0.25">
      <c r="F48495" s="469"/>
    </row>
    <row r="48496" spans="6:6" x14ac:dyDescent="0.25">
      <c r="F48496" s="469"/>
    </row>
    <row r="48497" spans="6:6" x14ac:dyDescent="0.25">
      <c r="F48497" s="469"/>
    </row>
    <row r="48498" spans="6:6" x14ac:dyDescent="0.25">
      <c r="F48498" s="469"/>
    </row>
    <row r="48499" spans="6:6" x14ac:dyDescent="0.25">
      <c r="F48499" s="469"/>
    </row>
    <row r="48500" spans="6:6" x14ac:dyDescent="0.25">
      <c r="F48500" s="469"/>
    </row>
    <row r="48501" spans="6:6" x14ac:dyDescent="0.25">
      <c r="F48501" s="469"/>
    </row>
    <row r="48502" spans="6:6" x14ac:dyDescent="0.25">
      <c r="F48502" s="469"/>
    </row>
    <row r="48503" spans="6:6" x14ac:dyDescent="0.25">
      <c r="F48503" s="469"/>
    </row>
    <row r="48504" spans="6:6" x14ac:dyDescent="0.25">
      <c r="F48504" s="469"/>
    </row>
    <row r="48505" spans="6:6" x14ac:dyDescent="0.25">
      <c r="F48505" s="469"/>
    </row>
    <row r="48506" spans="6:6" x14ac:dyDescent="0.25">
      <c r="F48506" s="469"/>
    </row>
    <row r="48507" spans="6:6" x14ac:dyDescent="0.25">
      <c r="F48507" s="469"/>
    </row>
    <row r="48508" spans="6:6" x14ac:dyDescent="0.25">
      <c r="F48508" s="469"/>
    </row>
    <row r="48509" spans="6:6" x14ac:dyDescent="0.25">
      <c r="F48509" s="469"/>
    </row>
    <row r="48510" spans="6:6" x14ac:dyDescent="0.25">
      <c r="F48510" s="469"/>
    </row>
    <row r="48511" spans="6:6" x14ac:dyDescent="0.25">
      <c r="F48511" s="469"/>
    </row>
    <row r="48512" spans="6:6" x14ac:dyDescent="0.25">
      <c r="F48512" s="469"/>
    </row>
    <row r="48513" spans="6:6" x14ac:dyDescent="0.25">
      <c r="F48513" s="469"/>
    </row>
    <row r="48514" spans="6:6" x14ac:dyDescent="0.25">
      <c r="F48514" s="469"/>
    </row>
    <row r="48515" spans="6:6" x14ac:dyDescent="0.25">
      <c r="F48515" s="469"/>
    </row>
    <row r="48516" spans="6:6" x14ac:dyDescent="0.25">
      <c r="F48516" s="469"/>
    </row>
    <row r="48517" spans="6:6" x14ac:dyDescent="0.25">
      <c r="F48517" s="469"/>
    </row>
    <row r="48518" spans="6:6" x14ac:dyDescent="0.25">
      <c r="F48518" s="469"/>
    </row>
    <row r="48519" spans="6:6" x14ac:dyDescent="0.25">
      <c r="F48519" s="469"/>
    </row>
    <row r="48520" spans="6:6" x14ac:dyDescent="0.25">
      <c r="F48520" s="469"/>
    </row>
    <row r="48521" spans="6:6" x14ac:dyDescent="0.25">
      <c r="F48521" s="469"/>
    </row>
    <row r="48522" spans="6:6" x14ac:dyDescent="0.25">
      <c r="F48522" s="469"/>
    </row>
    <row r="48523" spans="6:6" x14ac:dyDescent="0.25">
      <c r="F48523" s="469"/>
    </row>
    <row r="48524" spans="6:6" x14ac:dyDescent="0.25">
      <c r="F48524" s="469"/>
    </row>
    <row r="48525" spans="6:6" x14ac:dyDescent="0.25">
      <c r="F48525" s="469"/>
    </row>
    <row r="48526" spans="6:6" x14ac:dyDescent="0.25">
      <c r="F48526" s="469"/>
    </row>
    <row r="48527" spans="6:6" x14ac:dyDescent="0.25">
      <c r="F48527" s="469"/>
    </row>
    <row r="48528" spans="6:6" x14ac:dyDescent="0.25">
      <c r="F48528" s="469"/>
    </row>
    <row r="48529" spans="6:6" x14ac:dyDescent="0.25">
      <c r="F48529" s="469"/>
    </row>
    <row r="48530" spans="6:6" x14ac:dyDescent="0.25">
      <c r="F48530" s="469"/>
    </row>
    <row r="48531" spans="6:6" x14ac:dyDescent="0.25">
      <c r="F48531" s="469"/>
    </row>
    <row r="48532" spans="6:6" x14ac:dyDescent="0.25">
      <c r="F48532" s="469"/>
    </row>
    <row r="48533" spans="6:6" x14ac:dyDescent="0.25">
      <c r="F48533" s="469"/>
    </row>
    <row r="48534" spans="6:6" x14ac:dyDescent="0.25">
      <c r="F48534" s="469"/>
    </row>
    <row r="48535" spans="6:6" x14ac:dyDescent="0.25">
      <c r="F48535" s="469"/>
    </row>
    <row r="48536" spans="6:6" x14ac:dyDescent="0.25">
      <c r="F48536" s="469"/>
    </row>
    <row r="48537" spans="6:6" x14ac:dyDescent="0.25">
      <c r="F48537" s="469"/>
    </row>
    <row r="48538" spans="6:6" x14ac:dyDescent="0.25">
      <c r="F48538" s="469"/>
    </row>
    <row r="48539" spans="6:6" x14ac:dyDescent="0.25">
      <c r="F48539" s="469"/>
    </row>
    <row r="48540" spans="6:6" x14ac:dyDescent="0.25">
      <c r="F48540" s="469"/>
    </row>
    <row r="48541" spans="6:6" x14ac:dyDescent="0.25">
      <c r="F48541" s="469"/>
    </row>
    <row r="48542" spans="6:6" x14ac:dyDescent="0.25">
      <c r="F48542" s="469"/>
    </row>
    <row r="48543" spans="6:6" x14ac:dyDescent="0.25">
      <c r="F48543" s="469"/>
    </row>
    <row r="48544" spans="6:6" x14ac:dyDescent="0.25">
      <c r="F48544" s="469"/>
    </row>
    <row r="48545" spans="6:6" x14ac:dyDescent="0.25">
      <c r="F48545" s="469"/>
    </row>
    <row r="48546" spans="6:6" x14ac:dyDescent="0.25">
      <c r="F48546" s="469"/>
    </row>
    <row r="48547" spans="6:6" x14ac:dyDescent="0.25">
      <c r="F48547" s="469"/>
    </row>
    <row r="48548" spans="6:6" x14ac:dyDescent="0.25">
      <c r="F48548" s="469"/>
    </row>
    <row r="48549" spans="6:6" x14ac:dyDescent="0.25">
      <c r="F48549" s="469"/>
    </row>
    <row r="48550" spans="6:6" x14ac:dyDescent="0.25">
      <c r="F48550" s="469"/>
    </row>
    <row r="48551" spans="6:6" x14ac:dyDescent="0.25">
      <c r="F48551" s="469"/>
    </row>
    <row r="48552" spans="6:6" x14ac:dyDescent="0.25">
      <c r="F48552" s="469"/>
    </row>
    <row r="48553" spans="6:6" x14ac:dyDescent="0.25">
      <c r="F48553" s="469"/>
    </row>
    <row r="48554" spans="6:6" x14ac:dyDescent="0.25">
      <c r="F48554" s="469"/>
    </row>
    <row r="48555" spans="6:6" x14ac:dyDescent="0.25">
      <c r="F48555" s="469"/>
    </row>
    <row r="48556" spans="6:6" x14ac:dyDescent="0.25">
      <c r="F48556" s="469"/>
    </row>
    <row r="48557" spans="6:6" x14ac:dyDescent="0.25">
      <c r="F48557" s="469"/>
    </row>
    <row r="48558" spans="6:6" x14ac:dyDescent="0.25">
      <c r="F48558" s="469"/>
    </row>
    <row r="48559" spans="6:6" x14ac:dyDescent="0.25">
      <c r="F48559" s="469"/>
    </row>
    <row r="48560" spans="6:6" x14ac:dyDescent="0.25">
      <c r="F48560" s="469"/>
    </row>
    <row r="48561" spans="6:6" x14ac:dyDescent="0.25">
      <c r="F48561" s="469"/>
    </row>
    <row r="48562" spans="6:6" x14ac:dyDescent="0.25">
      <c r="F48562" s="469"/>
    </row>
    <row r="48563" spans="6:6" x14ac:dyDescent="0.25">
      <c r="F48563" s="469"/>
    </row>
    <row r="48564" spans="6:6" x14ac:dyDescent="0.25">
      <c r="F48564" s="469"/>
    </row>
    <row r="48565" spans="6:6" x14ac:dyDescent="0.25">
      <c r="F48565" s="469"/>
    </row>
    <row r="48566" spans="6:6" x14ac:dyDescent="0.25">
      <c r="F48566" s="469"/>
    </row>
    <row r="48567" spans="6:6" x14ac:dyDescent="0.25">
      <c r="F48567" s="469"/>
    </row>
    <row r="48568" spans="6:6" x14ac:dyDescent="0.25">
      <c r="F48568" s="469"/>
    </row>
    <row r="48569" spans="6:6" x14ac:dyDescent="0.25">
      <c r="F48569" s="469"/>
    </row>
    <row r="48570" spans="6:6" x14ac:dyDescent="0.25">
      <c r="F48570" s="469"/>
    </row>
    <row r="48571" spans="6:6" x14ac:dyDescent="0.25">
      <c r="F48571" s="469"/>
    </row>
    <row r="48572" spans="6:6" x14ac:dyDescent="0.25">
      <c r="F48572" s="469"/>
    </row>
    <row r="48573" spans="6:6" x14ac:dyDescent="0.25">
      <c r="F48573" s="469"/>
    </row>
    <row r="48574" spans="6:6" x14ac:dyDescent="0.25">
      <c r="F48574" s="469"/>
    </row>
    <row r="48575" spans="6:6" x14ac:dyDescent="0.25">
      <c r="F48575" s="469"/>
    </row>
    <row r="48576" spans="6:6" x14ac:dyDescent="0.25">
      <c r="F48576" s="469"/>
    </row>
    <row r="48577" spans="6:6" x14ac:dyDescent="0.25">
      <c r="F48577" s="469"/>
    </row>
    <row r="48578" spans="6:6" x14ac:dyDescent="0.25">
      <c r="F48578" s="469"/>
    </row>
    <row r="48579" spans="6:6" x14ac:dyDescent="0.25">
      <c r="F48579" s="469"/>
    </row>
    <row r="48580" spans="6:6" x14ac:dyDescent="0.25">
      <c r="F48580" s="469"/>
    </row>
    <row r="48581" spans="6:6" x14ac:dyDescent="0.25">
      <c r="F48581" s="469"/>
    </row>
    <row r="48582" spans="6:6" x14ac:dyDescent="0.25">
      <c r="F48582" s="469"/>
    </row>
    <row r="48583" spans="6:6" x14ac:dyDescent="0.25">
      <c r="F48583" s="469"/>
    </row>
    <row r="48584" spans="6:6" x14ac:dyDescent="0.25">
      <c r="F48584" s="469"/>
    </row>
    <row r="48585" spans="6:6" x14ac:dyDescent="0.25">
      <c r="F48585" s="469"/>
    </row>
    <row r="48586" spans="6:6" x14ac:dyDescent="0.25">
      <c r="F48586" s="469"/>
    </row>
    <row r="48587" spans="6:6" x14ac:dyDescent="0.25">
      <c r="F48587" s="469"/>
    </row>
    <row r="48588" spans="6:6" x14ac:dyDescent="0.25">
      <c r="F48588" s="469"/>
    </row>
    <row r="48589" spans="6:6" x14ac:dyDescent="0.25">
      <c r="F48589" s="469"/>
    </row>
    <row r="48590" spans="6:6" x14ac:dyDescent="0.25">
      <c r="F48590" s="469"/>
    </row>
    <row r="48591" spans="6:6" x14ac:dyDescent="0.25">
      <c r="F48591" s="469"/>
    </row>
    <row r="48592" spans="6:6" x14ac:dyDescent="0.25">
      <c r="F48592" s="469"/>
    </row>
    <row r="48593" spans="6:6" x14ac:dyDescent="0.25">
      <c r="F48593" s="469"/>
    </row>
    <row r="48594" spans="6:6" x14ac:dyDescent="0.25">
      <c r="F48594" s="469"/>
    </row>
    <row r="48595" spans="6:6" x14ac:dyDescent="0.25">
      <c r="F48595" s="469"/>
    </row>
    <row r="48596" spans="6:6" x14ac:dyDescent="0.25">
      <c r="F48596" s="469"/>
    </row>
    <row r="48597" spans="6:6" x14ac:dyDescent="0.25">
      <c r="F48597" s="469"/>
    </row>
    <row r="48598" spans="6:6" x14ac:dyDescent="0.25">
      <c r="F48598" s="469"/>
    </row>
    <row r="48599" spans="6:6" x14ac:dyDescent="0.25">
      <c r="F48599" s="469"/>
    </row>
    <row r="48600" spans="6:6" x14ac:dyDescent="0.25">
      <c r="F48600" s="469"/>
    </row>
    <row r="48601" spans="6:6" x14ac:dyDescent="0.25">
      <c r="F48601" s="469"/>
    </row>
    <row r="48602" spans="6:6" x14ac:dyDescent="0.25">
      <c r="F48602" s="469"/>
    </row>
    <row r="48603" spans="6:6" x14ac:dyDescent="0.25">
      <c r="F48603" s="469"/>
    </row>
    <row r="48604" spans="6:6" x14ac:dyDescent="0.25">
      <c r="F48604" s="469"/>
    </row>
    <row r="48605" spans="6:6" x14ac:dyDescent="0.25">
      <c r="F48605" s="469"/>
    </row>
    <row r="48606" spans="6:6" x14ac:dyDescent="0.25">
      <c r="F48606" s="469"/>
    </row>
    <row r="48607" spans="6:6" x14ac:dyDescent="0.25">
      <c r="F48607" s="469"/>
    </row>
    <row r="48608" spans="6:6" x14ac:dyDescent="0.25">
      <c r="F48608" s="469"/>
    </row>
    <row r="48609" spans="6:6" x14ac:dyDescent="0.25">
      <c r="F48609" s="469"/>
    </row>
    <row r="48610" spans="6:6" x14ac:dyDescent="0.25">
      <c r="F48610" s="469"/>
    </row>
    <row r="48611" spans="6:6" x14ac:dyDescent="0.25">
      <c r="F48611" s="469"/>
    </row>
    <row r="48612" spans="6:6" x14ac:dyDescent="0.25">
      <c r="F48612" s="469"/>
    </row>
    <row r="48613" spans="6:6" x14ac:dyDescent="0.25">
      <c r="F48613" s="469"/>
    </row>
    <row r="48614" spans="6:6" x14ac:dyDescent="0.25">
      <c r="F48614" s="469"/>
    </row>
    <row r="48615" spans="6:6" x14ac:dyDescent="0.25">
      <c r="F48615" s="469"/>
    </row>
    <row r="48616" spans="6:6" x14ac:dyDescent="0.25">
      <c r="F48616" s="469"/>
    </row>
    <row r="48617" spans="6:6" x14ac:dyDescent="0.25">
      <c r="F48617" s="469"/>
    </row>
    <row r="48618" spans="6:6" x14ac:dyDescent="0.25">
      <c r="F48618" s="469"/>
    </row>
    <row r="48619" spans="6:6" x14ac:dyDescent="0.25">
      <c r="F48619" s="469"/>
    </row>
    <row r="48620" spans="6:6" x14ac:dyDescent="0.25">
      <c r="F48620" s="469"/>
    </row>
    <row r="48621" spans="6:6" x14ac:dyDescent="0.25">
      <c r="F48621" s="469"/>
    </row>
    <row r="48622" spans="6:6" x14ac:dyDescent="0.25">
      <c r="F48622" s="469"/>
    </row>
    <row r="48623" spans="6:6" x14ac:dyDescent="0.25">
      <c r="F48623" s="469"/>
    </row>
    <row r="48624" spans="6:6" x14ac:dyDescent="0.25">
      <c r="F48624" s="469"/>
    </row>
    <row r="48625" spans="6:6" x14ac:dyDescent="0.25">
      <c r="F48625" s="469"/>
    </row>
    <row r="48626" spans="6:6" x14ac:dyDescent="0.25">
      <c r="F48626" s="469"/>
    </row>
    <row r="48627" spans="6:6" x14ac:dyDescent="0.25">
      <c r="F48627" s="469"/>
    </row>
    <row r="48628" spans="6:6" x14ac:dyDescent="0.25">
      <c r="F48628" s="469"/>
    </row>
    <row r="48629" spans="6:6" x14ac:dyDescent="0.25">
      <c r="F48629" s="469"/>
    </row>
    <row r="48630" spans="6:6" x14ac:dyDescent="0.25">
      <c r="F48630" s="469"/>
    </row>
    <row r="48631" spans="6:6" x14ac:dyDescent="0.25">
      <c r="F48631" s="469"/>
    </row>
    <row r="48632" spans="6:6" x14ac:dyDescent="0.25">
      <c r="F48632" s="469"/>
    </row>
    <row r="48633" spans="6:6" x14ac:dyDescent="0.25">
      <c r="F48633" s="469"/>
    </row>
    <row r="48634" spans="6:6" x14ac:dyDescent="0.25">
      <c r="F48634" s="469"/>
    </row>
    <row r="48635" spans="6:6" x14ac:dyDescent="0.25">
      <c r="F48635" s="469"/>
    </row>
    <row r="48636" spans="6:6" x14ac:dyDescent="0.25">
      <c r="F48636" s="469"/>
    </row>
    <row r="48637" spans="6:6" x14ac:dyDescent="0.25">
      <c r="F48637" s="469"/>
    </row>
    <row r="48638" spans="6:6" x14ac:dyDescent="0.25">
      <c r="F48638" s="469"/>
    </row>
    <row r="48639" spans="6:6" x14ac:dyDescent="0.25">
      <c r="F48639" s="469"/>
    </row>
    <row r="48640" spans="6:6" x14ac:dyDescent="0.25">
      <c r="F48640" s="469"/>
    </row>
    <row r="48641" spans="6:6" x14ac:dyDescent="0.25">
      <c r="F48641" s="469"/>
    </row>
    <row r="48642" spans="6:6" x14ac:dyDescent="0.25">
      <c r="F48642" s="469"/>
    </row>
    <row r="48643" spans="6:6" x14ac:dyDescent="0.25">
      <c r="F48643" s="469"/>
    </row>
    <row r="48644" spans="6:6" x14ac:dyDescent="0.25">
      <c r="F48644" s="469"/>
    </row>
    <row r="48645" spans="6:6" x14ac:dyDescent="0.25">
      <c r="F48645" s="469"/>
    </row>
    <row r="48646" spans="6:6" x14ac:dyDescent="0.25">
      <c r="F48646" s="469"/>
    </row>
    <row r="48647" spans="6:6" x14ac:dyDescent="0.25">
      <c r="F48647" s="469"/>
    </row>
    <row r="48648" spans="6:6" x14ac:dyDescent="0.25">
      <c r="F48648" s="469"/>
    </row>
    <row r="48649" spans="6:6" x14ac:dyDescent="0.25">
      <c r="F48649" s="469"/>
    </row>
    <row r="48650" spans="6:6" x14ac:dyDescent="0.25">
      <c r="F48650" s="469"/>
    </row>
    <row r="48651" spans="6:6" x14ac:dyDescent="0.25">
      <c r="F48651" s="469"/>
    </row>
    <row r="48652" spans="6:6" x14ac:dyDescent="0.25">
      <c r="F48652" s="469"/>
    </row>
    <row r="48653" spans="6:6" x14ac:dyDescent="0.25">
      <c r="F48653" s="469"/>
    </row>
    <row r="48654" spans="6:6" x14ac:dyDescent="0.25">
      <c r="F48654" s="469"/>
    </row>
    <row r="48655" spans="6:6" x14ac:dyDescent="0.25">
      <c r="F48655" s="469"/>
    </row>
    <row r="48656" spans="6:6" x14ac:dyDescent="0.25">
      <c r="F48656" s="469"/>
    </row>
    <row r="48657" spans="6:6" x14ac:dyDescent="0.25">
      <c r="F48657" s="469"/>
    </row>
    <row r="48658" spans="6:6" x14ac:dyDescent="0.25">
      <c r="F48658" s="469"/>
    </row>
    <row r="48659" spans="6:6" x14ac:dyDescent="0.25">
      <c r="F48659" s="469"/>
    </row>
    <row r="48660" spans="6:6" x14ac:dyDescent="0.25">
      <c r="F48660" s="469"/>
    </row>
    <row r="48661" spans="6:6" x14ac:dyDescent="0.25">
      <c r="F48661" s="469"/>
    </row>
    <row r="48662" spans="6:6" x14ac:dyDescent="0.25">
      <c r="F48662" s="469"/>
    </row>
    <row r="48663" spans="6:6" x14ac:dyDescent="0.25">
      <c r="F48663" s="469"/>
    </row>
    <row r="48664" spans="6:6" x14ac:dyDescent="0.25">
      <c r="F48664" s="469"/>
    </row>
    <row r="48665" spans="6:6" x14ac:dyDescent="0.25">
      <c r="F48665" s="469"/>
    </row>
    <row r="48666" spans="6:6" x14ac:dyDescent="0.25">
      <c r="F48666" s="469"/>
    </row>
    <row r="48667" spans="6:6" x14ac:dyDescent="0.25">
      <c r="F48667" s="469"/>
    </row>
    <row r="48668" spans="6:6" x14ac:dyDescent="0.25">
      <c r="F48668" s="469"/>
    </row>
    <row r="48669" spans="6:6" x14ac:dyDescent="0.25">
      <c r="F48669" s="469"/>
    </row>
    <row r="48670" spans="6:6" x14ac:dyDescent="0.25">
      <c r="F48670" s="469"/>
    </row>
    <row r="48671" spans="6:6" x14ac:dyDescent="0.25">
      <c r="F48671" s="469"/>
    </row>
    <row r="48672" spans="6:6" x14ac:dyDescent="0.25">
      <c r="F48672" s="469"/>
    </row>
    <row r="48673" spans="6:6" x14ac:dyDescent="0.25">
      <c r="F48673" s="469"/>
    </row>
    <row r="48674" spans="6:6" x14ac:dyDescent="0.25">
      <c r="F48674" s="469"/>
    </row>
    <row r="48675" spans="6:6" x14ac:dyDescent="0.25">
      <c r="F48675" s="469"/>
    </row>
    <row r="48676" spans="6:6" x14ac:dyDescent="0.25">
      <c r="F48676" s="469"/>
    </row>
    <row r="48677" spans="6:6" x14ac:dyDescent="0.25">
      <c r="F48677" s="469"/>
    </row>
    <row r="48678" spans="6:6" x14ac:dyDescent="0.25">
      <c r="F48678" s="469"/>
    </row>
    <row r="48679" spans="6:6" x14ac:dyDescent="0.25">
      <c r="F48679" s="469"/>
    </row>
    <row r="48680" spans="6:6" x14ac:dyDescent="0.25">
      <c r="F48680" s="469"/>
    </row>
    <row r="48681" spans="6:6" x14ac:dyDescent="0.25">
      <c r="F48681" s="469"/>
    </row>
    <row r="48682" spans="6:6" x14ac:dyDescent="0.25">
      <c r="F48682" s="469"/>
    </row>
    <row r="48683" spans="6:6" x14ac:dyDescent="0.25">
      <c r="F48683" s="469"/>
    </row>
    <row r="48684" spans="6:6" x14ac:dyDescent="0.25">
      <c r="F48684" s="469"/>
    </row>
    <row r="48685" spans="6:6" x14ac:dyDescent="0.25">
      <c r="F48685" s="469"/>
    </row>
    <row r="48686" spans="6:6" x14ac:dyDescent="0.25">
      <c r="F48686" s="469"/>
    </row>
    <row r="48687" spans="6:6" x14ac:dyDescent="0.25">
      <c r="F48687" s="469"/>
    </row>
    <row r="48688" spans="6:6" x14ac:dyDescent="0.25">
      <c r="F48688" s="469"/>
    </row>
    <row r="48689" spans="6:6" x14ac:dyDescent="0.25">
      <c r="F48689" s="469"/>
    </row>
    <row r="48690" spans="6:6" x14ac:dyDescent="0.25">
      <c r="F48690" s="469"/>
    </row>
    <row r="48691" spans="6:6" x14ac:dyDescent="0.25">
      <c r="F48691" s="469"/>
    </row>
    <row r="48692" spans="6:6" x14ac:dyDescent="0.25">
      <c r="F48692" s="469"/>
    </row>
    <row r="48693" spans="6:6" x14ac:dyDescent="0.25">
      <c r="F48693" s="469"/>
    </row>
    <row r="48694" spans="6:6" x14ac:dyDescent="0.25">
      <c r="F48694" s="469"/>
    </row>
    <row r="48695" spans="6:6" x14ac:dyDescent="0.25">
      <c r="F48695" s="469"/>
    </row>
    <row r="48696" spans="6:6" x14ac:dyDescent="0.25">
      <c r="F48696" s="469"/>
    </row>
    <row r="48697" spans="6:6" x14ac:dyDescent="0.25">
      <c r="F48697" s="469"/>
    </row>
    <row r="48698" spans="6:6" x14ac:dyDescent="0.25">
      <c r="F48698" s="469"/>
    </row>
    <row r="48699" spans="6:6" x14ac:dyDescent="0.25">
      <c r="F48699" s="469"/>
    </row>
    <row r="48700" spans="6:6" x14ac:dyDescent="0.25">
      <c r="F48700" s="469"/>
    </row>
    <row r="48701" spans="6:6" x14ac:dyDescent="0.25">
      <c r="F48701" s="469"/>
    </row>
    <row r="48702" spans="6:6" x14ac:dyDescent="0.25">
      <c r="F48702" s="469"/>
    </row>
    <row r="48703" spans="6:6" x14ac:dyDescent="0.25">
      <c r="F48703" s="469"/>
    </row>
    <row r="48704" spans="6:6" x14ac:dyDescent="0.25">
      <c r="F48704" s="469"/>
    </row>
    <row r="48705" spans="6:6" x14ac:dyDescent="0.25">
      <c r="F48705" s="469"/>
    </row>
    <row r="48706" spans="6:6" x14ac:dyDescent="0.25">
      <c r="F48706" s="469"/>
    </row>
    <row r="48707" spans="6:6" x14ac:dyDescent="0.25">
      <c r="F48707" s="469"/>
    </row>
    <row r="48708" spans="6:6" x14ac:dyDescent="0.25">
      <c r="F48708" s="469"/>
    </row>
    <row r="48709" spans="6:6" x14ac:dyDescent="0.25">
      <c r="F48709" s="469"/>
    </row>
    <row r="48710" spans="6:6" x14ac:dyDescent="0.25">
      <c r="F48710" s="469"/>
    </row>
    <row r="48711" spans="6:6" x14ac:dyDescent="0.25">
      <c r="F48711" s="469"/>
    </row>
    <row r="48712" spans="6:6" x14ac:dyDescent="0.25">
      <c r="F48712" s="469"/>
    </row>
    <row r="48713" spans="6:6" x14ac:dyDescent="0.25">
      <c r="F48713" s="469"/>
    </row>
    <row r="48714" spans="6:6" x14ac:dyDescent="0.25">
      <c r="F48714" s="469"/>
    </row>
    <row r="48715" spans="6:6" x14ac:dyDescent="0.25">
      <c r="F48715" s="469"/>
    </row>
    <row r="48716" spans="6:6" x14ac:dyDescent="0.25">
      <c r="F48716" s="469"/>
    </row>
    <row r="48717" spans="6:6" x14ac:dyDescent="0.25">
      <c r="F48717" s="469"/>
    </row>
    <row r="48718" spans="6:6" x14ac:dyDescent="0.25">
      <c r="F48718" s="469"/>
    </row>
    <row r="48719" spans="6:6" x14ac:dyDescent="0.25">
      <c r="F48719" s="469"/>
    </row>
    <row r="48720" spans="6:6" x14ac:dyDescent="0.25">
      <c r="F48720" s="469"/>
    </row>
    <row r="48721" spans="6:6" x14ac:dyDescent="0.25">
      <c r="F48721" s="469"/>
    </row>
    <row r="48722" spans="6:6" x14ac:dyDescent="0.25">
      <c r="F48722" s="469"/>
    </row>
    <row r="48723" spans="6:6" x14ac:dyDescent="0.25">
      <c r="F48723" s="469"/>
    </row>
    <row r="48724" spans="6:6" x14ac:dyDescent="0.25">
      <c r="F48724" s="469"/>
    </row>
    <row r="48725" spans="6:6" x14ac:dyDescent="0.25">
      <c r="F48725" s="469"/>
    </row>
    <row r="48726" spans="6:6" x14ac:dyDescent="0.25">
      <c r="F48726" s="469"/>
    </row>
    <row r="48727" spans="6:6" x14ac:dyDescent="0.25">
      <c r="F48727" s="469"/>
    </row>
    <row r="48728" spans="6:6" x14ac:dyDescent="0.25">
      <c r="F48728" s="469"/>
    </row>
    <row r="48729" spans="6:6" x14ac:dyDescent="0.25">
      <c r="F48729" s="469"/>
    </row>
    <row r="48730" spans="6:6" x14ac:dyDescent="0.25">
      <c r="F48730" s="469"/>
    </row>
    <row r="48731" spans="6:6" x14ac:dyDescent="0.25">
      <c r="F48731" s="469"/>
    </row>
    <row r="48732" spans="6:6" x14ac:dyDescent="0.25">
      <c r="F48732" s="469"/>
    </row>
    <row r="48733" spans="6:6" x14ac:dyDescent="0.25">
      <c r="F48733" s="469"/>
    </row>
    <row r="48734" spans="6:6" x14ac:dyDescent="0.25">
      <c r="F48734" s="469"/>
    </row>
    <row r="48735" spans="6:6" x14ac:dyDescent="0.25">
      <c r="F48735" s="469"/>
    </row>
    <row r="48736" spans="6:6" x14ac:dyDescent="0.25">
      <c r="F48736" s="469"/>
    </row>
    <row r="48737" spans="6:6" x14ac:dyDescent="0.25">
      <c r="F48737" s="469"/>
    </row>
    <row r="48738" spans="6:6" x14ac:dyDescent="0.25">
      <c r="F48738" s="469"/>
    </row>
    <row r="48739" spans="6:6" x14ac:dyDescent="0.25">
      <c r="F48739" s="469"/>
    </row>
    <row r="48740" spans="6:6" x14ac:dyDescent="0.25">
      <c r="F48740" s="469"/>
    </row>
    <row r="48741" spans="6:6" x14ac:dyDescent="0.25">
      <c r="F48741" s="469"/>
    </row>
    <row r="48742" spans="6:6" x14ac:dyDescent="0.25">
      <c r="F48742" s="469"/>
    </row>
    <row r="48743" spans="6:6" x14ac:dyDescent="0.25">
      <c r="F48743" s="469"/>
    </row>
    <row r="48744" spans="6:6" x14ac:dyDescent="0.25">
      <c r="F48744" s="469"/>
    </row>
    <row r="48745" spans="6:6" x14ac:dyDescent="0.25">
      <c r="F48745" s="469"/>
    </row>
    <row r="48746" spans="6:6" x14ac:dyDescent="0.25">
      <c r="F48746" s="469"/>
    </row>
    <row r="48747" spans="6:6" x14ac:dyDescent="0.25">
      <c r="F48747" s="469"/>
    </row>
    <row r="48748" spans="6:6" x14ac:dyDescent="0.25">
      <c r="F48748" s="469"/>
    </row>
    <row r="48749" spans="6:6" x14ac:dyDescent="0.25">
      <c r="F48749" s="469"/>
    </row>
    <row r="48750" spans="6:6" x14ac:dyDescent="0.25">
      <c r="F48750" s="469"/>
    </row>
    <row r="48751" spans="6:6" x14ac:dyDescent="0.25">
      <c r="F48751" s="469"/>
    </row>
    <row r="48752" spans="6:6" x14ac:dyDescent="0.25">
      <c r="F48752" s="469"/>
    </row>
    <row r="48753" spans="6:6" x14ac:dyDescent="0.25">
      <c r="F48753" s="469"/>
    </row>
    <row r="48754" spans="6:6" x14ac:dyDescent="0.25">
      <c r="F48754" s="469"/>
    </row>
    <row r="48755" spans="6:6" x14ac:dyDescent="0.25">
      <c r="F48755" s="469"/>
    </row>
    <row r="48756" spans="6:6" x14ac:dyDescent="0.25">
      <c r="F48756" s="469"/>
    </row>
    <row r="48757" spans="6:6" x14ac:dyDescent="0.25">
      <c r="F48757" s="469"/>
    </row>
    <row r="48758" spans="6:6" x14ac:dyDescent="0.25">
      <c r="F48758" s="469"/>
    </row>
    <row r="48759" spans="6:6" x14ac:dyDescent="0.25">
      <c r="F48759" s="469"/>
    </row>
    <row r="48760" spans="6:6" x14ac:dyDescent="0.25">
      <c r="F48760" s="469"/>
    </row>
    <row r="48761" spans="6:6" x14ac:dyDescent="0.25">
      <c r="F48761" s="469"/>
    </row>
    <row r="48762" spans="6:6" x14ac:dyDescent="0.25">
      <c r="F48762" s="469"/>
    </row>
    <row r="48763" spans="6:6" x14ac:dyDescent="0.25">
      <c r="F48763" s="469"/>
    </row>
    <row r="48764" spans="6:6" x14ac:dyDescent="0.25">
      <c r="F48764" s="469"/>
    </row>
    <row r="48765" spans="6:6" x14ac:dyDescent="0.25">
      <c r="F48765" s="469"/>
    </row>
    <row r="48766" spans="6:6" x14ac:dyDescent="0.25">
      <c r="F48766" s="469"/>
    </row>
    <row r="48767" spans="6:6" x14ac:dyDescent="0.25">
      <c r="F48767" s="469"/>
    </row>
    <row r="48768" spans="6:6" x14ac:dyDescent="0.25">
      <c r="F48768" s="469"/>
    </row>
    <row r="48769" spans="6:6" x14ac:dyDescent="0.25">
      <c r="F48769" s="469"/>
    </row>
    <row r="48770" spans="6:6" x14ac:dyDescent="0.25">
      <c r="F48770" s="469"/>
    </row>
    <row r="48771" spans="6:6" x14ac:dyDescent="0.25">
      <c r="F48771" s="469"/>
    </row>
    <row r="48772" spans="6:6" x14ac:dyDescent="0.25">
      <c r="F48772" s="469"/>
    </row>
    <row r="48773" spans="6:6" x14ac:dyDescent="0.25">
      <c r="F48773" s="469"/>
    </row>
    <row r="48774" spans="6:6" x14ac:dyDescent="0.25">
      <c r="F48774" s="469"/>
    </row>
    <row r="48775" spans="6:6" x14ac:dyDescent="0.25">
      <c r="F48775" s="469"/>
    </row>
    <row r="48776" spans="6:6" x14ac:dyDescent="0.25">
      <c r="F48776" s="469"/>
    </row>
    <row r="48777" spans="6:6" x14ac:dyDescent="0.25">
      <c r="F48777" s="469"/>
    </row>
    <row r="48778" spans="6:6" x14ac:dyDescent="0.25">
      <c r="F48778" s="469"/>
    </row>
    <row r="48779" spans="6:6" x14ac:dyDescent="0.25">
      <c r="F48779" s="469"/>
    </row>
    <row r="48780" spans="6:6" x14ac:dyDescent="0.25">
      <c r="F48780" s="469"/>
    </row>
    <row r="48781" spans="6:6" x14ac:dyDescent="0.25">
      <c r="F48781" s="469"/>
    </row>
    <row r="48782" spans="6:6" x14ac:dyDescent="0.25">
      <c r="F48782" s="469"/>
    </row>
    <row r="48783" spans="6:6" x14ac:dyDescent="0.25">
      <c r="F48783" s="469"/>
    </row>
    <row r="48784" spans="6:6" x14ac:dyDescent="0.25">
      <c r="F48784" s="469"/>
    </row>
    <row r="48785" spans="6:6" x14ac:dyDescent="0.25">
      <c r="F48785" s="469"/>
    </row>
    <row r="48786" spans="6:6" x14ac:dyDescent="0.25">
      <c r="F48786" s="469"/>
    </row>
    <row r="48787" spans="6:6" x14ac:dyDescent="0.25">
      <c r="F48787" s="469"/>
    </row>
    <row r="48788" spans="6:6" x14ac:dyDescent="0.25">
      <c r="F48788" s="469"/>
    </row>
    <row r="48789" spans="6:6" x14ac:dyDescent="0.25">
      <c r="F48789" s="469"/>
    </row>
    <row r="48790" spans="6:6" x14ac:dyDescent="0.25">
      <c r="F48790" s="469"/>
    </row>
    <row r="48791" spans="6:6" x14ac:dyDescent="0.25">
      <c r="F48791" s="469"/>
    </row>
    <row r="48792" spans="6:6" x14ac:dyDescent="0.25">
      <c r="F48792" s="469"/>
    </row>
    <row r="48793" spans="6:6" x14ac:dyDescent="0.25">
      <c r="F48793" s="469"/>
    </row>
    <row r="48794" spans="6:6" x14ac:dyDescent="0.25">
      <c r="F48794" s="469"/>
    </row>
    <row r="48795" spans="6:6" x14ac:dyDescent="0.25">
      <c r="F48795" s="469"/>
    </row>
    <row r="48796" spans="6:6" x14ac:dyDescent="0.25">
      <c r="F48796" s="469"/>
    </row>
    <row r="48797" spans="6:6" x14ac:dyDescent="0.25">
      <c r="F48797" s="469"/>
    </row>
    <row r="48798" spans="6:6" x14ac:dyDescent="0.25">
      <c r="F48798" s="469"/>
    </row>
    <row r="48799" spans="6:6" x14ac:dyDescent="0.25">
      <c r="F48799" s="469"/>
    </row>
    <row r="48800" spans="6:6" x14ac:dyDescent="0.25">
      <c r="F48800" s="469"/>
    </row>
    <row r="48801" spans="6:6" x14ac:dyDescent="0.25">
      <c r="F48801" s="469"/>
    </row>
    <row r="48802" spans="6:6" x14ac:dyDescent="0.25">
      <c r="F48802" s="469"/>
    </row>
    <row r="48803" spans="6:6" x14ac:dyDescent="0.25">
      <c r="F48803" s="469"/>
    </row>
    <row r="48804" spans="6:6" x14ac:dyDescent="0.25">
      <c r="F48804" s="469"/>
    </row>
    <row r="48805" spans="6:6" x14ac:dyDescent="0.25">
      <c r="F48805" s="469"/>
    </row>
    <row r="48806" spans="6:6" x14ac:dyDescent="0.25">
      <c r="F48806" s="469"/>
    </row>
    <row r="48807" spans="6:6" x14ac:dyDescent="0.25">
      <c r="F48807" s="469"/>
    </row>
    <row r="48808" spans="6:6" x14ac:dyDescent="0.25">
      <c r="F48808" s="469"/>
    </row>
    <row r="48809" spans="6:6" x14ac:dyDescent="0.25">
      <c r="F48809" s="469"/>
    </row>
    <row r="48810" spans="6:6" x14ac:dyDescent="0.25">
      <c r="F48810" s="469"/>
    </row>
    <row r="48811" spans="6:6" x14ac:dyDescent="0.25">
      <c r="F48811" s="469"/>
    </row>
    <row r="48812" spans="6:6" x14ac:dyDescent="0.25">
      <c r="F48812" s="469"/>
    </row>
    <row r="48813" spans="6:6" x14ac:dyDescent="0.25">
      <c r="F48813" s="469"/>
    </row>
    <row r="48814" spans="6:6" x14ac:dyDescent="0.25">
      <c r="F48814" s="469"/>
    </row>
    <row r="48815" spans="6:6" x14ac:dyDescent="0.25">
      <c r="F48815" s="469"/>
    </row>
    <row r="48816" spans="6:6" x14ac:dyDescent="0.25">
      <c r="F48816" s="469"/>
    </row>
    <row r="48817" spans="6:6" x14ac:dyDescent="0.25">
      <c r="F48817" s="469"/>
    </row>
    <row r="48818" spans="6:6" x14ac:dyDescent="0.25">
      <c r="F48818" s="469"/>
    </row>
    <row r="48819" spans="6:6" x14ac:dyDescent="0.25">
      <c r="F48819" s="469"/>
    </row>
    <row r="48820" spans="6:6" x14ac:dyDescent="0.25">
      <c r="F48820" s="469"/>
    </row>
    <row r="48821" spans="6:6" x14ac:dyDescent="0.25">
      <c r="F48821" s="469"/>
    </row>
    <row r="48822" spans="6:6" x14ac:dyDescent="0.25">
      <c r="F48822" s="469"/>
    </row>
    <row r="48823" spans="6:6" x14ac:dyDescent="0.25">
      <c r="F48823" s="469"/>
    </row>
    <row r="48824" spans="6:6" x14ac:dyDescent="0.25">
      <c r="F48824" s="469"/>
    </row>
    <row r="48825" spans="6:6" x14ac:dyDescent="0.25">
      <c r="F48825" s="469"/>
    </row>
    <row r="48826" spans="6:6" x14ac:dyDescent="0.25">
      <c r="F48826" s="469"/>
    </row>
    <row r="48827" spans="6:6" x14ac:dyDescent="0.25">
      <c r="F48827" s="469"/>
    </row>
    <row r="48828" spans="6:6" x14ac:dyDescent="0.25">
      <c r="F48828" s="469"/>
    </row>
    <row r="48829" spans="6:6" x14ac:dyDescent="0.25">
      <c r="F48829" s="469"/>
    </row>
    <row r="48830" spans="6:6" x14ac:dyDescent="0.25">
      <c r="F48830" s="469"/>
    </row>
    <row r="48831" spans="6:6" x14ac:dyDescent="0.25">
      <c r="F48831" s="469"/>
    </row>
    <row r="48832" spans="6:6" x14ac:dyDescent="0.25">
      <c r="F48832" s="469"/>
    </row>
    <row r="48833" spans="6:6" x14ac:dyDescent="0.25">
      <c r="F48833" s="469"/>
    </row>
    <row r="48834" spans="6:6" x14ac:dyDescent="0.25">
      <c r="F48834" s="469"/>
    </row>
    <row r="48835" spans="6:6" x14ac:dyDescent="0.25">
      <c r="F48835" s="469"/>
    </row>
    <row r="48836" spans="6:6" x14ac:dyDescent="0.25">
      <c r="F48836" s="469"/>
    </row>
    <row r="48837" spans="6:6" x14ac:dyDescent="0.25">
      <c r="F48837" s="469"/>
    </row>
    <row r="48838" spans="6:6" x14ac:dyDescent="0.25">
      <c r="F48838" s="469"/>
    </row>
    <row r="48839" spans="6:6" x14ac:dyDescent="0.25">
      <c r="F48839" s="469"/>
    </row>
    <row r="48840" spans="6:6" x14ac:dyDescent="0.25">
      <c r="F48840" s="469"/>
    </row>
    <row r="48841" spans="6:6" x14ac:dyDescent="0.25">
      <c r="F48841" s="469"/>
    </row>
    <row r="48842" spans="6:6" x14ac:dyDescent="0.25">
      <c r="F48842" s="469"/>
    </row>
    <row r="48843" spans="6:6" x14ac:dyDescent="0.25">
      <c r="F48843" s="469"/>
    </row>
    <row r="48844" spans="6:6" x14ac:dyDescent="0.25">
      <c r="F48844" s="469"/>
    </row>
    <row r="48845" spans="6:6" x14ac:dyDescent="0.25">
      <c r="F48845" s="469"/>
    </row>
    <row r="48846" spans="6:6" x14ac:dyDescent="0.25">
      <c r="F48846" s="469"/>
    </row>
    <row r="48847" spans="6:6" x14ac:dyDescent="0.25">
      <c r="F48847" s="469"/>
    </row>
    <row r="48848" spans="6:6" x14ac:dyDescent="0.25">
      <c r="F48848" s="469"/>
    </row>
    <row r="48849" spans="6:6" x14ac:dyDescent="0.25">
      <c r="F48849" s="469"/>
    </row>
    <row r="48850" spans="6:6" x14ac:dyDescent="0.25">
      <c r="F48850" s="469"/>
    </row>
    <row r="48851" spans="6:6" x14ac:dyDescent="0.25">
      <c r="F48851" s="469"/>
    </row>
    <row r="48852" spans="6:6" x14ac:dyDescent="0.25">
      <c r="F48852" s="469"/>
    </row>
    <row r="48853" spans="6:6" x14ac:dyDescent="0.25">
      <c r="F48853" s="469"/>
    </row>
    <row r="48854" spans="6:6" x14ac:dyDescent="0.25">
      <c r="F48854" s="469"/>
    </row>
    <row r="48855" spans="6:6" x14ac:dyDescent="0.25">
      <c r="F48855" s="469"/>
    </row>
    <row r="48856" spans="6:6" x14ac:dyDescent="0.25">
      <c r="F48856" s="469"/>
    </row>
    <row r="48857" spans="6:6" x14ac:dyDescent="0.25">
      <c r="F48857" s="469"/>
    </row>
    <row r="48858" spans="6:6" x14ac:dyDescent="0.25">
      <c r="F48858" s="469"/>
    </row>
    <row r="48859" spans="6:6" x14ac:dyDescent="0.25">
      <c r="F48859" s="469"/>
    </row>
    <row r="48860" spans="6:6" x14ac:dyDescent="0.25">
      <c r="F48860" s="469"/>
    </row>
    <row r="48861" spans="6:6" x14ac:dyDescent="0.25">
      <c r="F48861" s="469"/>
    </row>
    <row r="48862" spans="6:6" x14ac:dyDescent="0.25">
      <c r="F48862" s="469"/>
    </row>
    <row r="48863" spans="6:6" x14ac:dyDescent="0.25">
      <c r="F48863" s="469"/>
    </row>
    <row r="48864" spans="6:6" x14ac:dyDescent="0.25">
      <c r="F48864" s="469"/>
    </row>
    <row r="48865" spans="6:6" x14ac:dyDescent="0.25">
      <c r="F48865" s="469"/>
    </row>
    <row r="48866" spans="6:6" x14ac:dyDescent="0.25">
      <c r="F48866" s="469"/>
    </row>
    <row r="48867" spans="6:6" x14ac:dyDescent="0.25">
      <c r="F48867" s="469"/>
    </row>
    <row r="48868" spans="6:6" x14ac:dyDescent="0.25">
      <c r="F48868" s="469"/>
    </row>
    <row r="48869" spans="6:6" x14ac:dyDescent="0.25">
      <c r="F48869" s="469"/>
    </row>
    <row r="48870" spans="6:6" x14ac:dyDescent="0.25">
      <c r="F48870" s="469"/>
    </row>
    <row r="48871" spans="6:6" x14ac:dyDescent="0.25">
      <c r="F48871" s="469"/>
    </row>
    <row r="48872" spans="6:6" x14ac:dyDescent="0.25">
      <c r="F48872" s="469"/>
    </row>
    <row r="48873" spans="6:6" x14ac:dyDescent="0.25">
      <c r="F48873" s="469"/>
    </row>
    <row r="48874" spans="6:6" x14ac:dyDescent="0.25">
      <c r="F48874" s="469"/>
    </row>
    <row r="48875" spans="6:6" x14ac:dyDescent="0.25">
      <c r="F48875" s="469"/>
    </row>
    <row r="48876" spans="6:6" x14ac:dyDescent="0.25">
      <c r="F48876" s="469"/>
    </row>
    <row r="48877" spans="6:6" x14ac:dyDescent="0.25">
      <c r="F48877" s="469"/>
    </row>
    <row r="48878" spans="6:6" x14ac:dyDescent="0.25">
      <c r="F48878" s="469"/>
    </row>
    <row r="48879" spans="6:6" x14ac:dyDescent="0.25">
      <c r="F48879" s="469"/>
    </row>
    <row r="48880" spans="6:6" x14ac:dyDescent="0.25">
      <c r="F48880" s="469"/>
    </row>
    <row r="48881" spans="6:6" x14ac:dyDescent="0.25">
      <c r="F48881" s="469"/>
    </row>
    <row r="48882" spans="6:6" x14ac:dyDescent="0.25">
      <c r="F48882" s="469"/>
    </row>
    <row r="48883" spans="6:6" x14ac:dyDescent="0.25">
      <c r="F48883" s="469"/>
    </row>
    <row r="48884" spans="6:6" x14ac:dyDescent="0.25">
      <c r="F48884" s="469"/>
    </row>
    <row r="48885" spans="6:6" x14ac:dyDescent="0.25">
      <c r="F48885" s="469"/>
    </row>
    <row r="48886" spans="6:6" x14ac:dyDescent="0.25">
      <c r="F48886" s="469"/>
    </row>
    <row r="48887" spans="6:6" x14ac:dyDescent="0.25">
      <c r="F48887" s="469"/>
    </row>
    <row r="48888" spans="6:6" x14ac:dyDescent="0.25">
      <c r="F48888" s="469"/>
    </row>
    <row r="48889" spans="6:6" x14ac:dyDescent="0.25">
      <c r="F48889" s="469"/>
    </row>
    <row r="48890" spans="6:6" x14ac:dyDescent="0.25">
      <c r="F48890" s="469"/>
    </row>
    <row r="48891" spans="6:6" x14ac:dyDescent="0.25">
      <c r="F48891" s="469"/>
    </row>
    <row r="48892" spans="6:6" x14ac:dyDescent="0.25">
      <c r="F48892" s="469"/>
    </row>
    <row r="48893" spans="6:6" x14ac:dyDescent="0.25">
      <c r="F48893" s="469"/>
    </row>
    <row r="48894" spans="6:6" x14ac:dyDescent="0.25">
      <c r="F48894" s="469"/>
    </row>
    <row r="48895" spans="6:6" x14ac:dyDescent="0.25">
      <c r="F48895" s="469"/>
    </row>
    <row r="48896" spans="6:6" x14ac:dyDescent="0.25">
      <c r="F48896" s="469"/>
    </row>
    <row r="48897" spans="6:6" x14ac:dyDescent="0.25">
      <c r="F48897" s="469"/>
    </row>
    <row r="48898" spans="6:6" x14ac:dyDescent="0.25">
      <c r="F48898" s="469"/>
    </row>
    <row r="48899" spans="6:6" x14ac:dyDescent="0.25">
      <c r="F48899" s="469"/>
    </row>
    <row r="48900" spans="6:6" x14ac:dyDescent="0.25">
      <c r="F48900" s="469"/>
    </row>
    <row r="48901" spans="6:6" x14ac:dyDescent="0.25">
      <c r="F48901" s="469"/>
    </row>
    <row r="48902" spans="6:6" x14ac:dyDescent="0.25">
      <c r="F48902" s="469"/>
    </row>
    <row r="48903" spans="6:6" x14ac:dyDescent="0.25">
      <c r="F48903" s="469"/>
    </row>
    <row r="48904" spans="6:6" x14ac:dyDescent="0.25">
      <c r="F48904" s="469"/>
    </row>
    <row r="48905" spans="6:6" x14ac:dyDescent="0.25">
      <c r="F48905" s="469"/>
    </row>
    <row r="48906" spans="6:6" x14ac:dyDescent="0.25">
      <c r="F48906" s="469"/>
    </row>
    <row r="48907" spans="6:6" x14ac:dyDescent="0.25">
      <c r="F48907" s="469"/>
    </row>
    <row r="48908" spans="6:6" x14ac:dyDescent="0.25">
      <c r="F48908" s="469"/>
    </row>
    <row r="48909" spans="6:6" x14ac:dyDescent="0.25">
      <c r="F48909" s="469"/>
    </row>
    <row r="48910" spans="6:6" x14ac:dyDescent="0.25">
      <c r="F48910" s="469"/>
    </row>
    <row r="48911" spans="6:6" x14ac:dyDescent="0.25">
      <c r="F48911" s="469"/>
    </row>
    <row r="48912" spans="6:6" x14ac:dyDescent="0.25">
      <c r="F48912" s="469"/>
    </row>
    <row r="48913" spans="6:6" x14ac:dyDescent="0.25">
      <c r="F48913" s="469"/>
    </row>
    <row r="48914" spans="6:6" x14ac:dyDescent="0.25">
      <c r="F48914" s="469"/>
    </row>
    <row r="48915" spans="6:6" x14ac:dyDescent="0.25">
      <c r="F48915" s="469"/>
    </row>
    <row r="48916" spans="6:6" x14ac:dyDescent="0.25">
      <c r="F48916" s="469"/>
    </row>
    <row r="48917" spans="6:6" x14ac:dyDescent="0.25">
      <c r="F48917" s="469"/>
    </row>
    <row r="48918" spans="6:6" x14ac:dyDescent="0.25">
      <c r="F48918" s="469"/>
    </row>
    <row r="48919" spans="6:6" x14ac:dyDescent="0.25">
      <c r="F48919" s="469"/>
    </row>
    <row r="48920" spans="6:6" x14ac:dyDescent="0.25">
      <c r="F48920" s="469"/>
    </row>
    <row r="48921" spans="6:6" x14ac:dyDescent="0.25">
      <c r="F48921" s="469"/>
    </row>
    <row r="48922" spans="6:6" x14ac:dyDescent="0.25">
      <c r="F48922" s="469"/>
    </row>
    <row r="48923" spans="6:6" x14ac:dyDescent="0.25">
      <c r="F48923" s="469"/>
    </row>
    <row r="48924" spans="6:6" x14ac:dyDescent="0.25">
      <c r="F48924" s="469"/>
    </row>
    <row r="48925" spans="6:6" x14ac:dyDescent="0.25">
      <c r="F48925" s="469"/>
    </row>
    <row r="48926" spans="6:6" x14ac:dyDescent="0.25">
      <c r="F48926" s="469"/>
    </row>
    <row r="48927" spans="6:6" x14ac:dyDescent="0.25">
      <c r="F48927" s="469"/>
    </row>
    <row r="48928" spans="6:6" x14ac:dyDescent="0.25">
      <c r="F48928" s="469"/>
    </row>
    <row r="48929" spans="6:6" x14ac:dyDescent="0.25">
      <c r="F48929" s="469"/>
    </row>
    <row r="48930" spans="6:6" x14ac:dyDescent="0.25">
      <c r="F48930" s="469"/>
    </row>
    <row r="48931" spans="6:6" x14ac:dyDescent="0.25">
      <c r="F48931" s="469"/>
    </row>
    <row r="48932" spans="6:6" x14ac:dyDescent="0.25">
      <c r="F48932" s="469"/>
    </row>
    <row r="48933" spans="6:6" x14ac:dyDescent="0.25">
      <c r="F48933" s="469"/>
    </row>
    <row r="48934" spans="6:6" x14ac:dyDescent="0.25">
      <c r="F48934" s="469"/>
    </row>
    <row r="48935" spans="6:6" x14ac:dyDescent="0.25">
      <c r="F48935" s="469"/>
    </row>
    <row r="48936" spans="6:6" x14ac:dyDescent="0.25">
      <c r="F48936" s="469"/>
    </row>
    <row r="48937" spans="6:6" x14ac:dyDescent="0.25">
      <c r="F48937" s="469"/>
    </row>
    <row r="48938" spans="6:6" x14ac:dyDescent="0.25">
      <c r="F48938" s="469"/>
    </row>
    <row r="48939" spans="6:6" x14ac:dyDescent="0.25">
      <c r="F48939" s="469"/>
    </row>
    <row r="48940" spans="6:6" x14ac:dyDescent="0.25">
      <c r="F48940" s="469"/>
    </row>
    <row r="48941" spans="6:6" x14ac:dyDescent="0.25">
      <c r="F48941" s="469"/>
    </row>
    <row r="48942" spans="6:6" x14ac:dyDescent="0.25">
      <c r="F48942" s="469"/>
    </row>
    <row r="48943" spans="6:6" x14ac:dyDescent="0.25">
      <c r="F48943" s="469"/>
    </row>
    <row r="48944" spans="6:6" x14ac:dyDescent="0.25">
      <c r="F48944" s="469"/>
    </row>
    <row r="48945" spans="6:6" x14ac:dyDescent="0.25">
      <c r="F48945" s="469"/>
    </row>
    <row r="48946" spans="6:6" x14ac:dyDescent="0.25">
      <c r="F48946" s="469"/>
    </row>
    <row r="48947" spans="6:6" x14ac:dyDescent="0.25">
      <c r="F48947" s="469"/>
    </row>
    <row r="48948" spans="6:6" x14ac:dyDescent="0.25">
      <c r="F48948" s="469"/>
    </row>
    <row r="48949" spans="6:6" x14ac:dyDescent="0.25">
      <c r="F48949" s="469"/>
    </row>
    <row r="48950" spans="6:6" x14ac:dyDescent="0.25">
      <c r="F48950" s="469"/>
    </row>
    <row r="48951" spans="6:6" x14ac:dyDescent="0.25">
      <c r="F48951" s="469"/>
    </row>
    <row r="48952" spans="6:6" x14ac:dyDescent="0.25">
      <c r="F48952" s="469"/>
    </row>
    <row r="48953" spans="6:6" x14ac:dyDescent="0.25">
      <c r="F48953" s="469"/>
    </row>
    <row r="48954" spans="6:6" x14ac:dyDescent="0.25">
      <c r="F48954" s="469"/>
    </row>
    <row r="48955" spans="6:6" x14ac:dyDescent="0.25">
      <c r="F48955" s="469"/>
    </row>
    <row r="48956" spans="6:6" x14ac:dyDescent="0.25">
      <c r="F48956" s="469"/>
    </row>
    <row r="48957" spans="6:6" x14ac:dyDescent="0.25">
      <c r="F48957" s="469"/>
    </row>
    <row r="48958" spans="6:6" x14ac:dyDescent="0.25">
      <c r="F48958" s="469"/>
    </row>
    <row r="48959" spans="6:6" x14ac:dyDescent="0.25">
      <c r="F48959" s="469"/>
    </row>
    <row r="48960" spans="6:6" x14ac:dyDescent="0.25">
      <c r="F48960" s="469"/>
    </row>
    <row r="48961" spans="6:6" x14ac:dyDescent="0.25">
      <c r="F48961" s="469"/>
    </row>
    <row r="48962" spans="6:6" x14ac:dyDescent="0.25">
      <c r="F48962" s="469"/>
    </row>
    <row r="48963" spans="6:6" x14ac:dyDescent="0.25">
      <c r="F48963" s="469"/>
    </row>
    <row r="48964" spans="6:6" x14ac:dyDescent="0.25">
      <c r="F48964" s="469"/>
    </row>
    <row r="48965" spans="6:6" x14ac:dyDescent="0.25">
      <c r="F48965" s="469"/>
    </row>
    <row r="48966" spans="6:6" x14ac:dyDescent="0.25">
      <c r="F48966" s="469"/>
    </row>
    <row r="48967" spans="6:6" x14ac:dyDescent="0.25">
      <c r="F48967" s="469"/>
    </row>
    <row r="48968" spans="6:6" x14ac:dyDescent="0.25">
      <c r="F48968" s="469"/>
    </row>
    <row r="48969" spans="6:6" x14ac:dyDescent="0.25">
      <c r="F48969" s="469"/>
    </row>
    <row r="48970" spans="6:6" x14ac:dyDescent="0.25">
      <c r="F48970" s="469"/>
    </row>
    <row r="48971" spans="6:6" x14ac:dyDescent="0.25">
      <c r="F48971" s="469"/>
    </row>
    <row r="48972" spans="6:6" x14ac:dyDescent="0.25">
      <c r="F48972" s="469"/>
    </row>
    <row r="48973" spans="6:6" x14ac:dyDescent="0.25">
      <c r="F48973" s="469"/>
    </row>
    <row r="48974" spans="6:6" x14ac:dyDescent="0.25">
      <c r="F48974" s="469"/>
    </row>
    <row r="48975" spans="6:6" x14ac:dyDescent="0.25">
      <c r="F48975" s="469"/>
    </row>
    <row r="48976" spans="6:6" x14ac:dyDescent="0.25">
      <c r="F48976" s="469"/>
    </row>
    <row r="48977" spans="6:6" x14ac:dyDescent="0.25">
      <c r="F48977" s="469"/>
    </row>
    <row r="48978" spans="6:6" x14ac:dyDescent="0.25">
      <c r="F48978" s="469"/>
    </row>
    <row r="48979" spans="6:6" x14ac:dyDescent="0.25">
      <c r="F48979" s="469"/>
    </row>
    <row r="48980" spans="6:6" x14ac:dyDescent="0.25">
      <c r="F48980" s="469"/>
    </row>
    <row r="48981" spans="6:6" x14ac:dyDescent="0.25">
      <c r="F48981" s="469"/>
    </row>
    <row r="48982" spans="6:6" x14ac:dyDescent="0.25">
      <c r="F48982" s="469"/>
    </row>
    <row r="48983" spans="6:6" x14ac:dyDescent="0.25">
      <c r="F48983" s="469"/>
    </row>
    <row r="48984" spans="6:6" x14ac:dyDescent="0.25">
      <c r="F48984" s="469"/>
    </row>
    <row r="48985" spans="6:6" x14ac:dyDescent="0.25">
      <c r="F48985" s="469"/>
    </row>
    <row r="48986" spans="6:6" x14ac:dyDescent="0.25">
      <c r="F48986" s="469"/>
    </row>
    <row r="48987" spans="6:6" x14ac:dyDescent="0.25">
      <c r="F48987" s="469"/>
    </row>
    <row r="48988" spans="6:6" x14ac:dyDescent="0.25">
      <c r="F48988" s="469"/>
    </row>
    <row r="48989" spans="6:6" x14ac:dyDescent="0.25">
      <c r="F48989" s="469"/>
    </row>
    <row r="48990" spans="6:6" x14ac:dyDescent="0.25">
      <c r="F48990" s="469"/>
    </row>
    <row r="48991" spans="6:6" x14ac:dyDescent="0.25">
      <c r="F48991" s="469"/>
    </row>
    <row r="48992" spans="6:6" x14ac:dyDescent="0.25">
      <c r="F48992" s="469"/>
    </row>
    <row r="48993" spans="6:6" x14ac:dyDescent="0.25">
      <c r="F48993" s="469"/>
    </row>
    <row r="48994" spans="6:6" x14ac:dyDescent="0.25">
      <c r="F48994" s="469"/>
    </row>
    <row r="48995" spans="6:6" x14ac:dyDescent="0.25">
      <c r="F48995" s="469"/>
    </row>
    <row r="48996" spans="6:6" x14ac:dyDescent="0.25">
      <c r="F48996" s="469"/>
    </row>
    <row r="48997" spans="6:6" x14ac:dyDescent="0.25">
      <c r="F48997" s="469"/>
    </row>
    <row r="48998" spans="6:6" x14ac:dyDescent="0.25">
      <c r="F48998" s="469"/>
    </row>
    <row r="48999" spans="6:6" x14ac:dyDescent="0.25">
      <c r="F48999" s="469"/>
    </row>
    <row r="49000" spans="6:6" x14ac:dyDescent="0.25">
      <c r="F49000" s="469"/>
    </row>
    <row r="49001" spans="6:6" x14ac:dyDescent="0.25">
      <c r="F49001" s="469"/>
    </row>
    <row r="49002" spans="6:6" x14ac:dyDescent="0.25">
      <c r="F49002" s="469"/>
    </row>
    <row r="49003" spans="6:6" x14ac:dyDescent="0.25">
      <c r="F49003" s="469"/>
    </row>
    <row r="49004" spans="6:6" x14ac:dyDescent="0.25">
      <c r="F49004" s="469"/>
    </row>
    <row r="49005" spans="6:6" x14ac:dyDescent="0.25">
      <c r="F49005" s="469"/>
    </row>
    <row r="49006" spans="6:6" x14ac:dyDescent="0.25">
      <c r="F49006" s="469"/>
    </row>
    <row r="49007" spans="6:6" x14ac:dyDescent="0.25">
      <c r="F49007" s="469"/>
    </row>
    <row r="49008" spans="6:6" x14ac:dyDescent="0.25">
      <c r="F49008" s="469"/>
    </row>
    <row r="49009" spans="6:6" x14ac:dyDescent="0.25">
      <c r="F49009" s="469"/>
    </row>
    <row r="49010" spans="6:6" x14ac:dyDescent="0.25">
      <c r="F49010" s="469"/>
    </row>
    <row r="49011" spans="6:6" x14ac:dyDescent="0.25">
      <c r="F49011" s="469"/>
    </row>
    <row r="49012" spans="6:6" x14ac:dyDescent="0.25">
      <c r="F49012" s="469"/>
    </row>
    <row r="49013" spans="6:6" x14ac:dyDescent="0.25">
      <c r="F49013" s="469"/>
    </row>
    <row r="49014" spans="6:6" x14ac:dyDescent="0.25">
      <c r="F49014" s="469"/>
    </row>
    <row r="49015" spans="6:6" x14ac:dyDescent="0.25">
      <c r="F49015" s="469"/>
    </row>
    <row r="49016" spans="6:6" x14ac:dyDescent="0.25">
      <c r="F49016" s="469"/>
    </row>
    <row r="49017" spans="6:6" x14ac:dyDescent="0.25">
      <c r="F49017" s="469"/>
    </row>
    <row r="49018" spans="6:6" x14ac:dyDescent="0.25">
      <c r="F49018" s="469"/>
    </row>
    <row r="49019" spans="6:6" x14ac:dyDescent="0.25">
      <c r="F49019" s="469"/>
    </row>
    <row r="49020" spans="6:6" x14ac:dyDescent="0.25">
      <c r="F49020" s="469"/>
    </row>
    <row r="49021" spans="6:6" x14ac:dyDescent="0.25">
      <c r="F49021" s="469"/>
    </row>
    <row r="49022" spans="6:6" x14ac:dyDescent="0.25">
      <c r="F49022" s="469"/>
    </row>
    <row r="49023" spans="6:6" x14ac:dyDescent="0.25">
      <c r="F49023" s="469"/>
    </row>
    <row r="49024" spans="6:6" x14ac:dyDescent="0.25">
      <c r="F49024" s="469"/>
    </row>
    <row r="49025" spans="6:6" x14ac:dyDescent="0.25">
      <c r="F49025" s="469"/>
    </row>
    <row r="49026" spans="6:6" x14ac:dyDescent="0.25">
      <c r="F49026" s="469"/>
    </row>
    <row r="49027" spans="6:6" x14ac:dyDescent="0.25">
      <c r="F49027" s="469"/>
    </row>
    <row r="49028" spans="6:6" x14ac:dyDescent="0.25">
      <c r="F49028" s="469"/>
    </row>
    <row r="49029" spans="6:6" x14ac:dyDescent="0.25">
      <c r="F49029" s="469"/>
    </row>
    <row r="49030" spans="6:6" x14ac:dyDescent="0.25">
      <c r="F49030" s="469"/>
    </row>
    <row r="49031" spans="6:6" x14ac:dyDescent="0.25">
      <c r="F49031" s="469"/>
    </row>
    <row r="49032" spans="6:6" x14ac:dyDescent="0.25">
      <c r="F49032" s="469"/>
    </row>
    <row r="49033" spans="6:6" x14ac:dyDescent="0.25">
      <c r="F49033" s="469"/>
    </row>
    <row r="49034" spans="6:6" x14ac:dyDescent="0.25">
      <c r="F49034" s="469"/>
    </row>
    <row r="49035" spans="6:6" x14ac:dyDescent="0.25">
      <c r="F49035" s="469"/>
    </row>
    <row r="49036" spans="6:6" x14ac:dyDescent="0.25">
      <c r="F49036" s="469"/>
    </row>
    <row r="49037" spans="6:6" x14ac:dyDescent="0.25">
      <c r="F49037" s="469"/>
    </row>
    <row r="49038" spans="6:6" x14ac:dyDescent="0.25">
      <c r="F49038" s="469"/>
    </row>
    <row r="49039" spans="6:6" x14ac:dyDescent="0.25">
      <c r="F49039" s="469"/>
    </row>
    <row r="49040" spans="6:6" x14ac:dyDescent="0.25">
      <c r="F49040" s="469"/>
    </row>
    <row r="49041" spans="6:6" x14ac:dyDescent="0.25">
      <c r="F49041" s="469"/>
    </row>
    <row r="49042" spans="6:6" x14ac:dyDescent="0.25">
      <c r="F49042" s="469"/>
    </row>
    <row r="49043" spans="6:6" x14ac:dyDescent="0.25">
      <c r="F49043" s="469"/>
    </row>
    <row r="49044" spans="6:6" x14ac:dyDescent="0.25">
      <c r="F49044" s="469"/>
    </row>
    <row r="49045" spans="6:6" x14ac:dyDescent="0.25">
      <c r="F49045" s="469"/>
    </row>
    <row r="49046" spans="6:6" x14ac:dyDescent="0.25">
      <c r="F49046" s="469"/>
    </row>
    <row r="49047" spans="6:6" x14ac:dyDescent="0.25">
      <c r="F49047" s="469"/>
    </row>
    <row r="49048" spans="6:6" x14ac:dyDescent="0.25">
      <c r="F49048" s="469"/>
    </row>
    <row r="49049" spans="6:6" x14ac:dyDescent="0.25">
      <c r="F49049" s="469"/>
    </row>
    <row r="49050" spans="6:6" x14ac:dyDescent="0.25">
      <c r="F49050" s="469"/>
    </row>
    <row r="49051" spans="6:6" x14ac:dyDescent="0.25">
      <c r="F49051" s="469"/>
    </row>
    <row r="49052" spans="6:6" x14ac:dyDescent="0.25">
      <c r="F49052" s="469"/>
    </row>
    <row r="49053" spans="6:6" x14ac:dyDescent="0.25">
      <c r="F49053" s="469"/>
    </row>
    <row r="49054" spans="6:6" x14ac:dyDescent="0.25">
      <c r="F49054" s="469"/>
    </row>
    <row r="49055" spans="6:6" x14ac:dyDescent="0.25">
      <c r="F49055" s="469"/>
    </row>
    <row r="49056" spans="6:6" x14ac:dyDescent="0.25">
      <c r="F49056" s="469"/>
    </row>
    <row r="49057" spans="6:6" x14ac:dyDescent="0.25">
      <c r="F49057" s="469"/>
    </row>
    <row r="49058" spans="6:6" x14ac:dyDescent="0.25">
      <c r="F49058" s="469"/>
    </row>
    <row r="49059" spans="6:6" x14ac:dyDescent="0.25">
      <c r="F49059" s="469"/>
    </row>
    <row r="49060" spans="6:6" x14ac:dyDescent="0.25">
      <c r="F49060" s="469"/>
    </row>
    <row r="49061" spans="6:6" x14ac:dyDescent="0.25">
      <c r="F49061" s="469"/>
    </row>
    <row r="49062" spans="6:6" x14ac:dyDescent="0.25">
      <c r="F49062" s="469"/>
    </row>
    <row r="49063" spans="6:6" x14ac:dyDescent="0.25">
      <c r="F49063" s="469"/>
    </row>
    <row r="49064" spans="6:6" x14ac:dyDescent="0.25">
      <c r="F49064" s="469"/>
    </row>
    <row r="49065" spans="6:6" x14ac:dyDescent="0.25">
      <c r="F49065" s="469"/>
    </row>
    <row r="49066" spans="6:6" x14ac:dyDescent="0.25">
      <c r="F49066" s="469"/>
    </row>
    <row r="49067" spans="6:6" x14ac:dyDescent="0.25">
      <c r="F49067" s="469"/>
    </row>
    <row r="49068" spans="6:6" x14ac:dyDescent="0.25">
      <c r="F49068" s="469"/>
    </row>
    <row r="49069" spans="6:6" x14ac:dyDescent="0.25">
      <c r="F49069" s="469"/>
    </row>
    <row r="49070" spans="6:6" x14ac:dyDescent="0.25">
      <c r="F49070" s="469"/>
    </row>
    <row r="49071" spans="6:6" x14ac:dyDescent="0.25">
      <c r="F49071" s="469"/>
    </row>
    <row r="49072" spans="6:6" x14ac:dyDescent="0.25">
      <c r="F49072" s="469"/>
    </row>
    <row r="49073" spans="6:6" x14ac:dyDescent="0.25">
      <c r="F49073" s="469"/>
    </row>
    <row r="49074" spans="6:6" x14ac:dyDescent="0.25">
      <c r="F49074" s="469"/>
    </row>
    <row r="49075" spans="6:6" x14ac:dyDescent="0.25">
      <c r="F49075" s="469"/>
    </row>
    <row r="49076" spans="6:6" x14ac:dyDescent="0.25">
      <c r="F49076" s="469"/>
    </row>
    <row r="49077" spans="6:6" x14ac:dyDescent="0.25">
      <c r="F49077" s="469"/>
    </row>
    <row r="49078" spans="6:6" x14ac:dyDescent="0.25">
      <c r="F49078" s="469"/>
    </row>
    <row r="49079" spans="6:6" x14ac:dyDescent="0.25">
      <c r="F49079" s="469"/>
    </row>
    <row r="49080" spans="6:6" x14ac:dyDescent="0.25">
      <c r="F49080" s="469"/>
    </row>
    <row r="49081" spans="6:6" x14ac:dyDescent="0.25">
      <c r="F49081" s="469"/>
    </row>
    <row r="49082" spans="6:6" x14ac:dyDescent="0.25">
      <c r="F49082" s="469"/>
    </row>
    <row r="49083" spans="6:6" x14ac:dyDescent="0.25">
      <c r="F49083" s="469"/>
    </row>
    <row r="49084" spans="6:6" x14ac:dyDescent="0.25">
      <c r="F49084" s="469"/>
    </row>
    <row r="49085" spans="6:6" x14ac:dyDescent="0.25">
      <c r="F49085" s="469"/>
    </row>
    <row r="49086" spans="6:6" x14ac:dyDescent="0.25">
      <c r="F49086" s="469"/>
    </row>
    <row r="49087" spans="6:6" x14ac:dyDescent="0.25">
      <c r="F49087" s="469"/>
    </row>
    <row r="49088" spans="6:6" x14ac:dyDescent="0.25">
      <c r="F49088" s="469"/>
    </row>
    <row r="49089" spans="6:6" x14ac:dyDescent="0.25">
      <c r="F49089" s="469"/>
    </row>
    <row r="49090" spans="6:6" x14ac:dyDescent="0.25">
      <c r="F49090" s="469"/>
    </row>
    <row r="49091" spans="6:6" x14ac:dyDescent="0.25">
      <c r="F49091" s="469"/>
    </row>
    <row r="49092" spans="6:6" x14ac:dyDescent="0.25">
      <c r="F49092" s="469"/>
    </row>
    <row r="49093" spans="6:6" x14ac:dyDescent="0.25">
      <c r="F49093" s="469"/>
    </row>
    <row r="49094" spans="6:6" x14ac:dyDescent="0.25">
      <c r="F49094" s="469"/>
    </row>
    <row r="49095" spans="6:6" x14ac:dyDescent="0.25">
      <c r="F49095" s="469"/>
    </row>
    <row r="49096" spans="6:6" x14ac:dyDescent="0.25">
      <c r="F49096" s="469"/>
    </row>
    <row r="49097" spans="6:6" x14ac:dyDescent="0.25">
      <c r="F49097" s="469"/>
    </row>
    <row r="49098" spans="6:6" x14ac:dyDescent="0.25">
      <c r="F49098" s="469"/>
    </row>
    <row r="49099" spans="6:6" x14ac:dyDescent="0.25">
      <c r="F49099" s="469"/>
    </row>
    <row r="49100" spans="6:6" x14ac:dyDescent="0.25">
      <c r="F49100" s="469"/>
    </row>
    <row r="49101" spans="6:6" x14ac:dyDescent="0.25">
      <c r="F49101" s="469"/>
    </row>
    <row r="49102" spans="6:6" x14ac:dyDescent="0.25">
      <c r="F49102" s="469"/>
    </row>
    <row r="49103" spans="6:6" x14ac:dyDescent="0.25">
      <c r="F49103" s="469"/>
    </row>
    <row r="49104" spans="6:6" x14ac:dyDescent="0.25">
      <c r="F49104" s="469"/>
    </row>
    <row r="49105" spans="6:6" x14ac:dyDescent="0.25">
      <c r="F49105" s="469"/>
    </row>
    <row r="49106" spans="6:6" x14ac:dyDescent="0.25">
      <c r="F49106" s="469"/>
    </row>
    <row r="49107" spans="6:6" x14ac:dyDescent="0.25">
      <c r="F49107" s="469"/>
    </row>
    <row r="49108" spans="6:6" x14ac:dyDescent="0.25">
      <c r="F49108" s="469"/>
    </row>
    <row r="49109" spans="6:6" x14ac:dyDescent="0.25">
      <c r="F49109" s="469"/>
    </row>
    <row r="49110" spans="6:6" x14ac:dyDescent="0.25">
      <c r="F49110" s="469"/>
    </row>
    <row r="49111" spans="6:6" x14ac:dyDescent="0.25">
      <c r="F49111" s="469"/>
    </row>
    <row r="49112" spans="6:6" x14ac:dyDescent="0.25">
      <c r="F49112" s="469"/>
    </row>
    <row r="49113" spans="6:6" x14ac:dyDescent="0.25">
      <c r="F49113" s="469"/>
    </row>
    <row r="49114" spans="6:6" x14ac:dyDescent="0.25">
      <c r="F49114" s="469"/>
    </row>
    <row r="49115" spans="6:6" x14ac:dyDescent="0.25">
      <c r="F49115" s="469"/>
    </row>
    <row r="49116" spans="6:6" x14ac:dyDescent="0.25">
      <c r="F49116" s="469"/>
    </row>
    <row r="49117" spans="6:6" x14ac:dyDescent="0.25">
      <c r="F49117" s="469"/>
    </row>
    <row r="49118" spans="6:6" x14ac:dyDescent="0.25">
      <c r="F49118" s="469"/>
    </row>
    <row r="49119" spans="6:6" x14ac:dyDescent="0.25">
      <c r="F49119" s="469"/>
    </row>
    <row r="49120" spans="6:6" x14ac:dyDescent="0.25">
      <c r="F49120" s="469"/>
    </row>
    <row r="49121" spans="6:6" x14ac:dyDescent="0.25">
      <c r="F49121" s="469"/>
    </row>
    <row r="49122" spans="6:6" x14ac:dyDescent="0.25">
      <c r="F49122" s="469"/>
    </row>
    <row r="49123" spans="6:6" x14ac:dyDescent="0.25">
      <c r="F49123" s="469"/>
    </row>
    <row r="49124" spans="6:6" x14ac:dyDescent="0.25">
      <c r="F49124" s="469"/>
    </row>
    <row r="49125" spans="6:6" x14ac:dyDescent="0.25">
      <c r="F49125" s="469"/>
    </row>
    <row r="49126" spans="6:6" x14ac:dyDescent="0.25">
      <c r="F49126" s="469"/>
    </row>
    <row r="49127" spans="6:6" x14ac:dyDescent="0.25">
      <c r="F49127" s="469"/>
    </row>
    <row r="49128" spans="6:6" x14ac:dyDescent="0.25">
      <c r="F49128" s="469"/>
    </row>
    <row r="49129" spans="6:6" x14ac:dyDescent="0.25">
      <c r="F49129" s="469"/>
    </row>
    <row r="49130" spans="6:6" x14ac:dyDescent="0.25">
      <c r="F49130" s="469"/>
    </row>
    <row r="49131" spans="6:6" x14ac:dyDescent="0.25">
      <c r="F49131" s="469"/>
    </row>
    <row r="49132" spans="6:6" x14ac:dyDescent="0.25">
      <c r="F49132" s="469"/>
    </row>
    <row r="49133" spans="6:6" x14ac:dyDescent="0.25">
      <c r="F49133" s="469"/>
    </row>
    <row r="49134" spans="6:6" x14ac:dyDescent="0.25">
      <c r="F49134" s="469"/>
    </row>
    <row r="49135" spans="6:6" x14ac:dyDescent="0.25">
      <c r="F49135" s="469"/>
    </row>
    <row r="49136" spans="6:6" x14ac:dyDescent="0.25">
      <c r="F49136" s="469"/>
    </row>
    <row r="49137" spans="6:6" x14ac:dyDescent="0.25">
      <c r="F49137" s="469"/>
    </row>
    <row r="49138" spans="6:6" x14ac:dyDescent="0.25">
      <c r="F49138" s="469"/>
    </row>
    <row r="49139" spans="6:6" x14ac:dyDescent="0.25">
      <c r="F49139" s="469"/>
    </row>
    <row r="49140" spans="6:6" x14ac:dyDescent="0.25">
      <c r="F49140" s="469"/>
    </row>
    <row r="49141" spans="6:6" x14ac:dyDescent="0.25">
      <c r="F49141" s="469"/>
    </row>
    <row r="49142" spans="6:6" x14ac:dyDescent="0.25">
      <c r="F49142" s="469"/>
    </row>
    <row r="49143" spans="6:6" x14ac:dyDescent="0.25">
      <c r="F49143" s="469"/>
    </row>
    <row r="49144" spans="6:6" x14ac:dyDescent="0.25">
      <c r="F49144" s="469"/>
    </row>
    <row r="49145" spans="6:6" x14ac:dyDescent="0.25">
      <c r="F49145" s="469"/>
    </row>
    <row r="49146" spans="6:6" x14ac:dyDescent="0.25">
      <c r="F49146" s="469"/>
    </row>
    <row r="49147" spans="6:6" x14ac:dyDescent="0.25">
      <c r="F49147" s="469"/>
    </row>
    <row r="49148" spans="6:6" x14ac:dyDescent="0.25">
      <c r="F49148" s="469"/>
    </row>
    <row r="49149" spans="6:6" x14ac:dyDescent="0.25">
      <c r="F49149" s="469"/>
    </row>
    <row r="49150" spans="6:6" x14ac:dyDescent="0.25">
      <c r="F49150" s="469"/>
    </row>
    <row r="49151" spans="6:6" x14ac:dyDescent="0.25">
      <c r="F49151" s="469"/>
    </row>
    <row r="49152" spans="6:6" x14ac:dyDescent="0.25">
      <c r="F49152" s="469"/>
    </row>
    <row r="49153" spans="6:6" x14ac:dyDescent="0.25">
      <c r="F49153" s="469"/>
    </row>
    <row r="49154" spans="6:6" x14ac:dyDescent="0.25">
      <c r="F49154" s="469"/>
    </row>
    <row r="49155" spans="6:6" x14ac:dyDescent="0.25">
      <c r="F49155" s="469"/>
    </row>
    <row r="49156" spans="6:6" x14ac:dyDescent="0.25">
      <c r="F49156" s="469"/>
    </row>
    <row r="49157" spans="6:6" x14ac:dyDescent="0.25">
      <c r="F49157" s="469"/>
    </row>
    <row r="49158" spans="6:6" x14ac:dyDescent="0.25">
      <c r="F49158" s="469"/>
    </row>
    <row r="49159" spans="6:6" x14ac:dyDescent="0.25">
      <c r="F49159" s="469"/>
    </row>
    <row r="49160" spans="6:6" x14ac:dyDescent="0.25">
      <c r="F49160" s="469"/>
    </row>
    <row r="49161" spans="6:6" x14ac:dyDescent="0.25">
      <c r="F49161" s="469"/>
    </row>
    <row r="49162" spans="6:6" x14ac:dyDescent="0.25">
      <c r="F49162" s="469"/>
    </row>
    <row r="49163" spans="6:6" x14ac:dyDescent="0.25">
      <c r="F49163" s="469"/>
    </row>
    <row r="49164" spans="6:6" x14ac:dyDescent="0.25">
      <c r="F49164" s="469"/>
    </row>
    <row r="49165" spans="6:6" x14ac:dyDescent="0.25">
      <c r="F49165" s="469"/>
    </row>
    <row r="49166" spans="6:6" x14ac:dyDescent="0.25">
      <c r="F49166" s="469"/>
    </row>
    <row r="49167" spans="6:6" x14ac:dyDescent="0.25">
      <c r="F49167" s="469"/>
    </row>
    <row r="49168" spans="6:6" x14ac:dyDescent="0.25">
      <c r="F49168" s="469"/>
    </row>
    <row r="49169" spans="6:6" x14ac:dyDescent="0.25">
      <c r="F49169" s="469"/>
    </row>
    <row r="49170" spans="6:6" x14ac:dyDescent="0.25">
      <c r="F49170" s="469"/>
    </row>
    <row r="49171" spans="6:6" x14ac:dyDescent="0.25">
      <c r="F49171" s="469"/>
    </row>
    <row r="49172" spans="6:6" x14ac:dyDescent="0.25">
      <c r="F49172" s="469"/>
    </row>
    <row r="49173" spans="6:6" x14ac:dyDescent="0.25">
      <c r="F49173" s="469"/>
    </row>
    <row r="49174" spans="6:6" x14ac:dyDescent="0.25">
      <c r="F49174" s="469"/>
    </row>
    <row r="49175" spans="6:6" x14ac:dyDescent="0.25">
      <c r="F49175" s="469"/>
    </row>
    <row r="49176" spans="6:6" x14ac:dyDescent="0.25">
      <c r="F49176" s="469"/>
    </row>
    <row r="49177" spans="6:6" x14ac:dyDescent="0.25">
      <c r="F49177" s="469"/>
    </row>
    <row r="49178" spans="6:6" x14ac:dyDescent="0.25">
      <c r="F49178" s="469"/>
    </row>
    <row r="49179" spans="6:6" x14ac:dyDescent="0.25">
      <c r="F49179" s="469"/>
    </row>
    <row r="49180" spans="6:6" x14ac:dyDescent="0.25">
      <c r="F49180" s="469"/>
    </row>
    <row r="49181" spans="6:6" x14ac:dyDescent="0.25">
      <c r="F49181" s="469"/>
    </row>
    <row r="49182" spans="6:6" x14ac:dyDescent="0.25">
      <c r="F49182" s="469"/>
    </row>
    <row r="49183" spans="6:6" x14ac:dyDescent="0.25">
      <c r="F49183" s="469"/>
    </row>
    <row r="49184" spans="6:6" x14ac:dyDescent="0.25">
      <c r="F49184" s="469"/>
    </row>
    <row r="49185" spans="6:6" x14ac:dyDescent="0.25">
      <c r="F49185" s="469"/>
    </row>
    <row r="49186" spans="6:6" x14ac:dyDescent="0.25">
      <c r="F49186" s="469"/>
    </row>
    <row r="49187" spans="6:6" x14ac:dyDescent="0.25">
      <c r="F49187" s="469"/>
    </row>
    <row r="49188" spans="6:6" x14ac:dyDescent="0.25">
      <c r="F49188" s="469"/>
    </row>
    <row r="49189" spans="6:6" x14ac:dyDescent="0.25">
      <c r="F49189" s="469"/>
    </row>
    <row r="49190" spans="6:6" x14ac:dyDescent="0.25">
      <c r="F49190" s="469"/>
    </row>
    <row r="49191" spans="6:6" x14ac:dyDescent="0.25">
      <c r="F49191" s="469"/>
    </row>
    <row r="49192" spans="6:6" x14ac:dyDescent="0.25">
      <c r="F49192" s="469"/>
    </row>
    <row r="49193" spans="6:6" x14ac:dyDescent="0.25">
      <c r="F49193" s="469"/>
    </row>
    <row r="49194" spans="6:6" x14ac:dyDescent="0.25">
      <c r="F49194" s="469"/>
    </row>
    <row r="49195" spans="6:6" x14ac:dyDescent="0.25">
      <c r="F49195" s="469"/>
    </row>
    <row r="49196" spans="6:6" x14ac:dyDescent="0.25">
      <c r="F49196" s="469"/>
    </row>
    <row r="49197" spans="6:6" x14ac:dyDescent="0.25">
      <c r="F49197" s="469"/>
    </row>
    <row r="49198" spans="6:6" x14ac:dyDescent="0.25">
      <c r="F49198" s="469"/>
    </row>
    <row r="49199" spans="6:6" x14ac:dyDescent="0.25">
      <c r="F49199" s="469"/>
    </row>
    <row r="49200" spans="6:6" x14ac:dyDescent="0.25">
      <c r="F49200" s="469"/>
    </row>
    <row r="49201" spans="6:6" x14ac:dyDescent="0.25">
      <c r="F49201" s="469"/>
    </row>
    <row r="49202" spans="6:6" x14ac:dyDescent="0.25">
      <c r="F49202" s="469"/>
    </row>
    <row r="49203" spans="6:6" x14ac:dyDescent="0.25">
      <c r="F49203" s="469"/>
    </row>
    <row r="49204" spans="6:6" x14ac:dyDescent="0.25">
      <c r="F49204" s="469"/>
    </row>
    <row r="49205" spans="6:6" x14ac:dyDescent="0.25">
      <c r="F49205" s="469"/>
    </row>
    <row r="49206" spans="6:6" x14ac:dyDescent="0.25">
      <c r="F49206" s="469"/>
    </row>
    <row r="49207" spans="6:6" x14ac:dyDescent="0.25">
      <c r="F49207" s="469"/>
    </row>
    <row r="49208" spans="6:6" x14ac:dyDescent="0.25">
      <c r="F49208" s="469"/>
    </row>
    <row r="49209" spans="6:6" x14ac:dyDescent="0.25">
      <c r="F49209" s="469"/>
    </row>
    <row r="49210" spans="6:6" x14ac:dyDescent="0.25">
      <c r="F49210" s="469"/>
    </row>
    <row r="49211" spans="6:6" x14ac:dyDescent="0.25">
      <c r="F49211" s="469"/>
    </row>
    <row r="49212" spans="6:6" x14ac:dyDescent="0.25">
      <c r="F49212" s="469"/>
    </row>
    <row r="49213" spans="6:6" x14ac:dyDescent="0.25">
      <c r="F49213" s="469"/>
    </row>
    <row r="49214" spans="6:6" x14ac:dyDescent="0.25">
      <c r="F49214" s="469"/>
    </row>
    <row r="49215" spans="6:6" x14ac:dyDescent="0.25">
      <c r="F49215" s="469"/>
    </row>
    <row r="49216" spans="6:6" x14ac:dyDescent="0.25">
      <c r="F49216" s="469"/>
    </row>
    <row r="49217" spans="6:6" x14ac:dyDescent="0.25">
      <c r="F49217" s="469"/>
    </row>
    <row r="49218" spans="6:6" x14ac:dyDescent="0.25">
      <c r="F49218" s="469"/>
    </row>
    <row r="49219" spans="6:6" x14ac:dyDescent="0.25">
      <c r="F49219" s="469"/>
    </row>
    <row r="49220" spans="6:6" x14ac:dyDescent="0.25">
      <c r="F49220" s="469"/>
    </row>
    <row r="49221" spans="6:6" x14ac:dyDescent="0.25">
      <c r="F49221" s="469"/>
    </row>
    <row r="49222" spans="6:6" x14ac:dyDescent="0.25">
      <c r="F49222" s="469"/>
    </row>
    <row r="49223" spans="6:6" x14ac:dyDescent="0.25">
      <c r="F49223" s="469"/>
    </row>
    <row r="49224" spans="6:6" x14ac:dyDescent="0.25">
      <c r="F49224" s="469"/>
    </row>
    <row r="49225" spans="6:6" x14ac:dyDescent="0.25">
      <c r="F49225" s="469"/>
    </row>
    <row r="49226" spans="6:6" x14ac:dyDescent="0.25">
      <c r="F49226" s="469"/>
    </row>
    <row r="49227" spans="6:6" x14ac:dyDescent="0.25">
      <c r="F49227" s="469"/>
    </row>
    <row r="49228" spans="6:6" x14ac:dyDescent="0.25">
      <c r="F49228" s="469"/>
    </row>
    <row r="49229" spans="6:6" x14ac:dyDescent="0.25">
      <c r="F49229" s="469"/>
    </row>
    <row r="49230" spans="6:6" x14ac:dyDescent="0.25">
      <c r="F49230" s="469"/>
    </row>
    <row r="49231" spans="6:6" x14ac:dyDescent="0.25">
      <c r="F49231" s="469"/>
    </row>
    <row r="49232" spans="6:6" x14ac:dyDescent="0.25">
      <c r="F49232" s="469"/>
    </row>
    <row r="49233" spans="6:6" x14ac:dyDescent="0.25">
      <c r="F49233" s="469"/>
    </row>
    <row r="49234" spans="6:6" x14ac:dyDescent="0.25">
      <c r="F49234" s="469"/>
    </row>
    <row r="49235" spans="6:6" x14ac:dyDescent="0.25">
      <c r="F49235" s="469"/>
    </row>
    <row r="49236" spans="6:6" x14ac:dyDescent="0.25">
      <c r="F49236" s="469"/>
    </row>
    <row r="49237" spans="6:6" x14ac:dyDescent="0.25">
      <c r="F49237" s="469"/>
    </row>
    <row r="49238" spans="6:6" x14ac:dyDescent="0.25">
      <c r="F49238" s="469"/>
    </row>
    <row r="49239" spans="6:6" x14ac:dyDescent="0.25">
      <c r="F49239" s="469"/>
    </row>
    <row r="49240" spans="6:6" x14ac:dyDescent="0.25">
      <c r="F49240" s="469"/>
    </row>
    <row r="49241" spans="6:6" x14ac:dyDescent="0.25">
      <c r="F49241" s="469"/>
    </row>
    <row r="49242" spans="6:6" x14ac:dyDescent="0.25">
      <c r="F49242" s="469"/>
    </row>
    <row r="49243" spans="6:6" x14ac:dyDescent="0.25">
      <c r="F49243" s="469"/>
    </row>
    <row r="49244" spans="6:6" x14ac:dyDescent="0.25">
      <c r="F49244" s="469"/>
    </row>
    <row r="49245" spans="6:6" x14ac:dyDescent="0.25">
      <c r="F49245" s="469"/>
    </row>
    <row r="49246" spans="6:6" x14ac:dyDescent="0.25">
      <c r="F49246" s="469"/>
    </row>
    <row r="49247" spans="6:6" x14ac:dyDescent="0.25">
      <c r="F49247" s="469"/>
    </row>
    <row r="49248" spans="6:6" x14ac:dyDescent="0.25">
      <c r="F49248" s="469"/>
    </row>
    <row r="49249" spans="6:6" x14ac:dyDescent="0.25">
      <c r="F49249" s="469"/>
    </row>
    <row r="49250" spans="6:6" x14ac:dyDescent="0.25">
      <c r="F49250" s="469"/>
    </row>
    <row r="49251" spans="6:6" x14ac:dyDescent="0.25">
      <c r="F49251" s="469"/>
    </row>
    <row r="49252" spans="6:6" x14ac:dyDescent="0.25">
      <c r="F49252" s="469"/>
    </row>
    <row r="49253" spans="6:6" x14ac:dyDescent="0.25">
      <c r="F49253" s="469"/>
    </row>
    <row r="49254" spans="6:6" x14ac:dyDescent="0.25">
      <c r="F49254" s="469"/>
    </row>
    <row r="49255" spans="6:6" x14ac:dyDescent="0.25">
      <c r="F49255" s="469"/>
    </row>
    <row r="49256" spans="6:6" x14ac:dyDescent="0.25">
      <c r="F49256" s="469"/>
    </row>
    <row r="49257" spans="6:6" x14ac:dyDescent="0.25">
      <c r="F49257" s="469"/>
    </row>
    <row r="49258" spans="6:6" x14ac:dyDescent="0.25">
      <c r="F49258" s="469"/>
    </row>
    <row r="49259" spans="6:6" x14ac:dyDescent="0.25">
      <c r="F49259" s="469"/>
    </row>
    <row r="49260" spans="6:6" x14ac:dyDescent="0.25">
      <c r="F49260" s="469"/>
    </row>
    <row r="49261" spans="6:6" x14ac:dyDescent="0.25">
      <c r="F49261" s="469"/>
    </row>
    <row r="49262" spans="6:6" x14ac:dyDescent="0.25">
      <c r="F49262" s="469"/>
    </row>
    <row r="49263" spans="6:6" x14ac:dyDescent="0.25">
      <c r="F49263" s="469"/>
    </row>
    <row r="49264" spans="6:6" x14ac:dyDescent="0.25">
      <c r="F49264" s="469"/>
    </row>
    <row r="49265" spans="6:6" x14ac:dyDescent="0.25">
      <c r="F49265" s="469"/>
    </row>
    <row r="49266" spans="6:6" x14ac:dyDescent="0.25">
      <c r="F49266" s="469"/>
    </row>
    <row r="49267" spans="6:6" x14ac:dyDescent="0.25">
      <c r="F49267" s="469"/>
    </row>
    <row r="49268" spans="6:6" x14ac:dyDescent="0.25">
      <c r="F49268" s="469"/>
    </row>
    <row r="49269" spans="6:6" x14ac:dyDescent="0.25">
      <c r="F49269" s="469"/>
    </row>
    <row r="49270" spans="6:6" x14ac:dyDescent="0.25">
      <c r="F49270" s="469"/>
    </row>
    <row r="49271" spans="6:6" x14ac:dyDescent="0.25">
      <c r="F49271" s="469"/>
    </row>
    <row r="49272" spans="6:6" x14ac:dyDescent="0.25">
      <c r="F49272" s="469"/>
    </row>
    <row r="49273" spans="6:6" x14ac:dyDescent="0.25">
      <c r="F49273" s="469"/>
    </row>
    <row r="49274" spans="6:6" x14ac:dyDescent="0.25">
      <c r="F49274" s="469"/>
    </row>
    <row r="49275" spans="6:6" x14ac:dyDescent="0.25">
      <c r="F49275" s="469"/>
    </row>
    <row r="49276" spans="6:6" x14ac:dyDescent="0.25">
      <c r="F49276" s="469"/>
    </row>
    <row r="49277" spans="6:6" x14ac:dyDescent="0.25">
      <c r="F49277" s="469"/>
    </row>
    <row r="49278" spans="6:6" x14ac:dyDescent="0.25">
      <c r="F49278" s="469"/>
    </row>
    <row r="49279" spans="6:6" x14ac:dyDescent="0.25">
      <c r="F49279" s="469"/>
    </row>
    <row r="49280" spans="6:6" x14ac:dyDescent="0.25">
      <c r="F49280" s="469"/>
    </row>
    <row r="49281" spans="6:6" x14ac:dyDescent="0.25">
      <c r="F49281" s="469"/>
    </row>
    <row r="49282" spans="6:6" x14ac:dyDescent="0.25">
      <c r="F49282" s="469"/>
    </row>
    <row r="49283" spans="6:6" x14ac:dyDescent="0.25">
      <c r="F49283" s="469"/>
    </row>
    <row r="49284" spans="6:6" x14ac:dyDescent="0.25">
      <c r="F49284" s="469"/>
    </row>
    <row r="49285" spans="6:6" x14ac:dyDescent="0.25">
      <c r="F49285" s="469"/>
    </row>
    <row r="49286" spans="6:6" x14ac:dyDescent="0.25">
      <c r="F49286" s="469"/>
    </row>
    <row r="49287" spans="6:6" x14ac:dyDescent="0.25">
      <c r="F49287" s="469"/>
    </row>
    <row r="49288" spans="6:6" x14ac:dyDescent="0.25">
      <c r="F49288" s="469"/>
    </row>
    <row r="49289" spans="6:6" x14ac:dyDescent="0.25">
      <c r="F49289" s="469"/>
    </row>
    <row r="49290" spans="6:6" x14ac:dyDescent="0.25">
      <c r="F49290" s="469"/>
    </row>
    <row r="49291" spans="6:6" x14ac:dyDescent="0.25">
      <c r="F49291" s="469"/>
    </row>
    <row r="49292" spans="6:6" x14ac:dyDescent="0.25">
      <c r="F49292" s="469"/>
    </row>
    <row r="49293" spans="6:6" x14ac:dyDescent="0.25">
      <c r="F49293" s="469"/>
    </row>
    <row r="49294" spans="6:6" x14ac:dyDescent="0.25">
      <c r="F49294" s="469"/>
    </row>
    <row r="49295" spans="6:6" x14ac:dyDescent="0.25">
      <c r="F49295" s="469"/>
    </row>
    <row r="49296" spans="6:6" x14ac:dyDescent="0.25">
      <c r="F49296" s="469"/>
    </row>
    <row r="49297" spans="6:6" x14ac:dyDescent="0.25">
      <c r="F49297" s="469"/>
    </row>
    <row r="49298" spans="6:6" x14ac:dyDescent="0.25">
      <c r="F49298" s="469"/>
    </row>
    <row r="49299" spans="6:6" x14ac:dyDescent="0.25">
      <c r="F49299" s="469"/>
    </row>
    <row r="49300" spans="6:6" x14ac:dyDescent="0.25">
      <c r="F49300" s="469"/>
    </row>
    <row r="49301" spans="6:6" x14ac:dyDescent="0.25">
      <c r="F49301" s="469"/>
    </row>
    <row r="49302" spans="6:6" x14ac:dyDescent="0.25">
      <c r="F49302" s="469"/>
    </row>
    <row r="49303" spans="6:6" x14ac:dyDescent="0.25">
      <c r="F49303" s="469"/>
    </row>
    <row r="49304" spans="6:6" x14ac:dyDescent="0.25">
      <c r="F49304" s="469"/>
    </row>
    <row r="49305" spans="6:6" x14ac:dyDescent="0.25">
      <c r="F49305" s="469"/>
    </row>
    <row r="49306" spans="6:6" x14ac:dyDescent="0.25">
      <c r="F49306" s="469"/>
    </row>
    <row r="49307" spans="6:6" x14ac:dyDescent="0.25">
      <c r="F49307" s="469"/>
    </row>
    <row r="49308" spans="6:6" x14ac:dyDescent="0.25">
      <c r="F49308" s="469"/>
    </row>
    <row r="49309" spans="6:6" x14ac:dyDescent="0.25">
      <c r="F49309" s="469"/>
    </row>
    <row r="49310" spans="6:6" x14ac:dyDescent="0.25">
      <c r="F49310" s="469"/>
    </row>
    <row r="49311" spans="6:6" x14ac:dyDescent="0.25">
      <c r="F49311" s="469"/>
    </row>
    <row r="49312" spans="6:6" x14ac:dyDescent="0.25">
      <c r="F49312" s="469"/>
    </row>
    <row r="49313" spans="6:6" x14ac:dyDescent="0.25">
      <c r="F49313" s="469"/>
    </row>
    <row r="49314" spans="6:6" x14ac:dyDescent="0.25">
      <c r="F49314" s="469"/>
    </row>
    <row r="49315" spans="6:6" x14ac:dyDescent="0.25">
      <c r="F49315" s="469"/>
    </row>
    <row r="49316" spans="6:6" x14ac:dyDescent="0.25">
      <c r="F49316" s="469"/>
    </row>
    <row r="49317" spans="6:6" x14ac:dyDescent="0.25">
      <c r="F49317" s="469"/>
    </row>
    <row r="49318" spans="6:6" x14ac:dyDescent="0.25">
      <c r="F49318" s="469"/>
    </row>
    <row r="49319" spans="6:6" x14ac:dyDescent="0.25">
      <c r="F49319" s="469"/>
    </row>
    <row r="49320" spans="6:6" x14ac:dyDescent="0.25">
      <c r="F49320" s="469"/>
    </row>
    <row r="49321" spans="6:6" x14ac:dyDescent="0.25">
      <c r="F49321" s="469"/>
    </row>
    <row r="49322" spans="6:6" x14ac:dyDescent="0.25">
      <c r="F49322" s="469"/>
    </row>
    <row r="49323" spans="6:6" x14ac:dyDescent="0.25">
      <c r="F49323" s="469"/>
    </row>
    <row r="49324" spans="6:6" x14ac:dyDescent="0.25">
      <c r="F49324" s="469"/>
    </row>
    <row r="49325" spans="6:6" x14ac:dyDescent="0.25">
      <c r="F49325" s="469"/>
    </row>
    <row r="49326" spans="6:6" x14ac:dyDescent="0.25">
      <c r="F49326" s="469"/>
    </row>
    <row r="49327" spans="6:6" x14ac:dyDescent="0.25">
      <c r="F49327" s="469"/>
    </row>
    <row r="49328" spans="6:6" x14ac:dyDescent="0.25">
      <c r="F49328" s="469"/>
    </row>
    <row r="49329" spans="6:6" x14ac:dyDescent="0.25">
      <c r="F49329" s="469"/>
    </row>
    <row r="49330" spans="6:6" x14ac:dyDescent="0.25">
      <c r="F49330" s="469"/>
    </row>
    <row r="49331" spans="6:6" x14ac:dyDescent="0.25">
      <c r="F49331" s="469"/>
    </row>
    <row r="49332" spans="6:6" x14ac:dyDescent="0.25">
      <c r="F49332" s="469"/>
    </row>
    <row r="49333" spans="6:6" x14ac:dyDescent="0.25">
      <c r="F49333" s="469"/>
    </row>
    <row r="49334" spans="6:6" x14ac:dyDescent="0.25">
      <c r="F49334" s="469"/>
    </row>
    <row r="49335" spans="6:6" x14ac:dyDescent="0.25">
      <c r="F49335" s="469"/>
    </row>
    <row r="49336" spans="6:6" x14ac:dyDescent="0.25">
      <c r="F49336" s="469"/>
    </row>
    <row r="49337" spans="6:6" x14ac:dyDescent="0.25">
      <c r="F49337" s="469"/>
    </row>
    <row r="49338" spans="6:6" x14ac:dyDescent="0.25">
      <c r="F49338" s="469"/>
    </row>
    <row r="49339" spans="6:6" x14ac:dyDescent="0.25">
      <c r="F49339" s="469"/>
    </row>
    <row r="49340" spans="6:6" x14ac:dyDescent="0.25">
      <c r="F49340" s="469"/>
    </row>
    <row r="49341" spans="6:6" x14ac:dyDescent="0.25">
      <c r="F49341" s="469"/>
    </row>
    <row r="49342" spans="6:6" x14ac:dyDescent="0.25">
      <c r="F49342" s="469"/>
    </row>
    <row r="49343" spans="6:6" x14ac:dyDescent="0.25">
      <c r="F49343" s="469"/>
    </row>
    <row r="49344" spans="6:6" x14ac:dyDescent="0.25">
      <c r="F49344" s="469"/>
    </row>
    <row r="49345" spans="6:6" x14ac:dyDescent="0.25">
      <c r="F49345" s="469"/>
    </row>
    <row r="49346" spans="6:6" x14ac:dyDescent="0.25">
      <c r="F49346" s="469"/>
    </row>
    <row r="49347" spans="6:6" x14ac:dyDescent="0.25">
      <c r="F49347" s="469"/>
    </row>
    <row r="49348" spans="6:6" x14ac:dyDescent="0.25">
      <c r="F49348" s="469"/>
    </row>
    <row r="49349" spans="6:6" x14ac:dyDescent="0.25">
      <c r="F49349" s="469"/>
    </row>
    <row r="49350" spans="6:6" x14ac:dyDescent="0.25">
      <c r="F49350" s="469"/>
    </row>
    <row r="49351" spans="6:6" x14ac:dyDescent="0.25">
      <c r="F49351" s="469"/>
    </row>
    <row r="49352" spans="6:6" x14ac:dyDescent="0.25">
      <c r="F49352" s="469"/>
    </row>
    <row r="49353" spans="6:6" x14ac:dyDescent="0.25">
      <c r="F49353" s="469"/>
    </row>
    <row r="49354" spans="6:6" x14ac:dyDescent="0.25">
      <c r="F49354" s="469"/>
    </row>
    <row r="49355" spans="6:6" x14ac:dyDescent="0.25">
      <c r="F49355" s="469"/>
    </row>
    <row r="49356" spans="6:6" x14ac:dyDescent="0.25">
      <c r="F49356" s="469"/>
    </row>
    <row r="49357" spans="6:6" x14ac:dyDescent="0.25">
      <c r="F49357" s="469"/>
    </row>
    <row r="49358" spans="6:6" x14ac:dyDescent="0.25">
      <c r="F49358" s="469"/>
    </row>
    <row r="49359" spans="6:6" x14ac:dyDescent="0.25">
      <c r="F49359" s="469"/>
    </row>
    <row r="49360" spans="6:6" x14ac:dyDescent="0.25">
      <c r="F49360" s="469"/>
    </row>
    <row r="49361" spans="6:6" x14ac:dyDescent="0.25">
      <c r="F49361" s="469"/>
    </row>
    <row r="49362" spans="6:6" x14ac:dyDescent="0.25">
      <c r="F49362" s="469"/>
    </row>
    <row r="49363" spans="6:6" x14ac:dyDescent="0.25">
      <c r="F49363" s="469"/>
    </row>
    <row r="49364" spans="6:6" x14ac:dyDescent="0.25">
      <c r="F49364" s="469"/>
    </row>
    <row r="49365" spans="6:6" x14ac:dyDescent="0.25">
      <c r="F49365" s="469"/>
    </row>
    <row r="49366" spans="6:6" x14ac:dyDescent="0.25">
      <c r="F49366" s="469"/>
    </row>
    <row r="49367" spans="6:6" x14ac:dyDescent="0.25">
      <c r="F49367" s="469"/>
    </row>
    <row r="49368" spans="6:6" x14ac:dyDescent="0.25">
      <c r="F49368" s="469"/>
    </row>
    <row r="49369" spans="6:6" x14ac:dyDescent="0.25">
      <c r="F49369" s="469"/>
    </row>
    <row r="49370" spans="6:6" x14ac:dyDescent="0.25">
      <c r="F49370" s="469"/>
    </row>
    <row r="49371" spans="6:6" x14ac:dyDescent="0.25">
      <c r="F49371" s="469"/>
    </row>
    <row r="49372" spans="6:6" x14ac:dyDescent="0.25">
      <c r="F49372" s="469"/>
    </row>
    <row r="49373" spans="6:6" x14ac:dyDescent="0.25">
      <c r="F49373" s="469"/>
    </row>
    <row r="49374" spans="6:6" x14ac:dyDescent="0.25">
      <c r="F49374" s="469"/>
    </row>
    <row r="49375" spans="6:6" x14ac:dyDescent="0.25">
      <c r="F49375" s="469"/>
    </row>
    <row r="49376" spans="6:6" x14ac:dyDescent="0.25">
      <c r="F49376" s="469"/>
    </row>
    <row r="49377" spans="6:6" x14ac:dyDescent="0.25">
      <c r="F49377" s="469"/>
    </row>
    <row r="49378" spans="6:6" x14ac:dyDescent="0.25">
      <c r="F49378" s="469"/>
    </row>
    <row r="49379" spans="6:6" x14ac:dyDescent="0.25">
      <c r="F49379" s="469"/>
    </row>
    <row r="49380" spans="6:6" x14ac:dyDescent="0.25">
      <c r="F49380" s="469"/>
    </row>
    <row r="49381" spans="6:6" x14ac:dyDescent="0.25">
      <c r="F49381" s="469"/>
    </row>
    <row r="49382" spans="6:6" x14ac:dyDescent="0.25">
      <c r="F49382" s="469"/>
    </row>
    <row r="49383" spans="6:6" x14ac:dyDescent="0.25">
      <c r="F49383" s="469"/>
    </row>
    <row r="49384" spans="6:6" x14ac:dyDescent="0.25">
      <c r="F49384" s="469"/>
    </row>
    <row r="49385" spans="6:6" x14ac:dyDescent="0.25">
      <c r="F49385" s="469"/>
    </row>
    <row r="49386" spans="6:6" x14ac:dyDescent="0.25">
      <c r="F49386" s="469"/>
    </row>
    <row r="49387" spans="6:6" x14ac:dyDescent="0.25">
      <c r="F49387" s="469"/>
    </row>
    <row r="49388" spans="6:6" x14ac:dyDescent="0.25">
      <c r="F49388" s="469"/>
    </row>
    <row r="49389" spans="6:6" x14ac:dyDescent="0.25">
      <c r="F49389" s="469"/>
    </row>
    <row r="49390" spans="6:6" x14ac:dyDescent="0.25">
      <c r="F49390" s="469"/>
    </row>
    <row r="49391" spans="6:6" x14ac:dyDescent="0.25">
      <c r="F49391" s="469"/>
    </row>
    <row r="49392" spans="6:6" x14ac:dyDescent="0.25">
      <c r="F49392" s="469"/>
    </row>
    <row r="49393" spans="6:6" x14ac:dyDescent="0.25">
      <c r="F49393" s="469"/>
    </row>
    <row r="49394" spans="6:6" x14ac:dyDescent="0.25">
      <c r="F49394" s="469"/>
    </row>
    <row r="49395" spans="6:6" x14ac:dyDescent="0.25">
      <c r="F49395" s="469"/>
    </row>
    <row r="49396" spans="6:6" x14ac:dyDescent="0.25">
      <c r="F49396" s="469"/>
    </row>
    <row r="49397" spans="6:6" x14ac:dyDescent="0.25">
      <c r="F49397" s="469"/>
    </row>
    <row r="49398" spans="6:6" x14ac:dyDescent="0.25">
      <c r="F49398" s="469"/>
    </row>
    <row r="49399" spans="6:6" x14ac:dyDescent="0.25">
      <c r="F49399" s="469"/>
    </row>
    <row r="49400" spans="6:6" x14ac:dyDescent="0.25">
      <c r="F49400" s="469"/>
    </row>
    <row r="49401" spans="6:6" x14ac:dyDescent="0.25">
      <c r="F49401" s="469"/>
    </row>
    <row r="49402" spans="6:6" x14ac:dyDescent="0.25">
      <c r="F49402" s="469"/>
    </row>
    <row r="49403" spans="6:6" x14ac:dyDescent="0.25">
      <c r="F49403" s="469"/>
    </row>
    <row r="49404" spans="6:6" x14ac:dyDescent="0.25">
      <c r="F49404" s="469"/>
    </row>
    <row r="49405" spans="6:6" x14ac:dyDescent="0.25">
      <c r="F49405" s="469"/>
    </row>
    <row r="49406" spans="6:6" x14ac:dyDescent="0.25">
      <c r="F49406" s="469"/>
    </row>
    <row r="49407" spans="6:6" x14ac:dyDescent="0.25">
      <c r="F49407" s="469"/>
    </row>
    <row r="49408" spans="6:6" x14ac:dyDescent="0.25">
      <c r="F49408" s="469"/>
    </row>
    <row r="49409" spans="6:6" x14ac:dyDescent="0.25">
      <c r="F49409" s="469"/>
    </row>
    <row r="49410" spans="6:6" x14ac:dyDescent="0.25">
      <c r="F49410" s="469"/>
    </row>
    <row r="49411" spans="6:6" x14ac:dyDescent="0.25">
      <c r="F49411" s="469"/>
    </row>
    <row r="49412" spans="6:6" x14ac:dyDescent="0.25">
      <c r="F49412" s="469"/>
    </row>
    <row r="49413" spans="6:6" x14ac:dyDescent="0.25">
      <c r="F49413" s="469"/>
    </row>
    <row r="49414" spans="6:6" x14ac:dyDescent="0.25">
      <c r="F49414" s="469"/>
    </row>
    <row r="49415" spans="6:6" x14ac:dyDescent="0.25">
      <c r="F49415" s="469"/>
    </row>
    <row r="49416" spans="6:6" x14ac:dyDescent="0.25">
      <c r="F49416" s="469"/>
    </row>
    <row r="49417" spans="6:6" x14ac:dyDescent="0.25">
      <c r="F49417" s="469"/>
    </row>
    <row r="49418" spans="6:6" x14ac:dyDescent="0.25">
      <c r="F49418" s="469"/>
    </row>
    <row r="49419" spans="6:6" x14ac:dyDescent="0.25">
      <c r="F49419" s="469"/>
    </row>
    <row r="49420" spans="6:6" x14ac:dyDescent="0.25">
      <c r="F49420" s="469"/>
    </row>
    <row r="49421" spans="6:6" x14ac:dyDescent="0.25">
      <c r="F49421" s="469"/>
    </row>
    <row r="49422" spans="6:6" x14ac:dyDescent="0.25">
      <c r="F49422" s="469"/>
    </row>
    <row r="49423" spans="6:6" x14ac:dyDescent="0.25">
      <c r="F49423" s="469"/>
    </row>
    <row r="49424" spans="6:6" x14ac:dyDescent="0.25">
      <c r="F49424" s="469"/>
    </row>
    <row r="49425" spans="6:6" x14ac:dyDescent="0.25">
      <c r="F49425" s="469"/>
    </row>
    <row r="49426" spans="6:6" x14ac:dyDescent="0.25">
      <c r="F49426" s="469"/>
    </row>
    <row r="49427" spans="6:6" x14ac:dyDescent="0.25">
      <c r="F49427" s="469"/>
    </row>
    <row r="49428" spans="6:6" x14ac:dyDescent="0.25">
      <c r="F49428" s="469"/>
    </row>
    <row r="49429" spans="6:6" x14ac:dyDescent="0.25">
      <c r="F49429" s="469"/>
    </row>
    <row r="49430" spans="6:6" x14ac:dyDescent="0.25">
      <c r="F49430" s="469"/>
    </row>
    <row r="49431" spans="6:6" x14ac:dyDescent="0.25">
      <c r="F49431" s="469"/>
    </row>
    <row r="49432" spans="6:6" x14ac:dyDescent="0.25">
      <c r="F49432" s="469"/>
    </row>
    <row r="49433" spans="6:6" x14ac:dyDescent="0.25">
      <c r="F49433" s="469"/>
    </row>
    <row r="49434" spans="6:6" x14ac:dyDescent="0.25">
      <c r="F49434" s="469"/>
    </row>
    <row r="49435" spans="6:6" x14ac:dyDescent="0.25">
      <c r="F49435" s="469"/>
    </row>
    <row r="49436" spans="6:6" x14ac:dyDescent="0.25">
      <c r="F49436" s="469"/>
    </row>
    <row r="49437" spans="6:6" x14ac:dyDescent="0.25">
      <c r="F49437" s="469"/>
    </row>
    <row r="49438" spans="6:6" x14ac:dyDescent="0.25">
      <c r="F49438" s="469"/>
    </row>
    <row r="49439" spans="6:6" x14ac:dyDescent="0.25">
      <c r="F49439" s="469"/>
    </row>
    <row r="49440" spans="6:6" x14ac:dyDescent="0.25">
      <c r="F49440" s="469"/>
    </row>
    <row r="49441" spans="6:6" x14ac:dyDescent="0.25">
      <c r="F49441" s="469"/>
    </row>
    <row r="49442" spans="6:6" x14ac:dyDescent="0.25">
      <c r="F49442" s="469"/>
    </row>
    <row r="49443" spans="6:6" x14ac:dyDescent="0.25">
      <c r="F49443" s="469"/>
    </row>
    <row r="49444" spans="6:6" x14ac:dyDescent="0.25">
      <c r="F49444" s="469"/>
    </row>
    <row r="49445" spans="6:6" x14ac:dyDescent="0.25">
      <c r="F49445" s="469"/>
    </row>
    <row r="49446" spans="6:6" x14ac:dyDescent="0.25">
      <c r="F49446" s="469"/>
    </row>
    <row r="49447" spans="6:6" x14ac:dyDescent="0.25">
      <c r="F49447" s="469"/>
    </row>
    <row r="49448" spans="6:6" x14ac:dyDescent="0.25">
      <c r="F49448" s="469"/>
    </row>
    <row r="49449" spans="6:6" x14ac:dyDescent="0.25">
      <c r="F49449" s="469"/>
    </row>
    <row r="49450" spans="6:6" x14ac:dyDescent="0.25">
      <c r="F49450" s="469"/>
    </row>
    <row r="49451" spans="6:6" x14ac:dyDescent="0.25">
      <c r="F49451" s="469"/>
    </row>
    <row r="49452" spans="6:6" x14ac:dyDescent="0.25">
      <c r="F49452" s="469"/>
    </row>
    <row r="49453" spans="6:6" x14ac:dyDescent="0.25">
      <c r="F49453" s="469"/>
    </row>
    <row r="49454" spans="6:6" x14ac:dyDescent="0.25">
      <c r="F49454" s="469"/>
    </row>
    <row r="49455" spans="6:6" x14ac:dyDescent="0.25">
      <c r="F49455" s="469"/>
    </row>
    <row r="49456" spans="6:6" x14ac:dyDescent="0.25">
      <c r="F49456" s="469"/>
    </row>
    <row r="49457" spans="6:6" x14ac:dyDescent="0.25">
      <c r="F49457" s="469"/>
    </row>
    <row r="49458" spans="6:6" x14ac:dyDescent="0.25">
      <c r="F49458" s="469"/>
    </row>
    <row r="49459" spans="6:6" x14ac:dyDescent="0.25">
      <c r="F49459" s="469"/>
    </row>
    <row r="49460" spans="6:6" x14ac:dyDescent="0.25">
      <c r="F49460" s="469"/>
    </row>
    <row r="49461" spans="6:6" x14ac:dyDescent="0.25">
      <c r="F49461" s="469"/>
    </row>
    <row r="49462" spans="6:6" x14ac:dyDescent="0.25">
      <c r="F49462" s="469"/>
    </row>
    <row r="49463" spans="6:6" x14ac:dyDescent="0.25">
      <c r="F49463" s="469"/>
    </row>
    <row r="49464" spans="6:6" x14ac:dyDescent="0.25">
      <c r="F49464" s="469"/>
    </row>
    <row r="49465" spans="6:6" x14ac:dyDescent="0.25">
      <c r="F49465" s="469"/>
    </row>
    <row r="49466" spans="6:6" x14ac:dyDescent="0.25">
      <c r="F49466" s="469"/>
    </row>
    <row r="49467" spans="6:6" x14ac:dyDescent="0.25">
      <c r="F49467" s="469"/>
    </row>
    <row r="49468" spans="6:6" x14ac:dyDescent="0.25">
      <c r="F49468" s="469"/>
    </row>
    <row r="49469" spans="6:6" x14ac:dyDescent="0.25">
      <c r="F49469" s="469"/>
    </row>
    <row r="49470" spans="6:6" x14ac:dyDescent="0.25">
      <c r="F49470" s="469"/>
    </row>
    <row r="49471" spans="6:6" x14ac:dyDescent="0.25">
      <c r="F49471" s="469"/>
    </row>
    <row r="49472" spans="6:6" x14ac:dyDescent="0.25">
      <c r="F49472" s="469"/>
    </row>
    <row r="49473" spans="6:6" x14ac:dyDescent="0.25">
      <c r="F49473" s="469"/>
    </row>
    <row r="49474" spans="6:6" x14ac:dyDescent="0.25">
      <c r="F49474" s="469"/>
    </row>
    <row r="49475" spans="6:6" x14ac:dyDescent="0.25">
      <c r="F49475" s="469"/>
    </row>
    <row r="49476" spans="6:6" x14ac:dyDescent="0.25">
      <c r="F49476" s="469"/>
    </row>
    <row r="49477" spans="6:6" x14ac:dyDescent="0.25">
      <c r="F49477" s="469"/>
    </row>
    <row r="49478" spans="6:6" x14ac:dyDescent="0.25">
      <c r="F49478" s="469"/>
    </row>
    <row r="49479" spans="6:6" x14ac:dyDescent="0.25">
      <c r="F49479" s="469"/>
    </row>
    <row r="49480" spans="6:6" x14ac:dyDescent="0.25">
      <c r="F49480" s="469"/>
    </row>
    <row r="49481" spans="6:6" x14ac:dyDescent="0.25">
      <c r="F49481" s="469"/>
    </row>
    <row r="49482" spans="6:6" x14ac:dyDescent="0.25">
      <c r="F49482" s="469"/>
    </row>
    <row r="49483" spans="6:6" x14ac:dyDescent="0.25">
      <c r="F49483" s="469"/>
    </row>
    <row r="49484" spans="6:6" x14ac:dyDescent="0.25">
      <c r="F49484" s="469"/>
    </row>
    <row r="49485" spans="6:6" x14ac:dyDescent="0.25">
      <c r="F49485" s="469"/>
    </row>
    <row r="49486" spans="6:6" x14ac:dyDescent="0.25">
      <c r="F49486" s="469"/>
    </row>
    <row r="49487" spans="6:6" x14ac:dyDescent="0.25">
      <c r="F49487" s="469"/>
    </row>
    <row r="49488" spans="6:6" x14ac:dyDescent="0.25">
      <c r="F49488" s="469"/>
    </row>
    <row r="49489" spans="6:6" x14ac:dyDescent="0.25">
      <c r="F49489" s="469"/>
    </row>
    <row r="49490" spans="6:6" x14ac:dyDescent="0.25">
      <c r="F49490" s="469"/>
    </row>
    <row r="49491" spans="6:6" x14ac:dyDescent="0.25">
      <c r="F49491" s="469"/>
    </row>
    <row r="49492" spans="6:6" x14ac:dyDescent="0.25">
      <c r="F49492" s="469"/>
    </row>
    <row r="49493" spans="6:6" x14ac:dyDescent="0.25">
      <c r="F49493" s="469"/>
    </row>
    <row r="49494" spans="6:6" x14ac:dyDescent="0.25">
      <c r="F49494" s="469"/>
    </row>
    <row r="49495" spans="6:6" x14ac:dyDescent="0.25">
      <c r="F49495" s="469"/>
    </row>
    <row r="49496" spans="6:6" x14ac:dyDescent="0.25">
      <c r="F49496" s="469"/>
    </row>
    <row r="49497" spans="6:6" x14ac:dyDescent="0.25">
      <c r="F49497" s="469"/>
    </row>
    <row r="49498" spans="6:6" x14ac:dyDescent="0.25">
      <c r="F49498" s="469"/>
    </row>
    <row r="49499" spans="6:6" x14ac:dyDescent="0.25">
      <c r="F49499" s="469"/>
    </row>
    <row r="49500" spans="6:6" x14ac:dyDescent="0.25">
      <c r="F49500" s="469"/>
    </row>
    <row r="49501" spans="6:6" x14ac:dyDescent="0.25">
      <c r="F49501" s="469"/>
    </row>
    <row r="49502" spans="6:6" x14ac:dyDescent="0.25">
      <c r="F49502" s="469"/>
    </row>
    <row r="49503" spans="6:6" x14ac:dyDescent="0.25">
      <c r="F49503" s="469"/>
    </row>
    <row r="49504" spans="6:6" x14ac:dyDescent="0.25">
      <c r="F49504" s="469"/>
    </row>
    <row r="49505" spans="6:6" x14ac:dyDescent="0.25">
      <c r="F49505" s="469"/>
    </row>
    <row r="49506" spans="6:6" x14ac:dyDescent="0.25">
      <c r="F49506" s="469"/>
    </row>
    <row r="49507" spans="6:6" x14ac:dyDescent="0.25">
      <c r="F49507" s="469"/>
    </row>
    <row r="49508" spans="6:6" x14ac:dyDescent="0.25">
      <c r="F49508" s="469"/>
    </row>
    <row r="49509" spans="6:6" x14ac:dyDescent="0.25">
      <c r="F49509" s="469"/>
    </row>
    <row r="49510" spans="6:6" x14ac:dyDescent="0.25">
      <c r="F49510" s="469"/>
    </row>
    <row r="49511" spans="6:6" x14ac:dyDescent="0.25">
      <c r="F49511" s="469"/>
    </row>
    <row r="49512" spans="6:6" x14ac:dyDescent="0.25">
      <c r="F49512" s="469"/>
    </row>
    <row r="49513" spans="6:6" x14ac:dyDescent="0.25">
      <c r="F49513" s="469"/>
    </row>
    <row r="49514" spans="6:6" x14ac:dyDescent="0.25">
      <c r="F49514" s="469"/>
    </row>
    <row r="49515" spans="6:6" x14ac:dyDescent="0.25">
      <c r="F49515" s="469"/>
    </row>
    <row r="49516" spans="6:6" x14ac:dyDescent="0.25">
      <c r="F49516" s="469"/>
    </row>
    <row r="49517" spans="6:6" x14ac:dyDescent="0.25">
      <c r="F49517" s="469"/>
    </row>
    <row r="49518" spans="6:6" x14ac:dyDescent="0.25">
      <c r="F49518" s="469"/>
    </row>
    <row r="49519" spans="6:6" x14ac:dyDescent="0.25">
      <c r="F49519" s="469"/>
    </row>
    <row r="49520" spans="6:6" x14ac:dyDescent="0.25">
      <c r="F49520" s="469"/>
    </row>
    <row r="49521" spans="6:6" x14ac:dyDescent="0.25">
      <c r="F49521" s="469"/>
    </row>
    <row r="49522" spans="6:6" x14ac:dyDescent="0.25">
      <c r="F49522" s="469"/>
    </row>
    <row r="49523" spans="6:6" x14ac:dyDescent="0.25">
      <c r="F49523" s="469"/>
    </row>
    <row r="49524" spans="6:6" x14ac:dyDescent="0.25">
      <c r="F49524" s="469"/>
    </row>
    <row r="49525" spans="6:6" x14ac:dyDescent="0.25">
      <c r="F49525" s="469"/>
    </row>
    <row r="49526" spans="6:6" x14ac:dyDescent="0.25">
      <c r="F49526" s="469"/>
    </row>
    <row r="49527" spans="6:6" x14ac:dyDescent="0.25">
      <c r="F49527" s="469"/>
    </row>
    <row r="49528" spans="6:6" x14ac:dyDescent="0.25">
      <c r="F49528" s="469"/>
    </row>
    <row r="49529" spans="6:6" x14ac:dyDescent="0.25">
      <c r="F49529" s="469"/>
    </row>
    <row r="49530" spans="6:6" x14ac:dyDescent="0.25">
      <c r="F49530" s="469"/>
    </row>
    <row r="49531" spans="6:6" x14ac:dyDescent="0.25">
      <c r="F49531" s="469"/>
    </row>
    <row r="49532" spans="6:6" x14ac:dyDescent="0.25">
      <c r="F49532" s="469"/>
    </row>
    <row r="49533" spans="6:6" x14ac:dyDescent="0.25">
      <c r="F49533" s="469"/>
    </row>
    <row r="49534" spans="6:6" x14ac:dyDescent="0.25">
      <c r="F49534" s="469"/>
    </row>
    <row r="49535" spans="6:6" x14ac:dyDescent="0.25">
      <c r="F49535" s="469"/>
    </row>
    <row r="49536" spans="6:6" x14ac:dyDescent="0.25">
      <c r="F49536" s="469"/>
    </row>
    <row r="49537" spans="6:6" x14ac:dyDescent="0.25">
      <c r="F49537" s="469"/>
    </row>
    <row r="49538" spans="6:6" x14ac:dyDescent="0.25">
      <c r="F49538" s="469"/>
    </row>
    <row r="49539" spans="6:6" x14ac:dyDescent="0.25">
      <c r="F49539" s="469"/>
    </row>
    <row r="49540" spans="6:6" x14ac:dyDescent="0.25">
      <c r="F49540" s="469"/>
    </row>
    <row r="49541" spans="6:6" x14ac:dyDescent="0.25">
      <c r="F49541" s="469"/>
    </row>
    <row r="49542" spans="6:6" x14ac:dyDescent="0.25">
      <c r="F49542" s="469"/>
    </row>
    <row r="49543" spans="6:6" x14ac:dyDescent="0.25">
      <c r="F49543" s="469"/>
    </row>
    <row r="49544" spans="6:6" x14ac:dyDescent="0.25">
      <c r="F49544" s="469"/>
    </row>
    <row r="49545" spans="6:6" x14ac:dyDescent="0.25">
      <c r="F49545" s="469"/>
    </row>
    <row r="49546" spans="6:6" x14ac:dyDescent="0.25">
      <c r="F49546" s="469"/>
    </row>
    <row r="49547" spans="6:6" x14ac:dyDescent="0.25">
      <c r="F49547" s="469"/>
    </row>
    <row r="49548" spans="6:6" x14ac:dyDescent="0.25">
      <c r="F49548" s="469"/>
    </row>
    <row r="49549" spans="6:6" x14ac:dyDescent="0.25">
      <c r="F49549" s="469"/>
    </row>
    <row r="49550" spans="6:6" x14ac:dyDescent="0.25">
      <c r="F49550" s="469"/>
    </row>
    <row r="49551" spans="6:6" x14ac:dyDescent="0.25">
      <c r="F49551" s="469"/>
    </row>
    <row r="49552" spans="6:6" x14ac:dyDescent="0.25">
      <c r="F49552" s="469"/>
    </row>
    <row r="49553" spans="6:6" x14ac:dyDescent="0.25">
      <c r="F49553" s="469"/>
    </row>
    <row r="49554" spans="6:6" x14ac:dyDescent="0.25">
      <c r="F49554" s="469"/>
    </row>
    <row r="49555" spans="6:6" x14ac:dyDescent="0.25">
      <c r="F49555" s="469"/>
    </row>
    <row r="49556" spans="6:6" x14ac:dyDescent="0.25">
      <c r="F49556" s="469"/>
    </row>
    <row r="49557" spans="6:6" x14ac:dyDescent="0.25">
      <c r="F49557" s="469"/>
    </row>
    <row r="49558" spans="6:6" x14ac:dyDescent="0.25">
      <c r="F49558" s="469"/>
    </row>
    <row r="49559" spans="6:6" x14ac:dyDescent="0.25">
      <c r="F49559" s="469"/>
    </row>
    <row r="49560" spans="6:6" x14ac:dyDescent="0.25">
      <c r="F49560" s="469"/>
    </row>
    <row r="49561" spans="6:6" x14ac:dyDescent="0.25">
      <c r="F49561" s="469"/>
    </row>
    <row r="49562" spans="6:6" x14ac:dyDescent="0.25">
      <c r="F49562" s="469"/>
    </row>
    <row r="49563" spans="6:6" x14ac:dyDescent="0.25">
      <c r="F49563" s="469"/>
    </row>
    <row r="49564" spans="6:6" x14ac:dyDescent="0.25">
      <c r="F49564" s="469"/>
    </row>
    <row r="49565" spans="6:6" x14ac:dyDescent="0.25">
      <c r="F49565" s="469"/>
    </row>
    <row r="49566" spans="6:6" x14ac:dyDescent="0.25">
      <c r="F49566" s="469"/>
    </row>
    <row r="49567" spans="6:6" x14ac:dyDescent="0.25">
      <c r="F49567" s="469"/>
    </row>
    <row r="49568" spans="6:6" x14ac:dyDescent="0.25">
      <c r="F49568" s="469"/>
    </row>
    <row r="49569" spans="6:6" x14ac:dyDescent="0.25">
      <c r="F49569" s="469"/>
    </row>
    <row r="49570" spans="6:6" x14ac:dyDescent="0.25">
      <c r="F49570" s="469"/>
    </row>
    <row r="49571" spans="6:6" x14ac:dyDescent="0.25">
      <c r="F49571" s="469"/>
    </row>
    <row r="49572" spans="6:6" x14ac:dyDescent="0.25">
      <c r="F49572" s="469"/>
    </row>
    <row r="49573" spans="6:6" x14ac:dyDescent="0.25">
      <c r="F49573" s="469"/>
    </row>
    <row r="49574" spans="6:6" x14ac:dyDescent="0.25">
      <c r="F49574" s="469"/>
    </row>
    <row r="49575" spans="6:6" x14ac:dyDescent="0.25">
      <c r="F49575" s="469"/>
    </row>
    <row r="49576" spans="6:6" x14ac:dyDescent="0.25">
      <c r="F49576" s="469"/>
    </row>
    <row r="49577" spans="6:6" x14ac:dyDescent="0.25">
      <c r="F49577" s="469"/>
    </row>
    <row r="49578" spans="6:6" x14ac:dyDescent="0.25">
      <c r="F49578" s="469"/>
    </row>
    <row r="49579" spans="6:6" x14ac:dyDescent="0.25">
      <c r="F49579" s="469"/>
    </row>
    <row r="49580" spans="6:6" x14ac:dyDescent="0.25">
      <c r="F49580" s="469"/>
    </row>
    <row r="49581" spans="6:6" x14ac:dyDescent="0.25">
      <c r="F49581" s="469"/>
    </row>
    <row r="49582" spans="6:6" x14ac:dyDescent="0.25">
      <c r="F49582" s="469"/>
    </row>
    <row r="49583" spans="6:6" x14ac:dyDescent="0.25">
      <c r="F49583" s="469"/>
    </row>
    <row r="49584" spans="6:6" x14ac:dyDescent="0.25">
      <c r="F49584" s="469"/>
    </row>
    <row r="49585" spans="6:6" x14ac:dyDescent="0.25">
      <c r="F49585" s="469"/>
    </row>
    <row r="49586" spans="6:6" x14ac:dyDescent="0.25">
      <c r="F49586" s="469"/>
    </row>
    <row r="49587" spans="6:6" x14ac:dyDescent="0.25">
      <c r="F49587" s="469"/>
    </row>
    <row r="49588" spans="6:6" x14ac:dyDescent="0.25">
      <c r="F49588" s="469"/>
    </row>
    <row r="49589" spans="6:6" x14ac:dyDescent="0.25">
      <c r="F49589" s="469"/>
    </row>
    <row r="49590" spans="6:6" x14ac:dyDescent="0.25">
      <c r="F49590" s="469"/>
    </row>
    <row r="49591" spans="6:6" x14ac:dyDescent="0.25">
      <c r="F49591" s="469"/>
    </row>
    <row r="49592" spans="6:6" x14ac:dyDescent="0.25">
      <c r="F49592" s="469"/>
    </row>
    <row r="49593" spans="6:6" x14ac:dyDescent="0.25">
      <c r="F49593" s="469"/>
    </row>
    <row r="49594" spans="6:6" x14ac:dyDescent="0.25">
      <c r="F49594" s="469"/>
    </row>
    <row r="49595" spans="6:6" x14ac:dyDescent="0.25">
      <c r="F49595" s="469"/>
    </row>
    <row r="49596" spans="6:6" x14ac:dyDescent="0.25">
      <c r="F49596" s="469"/>
    </row>
    <row r="49597" spans="6:6" x14ac:dyDescent="0.25">
      <c r="F49597" s="469"/>
    </row>
    <row r="49598" spans="6:6" x14ac:dyDescent="0.25">
      <c r="F49598" s="469"/>
    </row>
    <row r="49599" spans="6:6" x14ac:dyDescent="0.25">
      <c r="F49599" s="469"/>
    </row>
    <row r="49600" spans="6:6" x14ac:dyDescent="0.25">
      <c r="F49600" s="469"/>
    </row>
    <row r="49601" spans="6:6" x14ac:dyDescent="0.25">
      <c r="F49601" s="469"/>
    </row>
    <row r="49602" spans="6:6" x14ac:dyDescent="0.25">
      <c r="F49602" s="469"/>
    </row>
    <row r="49603" spans="6:6" x14ac:dyDescent="0.25">
      <c r="F49603" s="469"/>
    </row>
    <row r="49604" spans="6:6" x14ac:dyDescent="0.25">
      <c r="F49604" s="469"/>
    </row>
    <row r="49605" spans="6:6" x14ac:dyDescent="0.25">
      <c r="F49605" s="469"/>
    </row>
    <row r="49606" spans="6:6" x14ac:dyDescent="0.25">
      <c r="F49606" s="469"/>
    </row>
    <row r="49607" spans="6:6" x14ac:dyDescent="0.25">
      <c r="F49607" s="469"/>
    </row>
    <row r="49608" spans="6:6" x14ac:dyDescent="0.25">
      <c r="F49608" s="469"/>
    </row>
    <row r="49609" spans="6:6" x14ac:dyDescent="0.25">
      <c r="F49609" s="469"/>
    </row>
    <row r="49610" spans="6:6" x14ac:dyDescent="0.25">
      <c r="F49610" s="469"/>
    </row>
    <row r="49611" spans="6:6" x14ac:dyDescent="0.25">
      <c r="F49611" s="469"/>
    </row>
    <row r="49612" spans="6:6" x14ac:dyDescent="0.25">
      <c r="F49612" s="469"/>
    </row>
    <row r="49613" spans="6:6" x14ac:dyDescent="0.25">
      <c r="F49613" s="469"/>
    </row>
    <row r="49614" spans="6:6" x14ac:dyDescent="0.25">
      <c r="F49614" s="469"/>
    </row>
    <row r="49615" spans="6:6" x14ac:dyDescent="0.25">
      <c r="F49615" s="469"/>
    </row>
    <row r="49616" spans="6:6" x14ac:dyDescent="0.25">
      <c r="F49616" s="469"/>
    </row>
    <row r="49617" spans="6:6" x14ac:dyDescent="0.25">
      <c r="F49617" s="469"/>
    </row>
    <row r="49618" spans="6:6" x14ac:dyDescent="0.25">
      <c r="F49618" s="469"/>
    </row>
    <row r="49619" spans="6:6" x14ac:dyDescent="0.25">
      <c r="F49619" s="469"/>
    </row>
    <row r="49620" spans="6:6" x14ac:dyDescent="0.25">
      <c r="F49620" s="469"/>
    </row>
    <row r="49621" spans="6:6" x14ac:dyDescent="0.25">
      <c r="F49621" s="469"/>
    </row>
    <row r="49622" spans="6:6" x14ac:dyDescent="0.25">
      <c r="F49622" s="469"/>
    </row>
    <row r="49623" spans="6:6" x14ac:dyDescent="0.25">
      <c r="F49623" s="469"/>
    </row>
    <row r="49624" spans="6:6" x14ac:dyDescent="0.25">
      <c r="F49624" s="469"/>
    </row>
    <row r="49625" spans="6:6" x14ac:dyDescent="0.25">
      <c r="F49625" s="469"/>
    </row>
    <row r="49626" spans="6:6" x14ac:dyDescent="0.25">
      <c r="F49626" s="469"/>
    </row>
    <row r="49627" spans="6:6" x14ac:dyDescent="0.25">
      <c r="F49627" s="469"/>
    </row>
    <row r="49628" spans="6:6" x14ac:dyDescent="0.25">
      <c r="F49628" s="469"/>
    </row>
    <row r="49629" spans="6:6" x14ac:dyDescent="0.25">
      <c r="F49629" s="469"/>
    </row>
    <row r="49630" spans="6:6" x14ac:dyDescent="0.25">
      <c r="F49630" s="469"/>
    </row>
    <row r="49631" spans="6:6" x14ac:dyDescent="0.25">
      <c r="F49631" s="469"/>
    </row>
    <row r="49632" spans="6:6" x14ac:dyDescent="0.25">
      <c r="F49632" s="469"/>
    </row>
    <row r="49633" spans="6:6" x14ac:dyDescent="0.25">
      <c r="F49633" s="469"/>
    </row>
    <row r="49634" spans="6:6" x14ac:dyDescent="0.25">
      <c r="F49634" s="469"/>
    </row>
    <row r="49635" spans="6:6" x14ac:dyDescent="0.25">
      <c r="F49635" s="469"/>
    </row>
    <row r="49636" spans="6:6" x14ac:dyDescent="0.25">
      <c r="F49636" s="469"/>
    </row>
    <row r="49637" spans="6:6" x14ac:dyDescent="0.25">
      <c r="F49637" s="469"/>
    </row>
    <row r="49638" spans="6:6" x14ac:dyDescent="0.25">
      <c r="F49638" s="469"/>
    </row>
    <row r="49639" spans="6:6" x14ac:dyDescent="0.25">
      <c r="F49639" s="469"/>
    </row>
    <row r="49640" spans="6:6" x14ac:dyDescent="0.25">
      <c r="F49640" s="469"/>
    </row>
    <row r="49641" spans="6:6" x14ac:dyDescent="0.25">
      <c r="F49641" s="469"/>
    </row>
    <row r="49642" spans="6:6" x14ac:dyDescent="0.25">
      <c r="F49642" s="469"/>
    </row>
    <row r="49643" spans="6:6" x14ac:dyDescent="0.25">
      <c r="F49643" s="469"/>
    </row>
    <row r="49644" spans="6:6" x14ac:dyDescent="0.25">
      <c r="F49644" s="469"/>
    </row>
    <row r="49645" spans="6:6" x14ac:dyDescent="0.25">
      <c r="F49645" s="469"/>
    </row>
    <row r="49646" spans="6:6" x14ac:dyDescent="0.25">
      <c r="F49646" s="469"/>
    </row>
    <row r="49647" spans="6:6" x14ac:dyDescent="0.25">
      <c r="F49647" s="469"/>
    </row>
    <row r="49648" spans="6:6" x14ac:dyDescent="0.25">
      <c r="F49648" s="469"/>
    </row>
    <row r="49649" spans="6:6" x14ac:dyDescent="0.25">
      <c r="F49649" s="469"/>
    </row>
    <row r="49650" spans="6:6" x14ac:dyDescent="0.25">
      <c r="F49650" s="469"/>
    </row>
    <row r="49651" spans="6:6" x14ac:dyDescent="0.25">
      <c r="F49651" s="469"/>
    </row>
    <row r="49652" spans="6:6" x14ac:dyDescent="0.25">
      <c r="F49652" s="469"/>
    </row>
    <row r="49653" spans="6:6" x14ac:dyDescent="0.25">
      <c r="F49653" s="469"/>
    </row>
    <row r="49654" spans="6:6" x14ac:dyDescent="0.25">
      <c r="F49654" s="469"/>
    </row>
    <row r="49655" spans="6:6" x14ac:dyDescent="0.25">
      <c r="F49655" s="469"/>
    </row>
    <row r="49656" spans="6:6" x14ac:dyDescent="0.25">
      <c r="F49656" s="469"/>
    </row>
    <row r="49657" spans="6:6" x14ac:dyDescent="0.25">
      <c r="F49657" s="469"/>
    </row>
    <row r="49658" spans="6:6" x14ac:dyDescent="0.25">
      <c r="F49658" s="469"/>
    </row>
    <row r="49659" spans="6:6" x14ac:dyDescent="0.25">
      <c r="F49659" s="469"/>
    </row>
    <row r="49660" spans="6:6" x14ac:dyDescent="0.25">
      <c r="F49660" s="469"/>
    </row>
    <row r="49661" spans="6:6" x14ac:dyDescent="0.25">
      <c r="F49661" s="469"/>
    </row>
    <row r="49662" spans="6:6" x14ac:dyDescent="0.25">
      <c r="F49662" s="469"/>
    </row>
    <row r="49663" spans="6:6" x14ac:dyDescent="0.25">
      <c r="F49663" s="469"/>
    </row>
    <row r="49664" spans="6:6" x14ac:dyDescent="0.25">
      <c r="F49664" s="469"/>
    </row>
    <row r="49665" spans="6:6" x14ac:dyDescent="0.25">
      <c r="F49665" s="469"/>
    </row>
    <row r="49666" spans="6:6" x14ac:dyDescent="0.25">
      <c r="F49666" s="469"/>
    </row>
    <row r="49667" spans="6:6" x14ac:dyDescent="0.25">
      <c r="F49667" s="469"/>
    </row>
    <row r="49668" spans="6:6" x14ac:dyDescent="0.25">
      <c r="F49668" s="469"/>
    </row>
    <row r="49669" spans="6:6" x14ac:dyDescent="0.25">
      <c r="F49669" s="469"/>
    </row>
    <row r="49670" spans="6:6" x14ac:dyDescent="0.25">
      <c r="F49670" s="469"/>
    </row>
    <row r="49671" spans="6:6" x14ac:dyDescent="0.25">
      <c r="F49671" s="469"/>
    </row>
    <row r="49672" spans="6:6" x14ac:dyDescent="0.25">
      <c r="F49672" s="469"/>
    </row>
    <row r="49673" spans="6:6" x14ac:dyDescent="0.25">
      <c r="F49673" s="469"/>
    </row>
    <row r="49674" spans="6:6" x14ac:dyDescent="0.25">
      <c r="F49674" s="469"/>
    </row>
    <row r="49675" spans="6:6" x14ac:dyDescent="0.25">
      <c r="F49675" s="469"/>
    </row>
    <row r="49676" spans="6:6" x14ac:dyDescent="0.25">
      <c r="F49676" s="469"/>
    </row>
    <row r="49677" spans="6:6" x14ac:dyDescent="0.25">
      <c r="F49677" s="469"/>
    </row>
    <row r="49678" spans="6:6" x14ac:dyDescent="0.25">
      <c r="F49678" s="469"/>
    </row>
    <row r="49679" spans="6:6" x14ac:dyDescent="0.25">
      <c r="F49679" s="469"/>
    </row>
    <row r="49680" spans="6:6" x14ac:dyDescent="0.25">
      <c r="F49680" s="469"/>
    </row>
    <row r="49681" spans="6:6" x14ac:dyDescent="0.25">
      <c r="F49681" s="469"/>
    </row>
    <row r="49682" spans="6:6" x14ac:dyDescent="0.25">
      <c r="F49682" s="469"/>
    </row>
    <row r="49683" spans="6:6" x14ac:dyDescent="0.25">
      <c r="F49683" s="469"/>
    </row>
    <row r="49684" spans="6:6" x14ac:dyDescent="0.25">
      <c r="F49684" s="469"/>
    </row>
    <row r="49685" spans="6:6" x14ac:dyDescent="0.25">
      <c r="F49685" s="469"/>
    </row>
    <row r="49686" spans="6:6" x14ac:dyDescent="0.25">
      <c r="F49686" s="469"/>
    </row>
    <row r="49687" spans="6:6" x14ac:dyDescent="0.25">
      <c r="F49687" s="469"/>
    </row>
    <row r="49688" spans="6:6" x14ac:dyDescent="0.25">
      <c r="F49688" s="469"/>
    </row>
    <row r="49689" spans="6:6" x14ac:dyDescent="0.25">
      <c r="F49689" s="469"/>
    </row>
    <row r="49690" spans="6:6" x14ac:dyDescent="0.25">
      <c r="F49690" s="469"/>
    </row>
    <row r="49691" spans="6:6" x14ac:dyDescent="0.25">
      <c r="F49691" s="469"/>
    </row>
    <row r="49692" spans="6:6" x14ac:dyDescent="0.25">
      <c r="F49692" s="469"/>
    </row>
    <row r="49693" spans="6:6" x14ac:dyDescent="0.25">
      <c r="F49693" s="469"/>
    </row>
    <row r="49694" spans="6:6" x14ac:dyDescent="0.25">
      <c r="F49694" s="469"/>
    </row>
    <row r="49695" spans="6:6" x14ac:dyDescent="0.25">
      <c r="F49695" s="469"/>
    </row>
    <row r="49696" spans="6:6" x14ac:dyDescent="0.25">
      <c r="F49696" s="469"/>
    </row>
    <row r="49697" spans="6:6" x14ac:dyDescent="0.25">
      <c r="F49697" s="469"/>
    </row>
    <row r="49698" spans="6:6" x14ac:dyDescent="0.25">
      <c r="F49698" s="469"/>
    </row>
    <row r="49699" spans="6:6" x14ac:dyDescent="0.25">
      <c r="F49699" s="469"/>
    </row>
    <row r="49700" spans="6:6" x14ac:dyDescent="0.25">
      <c r="F49700" s="469"/>
    </row>
    <row r="49701" spans="6:6" x14ac:dyDescent="0.25">
      <c r="F49701" s="469"/>
    </row>
    <row r="49702" spans="6:6" x14ac:dyDescent="0.25">
      <c r="F49702" s="469"/>
    </row>
    <row r="49703" spans="6:6" x14ac:dyDescent="0.25">
      <c r="F49703" s="469"/>
    </row>
    <row r="49704" spans="6:6" x14ac:dyDescent="0.25">
      <c r="F49704" s="469"/>
    </row>
    <row r="49705" spans="6:6" x14ac:dyDescent="0.25">
      <c r="F49705" s="469"/>
    </row>
    <row r="49706" spans="6:6" x14ac:dyDescent="0.25">
      <c r="F49706" s="469"/>
    </row>
    <row r="49707" spans="6:6" x14ac:dyDescent="0.25">
      <c r="F49707" s="469"/>
    </row>
    <row r="49708" spans="6:6" x14ac:dyDescent="0.25">
      <c r="F49708" s="469"/>
    </row>
    <row r="49709" spans="6:6" x14ac:dyDescent="0.25">
      <c r="F49709" s="469"/>
    </row>
    <row r="49710" spans="6:6" x14ac:dyDescent="0.25">
      <c r="F49710" s="469"/>
    </row>
    <row r="49711" spans="6:6" x14ac:dyDescent="0.25">
      <c r="F49711" s="469"/>
    </row>
    <row r="49712" spans="6:6" x14ac:dyDescent="0.25">
      <c r="F49712" s="469"/>
    </row>
    <row r="49713" spans="6:6" x14ac:dyDescent="0.25">
      <c r="F49713" s="469"/>
    </row>
    <row r="49714" spans="6:6" x14ac:dyDescent="0.25">
      <c r="F49714" s="469"/>
    </row>
    <row r="49715" spans="6:6" x14ac:dyDescent="0.25">
      <c r="F49715" s="469"/>
    </row>
    <row r="49716" spans="6:6" x14ac:dyDescent="0.25">
      <c r="F49716" s="469"/>
    </row>
    <row r="49717" spans="6:6" x14ac:dyDescent="0.25">
      <c r="F49717" s="469"/>
    </row>
    <row r="49718" spans="6:6" x14ac:dyDescent="0.25">
      <c r="F49718" s="469"/>
    </row>
    <row r="49719" spans="6:6" x14ac:dyDescent="0.25">
      <c r="F49719" s="469"/>
    </row>
    <row r="49720" spans="6:6" x14ac:dyDescent="0.25">
      <c r="F49720" s="469"/>
    </row>
    <row r="49721" spans="6:6" x14ac:dyDescent="0.25">
      <c r="F49721" s="469"/>
    </row>
    <row r="49722" spans="6:6" x14ac:dyDescent="0.25">
      <c r="F49722" s="469"/>
    </row>
    <row r="49723" spans="6:6" x14ac:dyDescent="0.25">
      <c r="F49723" s="469"/>
    </row>
    <row r="49724" spans="6:6" x14ac:dyDescent="0.25">
      <c r="F49724" s="469"/>
    </row>
    <row r="49725" spans="6:6" x14ac:dyDescent="0.25">
      <c r="F49725" s="469"/>
    </row>
    <row r="49726" spans="6:6" x14ac:dyDescent="0.25">
      <c r="F49726" s="469"/>
    </row>
    <row r="49727" spans="6:6" x14ac:dyDescent="0.25">
      <c r="F49727" s="469"/>
    </row>
    <row r="49728" spans="6:6" x14ac:dyDescent="0.25">
      <c r="F49728" s="469"/>
    </row>
    <row r="49729" spans="6:6" x14ac:dyDescent="0.25">
      <c r="F49729" s="469"/>
    </row>
    <row r="49730" spans="6:6" x14ac:dyDescent="0.25">
      <c r="F49730" s="469"/>
    </row>
    <row r="49731" spans="6:6" x14ac:dyDescent="0.25">
      <c r="F49731" s="469"/>
    </row>
    <row r="49732" spans="6:6" x14ac:dyDescent="0.25">
      <c r="F49732" s="469"/>
    </row>
    <row r="49733" spans="6:6" x14ac:dyDescent="0.25">
      <c r="F49733" s="469"/>
    </row>
    <row r="49734" spans="6:6" x14ac:dyDescent="0.25">
      <c r="F49734" s="469"/>
    </row>
    <row r="49735" spans="6:6" x14ac:dyDescent="0.25">
      <c r="F49735" s="469"/>
    </row>
    <row r="49736" spans="6:6" x14ac:dyDescent="0.25">
      <c r="F49736" s="469"/>
    </row>
    <row r="49737" spans="6:6" x14ac:dyDescent="0.25">
      <c r="F49737" s="469"/>
    </row>
    <row r="49738" spans="6:6" x14ac:dyDescent="0.25">
      <c r="F49738" s="469"/>
    </row>
    <row r="49739" spans="6:6" x14ac:dyDescent="0.25">
      <c r="F49739" s="469"/>
    </row>
    <row r="49740" spans="6:6" x14ac:dyDescent="0.25">
      <c r="F49740" s="469"/>
    </row>
    <row r="49741" spans="6:6" x14ac:dyDescent="0.25">
      <c r="F49741" s="469"/>
    </row>
    <row r="49742" spans="6:6" x14ac:dyDescent="0.25">
      <c r="F49742" s="469"/>
    </row>
    <row r="49743" spans="6:6" x14ac:dyDescent="0.25">
      <c r="F49743" s="469"/>
    </row>
    <row r="49744" spans="6:6" x14ac:dyDescent="0.25">
      <c r="F49744" s="469"/>
    </row>
    <row r="49745" spans="6:6" x14ac:dyDescent="0.25">
      <c r="F49745" s="469"/>
    </row>
    <row r="49746" spans="6:6" x14ac:dyDescent="0.25">
      <c r="F49746" s="469"/>
    </row>
    <row r="49747" spans="6:6" x14ac:dyDescent="0.25">
      <c r="F49747" s="469"/>
    </row>
    <row r="49748" spans="6:6" x14ac:dyDescent="0.25">
      <c r="F49748" s="469"/>
    </row>
    <row r="49749" spans="6:6" x14ac:dyDescent="0.25">
      <c r="F49749" s="469"/>
    </row>
    <row r="49750" spans="6:6" x14ac:dyDescent="0.25">
      <c r="F49750" s="469"/>
    </row>
    <row r="49751" spans="6:6" x14ac:dyDescent="0.25">
      <c r="F49751" s="469"/>
    </row>
    <row r="49752" spans="6:6" x14ac:dyDescent="0.25">
      <c r="F49752" s="469"/>
    </row>
    <row r="49753" spans="6:6" x14ac:dyDescent="0.25">
      <c r="F49753" s="469"/>
    </row>
    <row r="49754" spans="6:6" x14ac:dyDescent="0.25">
      <c r="F49754" s="469"/>
    </row>
    <row r="49755" spans="6:6" x14ac:dyDescent="0.25">
      <c r="F49755" s="469"/>
    </row>
    <row r="49756" spans="6:6" x14ac:dyDescent="0.25">
      <c r="F49756" s="469"/>
    </row>
    <row r="49757" spans="6:6" x14ac:dyDescent="0.25">
      <c r="F49757" s="469"/>
    </row>
    <row r="49758" spans="6:6" x14ac:dyDescent="0.25">
      <c r="F49758" s="469"/>
    </row>
    <row r="49759" spans="6:6" x14ac:dyDescent="0.25">
      <c r="F49759" s="469"/>
    </row>
    <row r="49760" spans="6:6" x14ac:dyDescent="0.25">
      <c r="F49760" s="469"/>
    </row>
    <row r="49761" spans="6:6" x14ac:dyDescent="0.25">
      <c r="F49761" s="469"/>
    </row>
    <row r="49762" spans="6:6" x14ac:dyDescent="0.25">
      <c r="F49762" s="469"/>
    </row>
    <row r="49763" spans="6:6" x14ac:dyDescent="0.25">
      <c r="F49763" s="469"/>
    </row>
    <row r="49764" spans="6:6" x14ac:dyDescent="0.25">
      <c r="F49764" s="469"/>
    </row>
    <row r="49765" spans="6:6" x14ac:dyDescent="0.25">
      <c r="F49765" s="469"/>
    </row>
    <row r="49766" spans="6:6" x14ac:dyDescent="0.25">
      <c r="F49766" s="469"/>
    </row>
    <row r="49767" spans="6:6" x14ac:dyDescent="0.25">
      <c r="F49767" s="469"/>
    </row>
    <row r="49768" spans="6:6" x14ac:dyDescent="0.25">
      <c r="F49768" s="469"/>
    </row>
    <row r="49769" spans="6:6" x14ac:dyDescent="0.25">
      <c r="F49769" s="469"/>
    </row>
    <row r="49770" spans="6:6" x14ac:dyDescent="0.25">
      <c r="F49770" s="469"/>
    </row>
    <row r="49771" spans="6:6" x14ac:dyDescent="0.25">
      <c r="F49771" s="469"/>
    </row>
    <row r="49772" spans="6:6" x14ac:dyDescent="0.25">
      <c r="F49772" s="469"/>
    </row>
    <row r="49773" spans="6:6" x14ac:dyDescent="0.25">
      <c r="F49773" s="469"/>
    </row>
    <row r="49774" spans="6:6" x14ac:dyDescent="0.25">
      <c r="F49774" s="469"/>
    </row>
    <row r="49775" spans="6:6" x14ac:dyDescent="0.25">
      <c r="F49775" s="469"/>
    </row>
    <row r="49776" spans="6:6" x14ac:dyDescent="0.25">
      <c r="F49776" s="469"/>
    </row>
    <row r="49777" spans="6:6" x14ac:dyDescent="0.25">
      <c r="F49777" s="469"/>
    </row>
    <row r="49778" spans="6:6" x14ac:dyDescent="0.25">
      <c r="F49778" s="469"/>
    </row>
    <row r="49779" spans="6:6" x14ac:dyDescent="0.25">
      <c r="F49779" s="469"/>
    </row>
    <row r="49780" spans="6:6" x14ac:dyDescent="0.25">
      <c r="F49780" s="469"/>
    </row>
    <row r="49781" spans="6:6" x14ac:dyDescent="0.25">
      <c r="F49781" s="469"/>
    </row>
    <row r="49782" spans="6:6" x14ac:dyDescent="0.25">
      <c r="F49782" s="469"/>
    </row>
    <row r="49783" spans="6:6" x14ac:dyDescent="0.25">
      <c r="F49783" s="469"/>
    </row>
    <row r="49784" spans="6:6" x14ac:dyDescent="0.25">
      <c r="F49784" s="469"/>
    </row>
    <row r="49785" spans="6:6" x14ac:dyDescent="0.25">
      <c r="F49785" s="469"/>
    </row>
    <row r="49786" spans="6:6" x14ac:dyDescent="0.25">
      <c r="F49786" s="469"/>
    </row>
    <row r="49787" spans="6:6" x14ac:dyDescent="0.25">
      <c r="F49787" s="469"/>
    </row>
    <row r="49788" spans="6:6" x14ac:dyDescent="0.25">
      <c r="F49788" s="469"/>
    </row>
    <row r="49789" spans="6:6" x14ac:dyDescent="0.25">
      <c r="F49789" s="469"/>
    </row>
    <row r="49790" spans="6:6" x14ac:dyDescent="0.25">
      <c r="F49790" s="469"/>
    </row>
    <row r="49791" spans="6:6" x14ac:dyDescent="0.25">
      <c r="F49791" s="469"/>
    </row>
    <row r="49792" spans="6:6" x14ac:dyDescent="0.25">
      <c r="F49792" s="469"/>
    </row>
    <row r="49793" spans="6:6" x14ac:dyDescent="0.25">
      <c r="F49793" s="469"/>
    </row>
    <row r="49794" spans="6:6" x14ac:dyDescent="0.25">
      <c r="F49794" s="469"/>
    </row>
    <row r="49795" spans="6:6" x14ac:dyDescent="0.25">
      <c r="F49795" s="469"/>
    </row>
    <row r="49796" spans="6:6" x14ac:dyDescent="0.25">
      <c r="F49796" s="469"/>
    </row>
    <row r="49797" spans="6:6" x14ac:dyDescent="0.25">
      <c r="F49797" s="469"/>
    </row>
    <row r="49798" spans="6:6" x14ac:dyDescent="0.25">
      <c r="F49798" s="469"/>
    </row>
    <row r="49799" spans="6:6" x14ac:dyDescent="0.25">
      <c r="F49799" s="469"/>
    </row>
    <row r="49800" spans="6:6" x14ac:dyDescent="0.25">
      <c r="F49800" s="469"/>
    </row>
    <row r="49801" spans="6:6" x14ac:dyDescent="0.25">
      <c r="F49801" s="469"/>
    </row>
    <row r="49802" spans="6:6" x14ac:dyDescent="0.25">
      <c r="F49802" s="469"/>
    </row>
    <row r="49803" spans="6:6" x14ac:dyDescent="0.25">
      <c r="F49803" s="469"/>
    </row>
    <row r="49804" spans="6:6" x14ac:dyDescent="0.25">
      <c r="F49804" s="469"/>
    </row>
    <row r="49805" spans="6:6" x14ac:dyDescent="0.25">
      <c r="F49805" s="469"/>
    </row>
    <row r="49806" spans="6:6" x14ac:dyDescent="0.25">
      <c r="F49806" s="469"/>
    </row>
    <row r="49807" spans="6:6" x14ac:dyDescent="0.25">
      <c r="F49807" s="469"/>
    </row>
    <row r="49808" spans="6:6" x14ac:dyDescent="0.25">
      <c r="F49808" s="469"/>
    </row>
    <row r="49809" spans="6:6" x14ac:dyDescent="0.25">
      <c r="F49809" s="469"/>
    </row>
    <row r="49810" spans="6:6" x14ac:dyDescent="0.25">
      <c r="F49810" s="469"/>
    </row>
    <row r="49811" spans="6:6" x14ac:dyDescent="0.25">
      <c r="F49811" s="469"/>
    </row>
    <row r="49812" spans="6:6" x14ac:dyDescent="0.25">
      <c r="F49812" s="469"/>
    </row>
    <row r="49813" spans="6:6" x14ac:dyDescent="0.25">
      <c r="F49813" s="469"/>
    </row>
    <row r="49814" spans="6:6" x14ac:dyDescent="0.25">
      <c r="F49814" s="469"/>
    </row>
    <row r="49815" spans="6:6" x14ac:dyDescent="0.25">
      <c r="F49815" s="469"/>
    </row>
    <row r="49816" spans="6:6" x14ac:dyDescent="0.25">
      <c r="F49816" s="469"/>
    </row>
    <row r="49817" spans="6:6" x14ac:dyDescent="0.25">
      <c r="F49817" s="469"/>
    </row>
    <row r="49818" spans="6:6" x14ac:dyDescent="0.25">
      <c r="F49818" s="469"/>
    </row>
    <row r="49819" spans="6:6" x14ac:dyDescent="0.25">
      <c r="F49819" s="469"/>
    </row>
    <row r="49820" spans="6:6" x14ac:dyDescent="0.25">
      <c r="F49820" s="469"/>
    </row>
    <row r="49821" spans="6:6" x14ac:dyDescent="0.25">
      <c r="F49821" s="469"/>
    </row>
    <row r="49822" spans="6:6" x14ac:dyDescent="0.25">
      <c r="F49822" s="469"/>
    </row>
    <row r="49823" spans="6:6" x14ac:dyDescent="0.25">
      <c r="F49823" s="469"/>
    </row>
    <row r="49824" spans="6:6" x14ac:dyDescent="0.25">
      <c r="F49824" s="469"/>
    </row>
    <row r="49825" spans="6:6" x14ac:dyDescent="0.25">
      <c r="F49825" s="469"/>
    </row>
    <row r="49826" spans="6:6" x14ac:dyDescent="0.25">
      <c r="F49826" s="469"/>
    </row>
    <row r="49827" spans="6:6" x14ac:dyDescent="0.25">
      <c r="F49827" s="469"/>
    </row>
    <row r="49828" spans="6:6" x14ac:dyDescent="0.25">
      <c r="F49828" s="469"/>
    </row>
    <row r="49829" spans="6:6" x14ac:dyDescent="0.25">
      <c r="F49829" s="469"/>
    </row>
    <row r="49830" spans="6:6" x14ac:dyDescent="0.25">
      <c r="F49830" s="469"/>
    </row>
    <row r="49831" spans="6:6" x14ac:dyDescent="0.25">
      <c r="F49831" s="469"/>
    </row>
    <row r="49832" spans="6:6" x14ac:dyDescent="0.25">
      <c r="F49832" s="469"/>
    </row>
    <row r="49833" spans="6:6" x14ac:dyDescent="0.25">
      <c r="F49833" s="469"/>
    </row>
    <row r="49834" spans="6:6" x14ac:dyDescent="0.25">
      <c r="F49834" s="469"/>
    </row>
    <row r="49835" spans="6:6" x14ac:dyDescent="0.25">
      <c r="F49835" s="469"/>
    </row>
    <row r="49836" spans="6:6" x14ac:dyDescent="0.25">
      <c r="F49836" s="469"/>
    </row>
    <row r="49837" spans="6:6" x14ac:dyDescent="0.25">
      <c r="F49837" s="469"/>
    </row>
    <row r="49838" spans="6:6" x14ac:dyDescent="0.25">
      <c r="F49838" s="469"/>
    </row>
    <row r="49839" spans="6:6" x14ac:dyDescent="0.25">
      <c r="F49839" s="469"/>
    </row>
    <row r="49840" spans="6:6" x14ac:dyDescent="0.25">
      <c r="F49840" s="469"/>
    </row>
    <row r="49841" spans="6:6" x14ac:dyDescent="0.25">
      <c r="F49841" s="469"/>
    </row>
    <row r="49842" spans="6:6" x14ac:dyDescent="0.25">
      <c r="F49842" s="469"/>
    </row>
    <row r="49843" spans="6:6" x14ac:dyDescent="0.25">
      <c r="F49843" s="469"/>
    </row>
    <row r="49844" spans="6:6" x14ac:dyDescent="0.25">
      <c r="F49844" s="469"/>
    </row>
    <row r="49845" spans="6:6" x14ac:dyDescent="0.25">
      <c r="F49845" s="469"/>
    </row>
    <row r="49846" spans="6:6" x14ac:dyDescent="0.25">
      <c r="F49846" s="469"/>
    </row>
    <row r="49847" spans="6:6" x14ac:dyDescent="0.25">
      <c r="F49847" s="469"/>
    </row>
    <row r="49848" spans="6:6" x14ac:dyDescent="0.25">
      <c r="F49848" s="469"/>
    </row>
    <row r="49849" spans="6:6" x14ac:dyDescent="0.25">
      <c r="F49849" s="469"/>
    </row>
    <row r="49850" spans="6:6" x14ac:dyDescent="0.25">
      <c r="F49850" s="469"/>
    </row>
    <row r="49851" spans="6:6" x14ac:dyDescent="0.25">
      <c r="F49851" s="469"/>
    </row>
    <row r="49852" spans="6:6" x14ac:dyDescent="0.25">
      <c r="F49852" s="469"/>
    </row>
    <row r="49853" spans="6:6" x14ac:dyDescent="0.25">
      <c r="F49853" s="469"/>
    </row>
    <row r="49854" spans="6:6" x14ac:dyDescent="0.25">
      <c r="F49854" s="469"/>
    </row>
    <row r="49855" spans="6:6" x14ac:dyDescent="0.25">
      <c r="F49855" s="469"/>
    </row>
    <row r="49856" spans="6:6" x14ac:dyDescent="0.25">
      <c r="F49856" s="469"/>
    </row>
    <row r="49857" spans="6:6" x14ac:dyDescent="0.25">
      <c r="F49857" s="469"/>
    </row>
    <row r="49858" spans="6:6" x14ac:dyDescent="0.25">
      <c r="F49858" s="469"/>
    </row>
    <row r="49859" spans="6:6" x14ac:dyDescent="0.25">
      <c r="F49859" s="469"/>
    </row>
    <row r="49860" spans="6:6" x14ac:dyDescent="0.25">
      <c r="F49860" s="469"/>
    </row>
    <row r="49861" spans="6:6" x14ac:dyDescent="0.25">
      <c r="F49861" s="469"/>
    </row>
    <row r="49862" spans="6:6" x14ac:dyDescent="0.25">
      <c r="F49862" s="469"/>
    </row>
    <row r="49863" spans="6:6" x14ac:dyDescent="0.25">
      <c r="F49863" s="469"/>
    </row>
    <row r="49864" spans="6:6" x14ac:dyDescent="0.25">
      <c r="F49864" s="469"/>
    </row>
    <row r="49865" spans="6:6" x14ac:dyDescent="0.25">
      <c r="F49865" s="469"/>
    </row>
    <row r="49866" spans="6:6" x14ac:dyDescent="0.25">
      <c r="F49866" s="469"/>
    </row>
    <row r="49867" spans="6:6" x14ac:dyDescent="0.25">
      <c r="F49867" s="469"/>
    </row>
    <row r="49868" spans="6:6" x14ac:dyDescent="0.25">
      <c r="F49868" s="469"/>
    </row>
    <row r="49869" spans="6:6" x14ac:dyDescent="0.25">
      <c r="F49869" s="469"/>
    </row>
    <row r="49870" spans="6:6" x14ac:dyDescent="0.25">
      <c r="F49870" s="469"/>
    </row>
    <row r="49871" spans="6:6" x14ac:dyDescent="0.25">
      <c r="F49871" s="469"/>
    </row>
    <row r="49872" spans="6:6" x14ac:dyDescent="0.25">
      <c r="F49872" s="469"/>
    </row>
    <row r="49873" spans="6:6" x14ac:dyDescent="0.25">
      <c r="F49873" s="469"/>
    </row>
    <row r="49874" spans="6:6" x14ac:dyDescent="0.25">
      <c r="F49874" s="469"/>
    </row>
    <row r="49875" spans="6:6" x14ac:dyDescent="0.25">
      <c r="F49875" s="469"/>
    </row>
    <row r="49876" spans="6:6" x14ac:dyDescent="0.25">
      <c r="F49876" s="469"/>
    </row>
    <row r="49877" spans="6:6" x14ac:dyDescent="0.25">
      <c r="F49877" s="469"/>
    </row>
    <row r="49878" spans="6:6" x14ac:dyDescent="0.25">
      <c r="F49878" s="469"/>
    </row>
    <row r="49879" spans="6:6" x14ac:dyDescent="0.25">
      <c r="F49879" s="469"/>
    </row>
    <row r="49880" spans="6:6" x14ac:dyDescent="0.25">
      <c r="F49880" s="469"/>
    </row>
    <row r="49881" spans="6:6" x14ac:dyDescent="0.25">
      <c r="F49881" s="469"/>
    </row>
    <row r="49882" spans="6:6" x14ac:dyDescent="0.25">
      <c r="F49882" s="469"/>
    </row>
    <row r="49883" spans="6:6" x14ac:dyDescent="0.25">
      <c r="F49883" s="469"/>
    </row>
    <row r="49884" spans="6:6" x14ac:dyDescent="0.25">
      <c r="F49884" s="469"/>
    </row>
    <row r="49885" spans="6:6" x14ac:dyDescent="0.25">
      <c r="F49885" s="469"/>
    </row>
    <row r="49886" spans="6:6" x14ac:dyDescent="0.25">
      <c r="F49886" s="469"/>
    </row>
    <row r="49887" spans="6:6" x14ac:dyDescent="0.25">
      <c r="F49887" s="469"/>
    </row>
    <row r="49888" spans="6:6" x14ac:dyDescent="0.25">
      <c r="F49888" s="469"/>
    </row>
    <row r="49889" spans="6:6" x14ac:dyDescent="0.25">
      <c r="F49889" s="469"/>
    </row>
    <row r="49890" spans="6:6" x14ac:dyDescent="0.25">
      <c r="F49890" s="469"/>
    </row>
    <row r="49891" spans="6:6" x14ac:dyDescent="0.25">
      <c r="F49891" s="469"/>
    </row>
    <row r="49892" spans="6:6" x14ac:dyDescent="0.25">
      <c r="F49892" s="469"/>
    </row>
    <row r="49893" spans="6:6" x14ac:dyDescent="0.25">
      <c r="F49893" s="469"/>
    </row>
    <row r="49894" spans="6:6" x14ac:dyDescent="0.25">
      <c r="F49894" s="469"/>
    </row>
    <row r="49895" spans="6:6" x14ac:dyDescent="0.25">
      <c r="F49895" s="469"/>
    </row>
    <row r="49896" spans="6:6" x14ac:dyDescent="0.25">
      <c r="F49896" s="469"/>
    </row>
    <row r="49897" spans="6:6" x14ac:dyDescent="0.25">
      <c r="F49897" s="469"/>
    </row>
    <row r="49898" spans="6:6" x14ac:dyDescent="0.25">
      <c r="F49898" s="469"/>
    </row>
    <row r="49899" spans="6:6" x14ac:dyDescent="0.25">
      <c r="F49899" s="469"/>
    </row>
    <row r="49900" spans="6:6" x14ac:dyDescent="0.25">
      <c r="F49900" s="469"/>
    </row>
    <row r="49901" spans="6:6" x14ac:dyDescent="0.25">
      <c r="F49901" s="469"/>
    </row>
    <row r="49902" spans="6:6" x14ac:dyDescent="0.25">
      <c r="F49902" s="469"/>
    </row>
    <row r="49903" spans="6:6" x14ac:dyDescent="0.25">
      <c r="F49903" s="469"/>
    </row>
    <row r="49904" spans="6:6" x14ac:dyDescent="0.25">
      <c r="F49904" s="469"/>
    </row>
    <row r="49905" spans="6:6" x14ac:dyDescent="0.25">
      <c r="F49905" s="469"/>
    </row>
    <row r="49906" spans="6:6" x14ac:dyDescent="0.25">
      <c r="F49906" s="469"/>
    </row>
    <row r="49907" spans="6:6" x14ac:dyDescent="0.25">
      <c r="F49907" s="469"/>
    </row>
    <row r="49908" spans="6:6" x14ac:dyDescent="0.25">
      <c r="F49908" s="469"/>
    </row>
    <row r="49909" spans="6:6" x14ac:dyDescent="0.25">
      <c r="F49909" s="469"/>
    </row>
    <row r="49910" spans="6:6" x14ac:dyDescent="0.25">
      <c r="F49910" s="469"/>
    </row>
    <row r="49911" spans="6:6" x14ac:dyDescent="0.25">
      <c r="F49911" s="469"/>
    </row>
    <row r="49912" spans="6:6" x14ac:dyDescent="0.25">
      <c r="F49912" s="469"/>
    </row>
    <row r="49913" spans="6:6" x14ac:dyDescent="0.25">
      <c r="F49913" s="469"/>
    </row>
    <row r="49914" spans="6:6" x14ac:dyDescent="0.25">
      <c r="F49914" s="469"/>
    </row>
    <row r="49915" spans="6:6" x14ac:dyDescent="0.25">
      <c r="F49915" s="469"/>
    </row>
    <row r="49916" spans="6:6" x14ac:dyDescent="0.25">
      <c r="F49916" s="469"/>
    </row>
    <row r="49917" spans="6:6" x14ac:dyDescent="0.25">
      <c r="F49917" s="469"/>
    </row>
    <row r="49918" spans="6:6" x14ac:dyDescent="0.25">
      <c r="F49918" s="469"/>
    </row>
    <row r="49919" spans="6:6" x14ac:dyDescent="0.25">
      <c r="F49919" s="469"/>
    </row>
    <row r="49920" spans="6:6" x14ac:dyDescent="0.25">
      <c r="F49920" s="469"/>
    </row>
    <row r="49921" spans="6:6" x14ac:dyDescent="0.25">
      <c r="F49921" s="469"/>
    </row>
    <row r="49922" spans="6:6" x14ac:dyDescent="0.25">
      <c r="F49922" s="469"/>
    </row>
    <row r="49923" spans="6:6" x14ac:dyDescent="0.25">
      <c r="F49923" s="469"/>
    </row>
    <row r="49924" spans="6:6" x14ac:dyDescent="0.25">
      <c r="F49924" s="469"/>
    </row>
    <row r="49925" spans="6:6" x14ac:dyDescent="0.25">
      <c r="F49925" s="469"/>
    </row>
    <row r="49926" spans="6:6" x14ac:dyDescent="0.25">
      <c r="F49926" s="469"/>
    </row>
    <row r="49927" spans="6:6" x14ac:dyDescent="0.25">
      <c r="F49927" s="469"/>
    </row>
    <row r="49928" spans="6:6" x14ac:dyDescent="0.25">
      <c r="F49928" s="469"/>
    </row>
    <row r="49929" spans="6:6" x14ac:dyDescent="0.25">
      <c r="F49929" s="469"/>
    </row>
    <row r="49930" spans="6:6" x14ac:dyDescent="0.25">
      <c r="F49930" s="469"/>
    </row>
    <row r="49931" spans="6:6" x14ac:dyDescent="0.25">
      <c r="F49931" s="469"/>
    </row>
    <row r="49932" spans="6:6" x14ac:dyDescent="0.25">
      <c r="F49932" s="469"/>
    </row>
    <row r="49933" spans="6:6" x14ac:dyDescent="0.25">
      <c r="F49933" s="469"/>
    </row>
    <row r="49934" spans="6:6" x14ac:dyDescent="0.25">
      <c r="F49934" s="469"/>
    </row>
    <row r="49935" spans="6:6" x14ac:dyDescent="0.25">
      <c r="F49935" s="469"/>
    </row>
    <row r="49936" spans="6:6" x14ac:dyDescent="0.25">
      <c r="F49936" s="469"/>
    </row>
    <row r="49937" spans="6:6" x14ac:dyDescent="0.25">
      <c r="F49937" s="469"/>
    </row>
    <row r="49938" spans="6:6" x14ac:dyDescent="0.25">
      <c r="F49938" s="469"/>
    </row>
    <row r="49939" spans="6:6" x14ac:dyDescent="0.25">
      <c r="F49939" s="469"/>
    </row>
    <row r="49940" spans="6:6" x14ac:dyDescent="0.25">
      <c r="F49940" s="469"/>
    </row>
    <row r="49941" spans="6:6" x14ac:dyDescent="0.25">
      <c r="F49941" s="469"/>
    </row>
    <row r="49942" spans="6:6" x14ac:dyDescent="0.25">
      <c r="F49942" s="469"/>
    </row>
    <row r="49943" spans="6:6" x14ac:dyDescent="0.25">
      <c r="F49943" s="469"/>
    </row>
    <row r="49944" spans="6:6" x14ac:dyDescent="0.25">
      <c r="F49944" s="469"/>
    </row>
    <row r="49945" spans="6:6" x14ac:dyDescent="0.25">
      <c r="F49945" s="469"/>
    </row>
    <row r="49946" spans="6:6" x14ac:dyDescent="0.25">
      <c r="F49946" s="469"/>
    </row>
    <row r="49947" spans="6:6" x14ac:dyDescent="0.25">
      <c r="F49947" s="469"/>
    </row>
    <row r="49948" spans="6:6" x14ac:dyDescent="0.25">
      <c r="F49948" s="469"/>
    </row>
    <row r="49949" spans="6:6" x14ac:dyDescent="0.25">
      <c r="F49949" s="469"/>
    </row>
    <row r="49950" spans="6:6" x14ac:dyDescent="0.25">
      <c r="F49950" s="469"/>
    </row>
    <row r="49951" spans="6:6" x14ac:dyDescent="0.25">
      <c r="F49951" s="469"/>
    </row>
    <row r="49952" spans="6:6" x14ac:dyDescent="0.25">
      <c r="F49952" s="469"/>
    </row>
    <row r="49953" spans="6:6" x14ac:dyDescent="0.25">
      <c r="F49953" s="469"/>
    </row>
    <row r="49954" spans="6:6" x14ac:dyDescent="0.25">
      <c r="F49954" s="469"/>
    </row>
    <row r="49955" spans="6:6" x14ac:dyDescent="0.25">
      <c r="F49955" s="469"/>
    </row>
    <row r="49956" spans="6:6" x14ac:dyDescent="0.25">
      <c r="F49956" s="469"/>
    </row>
    <row r="49957" spans="6:6" x14ac:dyDescent="0.25">
      <c r="F49957" s="469"/>
    </row>
    <row r="49958" spans="6:6" x14ac:dyDescent="0.25">
      <c r="F49958" s="469"/>
    </row>
    <row r="49959" spans="6:6" x14ac:dyDescent="0.25">
      <c r="F49959" s="469"/>
    </row>
    <row r="49960" spans="6:6" x14ac:dyDescent="0.25">
      <c r="F49960" s="469"/>
    </row>
    <row r="49961" spans="6:6" x14ac:dyDescent="0.25">
      <c r="F49961" s="469"/>
    </row>
    <row r="49962" spans="6:6" x14ac:dyDescent="0.25">
      <c r="F49962" s="469"/>
    </row>
    <row r="49963" spans="6:6" x14ac:dyDescent="0.25">
      <c r="F49963" s="469"/>
    </row>
    <row r="49964" spans="6:6" x14ac:dyDescent="0.25">
      <c r="F49964" s="469"/>
    </row>
    <row r="49965" spans="6:6" x14ac:dyDescent="0.25">
      <c r="F49965" s="469"/>
    </row>
    <row r="49966" spans="6:6" x14ac:dyDescent="0.25">
      <c r="F49966" s="469"/>
    </row>
    <row r="49967" spans="6:6" x14ac:dyDescent="0.25">
      <c r="F49967" s="469"/>
    </row>
    <row r="49968" spans="6:6" x14ac:dyDescent="0.25">
      <c r="F49968" s="469"/>
    </row>
    <row r="49969" spans="6:6" x14ac:dyDescent="0.25">
      <c r="F49969" s="469"/>
    </row>
    <row r="49970" spans="6:6" x14ac:dyDescent="0.25">
      <c r="F49970" s="469"/>
    </row>
    <row r="49971" spans="6:6" x14ac:dyDescent="0.25">
      <c r="F49971" s="469"/>
    </row>
    <row r="49972" spans="6:6" x14ac:dyDescent="0.25">
      <c r="F49972" s="469"/>
    </row>
    <row r="49973" spans="6:6" x14ac:dyDescent="0.25">
      <c r="F49973" s="469"/>
    </row>
    <row r="49974" spans="6:6" x14ac:dyDescent="0.25">
      <c r="F49974" s="469"/>
    </row>
    <row r="49975" spans="6:6" x14ac:dyDescent="0.25">
      <c r="F49975" s="469"/>
    </row>
    <row r="49976" spans="6:6" x14ac:dyDescent="0.25">
      <c r="F49976" s="469"/>
    </row>
    <row r="49977" spans="6:6" x14ac:dyDescent="0.25">
      <c r="F49977" s="469"/>
    </row>
    <row r="49978" spans="6:6" x14ac:dyDescent="0.25">
      <c r="F49978" s="469"/>
    </row>
    <row r="49979" spans="6:6" x14ac:dyDescent="0.25">
      <c r="F49979" s="469"/>
    </row>
    <row r="49980" spans="6:6" x14ac:dyDescent="0.25">
      <c r="F49980" s="469"/>
    </row>
    <row r="49981" spans="6:6" x14ac:dyDescent="0.25">
      <c r="F49981" s="469"/>
    </row>
    <row r="49982" spans="6:6" x14ac:dyDescent="0.25">
      <c r="F49982" s="469"/>
    </row>
    <row r="49983" spans="6:6" x14ac:dyDescent="0.25">
      <c r="F49983" s="469"/>
    </row>
    <row r="49984" spans="6:6" x14ac:dyDescent="0.25">
      <c r="F49984" s="469"/>
    </row>
    <row r="49985" spans="6:6" x14ac:dyDescent="0.25">
      <c r="F49985" s="469"/>
    </row>
    <row r="49986" spans="6:6" x14ac:dyDescent="0.25">
      <c r="F49986" s="469"/>
    </row>
    <row r="49987" spans="6:6" x14ac:dyDescent="0.25">
      <c r="F49987" s="469"/>
    </row>
    <row r="49988" spans="6:6" x14ac:dyDescent="0.25">
      <c r="F49988" s="469"/>
    </row>
    <row r="49989" spans="6:6" x14ac:dyDescent="0.25">
      <c r="F49989" s="469"/>
    </row>
    <row r="49990" spans="6:6" x14ac:dyDescent="0.25">
      <c r="F49990" s="469"/>
    </row>
    <row r="49991" spans="6:6" x14ac:dyDescent="0.25">
      <c r="F49991" s="469"/>
    </row>
    <row r="49992" spans="6:6" x14ac:dyDescent="0.25">
      <c r="F49992" s="469"/>
    </row>
    <row r="49993" spans="6:6" x14ac:dyDescent="0.25">
      <c r="F49993" s="469"/>
    </row>
    <row r="49994" spans="6:6" x14ac:dyDescent="0.25">
      <c r="F49994" s="469"/>
    </row>
    <row r="49995" spans="6:6" x14ac:dyDescent="0.25">
      <c r="F49995" s="469"/>
    </row>
    <row r="49996" spans="6:6" x14ac:dyDescent="0.25">
      <c r="F49996" s="469"/>
    </row>
    <row r="49997" spans="6:6" x14ac:dyDescent="0.25">
      <c r="F49997" s="469"/>
    </row>
    <row r="49998" spans="6:6" x14ac:dyDescent="0.25">
      <c r="F49998" s="469"/>
    </row>
    <row r="49999" spans="6:6" x14ac:dyDescent="0.25">
      <c r="F49999" s="469"/>
    </row>
    <row r="50000" spans="6:6" x14ac:dyDescent="0.25">
      <c r="F50000" s="469"/>
    </row>
    <row r="50001" spans="6:6" x14ac:dyDescent="0.25">
      <c r="F50001" s="469"/>
    </row>
    <row r="50002" spans="6:6" x14ac:dyDescent="0.25">
      <c r="F50002" s="469"/>
    </row>
    <row r="50003" spans="6:6" x14ac:dyDescent="0.25">
      <c r="F50003" s="469"/>
    </row>
    <row r="50004" spans="6:6" x14ac:dyDescent="0.25">
      <c r="F50004" s="469"/>
    </row>
    <row r="50005" spans="6:6" x14ac:dyDescent="0.25">
      <c r="F50005" s="469"/>
    </row>
    <row r="50006" spans="6:6" x14ac:dyDescent="0.25">
      <c r="F50006" s="469"/>
    </row>
    <row r="50007" spans="6:6" x14ac:dyDescent="0.25">
      <c r="F50007" s="469"/>
    </row>
    <row r="50008" spans="6:6" x14ac:dyDescent="0.25">
      <c r="F50008" s="469"/>
    </row>
    <row r="50009" spans="6:6" x14ac:dyDescent="0.25">
      <c r="F50009" s="469"/>
    </row>
    <row r="50010" spans="6:6" x14ac:dyDescent="0.25">
      <c r="F50010" s="469"/>
    </row>
    <row r="50011" spans="6:6" x14ac:dyDescent="0.25">
      <c r="F50011" s="469"/>
    </row>
    <row r="50012" spans="6:6" x14ac:dyDescent="0.25">
      <c r="F50012" s="469"/>
    </row>
    <row r="50013" spans="6:6" x14ac:dyDescent="0.25">
      <c r="F50013" s="469"/>
    </row>
    <row r="50014" spans="6:6" x14ac:dyDescent="0.25">
      <c r="F50014" s="469"/>
    </row>
    <row r="50015" spans="6:6" x14ac:dyDescent="0.25">
      <c r="F50015" s="469"/>
    </row>
    <row r="50016" spans="6:6" x14ac:dyDescent="0.25">
      <c r="F50016" s="469"/>
    </row>
    <row r="50017" spans="6:6" x14ac:dyDescent="0.25">
      <c r="F50017" s="469"/>
    </row>
    <row r="50018" spans="6:6" x14ac:dyDescent="0.25">
      <c r="F50018" s="469"/>
    </row>
    <row r="50019" spans="6:6" x14ac:dyDescent="0.25">
      <c r="F50019" s="469"/>
    </row>
    <row r="50020" spans="6:6" x14ac:dyDescent="0.25">
      <c r="F50020" s="469"/>
    </row>
    <row r="50021" spans="6:6" x14ac:dyDescent="0.25">
      <c r="F50021" s="469"/>
    </row>
    <row r="50022" spans="6:6" x14ac:dyDescent="0.25">
      <c r="F50022" s="469"/>
    </row>
    <row r="50023" spans="6:6" x14ac:dyDescent="0.25">
      <c r="F50023" s="469"/>
    </row>
    <row r="50024" spans="6:6" x14ac:dyDescent="0.25">
      <c r="F50024" s="469"/>
    </row>
    <row r="50025" spans="6:6" x14ac:dyDescent="0.25">
      <c r="F50025" s="469"/>
    </row>
    <row r="50026" spans="6:6" x14ac:dyDescent="0.25">
      <c r="F50026" s="469"/>
    </row>
    <row r="50027" spans="6:6" x14ac:dyDescent="0.25">
      <c r="F50027" s="469"/>
    </row>
    <row r="50028" spans="6:6" x14ac:dyDescent="0.25">
      <c r="F50028" s="469"/>
    </row>
    <row r="50029" spans="6:6" x14ac:dyDescent="0.25">
      <c r="F50029" s="469"/>
    </row>
    <row r="50030" spans="6:6" x14ac:dyDescent="0.25">
      <c r="F50030" s="469"/>
    </row>
    <row r="50031" spans="6:6" x14ac:dyDescent="0.25">
      <c r="F50031" s="469"/>
    </row>
    <row r="50032" spans="6:6" x14ac:dyDescent="0.25">
      <c r="F50032" s="469"/>
    </row>
    <row r="50033" spans="6:6" x14ac:dyDescent="0.25">
      <c r="F50033" s="469"/>
    </row>
    <row r="50034" spans="6:6" x14ac:dyDescent="0.25">
      <c r="F50034" s="469"/>
    </row>
    <row r="50035" spans="6:6" x14ac:dyDescent="0.25">
      <c r="F50035" s="469"/>
    </row>
    <row r="50036" spans="6:6" x14ac:dyDescent="0.25">
      <c r="F50036" s="469"/>
    </row>
    <row r="50037" spans="6:6" x14ac:dyDescent="0.25">
      <c r="F50037" s="469"/>
    </row>
    <row r="50038" spans="6:6" x14ac:dyDescent="0.25">
      <c r="F50038" s="469"/>
    </row>
    <row r="50039" spans="6:6" x14ac:dyDescent="0.25">
      <c r="F50039" s="469"/>
    </row>
    <row r="50040" spans="6:6" x14ac:dyDescent="0.25">
      <c r="F50040" s="469"/>
    </row>
    <row r="50041" spans="6:6" x14ac:dyDescent="0.25">
      <c r="F50041" s="469"/>
    </row>
    <row r="50042" spans="6:6" x14ac:dyDescent="0.25">
      <c r="F50042" s="469"/>
    </row>
    <row r="50043" spans="6:6" x14ac:dyDescent="0.25">
      <c r="F50043" s="469"/>
    </row>
    <row r="50044" spans="6:6" x14ac:dyDescent="0.25">
      <c r="F50044" s="469"/>
    </row>
    <row r="50045" spans="6:6" x14ac:dyDescent="0.25">
      <c r="F50045" s="469"/>
    </row>
    <row r="50046" spans="6:6" x14ac:dyDescent="0.25">
      <c r="F50046" s="469"/>
    </row>
    <row r="50047" spans="6:6" x14ac:dyDescent="0.25">
      <c r="F50047" s="469"/>
    </row>
    <row r="50048" spans="6:6" x14ac:dyDescent="0.25">
      <c r="F50048" s="469"/>
    </row>
    <row r="50049" spans="6:6" x14ac:dyDescent="0.25">
      <c r="F50049" s="469"/>
    </row>
    <row r="50050" spans="6:6" x14ac:dyDescent="0.25">
      <c r="F50050" s="469"/>
    </row>
    <row r="50051" spans="6:6" x14ac:dyDescent="0.25">
      <c r="F50051" s="469"/>
    </row>
    <row r="50052" spans="6:6" x14ac:dyDescent="0.25">
      <c r="F50052" s="469"/>
    </row>
    <row r="50053" spans="6:6" x14ac:dyDescent="0.25">
      <c r="F50053" s="469"/>
    </row>
    <row r="50054" spans="6:6" x14ac:dyDescent="0.25">
      <c r="F50054" s="469"/>
    </row>
    <row r="50055" spans="6:6" x14ac:dyDescent="0.25">
      <c r="F50055" s="469"/>
    </row>
    <row r="50056" spans="6:6" x14ac:dyDescent="0.25">
      <c r="F50056" s="469"/>
    </row>
    <row r="50057" spans="6:6" x14ac:dyDescent="0.25">
      <c r="F50057" s="469"/>
    </row>
    <row r="50058" spans="6:6" x14ac:dyDescent="0.25">
      <c r="F50058" s="469"/>
    </row>
    <row r="50059" spans="6:6" x14ac:dyDescent="0.25">
      <c r="F50059" s="469"/>
    </row>
    <row r="50060" spans="6:6" x14ac:dyDescent="0.25">
      <c r="F50060" s="469"/>
    </row>
    <row r="50061" spans="6:6" x14ac:dyDescent="0.25">
      <c r="F50061" s="469"/>
    </row>
    <row r="50062" spans="6:6" x14ac:dyDescent="0.25">
      <c r="F50062" s="469"/>
    </row>
    <row r="50063" spans="6:6" x14ac:dyDescent="0.25">
      <c r="F50063" s="469"/>
    </row>
    <row r="50064" spans="6:6" x14ac:dyDescent="0.25">
      <c r="F50064" s="469"/>
    </row>
    <row r="50065" spans="6:6" x14ac:dyDescent="0.25">
      <c r="F50065" s="469"/>
    </row>
    <row r="50066" spans="6:6" x14ac:dyDescent="0.25">
      <c r="F50066" s="469"/>
    </row>
    <row r="50067" spans="6:6" x14ac:dyDescent="0.25">
      <c r="F50067" s="469"/>
    </row>
    <row r="50068" spans="6:6" x14ac:dyDescent="0.25">
      <c r="F50068" s="469"/>
    </row>
    <row r="50069" spans="6:6" x14ac:dyDescent="0.25">
      <c r="F50069" s="469"/>
    </row>
    <row r="50070" spans="6:6" x14ac:dyDescent="0.25">
      <c r="F50070" s="469"/>
    </row>
    <row r="50071" spans="6:6" x14ac:dyDescent="0.25">
      <c r="F50071" s="469"/>
    </row>
    <row r="50072" spans="6:6" x14ac:dyDescent="0.25">
      <c r="F50072" s="469"/>
    </row>
    <row r="50073" spans="6:6" x14ac:dyDescent="0.25">
      <c r="F50073" s="469"/>
    </row>
    <row r="50074" spans="6:6" x14ac:dyDescent="0.25">
      <c r="F50074" s="469"/>
    </row>
    <row r="50075" spans="6:6" x14ac:dyDescent="0.25">
      <c r="F50075" s="469"/>
    </row>
    <row r="50076" spans="6:6" x14ac:dyDescent="0.25">
      <c r="F50076" s="469"/>
    </row>
    <row r="50077" spans="6:6" x14ac:dyDescent="0.25">
      <c r="F50077" s="469"/>
    </row>
    <row r="50078" spans="6:6" x14ac:dyDescent="0.25">
      <c r="F50078" s="469"/>
    </row>
    <row r="50079" spans="6:6" x14ac:dyDescent="0.25">
      <c r="F50079" s="469"/>
    </row>
    <row r="50080" spans="6:6" x14ac:dyDescent="0.25">
      <c r="F50080" s="469"/>
    </row>
    <row r="50081" spans="6:6" x14ac:dyDescent="0.25">
      <c r="F50081" s="469"/>
    </row>
    <row r="50082" spans="6:6" x14ac:dyDescent="0.25">
      <c r="F50082" s="469"/>
    </row>
    <row r="50083" spans="6:6" x14ac:dyDescent="0.25">
      <c r="F50083" s="469"/>
    </row>
    <row r="50084" spans="6:6" x14ac:dyDescent="0.25">
      <c r="F50084" s="469"/>
    </row>
    <row r="50085" spans="6:6" x14ac:dyDescent="0.25">
      <c r="F50085" s="469"/>
    </row>
    <row r="50086" spans="6:6" x14ac:dyDescent="0.25">
      <c r="F50086" s="469"/>
    </row>
    <row r="50087" spans="6:6" x14ac:dyDescent="0.25">
      <c r="F50087" s="469"/>
    </row>
    <row r="50088" spans="6:6" x14ac:dyDescent="0.25">
      <c r="F50088" s="469"/>
    </row>
    <row r="50089" spans="6:6" x14ac:dyDescent="0.25">
      <c r="F50089" s="469"/>
    </row>
    <row r="50090" spans="6:6" x14ac:dyDescent="0.25">
      <c r="F50090" s="469"/>
    </row>
    <row r="50091" spans="6:6" x14ac:dyDescent="0.25">
      <c r="F50091" s="469"/>
    </row>
    <row r="50092" spans="6:6" x14ac:dyDescent="0.25">
      <c r="F50092" s="469"/>
    </row>
    <row r="50093" spans="6:6" x14ac:dyDescent="0.25">
      <c r="F50093" s="469"/>
    </row>
    <row r="50094" spans="6:6" x14ac:dyDescent="0.25">
      <c r="F50094" s="469"/>
    </row>
    <row r="50095" spans="6:6" x14ac:dyDescent="0.25">
      <c r="F50095" s="469"/>
    </row>
    <row r="50096" spans="6:6" x14ac:dyDescent="0.25">
      <c r="F50096" s="469"/>
    </row>
    <row r="50097" spans="6:6" x14ac:dyDescent="0.25">
      <c r="F50097" s="469"/>
    </row>
    <row r="50098" spans="6:6" x14ac:dyDescent="0.25">
      <c r="F50098" s="469"/>
    </row>
    <row r="50099" spans="6:6" x14ac:dyDescent="0.25">
      <c r="F50099" s="469"/>
    </row>
    <row r="50100" spans="6:6" x14ac:dyDescent="0.25">
      <c r="F50100" s="469"/>
    </row>
    <row r="50101" spans="6:6" x14ac:dyDescent="0.25">
      <c r="F50101" s="469"/>
    </row>
    <row r="50102" spans="6:6" x14ac:dyDescent="0.25">
      <c r="F50102" s="469"/>
    </row>
    <row r="50103" spans="6:6" x14ac:dyDescent="0.25">
      <c r="F50103" s="469"/>
    </row>
    <row r="50104" spans="6:6" x14ac:dyDescent="0.25">
      <c r="F50104" s="469"/>
    </row>
    <row r="50105" spans="6:6" x14ac:dyDescent="0.25">
      <c r="F50105" s="469"/>
    </row>
    <row r="50106" spans="6:6" x14ac:dyDescent="0.25">
      <c r="F50106" s="469"/>
    </row>
    <row r="50107" spans="6:6" x14ac:dyDescent="0.25">
      <c r="F50107" s="469"/>
    </row>
    <row r="50108" spans="6:6" x14ac:dyDescent="0.25">
      <c r="F50108" s="469"/>
    </row>
    <row r="50109" spans="6:6" x14ac:dyDescent="0.25">
      <c r="F50109" s="469"/>
    </row>
    <row r="50110" spans="6:6" x14ac:dyDescent="0.25">
      <c r="F50110" s="469"/>
    </row>
    <row r="50111" spans="6:6" x14ac:dyDescent="0.25">
      <c r="F50111" s="469"/>
    </row>
    <row r="50112" spans="6:6" x14ac:dyDescent="0.25">
      <c r="F50112" s="469"/>
    </row>
    <row r="50113" spans="6:6" x14ac:dyDescent="0.25">
      <c r="F50113" s="469"/>
    </row>
    <row r="50114" spans="6:6" x14ac:dyDescent="0.25">
      <c r="F50114" s="469"/>
    </row>
    <row r="50115" spans="6:6" x14ac:dyDescent="0.25">
      <c r="F50115" s="469"/>
    </row>
    <row r="50116" spans="6:6" x14ac:dyDescent="0.25">
      <c r="F50116" s="469"/>
    </row>
    <row r="50117" spans="6:6" x14ac:dyDescent="0.25">
      <c r="F50117" s="469"/>
    </row>
    <row r="50118" spans="6:6" x14ac:dyDescent="0.25">
      <c r="F50118" s="469"/>
    </row>
    <row r="50119" spans="6:6" x14ac:dyDescent="0.25">
      <c r="F50119" s="469"/>
    </row>
    <row r="50120" spans="6:6" x14ac:dyDescent="0.25">
      <c r="F50120" s="469"/>
    </row>
    <row r="50121" spans="6:6" x14ac:dyDescent="0.25">
      <c r="F50121" s="469"/>
    </row>
    <row r="50122" spans="6:6" x14ac:dyDescent="0.25">
      <c r="F50122" s="469"/>
    </row>
    <row r="50123" spans="6:6" x14ac:dyDescent="0.25">
      <c r="F50123" s="469"/>
    </row>
    <row r="50124" spans="6:6" x14ac:dyDescent="0.25">
      <c r="F50124" s="469"/>
    </row>
    <row r="50125" spans="6:6" x14ac:dyDescent="0.25">
      <c r="F50125" s="469"/>
    </row>
    <row r="50126" spans="6:6" x14ac:dyDescent="0.25">
      <c r="F50126" s="469"/>
    </row>
    <row r="50127" spans="6:6" x14ac:dyDescent="0.25">
      <c r="F50127" s="469"/>
    </row>
    <row r="50128" spans="6:6" x14ac:dyDescent="0.25">
      <c r="F50128" s="469"/>
    </row>
    <row r="50129" spans="6:6" x14ac:dyDescent="0.25">
      <c r="F50129" s="469"/>
    </row>
    <row r="50130" spans="6:6" x14ac:dyDescent="0.25">
      <c r="F50130" s="469"/>
    </row>
    <row r="50131" spans="6:6" x14ac:dyDescent="0.25">
      <c r="F50131" s="469"/>
    </row>
    <row r="50132" spans="6:6" x14ac:dyDescent="0.25">
      <c r="F50132" s="469"/>
    </row>
    <row r="50133" spans="6:6" x14ac:dyDescent="0.25">
      <c r="F50133" s="469"/>
    </row>
    <row r="50134" spans="6:6" x14ac:dyDescent="0.25">
      <c r="F50134" s="469"/>
    </row>
    <row r="50135" spans="6:6" x14ac:dyDescent="0.25">
      <c r="F50135" s="469"/>
    </row>
    <row r="50136" spans="6:6" x14ac:dyDescent="0.25">
      <c r="F50136" s="469"/>
    </row>
    <row r="50137" spans="6:6" x14ac:dyDescent="0.25">
      <c r="F50137" s="469"/>
    </row>
    <row r="50138" spans="6:6" x14ac:dyDescent="0.25">
      <c r="F50138" s="469"/>
    </row>
    <row r="50139" spans="6:6" x14ac:dyDescent="0.25">
      <c r="F50139" s="469"/>
    </row>
    <row r="50140" spans="6:6" x14ac:dyDescent="0.25">
      <c r="F50140" s="469"/>
    </row>
    <row r="50141" spans="6:6" x14ac:dyDescent="0.25">
      <c r="F50141" s="469"/>
    </row>
    <row r="50142" spans="6:6" x14ac:dyDescent="0.25">
      <c r="F50142" s="469"/>
    </row>
    <row r="50143" spans="6:6" x14ac:dyDescent="0.25">
      <c r="F50143" s="469"/>
    </row>
    <row r="50144" spans="6:6" x14ac:dyDescent="0.25">
      <c r="F50144" s="469"/>
    </row>
    <row r="50145" spans="6:6" x14ac:dyDescent="0.25">
      <c r="F50145" s="469"/>
    </row>
    <row r="50146" spans="6:6" x14ac:dyDescent="0.25">
      <c r="F50146" s="469"/>
    </row>
    <row r="50147" spans="6:6" x14ac:dyDescent="0.25">
      <c r="F50147" s="469"/>
    </row>
    <row r="50148" spans="6:6" x14ac:dyDescent="0.25">
      <c r="F50148" s="469"/>
    </row>
    <row r="50149" spans="6:6" x14ac:dyDescent="0.25">
      <c r="F50149" s="469"/>
    </row>
    <row r="50150" spans="6:6" x14ac:dyDescent="0.25">
      <c r="F50150" s="469"/>
    </row>
    <row r="50151" spans="6:6" x14ac:dyDescent="0.25">
      <c r="F50151" s="469"/>
    </row>
    <row r="50152" spans="6:6" x14ac:dyDescent="0.25">
      <c r="F50152" s="469"/>
    </row>
    <row r="50153" spans="6:6" x14ac:dyDescent="0.25">
      <c r="F50153" s="469"/>
    </row>
    <row r="50154" spans="6:6" x14ac:dyDescent="0.25">
      <c r="F50154" s="469"/>
    </row>
    <row r="50155" spans="6:6" x14ac:dyDescent="0.25">
      <c r="F50155" s="469"/>
    </row>
    <row r="50156" spans="6:6" x14ac:dyDescent="0.25">
      <c r="F50156" s="469"/>
    </row>
    <row r="50157" spans="6:6" x14ac:dyDescent="0.25">
      <c r="F50157" s="469"/>
    </row>
    <row r="50158" spans="6:6" x14ac:dyDescent="0.25">
      <c r="F50158" s="469"/>
    </row>
    <row r="50159" spans="6:6" x14ac:dyDescent="0.25">
      <c r="F50159" s="469"/>
    </row>
    <row r="50160" spans="6:6" x14ac:dyDescent="0.25">
      <c r="F50160" s="469"/>
    </row>
    <row r="50161" spans="6:6" x14ac:dyDescent="0.25">
      <c r="F50161" s="469"/>
    </row>
    <row r="50162" spans="6:6" x14ac:dyDescent="0.25">
      <c r="F50162" s="469"/>
    </row>
    <row r="50163" spans="6:6" x14ac:dyDescent="0.25">
      <c r="F50163" s="469"/>
    </row>
    <row r="50164" spans="6:6" x14ac:dyDescent="0.25">
      <c r="F50164" s="469"/>
    </row>
    <row r="50165" spans="6:6" x14ac:dyDescent="0.25">
      <c r="F50165" s="469"/>
    </row>
    <row r="50166" spans="6:6" x14ac:dyDescent="0.25">
      <c r="F50166" s="469"/>
    </row>
    <row r="50167" spans="6:6" x14ac:dyDescent="0.25">
      <c r="F50167" s="469"/>
    </row>
    <row r="50168" spans="6:6" x14ac:dyDescent="0.25">
      <c r="F50168" s="469"/>
    </row>
    <row r="50169" spans="6:6" x14ac:dyDescent="0.25">
      <c r="F50169" s="469"/>
    </row>
    <row r="50170" spans="6:6" x14ac:dyDescent="0.25">
      <c r="F50170" s="469"/>
    </row>
    <row r="50171" spans="6:6" x14ac:dyDescent="0.25">
      <c r="F50171" s="469"/>
    </row>
    <row r="50172" spans="6:6" x14ac:dyDescent="0.25">
      <c r="F50172" s="469"/>
    </row>
    <row r="50173" spans="6:6" x14ac:dyDescent="0.25">
      <c r="F50173" s="469"/>
    </row>
    <row r="50174" spans="6:6" x14ac:dyDescent="0.25">
      <c r="F50174" s="469"/>
    </row>
    <row r="50175" spans="6:6" x14ac:dyDescent="0.25">
      <c r="F50175" s="469"/>
    </row>
    <row r="50176" spans="6:6" x14ac:dyDescent="0.25">
      <c r="F50176" s="469"/>
    </row>
    <row r="50177" spans="6:6" x14ac:dyDescent="0.25">
      <c r="F50177" s="469"/>
    </row>
    <row r="50178" spans="6:6" x14ac:dyDescent="0.25">
      <c r="F50178" s="469"/>
    </row>
    <row r="50179" spans="6:6" x14ac:dyDescent="0.25">
      <c r="F50179" s="469"/>
    </row>
    <row r="50180" spans="6:6" x14ac:dyDescent="0.25">
      <c r="F50180" s="469"/>
    </row>
    <row r="50181" spans="6:6" x14ac:dyDescent="0.25">
      <c r="F50181" s="469"/>
    </row>
    <row r="50182" spans="6:6" x14ac:dyDescent="0.25">
      <c r="F50182" s="469"/>
    </row>
    <row r="50183" spans="6:6" x14ac:dyDescent="0.25">
      <c r="F50183" s="469"/>
    </row>
    <row r="50184" spans="6:6" x14ac:dyDescent="0.25">
      <c r="F50184" s="469"/>
    </row>
    <row r="50185" spans="6:6" x14ac:dyDescent="0.25">
      <c r="F50185" s="469"/>
    </row>
    <row r="50186" spans="6:6" x14ac:dyDescent="0.25">
      <c r="F50186" s="469"/>
    </row>
    <row r="50187" spans="6:6" x14ac:dyDescent="0.25">
      <c r="F50187" s="469"/>
    </row>
    <row r="50188" spans="6:6" x14ac:dyDescent="0.25">
      <c r="F50188" s="469"/>
    </row>
    <row r="50189" spans="6:6" x14ac:dyDescent="0.25">
      <c r="F50189" s="469"/>
    </row>
    <row r="50190" spans="6:6" x14ac:dyDescent="0.25">
      <c r="F50190" s="469"/>
    </row>
    <row r="50191" spans="6:6" x14ac:dyDescent="0.25">
      <c r="F50191" s="469"/>
    </row>
    <row r="50192" spans="6:6" x14ac:dyDescent="0.25">
      <c r="F50192" s="469"/>
    </row>
    <row r="50193" spans="6:6" x14ac:dyDescent="0.25">
      <c r="F50193" s="469"/>
    </row>
    <row r="50194" spans="6:6" x14ac:dyDescent="0.25">
      <c r="F50194" s="469"/>
    </row>
    <row r="50195" spans="6:6" x14ac:dyDescent="0.25">
      <c r="F50195" s="469"/>
    </row>
    <row r="50196" spans="6:6" x14ac:dyDescent="0.25">
      <c r="F50196" s="469"/>
    </row>
    <row r="50197" spans="6:6" x14ac:dyDescent="0.25">
      <c r="F50197" s="469"/>
    </row>
    <row r="50198" spans="6:6" x14ac:dyDescent="0.25">
      <c r="F50198" s="469"/>
    </row>
    <row r="50199" spans="6:6" x14ac:dyDescent="0.25">
      <c r="F50199" s="469"/>
    </row>
    <row r="50200" spans="6:6" x14ac:dyDescent="0.25">
      <c r="F50200" s="469"/>
    </row>
    <row r="50201" spans="6:6" x14ac:dyDescent="0.25">
      <c r="F50201" s="469"/>
    </row>
    <row r="50202" spans="6:6" x14ac:dyDescent="0.25">
      <c r="F50202" s="469"/>
    </row>
    <row r="50203" spans="6:6" x14ac:dyDescent="0.25">
      <c r="F50203" s="469"/>
    </row>
    <row r="50204" spans="6:6" x14ac:dyDescent="0.25">
      <c r="F50204" s="469"/>
    </row>
    <row r="50205" spans="6:6" x14ac:dyDescent="0.25">
      <c r="F50205" s="469"/>
    </row>
    <row r="50206" spans="6:6" x14ac:dyDescent="0.25">
      <c r="F50206" s="469"/>
    </row>
    <row r="50207" spans="6:6" x14ac:dyDescent="0.25">
      <c r="F50207" s="469"/>
    </row>
    <row r="50208" spans="6:6" x14ac:dyDescent="0.25">
      <c r="F50208" s="469"/>
    </row>
    <row r="50209" spans="6:6" x14ac:dyDescent="0.25">
      <c r="F50209" s="469"/>
    </row>
    <row r="50210" spans="6:6" x14ac:dyDescent="0.25">
      <c r="F50210" s="469"/>
    </row>
    <row r="50211" spans="6:6" x14ac:dyDescent="0.25">
      <c r="F50211" s="469"/>
    </row>
    <row r="50212" spans="6:6" x14ac:dyDescent="0.25">
      <c r="F50212" s="469"/>
    </row>
    <row r="50213" spans="6:6" x14ac:dyDescent="0.25">
      <c r="F50213" s="469"/>
    </row>
    <row r="50214" spans="6:6" x14ac:dyDescent="0.25">
      <c r="F50214" s="469"/>
    </row>
    <row r="50215" spans="6:6" x14ac:dyDescent="0.25">
      <c r="F50215" s="469"/>
    </row>
    <row r="50216" spans="6:6" x14ac:dyDescent="0.25">
      <c r="F50216" s="469"/>
    </row>
    <row r="50217" spans="6:6" x14ac:dyDescent="0.25">
      <c r="F50217" s="469"/>
    </row>
    <row r="50218" spans="6:6" x14ac:dyDescent="0.25">
      <c r="F50218" s="469"/>
    </row>
    <row r="50219" spans="6:6" x14ac:dyDescent="0.25">
      <c r="F50219" s="469"/>
    </row>
    <row r="50220" spans="6:6" x14ac:dyDescent="0.25">
      <c r="F50220" s="469"/>
    </row>
    <row r="50221" spans="6:6" x14ac:dyDescent="0.25">
      <c r="F50221" s="469"/>
    </row>
    <row r="50222" spans="6:6" x14ac:dyDescent="0.25">
      <c r="F50222" s="469"/>
    </row>
    <row r="50223" spans="6:6" x14ac:dyDescent="0.25">
      <c r="F50223" s="469"/>
    </row>
    <row r="50224" spans="6:6" x14ac:dyDescent="0.25">
      <c r="F50224" s="469"/>
    </row>
    <row r="50225" spans="6:6" x14ac:dyDescent="0.25">
      <c r="F50225" s="469"/>
    </row>
    <row r="50226" spans="6:6" x14ac:dyDescent="0.25">
      <c r="F50226" s="469"/>
    </row>
    <row r="50227" spans="6:6" x14ac:dyDescent="0.25">
      <c r="F50227" s="469"/>
    </row>
    <row r="50228" spans="6:6" x14ac:dyDescent="0.25">
      <c r="F50228" s="469"/>
    </row>
    <row r="50229" spans="6:6" x14ac:dyDescent="0.25">
      <c r="F50229" s="469"/>
    </row>
    <row r="50230" spans="6:6" x14ac:dyDescent="0.25">
      <c r="F50230" s="469"/>
    </row>
    <row r="50231" spans="6:6" x14ac:dyDescent="0.25">
      <c r="F50231" s="469"/>
    </row>
    <row r="50232" spans="6:6" x14ac:dyDescent="0.25">
      <c r="F50232" s="469"/>
    </row>
    <row r="50233" spans="6:6" x14ac:dyDescent="0.25">
      <c r="F50233" s="469"/>
    </row>
    <row r="50234" spans="6:6" x14ac:dyDescent="0.25">
      <c r="F50234" s="469"/>
    </row>
    <row r="50235" spans="6:6" x14ac:dyDescent="0.25">
      <c r="F50235" s="469"/>
    </row>
    <row r="50236" spans="6:6" x14ac:dyDescent="0.25">
      <c r="F50236" s="469"/>
    </row>
    <row r="50237" spans="6:6" x14ac:dyDescent="0.25">
      <c r="F50237" s="469"/>
    </row>
    <row r="50238" spans="6:6" x14ac:dyDescent="0.25">
      <c r="F50238" s="469"/>
    </row>
    <row r="50239" spans="6:6" x14ac:dyDescent="0.25">
      <c r="F50239" s="469"/>
    </row>
    <row r="50240" spans="6:6" x14ac:dyDescent="0.25">
      <c r="F50240" s="469"/>
    </row>
    <row r="50241" spans="6:6" x14ac:dyDescent="0.25">
      <c r="F50241" s="469"/>
    </row>
    <row r="50242" spans="6:6" x14ac:dyDescent="0.25">
      <c r="F50242" s="469"/>
    </row>
    <row r="50243" spans="6:6" x14ac:dyDescent="0.25">
      <c r="F50243" s="469"/>
    </row>
    <row r="50244" spans="6:6" x14ac:dyDescent="0.25">
      <c r="F50244" s="469"/>
    </row>
    <row r="50245" spans="6:6" x14ac:dyDescent="0.25">
      <c r="F50245" s="469"/>
    </row>
    <row r="50246" spans="6:6" x14ac:dyDescent="0.25">
      <c r="F50246" s="469"/>
    </row>
    <row r="50247" spans="6:6" x14ac:dyDescent="0.25">
      <c r="F50247" s="469"/>
    </row>
    <row r="50248" spans="6:6" x14ac:dyDescent="0.25">
      <c r="F50248" s="469"/>
    </row>
    <row r="50249" spans="6:6" x14ac:dyDescent="0.25">
      <c r="F50249" s="469"/>
    </row>
    <row r="50250" spans="6:6" x14ac:dyDescent="0.25">
      <c r="F50250" s="469"/>
    </row>
    <row r="50251" spans="6:6" x14ac:dyDescent="0.25">
      <c r="F50251" s="469"/>
    </row>
    <row r="50252" spans="6:6" x14ac:dyDescent="0.25">
      <c r="F50252" s="469"/>
    </row>
    <row r="50253" spans="6:6" x14ac:dyDescent="0.25">
      <c r="F50253" s="469"/>
    </row>
    <row r="50254" spans="6:6" x14ac:dyDescent="0.25">
      <c r="F50254" s="469"/>
    </row>
    <row r="50255" spans="6:6" x14ac:dyDescent="0.25">
      <c r="F50255" s="469"/>
    </row>
    <row r="50256" spans="6:6" x14ac:dyDescent="0.25">
      <c r="F50256" s="469"/>
    </row>
    <row r="50257" spans="6:6" x14ac:dyDescent="0.25">
      <c r="F50257" s="469"/>
    </row>
    <row r="50258" spans="6:6" x14ac:dyDescent="0.25">
      <c r="F50258" s="469"/>
    </row>
    <row r="50259" spans="6:6" x14ac:dyDescent="0.25">
      <c r="F50259" s="469"/>
    </row>
    <row r="50260" spans="6:6" x14ac:dyDescent="0.25">
      <c r="F50260" s="469"/>
    </row>
    <row r="50261" spans="6:6" x14ac:dyDescent="0.25">
      <c r="F50261" s="469"/>
    </row>
    <row r="50262" spans="6:6" x14ac:dyDescent="0.25">
      <c r="F50262" s="469"/>
    </row>
    <row r="50263" spans="6:6" x14ac:dyDescent="0.25">
      <c r="F50263" s="469"/>
    </row>
    <row r="50264" spans="6:6" x14ac:dyDescent="0.25">
      <c r="F50264" s="469"/>
    </row>
    <row r="50265" spans="6:6" x14ac:dyDescent="0.25">
      <c r="F50265" s="469"/>
    </row>
    <row r="50266" spans="6:6" x14ac:dyDescent="0.25">
      <c r="F50266" s="469"/>
    </row>
    <row r="50267" spans="6:6" x14ac:dyDescent="0.25">
      <c r="F50267" s="469"/>
    </row>
    <row r="50268" spans="6:6" x14ac:dyDescent="0.25">
      <c r="F50268" s="469"/>
    </row>
    <row r="50269" spans="6:6" x14ac:dyDescent="0.25">
      <c r="F50269" s="469"/>
    </row>
    <row r="50270" spans="6:6" x14ac:dyDescent="0.25">
      <c r="F50270" s="469"/>
    </row>
    <row r="50271" spans="6:6" x14ac:dyDescent="0.25">
      <c r="F50271" s="469"/>
    </row>
    <row r="50272" spans="6:6" x14ac:dyDescent="0.25">
      <c r="F50272" s="469"/>
    </row>
    <row r="50273" spans="6:6" x14ac:dyDescent="0.25">
      <c r="F50273" s="469"/>
    </row>
    <row r="50274" spans="6:6" x14ac:dyDescent="0.25">
      <c r="F50274" s="469"/>
    </row>
    <row r="50275" spans="6:6" x14ac:dyDescent="0.25">
      <c r="F50275" s="469"/>
    </row>
    <row r="50276" spans="6:6" x14ac:dyDescent="0.25">
      <c r="F50276" s="469"/>
    </row>
    <row r="50277" spans="6:6" x14ac:dyDescent="0.25">
      <c r="F50277" s="469"/>
    </row>
    <row r="50278" spans="6:6" x14ac:dyDescent="0.25">
      <c r="F50278" s="469"/>
    </row>
    <row r="50279" spans="6:6" x14ac:dyDescent="0.25">
      <c r="F50279" s="469"/>
    </row>
    <row r="50280" spans="6:6" x14ac:dyDescent="0.25">
      <c r="F50280" s="469"/>
    </row>
    <row r="50281" spans="6:6" x14ac:dyDescent="0.25">
      <c r="F50281" s="469"/>
    </row>
    <row r="50282" spans="6:6" x14ac:dyDescent="0.25">
      <c r="F50282" s="469"/>
    </row>
    <row r="50283" spans="6:6" x14ac:dyDescent="0.25">
      <c r="F50283" s="469"/>
    </row>
    <row r="50284" spans="6:6" x14ac:dyDescent="0.25">
      <c r="F50284" s="469"/>
    </row>
    <row r="50285" spans="6:6" x14ac:dyDescent="0.25">
      <c r="F50285" s="469"/>
    </row>
    <row r="50286" spans="6:6" x14ac:dyDescent="0.25">
      <c r="F50286" s="469"/>
    </row>
    <row r="50287" spans="6:6" x14ac:dyDescent="0.25">
      <c r="F50287" s="469"/>
    </row>
    <row r="50288" spans="6:6" x14ac:dyDescent="0.25">
      <c r="F50288" s="469"/>
    </row>
    <row r="50289" spans="6:6" x14ac:dyDescent="0.25">
      <c r="F50289" s="469"/>
    </row>
    <row r="50290" spans="6:6" x14ac:dyDescent="0.25">
      <c r="F50290" s="469"/>
    </row>
    <row r="50291" spans="6:6" x14ac:dyDescent="0.25">
      <c r="F50291" s="469"/>
    </row>
    <row r="50292" spans="6:6" x14ac:dyDescent="0.25">
      <c r="F50292" s="469"/>
    </row>
    <row r="50293" spans="6:6" x14ac:dyDescent="0.25">
      <c r="F50293" s="469"/>
    </row>
    <row r="50294" spans="6:6" x14ac:dyDescent="0.25">
      <c r="F50294" s="469"/>
    </row>
    <row r="50295" spans="6:6" x14ac:dyDescent="0.25">
      <c r="F50295" s="469"/>
    </row>
    <row r="50296" spans="6:6" x14ac:dyDescent="0.25">
      <c r="F50296" s="469"/>
    </row>
    <row r="50297" spans="6:6" x14ac:dyDescent="0.25">
      <c r="F50297" s="469"/>
    </row>
    <row r="50298" spans="6:6" x14ac:dyDescent="0.25">
      <c r="F50298" s="469"/>
    </row>
    <row r="50299" spans="6:6" x14ac:dyDescent="0.25">
      <c r="F50299" s="469"/>
    </row>
    <row r="50300" spans="6:6" x14ac:dyDescent="0.25">
      <c r="F50300" s="469"/>
    </row>
    <row r="50301" spans="6:6" x14ac:dyDescent="0.25">
      <c r="F50301" s="469"/>
    </row>
    <row r="50302" spans="6:6" x14ac:dyDescent="0.25">
      <c r="F50302" s="469"/>
    </row>
    <row r="50303" spans="6:6" x14ac:dyDescent="0.25">
      <c r="F50303" s="469"/>
    </row>
    <row r="50304" spans="6:6" x14ac:dyDescent="0.25">
      <c r="F50304" s="469"/>
    </row>
    <row r="50305" spans="6:6" x14ac:dyDescent="0.25">
      <c r="F50305" s="469"/>
    </row>
    <row r="50306" spans="6:6" x14ac:dyDescent="0.25">
      <c r="F50306" s="469"/>
    </row>
    <row r="50307" spans="6:6" x14ac:dyDescent="0.25">
      <c r="F50307" s="469"/>
    </row>
    <row r="50308" spans="6:6" x14ac:dyDescent="0.25">
      <c r="F50308" s="469"/>
    </row>
    <row r="50309" spans="6:6" x14ac:dyDescent="0.25">
      <c r="F50309" s="469"/>
    </row>
    <row r="50310" spans="6:6" x14ac:dyDescent="0.25">
      <c r="F50310" s="469"/>
    </row>
    <row r="50311" spans="6:6" x14ac:dyDescent="0.25">
      <c r="F50311" s="469"/>
    </row>
    <row r="50312" spans="6:6" x14ac:dyDescent="0.25">
      <c r="F50312" s="469"/>
    </row>
    <row r="50313" spans="6:6" x14ac:dyDescent="0.25">
      <c r="F50313" s="469"/>
    </row>
    <row r="50314" spans="6:6" x14ac:dyDescent="0.25">
      <c r="F50314" s="469"/>
    </row>
    <row r="50315" spans="6:6" x14ac:dyDescent="0.25">
      <c r="F50315" s="469"/>
    </row>
    <row r="50316" spans="6:6" x14ac:dyDescent="0.25">
      <c r="F50316" s="469"/>
    </row>
    <row r="50317" spans="6:6" x14ac:dyDescent="0.25">
      <c r="F50317" s="469"/>
    </row>
    <row r="50318" spans="6:6" x14ac:dyDescent="0.25">
      <c r="F50318" s="469"/>
    </row>
    <row r="50319" spans="6:6" x14ac:dyDescent="0.25">
      <c r="F50319" s="469"/>
    </row>
    <row r="50320" spans="6:6" x14ac:dyDescent="0.25">
      <c r="F50320" s="469"/>
    </row>
    <row r="50321" spans="6:6" x14ac:dyDescent="0.25">
      <c r="F50321" s="469"/>
    </row>
    <row r="50322" spans="6:6" x14ac:dyDescent="0.25">
      <c r="F50322" s="469"/>
    </row>
    <row r="50323" spans="6:6" x14ac:dyDescent="0.25">
      <c r="F50323" s="469"/>
    </row>
    <row r="50324" spans="6:6" x14ac:dyDescent="0.25">
      <c r="F50324" s="469"/>
    </row>
    <row r="50325" spans="6:6" x14ac:dyDescent="0.25">
      <c r="F50325" s="469"/>
    </row>
    <row r="50326" spans="6:6" x14ac:dyDescent="0.25">
      <c r="F50326" s="469"/>
    </row>
    <row r="50327" spans="6:6" x14ac:dyDescent="0.25">
      <c r="F50327" s="469"/>
    </row>
    <row r="50328" spans="6:6" x14ac:dyDescent="0.25">
      <c r="F50328" s="469"/>
    </row>
    <row r="50329" spans="6:6" x14ac:dyDescent="0.25">
      <c r="F50329" s="469"/>
    </row>
    <row r="50330" spans="6:6" x14ac:dyDescent="0.25">
      <c r="F50330" s="469"/>
    </row>
    <row r="50331" spans="6:6" x14ac:dyDescent="0.25">
      <c r="F50331" s="469"/>
    </row>
    <row r="50332" spans="6:6" x14ac:dyDescent="0.25">
      <c r="F50332" s="469"/>
    </row>
    <row r="50333" spans="6:6" x14ac:dyDescent="0.25">
      <c r="F50333" s="469"/>
    </row>
    <row r="50334" spans="6:6" x14ac:dyDescent="0.25">
      <c r="F50334" s="469"/>
    </row>
    <row r="50335" spans="6:6" x14ac:dyDescent="0.25">
      <c r="F50335" s="469"/>
    </row>
    <row r="50336" spans="6:6" x14ac:dyDescent="0.25">
      <c r="F50336" s="469"/>
    </row>
    <row r="50337" spans="6:6" x14ac:dyDescent="0.25">
      <c r="F50337" s="469"/>
    </row>
    <row r="50338" spans="6:6" x14ac:dyDescent="0.25">
      <c r="F50338" s="469"/>
    </row>
    <row r="50339" spans="6:6" x14ac:dyDescent="0.25">
      <c r="F50339" s="469"/>
    </row>
    <row r="50340" spans="6:6" x14ac:dyDescent="0.25">
      <c r="F50340" s="469"/>
    </row>
    <row r="50341" spans="6:6" x14ac:dyDescent="0.25">
      <c r="F50341" s="469"/>
    </row>
    <row r="50342" spans="6:6" x14ac:dyDescent="0.25">
      <c r="F50342" s="469"/>
    </row>
    <row r="50343" spans="6:6" x14ac:dyDescent="0.25">
      <c r="F50343" s="469"/>
    </row>
    <row r="50344" spans="6:6" x14ac:dyDescent="0.25">
      <c r="F50344" s="469"/>
    </row>
    <row r="50345" spans="6:6" x14ac:dyDescent="0.25">
      <c r="F50345" s="469"/>
    </row>
    <row r="50346" spans="6:6" x14ac:dyDescent="0.25">
      <c r="F50346" s="469"/>
    </row>
    <row r="50347" spans="6:6" x14ac:dyDescent="0.25">
      <c r="F50347" s="469"/>
    </row>
    <row r="50348" spans="6:6" x14ac:dyDescent="0.25">
      <c r="F50348" s="469"/>
    </row>
    <row r="50349" spans="6:6" x14ac:dyDescent="0.25">
      <c r="F50349" s="469"/>
    </row>
    <row r="50350" spans="6:6" x14ac:dyDescent="0.25">
      <c r="F50350" s="469"/>
    </row>
    <row r="50351" spans="6:6" x14ac:dyDescent="0.25">
      <c r="F50351" s="469"/>
    </row>
    <row r="50352" spans="6:6" x14ac:dyDescent="0.25">
      <c r="F50352" s="469"/>
    </row>
    <row r="50353" spans="6:6" x14ac:dyDescent="0.25">
      <c r="F50353" s="469"/>
    </row>
    <row r="50354" spans="6:6" x14ac:dyDescent="0.25">
      <c r="F50354" s="469"/>
    </row>
    <row r="50355" spans="6:6" x14ac:dyDescent="0.25">
      <c r="F50355" s="469"/>
    </row>
    <row r="50356" spans="6:6" x14ac:dyDescent="0.25">
      <c r="F50356" s="469"/>
    </row>
    <row r="50357" spans="6:6" x14ac:dyDescent="0.25">
      <c r="F50357" s="469"/>
    </row>
    <row r="50358" spans="6:6" x14ac:dyDescent="0.25">
      <c r="F50358" s="469"/>
    </row>
    <row r="50359" spans="6:6" x14ac:dyDescent="0.25">
      <c r="F50359" s="469"/>
    </row>
    <row r="50360" spans="6:6" x14ac:dyDescent="0.25">
      <c r="F50360" s="469"/>
    </row>
    <row r="50361" spans="6:6" x14ac:dyDescent="0.25">
      <c r="F50361" s="469"/>
    </row>
    <row r="50362" spans="6:6" x14ac:dyDescent="0.25">
      <c r="F50362" s="469"/>
    </row>
    <row r="50363" spans="6:6" x14ac:dyDescent="0.25">
      <c r="F50363" s="469"/>
    </row>
    <row r="50364" spans="6:6" x14ac:dyDescent="0.25">
      <c r="F50364" s="469"/>
    </row>
    <row r="50365" spans="6:6" x14ac:dyDescent="0.25">
      <c r="F50365" s="469"/>
    </row>
    <row r="50366" spans="6:6" x14ac:dyDescent="0.25">
      <c r="F50366" s="469"/>
    </row>
    <row r="50367" spans="6:6" x14ac:dyDescent="0.25">
      <c r="F50367" s="469"/>
    </row>
    <row r="50368" spans="6:6" x14ac:dyDescent="0.25">
      <c r="F50368" s="469"/>
    </row>
    <row r="50369" spans="6:6" x14ac:dyDescent="0.25">
      <c r="F50369" s="469"/>
    </row>
    <row r="50370" spans="6:6" x14ac:dyDescent="0.25">
      <c r="F50370" s="469"/>
    </row>
    <row r="50371" spans="6:6" x14ac:dyDescent="0.25">
      <c r="F50371" s="469"/>
    </row>
    <row r="50372" spans="6:6" x14ac:dyDescent="0.25">
      <c r="F50372" s="469"/>
    </row>
    <row r="50373" spans="6:6" x14ac:dyDescent="0.25">
      <c r="F50373" s="469"/>
    </row>
    <row r="50374" spans="6:6" x14ac:dyDescent="0.25">
      <c r="F50374" s="469"/>
    </row>
    <row r="50375" spans="6:6" x14ac:dyDescent="0.25">
      <c r="F50375" s="469"/>
    </row>
    <row r="50376" spans="6:6" x14ac:dyDescent="0.25">
      <c r="F50376" s="469"/>
    </row>
    <row r="50377" spans="6:6" x14ac:dyDescent="0.25">
      <c r="F50377" s="469"/>
    </row>
    <row r="50378" spans="6:6" x14ac:dyDescent="0.25">
      <c r="F50378" s="469"/>
    </row>
    <row r="50379" spans="6:6" x14ac:dyDescent="0.25">
      <c r="F50379" s="469"/>
    </row>
    <row r="50380" spans="6:6" x14ac:dyDescent="0.25">
      <c r="F50380" s="469"/>
    </row>
    <row r="50381" spans="6:6" x14ac:dyDescent="0.25">
      <c r="F50381" s="469"/>
    </row>
    <row r="50382" spans="6:6" x14ac:dyDescent="0.25">
      <c r="F50382" s="469"/>
    </row>
    <row r="50383" spans="6:6" x14ac:dyDescent="0.25">
      <c r="F50383" s="469"/>
    </row>
    <row r="50384" spans="6:6" x14ac:dyDescent="0.25">
      <c r="F50384" s="469"/>
    </row>
    <row r="50385" spans="6:6" x14ac:dyDescent="0.25">
      <c r="F50385" s="469"/>
    </row>
    <row r="50386" spans="6:6" x14ac:dyDescent="0.25">
      <c r="F50386" s="469"/>
    </row>
    <row r="50387" spans="6:6" x14ac:dyDescent="0.25">
      <c r="F50387" s="469"/>
    </row>
    <row r="50388" spans="6:6" x14ac:dyDescent="0.25">
      <c r="F50388" s="469"/>
    </row>
    <row r="50389" spans="6:6" x14ac:dyDescent="0.25">
      <c r="F50389" s="469"/>
    </row>
    <row r="50390" spans="6:6" x14ac:dyDescent="0.25">
      <c r="F50390" s="469"/>
    </row>
    <row r="50391" spans="6:6" x14ac:dyDescent="0.25">
      <c r="F50391" s="469"/>
    </row>
    <row r="50392" spans="6:6" x14ac:dyDescent="0.25">
      <c r="F50392" s="469"/>
    </row>
    <row r="50393" spans="6:6" x14ac:dyDescent="0.25">
      <c r="F50393" s="469"/>
    </row>
    <row r="50394" spans="6:6" x14ac:dyDescent="0.25">
      <c r="F50394" s="469"/>
    </row>
    <row r="50395" spans="6:6" x14ac:dyDescent="0.25">
      <c r="F50395" s="469"/>
    </row>
    <row r="50396" spans="6:6" x14ac:dyDescent="0.25">
      <c r="F50396" s="469"/>
    </row>
    <row r="50397" spans="6:6" x14ac:dyDescent="0.25">
      <c r="F50397" s="469"/>
    </row>
    <row r="50398" spans="6:6" x14ac:dyDescent="0.25">
      <c r="F50398" s="469"/>
    </row>
    <row r="50399" spans="6:6" x14ac:dyDescent="0.25">
      <c r="F50399" s="469"/>
    </row>
    <row r="50400" spans="6:6" x14ac:dyDescent="0.25">
      <c r="F50400" s="469"/>
    </row>
    <row r="50401" spans="6:6" x14ac:dyDescent="0.25">
      <c r="F50401" s="469"/>
    </row>
    <row r="50402" spans="6:6" x14ac:dyDescent="0.25">
      <c r="F50402" s="469"/>
    </row>
    <row r="50403" spans="6:6" x14ac:dyDescent="0.25">
      <c r="F50403" s="469"/>
    </row>
    <row r="50404" spans="6:6" x14ac:dyDescent="0.25">
      <c r="F50404" s="469"/>
    </row>
    <row r="50405" spans="6:6" x14ac:dyDescent="0.25">
      <c r="F50405" s="469"/>
    </row>
    <row r="50406" spans="6:6" x14ac:dyDescent="0.25">
      <c r="F50406" s="469"/>
    </row>
    <row r="50407" spans="6:6" x14ac:dyDescent="0.25">
      <c r="F50407" s="469"/>
    </row>
    <row r="50408" spans="6:6" x14ac:dyDescent="0.25">
      <c r="F50408" s="469"/>
    </row>
    <row r="50409" spans="6:6" x14ac:dyDescent="0.25">
      <c r="F50409" s="469"/>
    </row>
    <row r="50410" spans="6:6" x14ac:dyDescent="0.25">
      <c r="F50410" s="469"/>
    </row>
    <row r="50411" spans="6:6" x14ac:dyDescent="0.25">
      <c r="F50411" s="469"/>
    </row>
    <row r="50412" spans="6:6" x14ac:dyDescent="0.25">
      <c r="F50412" s="469"/>
    </row>
    <row r="50413" spans="6:6" x14ac:dyDescent="0.25">
      <c r="F50413" s="469"/>
    </row>
    <row r="50414" spans="6:6" x14ac:dyDescent="0.25">
      <c r="F50414" s="469"/>
    </row>
    <row r="50415" spans="6:6" x14ac:dyDescent="0.25">
      <c r="F50415" s="469"/>
    </row>
    <row r="50416" spans="6:6" x14ac:dyDescent="0.25">
      <c r="F50416" s="469"/>
    </row>
    <row r="50417" spans="6:6" x14ac:dyDescent="0.25">
      <c r="F50417" s="469"/>
    </row>
    <row r="50418" spans="6:6" x14ac:dyDescent="0.25">
      <c r="F50418" s="469"/>
    </row>
    <row r="50419" spans="6:6" x14ac:dyDescent="0.25">
      <c r="F50419" s="469"/>
    </row>
    <row r="50420" spans="6:6" x14ac:dyDescent="0.25">
      <c r="F50420" s="469"/>
    </row>
    <row r="50421" spans="6:6" x14ac:dyDescent="0.25">
      <c r="F50421" s="469"/>
    </row>
    <row r="50422" spans="6:6" x14ac:dyDescent="0.25">
      <c r="F50422" s="469"/>
    </row>
    <row r="50423" spans="6:6" x14ac:dyDescent="0.25">
      <c r="F50423" s="469"/>
    </row>
    <row r="50424" spans="6:6" x14ac:dyDescent="0.25">
      <c r="F50424" s="469"/>
    </row>
    <row r="50425" spans="6:6" x14ac:dyDescent="0.25">
      <c r="F50425" s="469"/>
    </row>
    <row r="50426" spans="6:6" x14ac:dyDescent="0.25">
      <c r="F50426" s="469"/>
    </row>
    <row r="50427" spans="6:6" x14ac:dyDescent="0.25">
      <c r="F50427" s="469"/>
    </row>
    <row r="50428" spans="6:6" x14ac:dyDescent="0.25">
      <c r="F50428" s="469"/>
    </row>
    <row r="50429" spans="6:6" x14ac:dyDescent="0.25">
      <c r="F50429" s="469"/>
    </row>
    <row r="50430" spans="6:6" x14ac:dyDescent="0.25">
      <c r="F50430" s="469"/>
    </row>
    <row r="50431" spans="6:6" x14ac:dyDescent="0.25">
      <c r="F50431" s="469"/>
    </row>
    <row r="50432" spans="6:6" x14ac:dyDescent="0.25">
      <c r="F50432" s="469"/>
    </row>
    <row r="50433" spans="6:6" x14ac:dyDescent="0.25">
      <c r="F50433" s="469"/>
    </row>
    <row r="50434" spans="6:6" x14ac:dyDescent="0.25">
      <c r="F50434" s="469"/>
    </row>
    <row r="50435" spans="6:6" x14ac:dyDescent="0.25">
      <c r="F50435" s="469"/>
    </row>
    <row r="50436" spans="6:6" x14ac:dyDescent="0.25">
      <c r="F50436" s="469"/>
    </row>
    <row r="50437" spans="6:6" x14ac:dyDescent="0.25">
      <c r="F50437" s="469"/>
    </row>
    <row r="50438" spans="6:6" x14ac:dyDescent="0.25">
      <c r="F50438" s="469"/>
    </row>
    <row r="50439" spans="6:6" x14ac:dyDescent="0.25">
      <c r="F50439" s="469"/>
    </row>
    <row r="50440" spans="6:6" x14ac:dyDescent="0.25">
      <c r="F50440" s="469"/>
    </row>
    <row r="50441" spans="6:6" x14ac:dyDescent="0.25">
      <c r="F50441" s="469"/>
    </row>
    <row r="50442" spans="6:6" x14ac:dyDescent="0.25">
      <c r="F50442" s="469"/>
    </row>
    <row r="50443" spans="6:6" x14ac:dyDescent="0.25">
      <c r="F50443" s="469"/>
    </row>
    <row r="50444" spans="6:6" x14ac:dyDescent="0.25">
      <c r="F50444" s="469"/>
    </row>
    <row r="50445" spans="6:6" x14ac:dyDescent="0.25">
      <c r="F50445" s="469"/>
    </row>
    <row r="50446" spans="6:6" x14ac:dyDescent="0.25">
      <c r="F50446" s="469"/>
    </row>
    <row r="50447" spans="6:6" x14ac:dyDescent="0.25">
      <c r="F50447" s="469"/>
    </row>
    <row r="50448" spans="6:6" x14ac:dyDescent="0.25">
      <c r="F50448" s="469"/>
    </row>
    <row r="50449" spans="6:6" x14ac:dyDescent="0.25">
      <c r="F50449" s="469"/>
    </row>
    <row r="50450" spans="6:6" x14ac:dyDescent="0.25">
      <c r="F50450" s="469"/>
    </row>
    <row r="50451" spans="6:6" x14ac:dyDescent="0.25">
      <c r="F50451" s="469"/>
    </row>
    <row r="50452" spans="6:6" x14ac:dyDescent="0.25">
      <c r="F50452" s="469"/>
    </row>
    <row r="50453" spans="6:6" x14ac:dyDescent="0.25">
      <c r="F50453" s="469"/>
    </row>
    <row r="50454" spans="6:6" x14ac:dyDescent="0.25">
      <c r="F50454" s="469"/>
    </row>
    <row r="50455" spans="6:6" x14ac:dyDescent="0.25">
      <c r="F50455" s="469"/>
    </row>
    <row r="50456" spans="6:6" x14ac:dyDescent="0.25">
      <c r="F50456" s="469"/>
    </row>
    <row r="50457" spans="6:6" x14ac:dyDescent="0.25">
      <c r="F50457" s="469"/>
    </row>
    <row r="50458" spans="6:6" x14ac:dyDescent="0.25">
      <c r="F50458" s="469"/>
    </row>
    <row r="50459" spans="6:6" x14ac:dyDescent="0.25">
      <c r="F50459" s="469"/>
    </row>
    <row r="50460" spans="6:6" x14ac:dyDescent="0.25">
      <c r="F50460" s="469"/>
    </row>
    <row r="50461" spans="6:6" x14ac:dyDescent="0.25">
      <c r="F50461" s="469"/>
    </row>
    <row r="50462" spans="6:6" x14ac:dyDescent="0.25">
      <c r="F50462" s="469"/>
    </row>
    <row r="50463" spans="6:6" x14ac:dyDescent="0.25">
      <c r="F50463" s="469"/>
    </row>
    <row r="50464" spans="6:6" x14ac:dyDescent="0.25">
      <c r="F50464" s="469"/>
    </row>
    <row r="50465" spans="6:6" x14ac:dyDescent="0.25">
      <c r="F50465" s="469"/>
    </row>
    <row r="50466" spans="6:6" x14ac:dyDescent="0.25">
      <c r="F50466" s="469"/>
    </row>
    <row r="50467" spans="6:6" x14ac:dyDescent="0.25">
      <c r="F50467" s="469"/>
    </row>
    <row r="50468" spans="6:6" x14ac:dyDescent="0.25">
      <c r="F50468" s="469"/>
    </row>
    <row r="50469" spans="6:6" x14ac:dyDescent="0.25">
      <c r="F50469" s="469"/>
    </row>
    <row r="50470" spans="6:6" x14ac:dyDescent="0.25">
      <c r="F50470" s="469"/>
    </row>
    <row r="50471" spans="6:6" x14ac:dyDescent="0.25">
      <c r="F50471" s="469"/>
    </row>
    <row r="50472" spans="6:6" x14ac:dyDescent="0.25">
      <c r="F50472" s="469"/>
    </row>
    <row r="50473" spans="6:6" x14ac:dyDescent="0.25">
      <c r="F50473" s="469"/>
    </row>
    <row r="50474" spans="6:6" x14ac:dyDescent="0.25">
      <c r="F50474" s="469"/>
    </row>
    <row r="50475" spans="6:6" x14ac:dyDescent="0.25">
      <c r="F50475" s="469"/>
    </row>
    <row r="50476" spans="6:6" x14ac:dyDescent="0.25">
      <c r="F50476" s="469"/>
    </row>
    <row r="50477" spans="6:6" x14ac:dyDescent="0.25">
      <c r="F50477" s="469"/>
    </row>
    <row r="50478" spans="6:6" x14ac:dyDescent="0.25">
      <c r="F50478" s="469"/>
    </row>
    <row r="50479" spans="6:6" x14ac:dyDescent="0.25">
      <c r="F50479" s="469"/>
    </row>
    <row r="50480" spans="6:6" x14ac:dyDescent="0.25">
      <c r="F50480" s="469"/>
    </row>
    <row r="50481" spans="6:6" x14ac:dyDescent="0.25">
      <c r="F50481" s="469"/>
    </row>
    <row r="50482" spans="6:6" x14ac:dyDescent="0.25">
      <c r="F50482" s="469"/>
    </row>
    <row r="50483" spans="6:6" x14ac:dyDescent="0.25">
      <c r="F50483" s="469"/>
    </row>
    <row r="50484" spans="6:6" x14ac:dyDescent="0.25">
      <c r="F50484" s="469"/>
    </row>
    <row r="50485" spans="6:6" x14ac:dyDescent="0.25">
      <c r="F50485" s="469"/>
    </row>
    <row r="50486" spans="6:6" x14ac:dyDescent="0.25">
      <c r="F50486" s="469"/>
    </row>
    <row r="50487" spans="6:6" x14ac:dyDescent="0.25">
      <c r="F50487" s="469"/>
    </row>
    <row r="50488" spans="6:6" x14ac:dyDescent="0.25">
      <c r="F50488" s="469"/>
    </row>
    <row r="50489" spans="6:6" x14ac:dyDescent="0.25">
      <c r="F50489" s="469"/>
    </row>
    <row r="50490" spans="6:6" x14ac:dyDescent="0.25">
      <c r="F50490" s="469"/>
    </row>
    <row r="50491" spans="6:6" x14ac:dyDescent="0.25">
      <c r="F50491" s="469"/>
    </row>
    <row r="50492" spans="6:6" x14ac:dyDescent="0.25">
      <c r="F50492" s="469"/>
    </row>
    <row r="50493" spans="6:6" x14ac:dyDescent="0.25">
      <c r="F50493" s="469"/>
    </row>
    <row r="50494" spans="6:6" x14ac:dyDescent="0.25">
      <c r="F50494" s="469"/>
    </row>
    <row r="50495" spans="6:6" x14ac:dyDescent="0.25">
      <c r="F50495" s="469"/>
    </row>
    <row r="50496" spans="6:6" x14ac:dyDescent="0.25">
      <c r="F50496" s="469"/>
    </row>
    <row r="50497" spans="6:6" x14ac:dyDescent="0.25">
      <c r="F50497" s="469"/>
    </row>
    <row r="50498" spans="6:6" x14ac:dyDescent="0.25">
      <c r="F50498" s="469"/>
    </row>
    <row r="50499" spans="6:6" x14ac:dyDescent="0.25">
      <c r="F50499" s="469"/>
    </row>
    <row r="50500" spans="6:6" x14ac:dyDescent="0.25">
      <c r="F50500" s="469"/>
    </row>
    <row r="50501" spans="6:6" x14ac:dyDescent="0.25">
      <c r="F50501" s="469"/>
    </row>
    <row r="50502" spans="6:6" x14ac:dyDescent="0.25">
      <c r="F50502" s="469"/>
    </row>
    <row r="50503" spans="6:6" x14ac:dyDescent="0.25">
      <c r="F50503" s="469"/>
    </row>
    <row r="50504" spans="6:6" x14ac:dyDescent="0.25">
      <c r="F50504" s="469"/>
    </row>
    <row r="50505" spans="6:6" x14ac:dyDescent="0.25">
      <c r="F50505" s="469"/>
    </row>
    <row r="50506" spans="6:6" x14ac:dyDescent="0.25">
      <c r="F50506" s="469"/>
    </row>
    <row r="50507" spans="6:6" x14ac:dyDescent="0.25">
      <c r="F50507" s="469"/>
    </row>
    <row r="50508" spans="6:6" x14ac:dyDescent="0.25">
      <c r="F50508" s="469"/>
    </row>
    <row r="50509" spans="6:6" x14ac:dyDescent="0.25">
      <c r="F50509" s="469"/>
    </row>
    <row r="50510" spans="6:6" x14ac:dyDescent="0.25">
      <c r="F50510" s="469"/>
    </row>
    <row r="50511" spans="6:6" x14ac:dyDescent="0.25">
      <c r="F50511" s="469"/>
    </row>
    <row r="50512" spans="6:6" x14ac:dyDescent="0.25">
      <c r="F50512" s="469"/>
    </row>
    <row r="50513" spans="6:6" x14ac:dyDescent="0.25">
      <c r="F50513" s="469"/>
    </row>
    <row r="50514" spans="6:6" x14ac:dyDescent="0.25">
      <c r="F50514" s="469"/>
    </row>
    <row r="50515" spans="6:6" x14ac:dyDescent="0.25">
      <c r="F50515" s="469"/>
    </row>
    <row r="50516" spans="6:6" x14ac:dyDescent="0.25">
      <c r="F50516" s="469"/>
    </row>
    <row r="50517" spans="6:6" x14ac:dyDescent="0.25">
      <c r="F50517" s="469"/>
    </row>
    <row r="50518" spans="6:6" x14ac:dyDescent="0.25">
      <c r="F50518" s="469"/>
    </row>
    <row r="50519" spans="6:6" x14ac:dyDescent="0.25">
      <c r="F50519" s="469"/>
    </row>
    <row r="50520" spans="6:6" x14ac:dyDescent="0.25">
      <c r="F50520" s="469"/>
    </row>
    <row r="50521" spans="6:6" x14ac:dyDescent="0.25">
      <c r="F50521" s="469"/>
    </row>
    <row r="50522" spans="6:6" x14ac:dyDescent="0.25">
      <c r="F50522" s="469"/>
    </row>
    <row r="50523" spans="6:6" x14ac:dyDescent="0.25">
      <c r="F50523" s="469"/>
    </row>
    <row r="50524" spans="6:6" x14ac:dyDescent="0.25">
      <c r="F50524" s="469"/>
    </row>
    <row r="50525" spans="6:6" x14ac:dyDescent="0.25">
      <c r="F50525" s="469"/>
    </row>
    <row r="50526" spans="6:6" x14ac:dyDescent="0.25">
      <c r="F50526" s="469"/>
    </row>
    <row r="50527" spans="6:6" x14ac:dyDescent="0.25">
      <c r="F50527" s="469"/>
    </row>
    <row r="50528" spans="6:6" x14ac:dyDescent="0.25">
      <c r="F50528" s="469"/>
    </row>
    <row r="50529" spans="6:6" x14ac:dyDescent="0.25">
      <c r="F50529" s="469"/>
    </row>
    <row r="50530" spans="6:6" x14ac:dyDescent="0.25">
      <c r="F50530" s="469"/>
    </row>
    <row r="50531" spans="6:6" x14ac:dyDescent="0.25">
      <c r="F50531" s="469"/>
    </row>
    <row r="50532" spans="6:6" x14ac:dyDescent="0.25">
      <c r="F50532" s="469"/>
    </row>
    <row r="50533" spans="6:6" x14ac:dyDescent="0.25">
      <c r="F50533" s="469"/>
    </row>
    <row r="50534" spans="6:6" x14ac:dyDescent="0.25">
      <c r="F50534" s="469"/>
    </row>
    <row r="50535" spans="6:6" x14ac:dyDescent="0.25">
      <c r="F50535" s="469"/>
    </row>
    <row r="50536" spans="6:6" x14ac:dyDescent="0.25">
      <c r="F50536" s="469"/>
    </row>
    <row r="50537" spans="6:6" x14ac:dyDescent="0.25">
      <c r="F50537" s="469"/>
    </row>
    <row r="50538" spans="6:6" x14ac:dyDescent="0.25">
      <c r="F50538" s="469"/>
    </row>
    <row r="50539" spans="6:6" x14ac:dyDescent="0.25">
      <c r="F50539" s="469"/>
    </row>
    <row r="50540" spans="6:6" x14ac:dyDescent="0.25">
      <c r="F50540" s="469"/>
    </row>
    <row r="50541" spans="6:6" x14ac:dyDescent="0.25">
      <c r="F50541" s="469"/>
    </row>
    <row r="50542" spans="6:6" x14ac:dyDescent="0.25">
      <c r="F50542" s="469"/>
    </row>
    <row r="50543" spans="6:6" x14ac:dyDescent="0.25">
      <c r="F50543" s="469"/>
    </row>
    <row r="50544" spans="6:6" x14ac:dyDescent="0.25">
      <c r="F50544" s="469"/>
    </row>
    <row r="50545" spans="6:6" x14ac:dyDescent="0.25">
      <c r="F50545" s="469"/>
    </row>
    <row r="50546" spans="6:6" x14ac:dyDescent="0.25">
      <c r="F50546" s="469"/>
    </row>
    <row r="50547" spans="6:6" x14ac:dyDescent="0.25">
      <c r="F50547" s="469"/>
    </row>
    <row r="50548" spans="6:6" x14ac:dyDescent="0.25">
      <c r="F50548" s="469"/>
    </row>
    <row r="50549" spans="6:6" x14ac:dyDescent="0.25">
      <c r="F50549" s="469"/>
    </row>
    <row r="50550" spans="6:6" x14ac:dyDescent="0.25">
      <c r="F50550" s="469"/>
    </row>
    <row r="50551" spans="6:6" x14ac:dyDescent="0.25">
      <c r="F50551" s="469"/>
    </row>
    <row r="50552" spans="6:6" x14ac:dyDescent="0.25">
      <c r="F50552" s="469"/>
    </row>
    <row r="50553" spans="6:6" x14ac:dyDescent="0.25">
      <c r="F50553" s="469"/>
    </row>
    <row r="50554" spans="6:6" x14ac:dyDescent="0.25">
      <c r="F50554" s="469"/>
    </row>
    <row r="50555" spans="6:6" x14ac:dyDescent="0.25">
      <c r="F50555" s="469"/>
    </row>
    <row r="50556" spans="6:6" x14ac:dyDescent="0.25">
      <c r="F50556" s="469"/>
    </row>
    <row r="50557" spans="6:6" x14ac:dyDescent="0.25">
      <c r="F50557" s="469"/>
    </row>
    <row r="50558" spans="6:6" x14ac:dyDescent="0.25">
      <c r="F50558" s="469"/>
    </row>
    <row r="50559" spans="6:6" x14ac:dyDescent="0.25">
      <c r="F50559" s="469"/>
    </row>
    <row r="50560" spans="6:6" x14ac:dyDescent="0.25">
      <c r="F50560" s="469"/>
    </row>
    <row r="50561" spans="6:6" x14ac:dyDescent="0.25">
      <c r="F50561" s="469"/>
    </row>
    <row r="50562" spans="6:6" x14ac:dyDescent="0.25">
      <c r="F50562" s="469"/>
    </row>
    <row r="50563" spans="6:6" x14ac:dyDescent="0.25">
      <c r="F50563" s="469"/>
    </row>
    <row r="50564" spans="6:6" x14ac:dyDescent="0.25">
      <c r="F50564" s="469"/>
    </row>
    <row r="50565" spans="6:6" x14ac:dyDescent="0.25">
      <c r="F50565" s="469"/>
    </row>
    <row r="50566" spans="6:6" x14ac:dyDescent="0.25">
      <c r="F50566" s="469"/>
    </row>
    <row r="50567" spans="6:6" x14ac:dyDescent="0.25">
      <c r="F50567" s="469"/>
    </row>
    <row r="50568" spans="6:6" x14ac:dyDescent="0.25">
      <c r="F50568" s="469"/>
    </row>
    <row r="50569" spans="6:6" x14ac:dyDescent="0.25">
      <c r="F50569" s="469"/>
    </row>
    <row r="50570" spans="6:6" x14ac:dyDescent="0.25">
      <c r="F50570" s="469"/>
    </row>
    <row r="50571" spans="6:6" x14ac:dyDescent="0.25">
      <c r="F50571" s="469"/>
    </row>
    <row r="50572" spans="6:6" x14ac:dyDescent="0.25">
      <c r="F50572" s="469"/>
    </row>
    <row r="50573" spans="6:6" x14ac:dyDescent="0.25">
      <c r="F50573" s="469"/>
    </row>
    <row r="50574" spans="6:6" x14ac:dyDescent="0.25">
      <c r="F50574" s="469"/>
    </row>
    <row r="50575" spans="6:6" x14ac:dyDescent="0.25">
      <c r="F50575" s="469"/>
    </row>
    <row r="50576" spans="6:6" x14ac:dyDescent="0.25">
      <c r="F50576" s="469"/>
    </row>
    <row r="50577" spans="6:6" x14ac:dyDescent="0.25">
      <c r="F50577" s="469"/>
    </row>
    <row r="50578" spans="6:6" x14ac:dyDescent="0.25">
      <c r="F50578" s="469"/>
    </row>
    <row r="50579" spans="6:6" x14ac:dyDescent="0.25">
      <c r="F50579" s="469"/>
    </row>
    <row r="50580" spans="6:6" x14ac:dyDescent="0.25">
      <c r="F50580" s="469"/>
    </row>
    <row r="50581" spans="6:6" x14ac:dyDescent="0.25">
      <c r="F50581" s="469"/>
    </row>
    <row r="50582" spans="6:6" x14ac:dyDescent="0.25">
      <c r="F50582" s="469"/>
    </row>
    <row r="50583" spans="6:6" x14ac:dyDescent="0.25">
      <c r="F50583" s="469"/>
    </row>
    <row r="50584" spans="6:6" x14ac:dyDescent="0.25">
      <c r="F50584" s="469"/>
    </row>
    <row r="50585" spans="6:6" x14ac:dyDescent="0.25">
      <c r="F50585" s="469"/>
    </row>
    <row r="50586" spans="6:6" x14ac:dyDescent="0.25">
      <c r="F50586" s="469"/>
    </row>
    <row r="50587" spans="6:6" x14ac:dyDescent="0.25">
      <c r="F50587" s="469"/>
    </row>
    <row r="50588" spans="6:6" x14ac:dyDescent="0.25">
      <c r="F50588" s="469"/>
    </row>
    <row r="50589" spans="6:6" x14ac:dyDescent="0.25">
      <c r="F50589" s="469"/>
    </row>
    <row r="50590" spans="6:6" x14ac:dyDescent="0.25">
      <c r="F50590" s="469"/>
    </row>
    <row r="50591" spans="6:6" x14ac:dyDescent="0.25">
      <c r="F50591" s="469"/>
    </row>
    <row r="50592" spans="6:6" x14ac:dyDescent="0.25">
      <c r="F50592" s="469"/>
    </row>
    <row r="50593" spans="6:6" x14ac:dyDescent="0.25">
      <c r="F50593" s="469"/>
    </row>
    <row r="50594" spans="6:6" x14ac:dyDescent="0.25">
      <c r="F50594" s="469"/>
    </row>
    <row r="50595" spans="6:6" x14ac:dyDescent="0.25">
      <c r="F50595" s="469"/>
    </row>
    <row r="50596" spans="6:6" x14ac:dyDescent="0.25">
      <c r="F50596" s="469"/>
    </row>
    <row r="50597" spans="6:6" x14ac:dyDescent="0.25">
      <c r="F50597" s="469"/>
    </row>
    <row r="50598" spans="6:6" x14ac:dyDescent="0.25">
      <c r="F50598" s="469"/>
    </row>
    <row r="50599" spans="6:6" x14ac:dyDescent="0.25">
      <c r="F50599" s="469"/>
    </row>
    <row r="50600" spans="6:6" x14ac:dyDescent="0.25">
      <c r="F50600" s="469"/>
    </row>
    <row r="50601" spans="6:6" x14ac:dyDescent="0.25">
      <c r="F50601" s="469"/>
    </row>
    <row r="50602" spans="6:6" x14ac:dyDescent="0.25">
      <c r="F50602" s="469"/>
    </row>
    <row r="50603" spans="6:6" x14ac:dyDescent="0.25">
      <c r="F50603" s="469"/>
    </row>
    <row r="50604" spans="6:6" x14ac:dyDescent="0.25">
      <c r="F50604" s="469"/>
    </row>
    <row r="50605" spans="6:6" x14ac:dyDescent="0.25">
      <c r="F50605" s="469"/>
    </row>
    <row r="50606" spans="6:6" x14ac:dyDescent="0.25">
      <c r="F50606" s="469"/>
    </row>
    <row r="50607" spans="6:6" x14ac:dyDescent="0.25">
      <c r="F50607" s="469"/>
    </row>
    <row r="50608" spans="6:6" x14ac:dyDescent="0.25">
      <c r="F50608" s="469"/>
    </row>
    <row r="50609" spans="6:6" x14ac:dyDescent="0.25">
      <c r="F50609" s="469"/>
    </row>
    <row r="50610" spans="6:6" x14ac:dyDescent="0.25">
      <c r="F50610" s="469"/>
    </row>
    <row r="50611" spans="6:6" x14ac:dyDescent="0.25">
      <c r="F50611" s="469"/>
    </row>
    <row r="50612" spans="6:6" x14ac:dyDescent="0.25">
      <c r="F50612" s="469"/>
    </row>
    <row r="50613" spans="6:6" x14ac:dyDescent="0.25">
      <c r="F50613" s="469"/>
    </row>
    <row r="50614" spans="6:6" x14ac:dyDescent="0.25">
      <c r="F50614" s="469"/>
    </row>
    <row r="50615" spans="6:6" x14ac:dyDescent="0.25">
      <c r="F50615" s="469"/>
    </row>
    <row r="50616" spans="6:6" x14ac:dyDescent="0.25">
      <c r="F50616" s="469"/>
    </row>
    <row r="50617" spans="6:6" x14ac:dyDescent="0.25">
      <c r="F50617" s="469"/>
    </row>
    <row r="50618" spans="6:6" x14ac:dyDescent="0.25">
      <c r="F50618" s="469"/>
    </row>
    <row r="50619" spans="6:6" x14ac:dyDescent="0.25">
      <c r="F50619" s="469"/>
    </row>
    <row r="50620" spans="6:6" x14ac:dyDescent="0.25">
      <c r="F50620" s="469"/>
    </row>
    <row r="50621" spans="6:6" x14ac:dyDescent="0.25">
      <c r="F50621" s="469"/>
    </row>
    <row r="50622" spans="6:6" x14ac:dyDescent="0.25">
      <c r="F50622" s="469"/>
    </row>
    <row r="50623" spans="6:6" x14ac:dyDescent="0.25">
      <c r="F50623" s="469"/>
    </row>
    <row r="50624" spans="6:6" x14ac:dyDescent="0.25">
      <c r="F50624" s="469"/>
    </row>
    <row r="50625" spans="6:6" x14ac:dyDescent="0.25">
      <c r="F50625" s="469"/>
    </row>
    <row r="50626" spans="6:6" x14ac:dyDescent="0.25">
      <c r="F50626" s="469"/>
    </row>
    <row r="50627" spans="6:6" x14ac:dyDescent="0.25">
      <c r="F50627" s="469"/>
    </row>
    <row r="50628" spans="6:6" x14ac:dyDescent="0.25">
      <c r="F50628" s="469"/>
    </row>
    <row r="50629" spans="6:6" x14ac:dyDescent="0.25">
      <c r="F50629" s="469"/>
    </row>
    <row r="50630" spans="6:6" x14ac:dyDescent="0.25">
      <c r="F50630" s="469"/>
    </row>
    <row r="50631" spans="6:6" x14ac:dyDescent="0.25">
      <c r="F50631" s="469"/>
    </row>
    <row r="50632" spans="6:6" x14ac:dyDescent="0.25">
      <c r="F50632" s="469"/>
    </row>
    <row r="50633" spans="6:6" x14ac:dyDescent="0.25">
      <c r="F50633" s="469"/>
    </row>
    <row r="50634" spans="6:6" x14ac:dyDescent="0.25">
      <c r="F50634" s="469"/>
    </row>
    <row r="50635" spans="6:6" x14ac:dyDescent="0.25">
      <c r="F50635" s="469"/>
    </row>
    <row r="50636" spans="6:6" x14ac:dyDescent="0.25">
      <c r="F50636" s="469"/>
    </row>
    <row r="50637" spans="6:6" x14ac:dyDescent="0.25">
      <c r="F50637" s="469"/>
    </row>
    <row r="50638" spans="6:6" x14ac:dyDescent="0.25">
      <c r="F50638" s="469"/>
    </row>
    <row r="50639" spans="6:6" x14ac:dyDescent="0.25">
      <c r="F50639" s="469"/>
    </row>
    <row r="50640" spans="6:6" x14ac:dyDescent="0.25">
      <c r="F50640" s="469"/>
    </row>
    <row r="50641" spans="6:6" x14ac:dyDescent="0.25">
      <c r="F50641" s="469"/>
    </row>
    <row r="50642" spans="6:6" x14ac:dyDescent="0.25">
      <c r="F50642" s="469"/>
    </row>
    <row r="50643" spans="6:6" x14ac:dyDescent="0.25">
      <c r="F50643" s="469"/>
    </row>
    <row r="50644" spans="6:6" x14ac:dyDescent="0.25">
      <c r="F50644" s="469"/>
    </row>
    <row r="50645" spans="6:6" x14ac:dyDescent="0.25">
      <c r="F50645" s="469"/>
    </row>
    <row r="50646" spans="6:6" x14ac:dyDescent="0.25">
      <c r="F50646" s="469"/>
    </row>
    <row r="50647" spans="6:6" x14ac:dyDescent="0.25">
      <c r="F50647" s="469"/>
    </row>
    <row r="50648" spans="6:6" x14ac:dyDescent="0.25">
      <c r="F50648" s="469"/>
    </row>
    <row r="50649" spans="6:6" x14ac:dyDescent="0.25">
      <c r="F50649" s="469"/>
    </row>
    <row r="50650" spans="6:6" x14ac:dyDescent="0.25">
      <c r="F50650" s="469"/>
    </row>
    <row r="50651" spans="6:6" x14ac:dyDescent="0.25">
      <c r="F50651" s="469"/>
    </row>
    <row r="50652" spans="6:6" x14ac:dyDescent="0.25">
      <c r="F50652" s="469"/>
    </row>
    <row r="50653" spans="6:6" x14ac:dyDescent="0.25">
      <c r="F50653" s="469"/>
    </row>
    <row r="50654" spans="6:6" x14ac:dyDescent="0.25">
      <c r="F50654" s="469"/>
    </row>
    <row r="50655" spans="6:6" x14ac:dyDescent="0.25">
      <c r="F50655" s="469"/>
    </row>
    <row r="50656" spans="6:6" x14ac:dyDescent="0.25">
      <c r="F50656" s="469"/>
    </row>
    <row r="50657" spans="6:6" x14ac:dyDescent="0.25">
      <c r="F50657" s="469"/>
    </row>
    <row r="50658" spans="6:6" x14ac:dyDescent="0.25">
      <c r="F50658" s="469"/>
    </row>
    <row r="50659" spans="6:6" x14ac:dyDescent="0.25">
      <c r="F50659" s="469"/>
    </row>
    <row r="50660" spans="6:6" x14ac:dyDescent="0.25">
      <c r="F50660" s="469"/>
    </row>
    <row r="50661" spans="6:6" x14ac:dyDescent="0.25">
      <c r="F50661" s="469"/>
    </row>
    <row r="50662" spans="6:6" x14ac:dyDescent="0.25">
      <c r="F50662" s="469"/>
    </row>
    <row r="50663" spans="6:6" x14ac:dyDescent="0.25">
      <c r="F50663" s="469"/>
    </row>
    <row r="50664" spans="6:6" x14ac:dyDescent="0.25">
      <c r="F50664" s="469"/>
    </row>
    <row r="50665" spans="6:6" x14ac:dyDescent="0.25">
      <c r="F50665" s="469"/>
    </row>
    <row r="50666" spans="6:6" x14ac:dyDescent="0.25">
      <c r="F50666" s="469"/>
    </row>
    <row r="50667" spans="6:6" x14ac:dyDescent="0.25">
      <c r="F50667" s="469"/>
    </row>
    <row r="50668" spans="6:6" x14ac:dyDescent="0.25">
      <c r="F50668" s="469"/>
    </row>
    <row r="50669" spans="6:6" x14ac:dyDescent="0.25">
      <c r="F50669" s="469"/>
    </row>
    <row r="50670" spans="6:6" x14ac:dyDescent="0.25">
      <c r="F50670" s="469"/>
    </row>
    <row r="50671" spans="6:6" x14ac:dyDescent="0.25">
      <c r="F50671" s="469"/>
    </row>
    <row r="50672" spans="6:6" x14ac:dyDescent="0.25">
      <c r="F50672" s="469"/>
    </row>
    <row r="50673" spans="6:6" x14ac:dyDescent="0.25">
      <c r="F50673" s="469"/>
    </row>
    <row r="50674" spans="6:6" x14ac:dyDescent="0.25">
      <c r="F50674" s="469"/>
    </row>
    <row r="50675" spans="6:6" x14ac:dyDescent="0.25">
      <c r="F50675" s="469"/>
    </row>
    <row r="50676" spans="6:6" x14ac:dyDescent="0.25">
      <c r="F50676" s="469"/>
    </row>
    <row r="50677" spans="6:6" x14ac:dyDescent="0.25">
      <c r="F50677" s="469"/>
    </row>
    <row r="50678" spans="6:6" x14ac:dyDescent="0.25">
      <c r="F50678" s="469"/>
    </row>
    <row r="50679" spans="6:6" x14ac:dyDescent="0.25">
      <c r="F50679" s="469"/>
    </row>
    <row r="50680" spans="6:6" x14ac:dyDescent="0.25">
      <c r="F50680" s="469"/>
    </row>
    <row r="50681" spans="6:6" x14ac:dyDescent="0.25">
      <c r="F50681" s="469"/>
    </row>
    <row r="50682" spans="6:6" x14ac:dyDescent="0.25">
      <c r="F50682" s="469"/>
    </row>
    <row r="50683" spans="6:6" x14ac:dyDescent="0.25">
      <c r="F50683" s="469"/>
    </row>
    <row r="50684" spans="6:6" x14ac:dyDescent="0.25">
      <c r="F50684" s="469"/>
    </row>
    <row r="50685" spans="6:6" x14ac:dyDescent="0.25">
      <c r="F50685" s="469"/>
    </row>
    <row r="50686" spans="6:6" x14ac:dyDescent="0.25">
      <c r="F50686" s="469"/>
    </row>
    <row r="50687" spans="6:6" x14ac:dyDescent="0.25">
      <c r="F50687" s="469"/>
    </row>
    <row r="50688" spans="6:6" x14ac:dyDescent="0.25">
      <c r="F50688" s="469"/>
    </row>
    <row r="50689" spans="6:6" x14ac:dyDescent="0.25">
      <c r="F50689" s="469"/>
    </row>
    <row r="50690" spans="6:6" x14ac:dyDescent="0.25">
      <c r="F50690" s="469"/>
    </row>
    <row r="50691" spans="6:6" x14ac:dyDescent="0.25">
      <c r="F50691" s="469"/>
    </row>
    <row r="50692" spans="6:6" x14ac:dyDescent="0.25">
      <c r="F50692" s="469"/>
    </row>
    <row r="50693" spans="6:6" x14ac:dyDescent="0.25">
      <c r="F50693" s="469"/>
    </row>
    <row r="50694" spans="6:6" x14ac:dyDescent="0.25">
      <c r="F50694" s="469"/>
    </row>
    <row r="50695" spans="6:6" x14ac:dyDescent="0.25">
      <c r="F50695" s="469"/>
    </row>
    <row r="50696" spans="6:6" x14ac:dyDescent="0.25">
      <c r="F50696" s="469"/>
    </row>
    <row r="50697" spans="6:6" x14ac:dyDescent="0.25">
      <c r="F50697" s="469"/>
    </row>
    <row r="50698" spans="6:6" x14ac:dyDescent="0.25">
      <c r="F50698" s="469"/>
    </row>
    <row r="50699" spans="6:6" x14ac:dyDescent="0.25">
      <c r="F50699" s="469"/>
    </row>
    <row r="50700" spans="6:6" x14ac:dyDescent="0.25">
      <c r="F50700" s="469"/>
    </row>
    <row r="50701" spans="6:6" x14ac:dyDescent="0.25">
      <c r="F50701" s="469"/>
    </row>
    <row r="50702" spans="6:6" x14ac:dyDescent="0.25">
      <c r="F50702" s="469"/>
    </row>
    <row r="50703" spans="6:6" x14ac:dyDescent="0.25">
      <c r="F50703" s="469"/>
    </row>
    <row r="50704" spans="6:6" x14ac:dyDescent="0.25">
      <c r="F50704" s="469"/>
    </row>
    <row r="50705" spans="6:6" x14ac:dyDescent="0.25">
      <c r="F50705" s="469"/>
    </row>
    <row r="50706" spans="6:6" x14ac:dyDescent="0.25">
      <c r="F50706" s="469"/>
    </row>
    <row r="50707" spans="6:6" x14ac:dyDescent="0.25">
      <c r="F50707" s="469"/>
    </row>
    <row r="50708" spans="6:6" x14ac:dyDescent="0.25">
      <c r="F50708" s="469"/>
    </row>
    <row r="50709" spans="6:6" x14ac:dyDescent="0.25">
      <c r="F50709" s="469"/>
    </row>
    <row r="50710" spans="6:6" x14ac:dyDescent="0.25">
      <c r="F50710" s="469"/>
    </row>
    <row r="50711" spans="6:6" x14ac:dyDescent="0.25">
      <c r="F50711" s="469"/>
    </row>
    <row r="50712" spans="6:6" x14ac:dyDescent="0.25">
      <c r="F50712" s="469"/>
    </row>
    <row r="50713" spans="6:6" x14ac:dyDescent="0.25">
      <c r="F50713" s="469"/>
    </row>
    <row r="50714" spans="6:6" x14ac:dyDescent="0.25">
      <c r="F50714" s="469"/>
    </row>
    <row r="50715" spans="6:6" x14ac:dyDescent="0.25">
      <c r="F50715" s="469"/>
    </row>
    <row r="50716" spans="6:6" x14ac:dyDescent="0.25">
      <c r="F50716" s="469"/>
    </row>
    <row r="50717" spans="6:6" x14ac:dyDescent="0.25">
      <c r="F50717" s="469"/>
    </row>
    <row r="50718" spans="6:6" x14ac:dyDescent="0.25">
      <c r="F50718" s="469"/>
    </row>
    <row r="50719" spans="6:6" x14ac:dyDescent="0.25">
      <c r="F50719" s="469"/>
    </row>
    <row r="50720" spans="6:6" x14ac:dyDescent="0.25">
      <c r="F50720" s="469"/>
    </row>
    <row r="50721" spans="6:6" x14ac:dyDescent="0.25">
      <c r="F50721" s="469"/>
    </row>
    <row r="50722" spans="6:6" x14ac:dyDescent="0.25">
      <c r="F50722" s="469"/>
    </row>
    <row r="50723" spans="6:6" x14ac:dyDescent="0.25">
      <c r="F50723" s="469"/>
    </row>
    <row r="50724" spans="6:6" x14ac:dyDescent="0.25">
      <c r="F50724" s="469"/>
    </row>
    <row r="50725" spans="6:6" x14ac:dyDescent="0.25">
      <c r="F50725" s="469"/>
    </row>
    <row r="50726" spans="6:6" x14ac:dyDescent="0.25">
      <c r="F50726" s="469"/>
    </row>
    <row r="50727" spans="6:6" x14ac:dyDescent="0.25">
      <c r="F50727" s="469"/>
    </row>
    <row r="50728" spans="6:6" x14ac:dyDescent="0.25">
      <c r="F50728" s="469"/>
    </row>
    <row r="50729" spans="6:6" x14ac:dyDescent="0.25">
      <c r="F50729" s="469"/>
    </row>
    <row r="50730" spans="6:6" x14ac:dyDescent="0.25">
      <c r="F50730" s="469"/>
    </row>
    <row r="50731" spans="6:6" x14ac:dyDescent="0.25">
      <c r="F50731" s="469"/>
    </row>
    <row r="50732" spans="6:6" x14ac:dyDescent="0.25">
      <c r="F50732" s="469"/>
    </row>
    <row r="50733" spans="6:6" x14ac:dyDescent="0.25">
      <c r="F50733" s="469"/>
    </row>
    <row r="50734" spans="6:6" x14ac:dyDescent="0.25">
      <c r="F50734" s="469"/>
    </row>
    <row r="50735" spans="6:6" x14ac:dyDescent="0.25">
      <c r="F50735" s="469"/>
    </row>
    <row r="50736" spans="6:6" x14ac:dyDescent="0.25">
      <c r="F50736" s="469"/>
    </row>
    <row r="50737" spans="6:6" x14ac:dyDescent="0.25">
      <c r="F50737" s="469"/>
    </row>
    <row r="50738" spans="6:6" x14ac:dyDescent="0.25">
      <c r="F50738" s="469"/>
    </row>
    <row r="50739" spans="6:6" x14ac:dyDescent="0.25">
      <c r="F50739" s="469"/>
    </row>
    <row r="50740" spans="6:6" x14ac:dyDescent="0.25">
      <c r="F50740" s="469"/>
    </row>
    <row r="50741" spans="6:6" x14ac:dyDescent="0.25">
      <c r="F50741" s="469"/>
    </row>
    <row r="50742" spans="6:6" x14ac:dyDescent="0.25">
      <c r="F50742" s="469"/>
    </row>
    <row r="50743" spans="6:6" x14ac:dyDescent="0.25">
      <c r="F50743" s="469"/>
    </row>
    <row r="50744" spans="6:6" x14ac:dyDescent="0.25">
      <c r="F50744" s="469"/>
    </row>
    <row r="50745" spans="6:6" x14ac:dyDescent="0.25">
      <c r="F50745" s="469"/>
    </row>
    <row r="50746" spans="6:6" x14ac:dyDescent="0.25">
      <c r="F50746" s="469"/>
    </row>
    <row r="50747" spans="6:6" x14ac:dyDescent="0.25">
      <c r="F50747" s="469"/>
    </row>
    <row r="50748" spans="6:6" x14ac:dyDescent="0.25">
      <c r="F50748" s="469"/>
    </row>
    <row r="50749" spans="6:6" x14ac:dyDescent="0.25">
      <c r="F50749" s="469"/>
    </row>
    <row r="50750" spans="6:6" x14ac:dyDescent="0.25">
      <c r="F50750" s="469"/>
    </row>
    <row r="50751" spans="6:6" x14ac:dyDescent="0.25">
      <c r="F50751" s="469"/>
    </row>
    <row r="50752" spans="6:6" x14ac:dyDescent="0.25">
      <c r="F50752" s="469"/>
    </row>
    <row r="50753" spans="6:6" x14ac:dyDescent="0.25">
      <c r="F50753" s="469"/>
    </row>
    <row r="50754" spans="6:6" x14ac:dyDescent="0.25">
      <c r="F50754" s="469"/>
    </row>
    <row r="50755" spans="6:6" x14ac:dyDescent="0.25">
      <c r="F50755" s="469"/>
    </row>
    <row r="50756" spans="6:6" x14ac:dyDescent="0.25">
      <c r="F50756" s="469"/>
    </row>
    <row r="50757" spans="6:6" x14ac:dyDescent="0.25">
      <c r="F50757" s="469"/>
    </row>
    <row r="50758" spans="6:6" x14ac:dyDescent="0.25">
      <c r="F50758" s="469"/>
    </row>
    <row r="50759" spans="6:6" x14ac:dyDescent="0.25">
      <c r="F50759" s="469"/>
    </row>
    <row r="50760" spans="6:6" x14ac:dyDescent="0.25">
      <c r="F50760" s="469"/>
    </row>
    <row r="50761" spans="6:6" x14ac:dyDescent="0.25">
      <c r="F50761" s="469"/>
    </row>
    <row r="50762" spans="6:6" x14ac:dyDescent="0.25">
      <c r="F50762" s="469"/>
    </row>
    <row r="50763" spans="6:6" x14ac:dyDescent="0.25">
      <c r="F50763" s="469"/>
    </row>
    <row r="50764" spans="6:6" x14ac:dyDescent="0.25">
      <c r="F50764" s="469"/>
    </row>
    <row r="50765" spans="6:6" x14ac:dyDescent="0.25">
      <c r="F50765" s="469"/>
    </row>
    <row r="50766" spans="6:6" x14ac:dyDescent="0.25">
      <c r="F50766" s="469"/>
    </row>
    <row r="50767" spans="6:6" x14ac:dyDescent="0.25">
      <c r="F50767" s="469"/>
    </row>
    <row r="50768" spans="6:6" x14ac:dyDescent="0.25">
      <c r="F50768" s="469"/>
    </row>
    <row r="50769" spans="6:6" x14ac:dyDescent="0.25">
      <c r="F50769" s="469"/>
    </row>
    <row r="50770" spans="6:6" x14ac:dyDescent="0.25">
      <c r="F50770" s="469"/>
    </row>
    <row r="50771" spans="6:6" x14ac:dyDescent="0.25">
      <c r="F50771" s="469"/>
    </row>
    <row r="50772" spans="6:6" x14ac:dyDescent="0.25">
      <c r="F50772" s="469"/>
    </row>
    <row r="50773" spans="6:6" x14ac:dyDescent="0.25">
      <c r="F50773" s="469"/>
    </row>
    <row r="50774" spans="6:6" x14ac:dyDescent="0.25">
      <c r="F50774" s="469"/>
    </row>
    <row r="50775" spans="6:6" x14ac:dyDescent="0.25">
      <c r="F50775" s="469"/>
    </row>
    <row r="50776" spans="6:6" x14ac:dyDescent="0.25">
      <c r="F50776" s="469"/>
    </row>
    <row r="50777" spans="6:6" x14ac:dyDescent="0.25">
      <c r="F50777" s="469"/>
    </row>
    <row r="50778" spans="6:6" x14ac:dyDescent="0.25">
      <c r="F50778" s="469"/>
    </row>
    <row r="50779" spans="6:6" x14ac:dyDescent="0.25">
      <c r="F50779" s="469"/>
    </row>
    <row r="50780" spans="6:6" x14ac:dyDescent="0.25">
      <c r="F50780" s="469"/>
    </row>
    <row r="50781" spans="6:6" x14ac:dyDescent="0.25">
      <c r="F50781" s="469"/>
    </row>
    <row r="50782" spans="6:6" x14ac:dyDescent="0.25">
      <c r="F50782" s="469"/>
    </row>
    <row r="50783" spans="6:6" x14ac:dyDescent="0.25">
      <c r="F50783" s="469"/>
    </row>
    <row r="50784" spans="6:6" x14ac:dyDescent="0.25">
      <c r="F50784" s="469"/>
    </row>
    <row r="50785" spans="6:6" x14ac:dyDescent="0.25">
      <c r="F50785" s="469"/>
    </row>
    <row r="50786" spans="6:6" x14ac:dyDescent="0.25">
      <c r="F50786" s="469"/>
    </row>
    <row r="50787" spans="6:6" x14ac:dyDescent="0.25">
      <c r="F50787" s="469"/>
    </row>
    <row r="50788" spans="6:6" x14ac:dyDescent="0.25">
      <c r="F50788" s="469"/>
    </row>
    <row r="50789" spans="6:6" x14ac:dyDescent="0.25">
      <c r="F50789" s="469"/>
    </row>
    <row r="50790" spans="6:6" x14ac:dyDescent="0.25">
      <c r="F50790" s="469"/>
    </row>
    <row r="50791" spans="6:6" x14ac:dyDescent="0.25">
      <c r="F50791" s="469"/>
    </row>
    <row r="50792" spans="6:6" x14ac:dyDescent="0.25">
      <c r="F50792" s="469"/>
    </row>
    <row r="50793" spans="6:6" x14ac:dyDescent="0.25">
      <c r="F50793" s="469"/>
    </row>
    <row r="50794" spans="6:6" x14ac:dyDescent="0.25">
      <c r="F50794" s="469"/>
    </row>
    <row r="50795" spans="6:6" x14ac:dyDescent="0.25">
      <c r="F50795" s="469"/>
    </row>
    <row r="50796" spans="6:6" x14ac:dyDescent="0.25">
      <c r="F50796" s="469"/>
    </row>
    <row r="50797" spans="6:6" x14ac:dyDescent="0.25">
      <c r="F50797" s="469"/>
    </row>
    <row r="50798" spans="6:6" x14ac:dyDescent="0.25">
      <c r="F50798" s="469"/>
    </row>
    <row r="50799" spans="6:6" x14ac:dyDescent="0.25">
      <c r="F50799" s="469"/>
    </row>
    <row r="50800" spans="6:6" x14ac:dyDescent="0.25">
      <c r="F50800" s="469"/>
    </row>
    <row r="50801" spans="6:6" x14ac:dyDescent="0.25">
      <c r="F50801" s="469"/>
    </row>
    <row r="50802" spans="6:6" x14ac:dyDescent="0.25">
      <c r="F50802" s="469"/>
    </row>
    <row r="50803" spans="6:6" x14ac:dyDescent="0.25">
      <c r="F50803" s="469"/>
    </row>
    <row r="50804" spans="6:6" x14ac:dyDescent="0.25">
      <c r="F50804" s="469"/>
    </row>
    <row r="50805" spans="6:6" x14ac:dyDescent="0.25">
      <c r="F50805" s="469"/>
    </row>
    <row r="50806" spans="6:6" x14ac:dyDescent="0.25">
      <c r="F50806" s="469"/>
    </row>
    <row r="50807" spans="6:6" x14ac:dyDescent="0.25">
      <c r="F50807" s="469"/>
    </row>
    <row r="50808" spans="6:6" x14ac:dyDescent="0.25">
      <c r="F50808" s="469"/>
    </row>
    <row r="50809" spans="6:6" x14ac:dyDescent="0.25">
      <c r="F50809" s="469"/>
    </row>
    <row r="50810" spans="6:6" x14ac:dyDescent="0.25">
      <c r="F50810" s="469"/>
    </row>
    <row r="50811" spans="6:6" x14ac:dyDescent="0.25">
      <c r="F50811" s="469"/>
    </row>
    <row r="50812" spans="6:6" x14ac:dyDescent="0.25">
      <c r="F50812" s="469"/>
    </row>
    <row r="50813" spans="6:6" x14ac:dyDescent="0.25">
      <c r="F50813" s="469"/>
    </row>
    <row r="50814" spans="6:6" x14ac:dyDescent="0.25">
      <c r="F50814" s="469"/>
    </row>
    <row r="50815" spans="6:6" x14ac:dyDescent="0.25">
      <c r="F50815" s="469"/>
    </row>
    <row r="50816" spans="6:6" x14ac:dyDescent="0.25">
      <c r="F50816" s="469"/>
    </row>
    <row r="50817" spans="6:6" x14ac:dyDescent="0.25">
      <c r="F50817" s="469"/>
    </row>
    <row r="50818" spans="6:6" x14ac:dyDescent="0.25">
      <c r="F50818" s="469"/>
    </row>
    <row r="50819" spans="6:6" x14ac:dyDescent="0.25">
      <c r="F50819" s="469"/>
    </row>
    <row r="50820" spans="6:6" x14ac:dyDescent="0.25">
      <c r="F50820" s="469"/>
    </row>
    <row r="50821" spans="6:6" x14ac:dyDescent="0.25">
      <c r="F50821" s="469"/>
    </row>
    <row r="50822" spans="6:6" x14ac:dyDescent="0.25">
      <c r="F50822" s="469"/>
    </row>
    <row r="50823" spans="6:6" x14ac:dyDescent="0.25">
      <c r="F50823" s="469"/>
    </row>
    <row r="50824" spans="6:6" x14ac:dyDescent="0.25">
      <c r="F50824" s="469"/>
    </row>
    <row r="50825" spans="6:6" x14ac:dyDescent="0.25">
      <c r="F50825" s="469"/>
    </row>
    <row r="50826" spans="6:6" x14ac:dyDescent="0.25">
      <c r="F50826" s="469"/>
    </row>
    <row r="50827" spans="6:6" x14ac:dyDescent="0.25">
      <c r="F50827" s="469"/>
    </row>
    <row r="50828" spans="6:6" x14ac:dyDescent="0.25">
      <c r="F50828" s="469"/>
    </row>
    <row r="50829" spans="6:6" x14ac:dyDescent="0.25">
      <c r="F50829" s="469"/>
    </row>
    <row r="50830" spans="6:6" x14ac:dyDescent="0.25">
      <c r="F50830" s="469"/>
    </row>
    <row r="50831" spans="6:6" x14ac:dyDescent="0.25">
      <c r="F50831" s="469"/>
    </row>
    <row r="50832" spans="6:6" x14ac:dyDescent="0.25">
      <c r="F50832" s="469"/>
    </row>
    <row r="50833" spans="6:6" x14ac:dyDescent="0.25">
      <c r="F50833" s="469"/>
    </row>
    <row r="50834" spans="6:6" x14ac:dyDescent="0.25">
      <c r="F50834" s="469"/>
    </row>
    <row r="50835" spans="6:6" x14ac:dyDescent="0.25">
      <c r="F50835" s="469"/>
    </row>
    <row r="50836" spans="6:6" x14ac:dyDescent="0.25">
      <c r="F50836" s="469"/>
    </row>
    <row r="50837" spans="6:6" x14ac:dyDescent="0.25">
      <c r="F50837" s="469"/>
    </row>
    <row r="50838" spans="6:6" x14ac:dyDescent="0.25">
      <c r="F50838" s="469"/>
    </row>
    <row r="50839" spans="6:6" x14ac:dyDescent="0.25">
      <c r="F50839" s="469"/>
    </row>
    <row r="50840" spans="6:6" x14ac:dyDescent="0.25">
      <c r="F50840" s="469"/>
    </row>
    <row r="50841" spans="6:6" x14ac:dyDescent="0.25">
      <c r="F50841" s="469"/>
    </row>
    <row r="50842" spans="6:6" x14ac:dyDescent="0.25">
      <c r="F50842" s="469"/>
    </row>
    <row r="50843" spans="6:6" x14ac:dyDescent="0.25">
      <c r="F50843" s="469"/>
    </row>
  </sheetData>
  <sheetProtection deleteColumns="0" deleteRows="0"/>
  <protectedRanges>
    <protectedRange sqref="A4:AN4 AT4" name="Rango3_2"/>
    <protectedRange sqref="AN5:AN34 H5:S1048576 T5:Y26 AA5:AF26 T27:AG1048576 AH5:AM1048576 Z5:Z10 AT5:AT34 AN35:AT1048576 A50844:F1048576 A5:E50843" name="Rango1_2"/>
    <protectedRange sqref="B2:P2" name="Rango2_2"/>
  </protectedRanges>
  <autoFilter ref="A4:AM4" xr:uid="{00000000-0009-0000-0000-000002000000}"/>
  <mergeCells count="15">
    <mergeCell ref="AO18:AQ19"/>
    <mergeCell ref="AR12:AS13"/>
    <mergeCell ref="AR14:AS15"/>
    <mergeCell ref="AR16:AS17"/>
    <mergeCell ref="AR18:AS19"/>
    <mergeCell ref="AO10:AS11"/>
    <mergeCell ref="AO14:AQ15"/>
    <mergeCell ref="AO16:AQ17"/>
    <mergeCell ref="A2:B2"/>
    <mergeCell ref="A1:D1"/>
    <mergeCell ref="C2:D2"/>
    <mergeCell ref="AO6:AS7"/>
    <mergeCell ref="AO12:AQ13"/>
    <mergeCell ref="AO8:AP9"/>
    <mergeCell ref="AQ8:AS9"/>
  </mergeCells>
  <conditionalFormatting sqref="AO16 AO18 AO14">
    <cfRule type="colorScale" priority="172">
      <colorScale>
        <cfvo type="min"/>
        <cfvo type="percentile" val="50"/>
        <cfvo type="max"/>
        <color rgb="FFF8696B"/>
        <color rgb="FFFCFCFF"/>
        <color rgb="FF5A8AC6"/>
      </colorScale>
    </cfRule>
    <cfRule type="dataBar" priority="173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{378E0314-0395-4A40-AF1C-2DA44C4AE803}</x14:id>
        </ext>
      </extLst>
    </cfRule>
  </conditionalFormatting>
  <dataValidations count="4">
    <dataValidation type="list" allowBlank="1" showInputMessage="1" showErrorMessage="1" sqref="G5:G1048576 F5:F50843" xr:uid="{00000000-0002-0000-0200-000000000000}">
      <formula1>"Gobernante,Sustantivo,Adjetivo,N/A"</formula1>
    </dataValidation>
    <dataValidation allowBlank="1" showInputMessage="1" showErrorMessage="1" promptTitle="Recuerde:" prompt="Las vacantes de los procesos adjetivos no forman parte del cálculo de la PEA." sqref="G4" xr:uid="{00000000-0002-0000-0200-000001000000}"/>
    <dataValidation allowBlank="1" showInputMessage="1" showErrorMessage="1" promptTitle="Art. 7 (A.I. MDT-MEF-2024-001)" prompt="Excepto el Código del Trabajo" sqref="AQ8:AS9" xr:uid="{00000000-0002-0000-0200-000002000000}"/>
    <dataValidation allowBlank="1" showInputMessage="1" showErrorMessage="1" promptTitle="No se podrá utilizar este campo" prompt="Al incluir servidores pertenecientes a otro régimen laboral" sqref="AR18:AS19" xr:uid="{00000000-0002-0000-0200-000003000000}"/>
  </dataValidations>
  <pageMargins left="0.70866141732283472" right="0.70866141732283472" top="0.74803149606299213" bottom="0.74803149606299213" header="0.31496062992125984" footer="0.31496062992125984"/>
  <pageSetup paperSize="9" scale="1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4" r:id="rId4" name="Check Box 2">
              <controlPr defaultSize="0" autoFill="0" autoLine="0" autoPict="0">
                <anchor moveWithCells="1">
                  <from>
                    <xdr:col>41</xdr:col>
                    <xdr:colOff>209550</xdr:colOff>
                    <xdr:row>8</xdr:row>
                    <xdr:rowOff>190500</xdr:rowOff>
                  </from>
                  <to>
                    <xdr:col>42</xdr:col>
                    <xdr:colOff>114300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5" name="Check Box 3">
              <controlPr defaultSize="0" autoFill="0" autoLine="0" autoPict="0">
                <anchor moveWithCells="1">
                  <from>
                    <xdr:col>43</xdr:col>
                    <xdr:colOff>257175</xdr:colOff>
                    <xdr:row>8</xdr:row>
                    <xdr:rowOff>180975</xdr:rowOff>
                  </from>
                  <to>
                    <xdr:col>43</xdr:col>
                    <xdr:colOff>762000</xdr:colOff>
                    <xdr:row>10</xdr:row>
                    <xdr:rowOff>142875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78E0314-0395-4A40-AF1C-2DA44C4AE803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AO16 AO18 AO14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1:FN215"/>
  <sheetViews>
    <sheetView showGridLines="0" view="pageBreakPreview" zoomScaleNormal="100" zoomScaleSheetLayoutView="100" workbookViewId="0">
      <selection activeCell="K5" sqref="K5:AF5"/>
    </sheetView>
  </sheetViews>
  <sheetFormatPr baseColWidth="10" defaultColWidth="11.42578125" defaultRowHeight="0" customHeight="1" zeroHeight="1" outlineLevelCol="1" x14ac:dyDescent="0.15"/>
  <cols>
    <col min="1" max="1" width="0.85546875" style="5" customWidth="1" outlineLevel="1"/>
    <col min="2" max="2" width="12" style="5" customWidth="1" outlineLevel="1"/>
    <col min="3" max="3" width="3.28515625" style="5" customWidth="1" outlineLevel="1"/>
    <col min="4" max="4" width="8" style="5" customWidth="1" outlineLevel="1"/>
    <col min="5" max="5" width="1.85546875" style="5" customWidth="1" outlineLevel="1"/>
    <col min="6" max="6" width="5.85546875" style="5" customWidth="1" outlineLevel="1"/>
    <col min="7" max="22" width="5.140625" style="5" customWidth="1" outlineLevel="1"/>
    <col min="23" max="23" width="1.7109375" style="5" customWidth="1" outlineLevel="1"/>
    <col min="24" max="29" width="5" style="5" customWidth="1" outlineLevel="1"/>
    <col min="30" max="31" width="4.7109375" style="5" customWidth="1" outlineLevel="1"/>
    <col min="32" max="39" width="5.42578125" style="5" customWidth="1" outlineLevel="1"/>
    <col min="40" max="41" width="1.7109375" style="5" customWidth="1"/>
    <col min="42" max="42" width="5.28515625" style="5" customWidth="1" outlineLevel="1"/>
    <col min="43" max="43" width="2.7109375" style="5" customWidth="1" outlineLevel="1"/>
    <col min="44" max="44" width="6.7109375" style="86" customWidth="1" outlineLevel="1"/>
    <col min="45" max="45" width="3.7109375" style="5" customWidth="1" outlineLevel="1"/>
    <col min="46" max="46" width="12.42578125" style="58" customWidth="1" outlineLevel="1"/>
    <col min="47" max="47" width="2.7109375" style="5" customWidth="1" outlineLevel="1"/>
    <col min="48" max="48" width="6.7109375" style="86" customWidth="1" outlineLevel="1"/>
    <col min="49" max="49" width="3.7109375" style="5" customWidth="1" outlineLevel="1"/>
    <col min="50" max="50" width="12.42578125" style="58" customWidth="1" outlineLevel="1"/>
    <col min="51" max="51" width="2.7109375" style="5" customWidth="1" outlineLevel="1"/>
    <col min="52" max="52" width="6.7109375" style="86" customWidth="1" outlineLevel="1"/>
    <col min="53" max="53" width="3.7109375" style="5" customWidth="1" outlineLevel="1"/>
    <col min="54" max="54" width="12.42578125" style="58" customWidth="1" outlineLevel="1"/>
    <col min="55" max="55" width="2.7109375" style="5" customWidth="1" outlineLevel="1"/>
    <col min="56" max="56" width="6.7109375" style="86" customWidth="1" outlineLevel="1"/>
    <col min="57" max="57" width="3.7109375" style="5" customWidth="1" outlineLevel="1"/>
    <col min="58" max="58" width="12.42578125" style="58" customWidth="1" outlineLevel="1"/>
    <col min="59" max="59" width="2.7109375" style="5" customWidth="1" outlineLevel="1"/>
    <col min="60" max="60" width="6.7109375" style="86" customWidth="1" outlineLevel="1"/>
    <col min="61" max="61" width="3.7109375" style="5" customWidth="1" outlineLevel="1"/>
    <col min="62" max="62" width="12.140625" style="58" customWidth="1" outlineLevel="1"/>
    <col min="63" max="63" width="2.7109375" style="5" customWidth="1" outlineLevel="1"/>
    <col min="64" max="64" width="6.7109375" style="86" customWidth="1" outlineLevel="1"/>
    <col min="65" max="65" width="3.7109375" style="5" customWidth="1" outlineLevel="1"/>
    <col min="66" max="66" width="12.42578125" style="58" customWidth="1" outlineLevel="1"/>
    <col min="67" max="67" width="2.7109375" style="5" customWidth="1" outlineLevel="1"/>
    <col min="68" max="68" width="6.7109375" style="86" customWidth="1" outlineLevel="1"/>
    <col min="69" max="69" width="3.7109375" style="5" customWidth="1" outlineLevel="1"/>
    <col min="70" max="70" width="11.85546875" style="58" customWidth="1" outlineLevel="1"/>
    <col min="71" max="71" width="4.42578125" style="58" customWidth="1" outlineLevel="1"/>
    <col min="72" max="72" width="7" style="58" customWidth="1" outlineLevel="1"/>
    <col min="73" max="73" width="4.28515625" style="58" customWidth="1" outlineLevel="1"/>
    <col min="74" max="74" width="11.85546875" style="58" customWidth="1" outlineLevel="1"/>
    <col min="75" max="75" width="2.7109375" style="5" customWidth="1" outlineLevel="1"/>
    <col min="76" max="76" width="6.7109375" style="86" customWidth="1" outlineLevel="1"/>
    <col min="77" max="77" width="4.7109375" style="5" customWidth="1" outlineLevel="1"/>
    <col min="78" max="78" width="12" style="58" customWidth="1" outlineLevel="1"/>
    <col min="79" max="79" width="2.7109375" style="5" customWidth="1" outlineLevel="1"/>
    <col min="80" max="80" width="6.7109375" style="86" customWidth="1" outlineLevel="1"/>
    <col min="81" max="81" width="4.7109375" style="5" customWidth="1" outlineLevel="1"/>
    <col min="82" max="82" width="12" style="58" customWidth="1" outlineLevel="1"/>
    <col min="83" max="83" width="1.7109375" style="5" customWidth="1" outlineLevel="1"/>
    <col min="84" max="84" width="2.42578125" style="5" hidden="1" customWidth="1"/>
    <col min="85" max="87" width="3.140625" style="5" hidden="1" customWidth="1"/>
    <col min="88" max="88" width="2.28515625" style="5" hidden="1" customWidth="1"/>
    <col min="89" max="91" width="3.140625" style="5" hidden="1" customWidth="1"/>
    <col min="92" max="92" width="2.28515625" style="6" hidden="1" customWidth="1"/>
    <col min="93" max="93" width="2.7109375" style="5" hidden="1" customWidth="1"/>
    <col min="94" max="94" width="2.28515625" style="5" hidden="1" customWidth="1"/>
    <col min="95" max="105" width="11.42578125" style="5" hidden="1" customWidth="1"/>
    <col min="106" max="106" width="7.140625" style="5" hidden="1" customWidth="1"/>
    <col min="107" max="107" width="3.28515625" style="5" hidden="1" customWidth="1"/>
    <col min="108" max="170" width="11.42578125" style="5" hidden="1" customWidth="1"/>
    <col min="171" max="253" width="11.42578125" style="5" customWidth="1"/>
    <col min="254" max="16384" width="11.42578125" style="5"/>
  </cols>
  <sheetData>
    <row r="1" spans="1:108" s="41" customFormat="1" ht="4.5" customHeight="1" x14ac:dyDescent="0.25">
      <c r="A1" s="50"/>
      <c r="B1" s="48"/>
      <c r="C1" s="48"/>
      <c r="D1" s="48"/>
      <c r="E1" s="48"/>
      <c r="F1" s="48"/>
      <c r="G1" s="48"/>
      <c r="H1" s="48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7"/>
      <c r="AR1" s="45"/>
      <c r="AT1" s="56"/>
      <c r="AV1" s="45"/>
      <c r="AX1" s="56"/>
      <c r="AZ1" s="45"/>
      <c r="BB1" s="56"/>
      <c r="BD1" s="45"/>
      <c r="BF1" s="56"/>
      <c r="BH1" s="45"/>
      <c r="BJ1" s="56"/>
      <c r="BL1" s="45"/>
      <c r="BN1" s="56"/>
      <c r="BP1" s="45"/>
      <c r="BR1" s="56"/>
      <c r="BS1" s="56"/>
      <c r="BT1" s="56"/>
      <c r="BU1" s="56"/>
      <c r="BV1" s="56"/>
      <c r="BX1" s="45"/>
      <c r="BZ1" s="56"/>
      <c r="CB1" s="45"/>
      <c r="CD1" s="56"/>
    </row>
    <row r="2" spans="1:108" s="41" customFormat="1" ht="12" customHeight="1" x14ac:dyDescent="0.25">
      <c r="A2" s="46"/>
      <c r="B2" s="796"/>
      <c r="C2" s="796"/>
      <c r="D2" s="796"/>
      <c r="E2" s="796"/>
      <c r="F2" s="796"/>
      <c r="G2" s="796"/>
      <c r="H2" s="796"/>
      <c r="I2" s="796"/>
      <c r="J2" s="796"/>
      <c r="K2" s="806" t="s">
        <v>601</v>
      </c>
      <c r="L2" s="806"/>
      <c r="M2" s="806"/>
      <c r="N2" s="806"/>
      <c r="O2" s="806"/>
      <c r="P2" s="806"/>
      <c r="Q2" s="806"/>
      <c r="R2" s="806"/>
      <c r="S2" s="806"/>
      <c r="T2" s="806"/>
      <c r="U2" s="806"/>
      <c r="V2" s="806"/>
      <c r="W2" s="806"/>
      <c r="X2" s="806"/>
      <c r="Y2" s="806"/>
      <c r="Z2" s="806"/>
      <c r="AA2" s="806"/>
      <c r="AB2" s="806"/>
      <c r="AC2" s="806"/>
      <c r="AD2" s="806"/>
      <c r="AE2" s="806"/>
      <c r="AF2" s="806"/>
      <c r="AG2" s="797" t="s">
        <v>45</v>
      </c>
      <c r="AH2" s="798"/>
      <c r="AI2" s="799"/>
      <c r="AJ2" s="789">
        <f>Datos!K2</f>
        <v>45293</v>
      </c>
      <c r="AK2" s="789"/>
      <c r="AL2" s="789"/>
      <c r="AM2" s="789"/>
      <c r="AN2" s="44"/>
      <c r="AR2" s="45"/>
      <c r="AT2" s="56"/>
      <c r="AV2" s="45"/>
      <c r="AX2" s="56"/>
      <c r="AZ2" s="45"/>
      <c r="BB2" s="56"/>
      <c r="BD2" s="45"/>
      <c r="BF2" s="56"/>
      <c r="BH2" s="45"/>
      <c r="BL2" s="45"/>
      <c r="BN2" s="56"/>
      <c r="BP2" s="45"/>
      <c r="BX2" s="45"/>
      <c r="CB2" s="45"/>
    </row>
    <row r="3" spans="1:108" s="41" customFormat="1" ht="12.75" customHeight="1" x14ac:dyDescent="0.25">
      <c r="A3" s="46"/>
      <c r="B3" s="796"/>
      <c r="C3" s="796"/>
      <c r="D3" s="796"/>
      <c r="E3" s="796"/>
      <c r="F3" s="796"/>
      <c r="G3" s="796"/>
      <c r="H3" s="796"/>
      <c r="I3" s="796"/>
      <c r="J3" s="796"/>
      <c r="K3" s="806"/>
      <c r="L3" s="806"/>
      <c r="M3" s="806"/>
      <c r="N3" s="806"/>
      <c r="O3" s="806"/>
      <c r="P3" s="806"/>
      <c r="Q3" s="806"/>
      <c r="R3" s="806"/>
      <c r="S3" s="806"/>
      <c r="T3" s="806"/>
      <c r="U3" s="806"/>
      <c r="V3" s="806"/>
      <c r="W3" s="806"/>
      <c r="X3" s="806"/>
      <c r="Y3" s="806"/>
      <c r="Z3" s="806"/>
      <c r="AA3" s="806"/>
      <c r="AB3" s="806"/>
      <c r="AC3" s="806"/>
      <c r="AD3" s="806"/>
      <c r="AE3" s="806"/>
      <c r="AF3" s="806"/>
      <c r="AG3" s="800" t="s">
        <v>48</v>
      </c>
      <c r="AH3" s="801"/>
      <c r="AI3" s="802"/>
      <c r="AJ3" s="790" t="s">
        <v>379</v>
      </c>
      <c r="AK3" s="790"/>
      <c r="AL3" s="790"/>
      <c r="AM3" s="790"/>
      <c r="AN3" s="44"/>
      <c r="AR3" s="45"/>
      <c r="AT3" s="56"/>
      <c r="AV3" s="45"/>
      <c r="AX3" s="56"/>
      <c r="AZ3" s="45"/>
      <c r="BB3" s="56"/>
      <c r="BD3" s="45"/>
      <c r="BF3" s="56"/>
      <c r="BH3" s="45"/>
      <c r="BL3" s="45"/>
      <c r="BN3" s="56"/>
      <c r="BP3" s="45"/>
      <c r="BX3" s="45"/>
      <c r="CB3" s="45"/>
    </row>
    <row r="4" spans="1:108" s="41" customFormat="1" ht="12" customHeight="1" x14ac:dyDescent="0.25">
      <c r="A4" s="46"/>
      <c r="B4" s="796"/>
      <c r="C4" s="796"/>
      <c r="D4" s="796"/>
      <c r="E4" s="796"/>
      <c r="F4" s="796"/>
      <c r="G4" s="796"/>
      <c r="H4" s="796"/>
      <c r="I4" s="796"/>
      <c r="J4" s="796"/>
      <c r="K4" s="807" t="str">
        <f>'ÍNDICE 00'!C7</f>
        <v>MATRIZ DE PLANIFICACIÓN DEL TALENTO HUMANO POR NIVELES TERRITORIALES</v>
      </c>
      <c r="L4" s="807"/>
      <c r="M4" s="807"/>
      <c r="N4" s="807"/>
      <c r="O4" s="807"/>
      <c r="P4" s="807"/>
      <c r="Q4" s="807"/>
      <c r="R4" s="807"/>
      <c r="S4" s="807"/>
      <c r="T4" s="807"/>
      <c r="U4" s="807"/>
      <c r="V4" s="807"/>
      <c r="W4" s="807"/>
      <c r="X4" s="807"/>
      <c r="Y4" s="807"/>
      <c r="Z4" s="807"/>
      <c r="AA4" s="807"/>
      <c r="AB4" s="807"/>
      <c r="AC4" s="807"/>
      <c r="AD4" s="807"/>
      <c r="AE4" s="807"/>
      <c r="AF4" s="807"/>
      <c r="AG4" s="803" t="s">
        <v>42</v>
      </c>
      <c r="AH4" s="804"/>
      <c r="AI4" s="805"/>
      <c r="AJ4" s="777" t="s">
        <v>333</v>
      </c>
      <c r="AK4" s="777"/>
      <c r="AL4" s="777"/>
      <c r="AM4" s="777"/>
      <c r="AN4" s="44"/>
      <c r="AR4" s="45"/>
      <c r="AT4" s="56"/>
      <c r="AV4" s="45"/>
      <c r="AX4" s="56"/>
      <c r="AZ4" s="45"/>
      <c r="BB4" s="56"/>
      <c r="BD4" s="45"/>
      <c r="BF4" s="56"/>
      <c r="BH4" s="45"/>
      <c r="BL4" s="45"/>
      <c r="BN4" s="56"/>
      <c r="BP4" s="45"/>
      <c r="BX4" s="45"/>
      <c r="CB4" s="45"/>
    </row>
    <row r="5" spans="1:108" s="41" customFormat="1" ht="12" customHeight="1" x14ac:dyDescent="0.25">
      <c r="A5" s="46"/>
      <c r="B5" s="796"/>
      <c r="C5" s="796"/>
      <c r="D5" s="796"/>
      <c r="E5" s="796"/>
      <c r="F5" s="796"/>
      <c r="G5" s="796"/>
      <c r="H5" s="796"/>
      <c r="I5" s="796"/>
      <c r="J5" s="796"/>
      <c r="K5" s="808" t="s">
        <v>365</v>
      </c>
      <c r="L5" s="808"/>
      <c r="M5" s="808"/>
      <c r="N5" s="808"/>
      <c r="O5" s="808"/>
      <c r="P5" s="808"/>
      <c r="Q5" s="808"/>
      <c r="R5" s="808"/>
      <c r="S5" s="808"/>
      <c r="T5" s="808"/>
      <c r="U5" s="808"/>
      <c r="V5" s="808"/>
      <c r="W5" s="808"/>
      <c r="X5" s="808"/>
      <c r="Y5" s="808"/>
      <c r="Z5" s="808"/>
      <c r="AA5" s="808"/>
      <c r="AB5" s="808"/>
      <c r="AC5" s="808"/>
      <c r="AD5" s="808"/>
      <c r="AE5" s="808"/>
      <c r="AF5" s="808"/>
      <c r="AG5" s="803" t="s">
        <v>62</v>
      </c>
      <c r="AH5" s="804"/>
      <c r="AI5" s="805"/>
      <c r="AJ5" s="777" t="str">
        <f>'ÍNDICE 00'!I7</f>
        <v>PRO-MDT-PTH-01 FOR 05 EXT</v>
      </c>
      <c r="AK5" s="777"/>
      <c r="AL5" s="777"/>
      <c r="AM5" s="777"/>
      <c r="AN5" s="44"/>
      <c r="AR5" s="45"/>
      <c r="AT5" s="56"/>
      <c r="AV5" s="45"/>
      <c r="AX5" s="56"/>
      <c r="AZ5" s="45"/>
      <c r="BB5" s="56"/>
      <c r="BD5" s="45"/>
      <c r="BF5" s="56"/>
      <c r="BH5" s="45"/>
      <c r="BJ5" s="56"/>
      <c r="BL5" s="45"/>
      <c r="BN5" s="56"/>
      <c r="BP5" s="45"/>
      <c r="BR5" s="56"/>
      <c r="BS5" s="56"/>
      <c r="BT5" s="56"/>
      <c r="BU5" s="56"/>
      <c r="BV5" s="56"/>
      <c r="BX5" s="45"/>
      <c r="BZ5" s="56"/>
      <c r="CB5" s="45"/>
      <c r="CD5" s="56"/>
    </row>
    <row r="6" spans="1:108" s="41" customFormat="1" ht="4.5" customHeight="1" x14ac:dyDescent="0.25">
      <c r="A6" s="46"/>
      <c r="B6" s="809"/>
      <c r="C6" s="809"/>
      <c r="D6" s="809"/>
      <c r="E6" s="809"/>
      <c r="F6" s="809"/>
      <c r="G6" s="809"/>
      <c r="H6" s="809"/>
      <c r="I6" s="809"/>
      <c r="J6" s="809"/>
      <c r="K6" s="809"/>
      <c r="L6" s="809"/>
      <c r="M6" s="809"/>
      <c r="N6" s="809"/>
      <c r="O6" s="809"/>
      <c r="P6" s="809"/>
      <c r="Q6" s="809"/>
      <c r="R6" s="809"/>
      <c r="S6" s="809"/>
      <c r="T6" s="809"/>
      <c r="U6" s="809"/>
      <c r="V6" s="809"/>
      <c r="W6" s="45"/>
      <c r="X6" s="45"/>
      <c r="Y6" s="45"/>
      <c r="Z6" s="45"/>
      <c r="AA6" s="45"/>
      <c r="AB6" s="45"/>
      <c r="AC6" s="45"/>
      <c r="AD6" s="45"/>
      <c r="AE6" s="45"/>
      <c r="AG6" s="45"/>
      <c r="AH6" s="45"/>
      <c r="AI6" s="45"/>
      <c r="AJ6" s="45"/>
      <c r="AK6" s="45"/>
      <c r="AL6" s="45"/>
      <c r="AM6" s="45"/>
      <c r="AN6" s="44"/>
      <c r="AR6" s="45"/>
      <c r="AT6" s="56"/>
      <c r="AV6" s="45"/>
      <c r="AX6" s="56"/>
      <c r="AZ6" s="45"/>
      <c r="BB6" s="56"/>
      <c r="BD6" s="45"/>
      <c r="BF6" s="56"/>
      <c r="BH6" s="45"/>
      <c r="BJ6" s="56"/>
      <c r="BL6" s="45"/>
      <c r="BN6" s="56"/>
      <c r="BP6" s="45"/>
      <c r="BR6" s="56"/>
      <c r="BS6" s="56"/>
      <c r="BT6" s="56"/>
      <c r="BU6" s="56"/>
      <c r="BV6" s="56"/>
      <c r="BX6" s="45"/>
      <c r="BZ6" s="56"/>
      <c r="CB6" s="45"/>
      <c r="CD6" s="56"/>
    </row>
    <row r="7" spans="1:108" s="40" customFormat="1" ht="21.75" customHeight="1" x14ac:dyDescent="0.25">
      <c r="A7" s="3"/>
      <c r="B7" s="795" t="s">
        <v>37</v>
      </c>
      <c r="C7" s="791"/>
      <c r="D7" s="791"/>
      <c r="E7" s="791"/>
      <c r="F7" s="791"/>
      <c r="G7" s="791"/>
      <c r="H7" s="788"/>
      <c r="I7" s="788"/>
      <c r="J7" s="788"/>
      <c r="K7" s="788"/>
      <c r="L7" s="788"/>
      <c r="M7" s="788"/>
      <c r="N7" s="788"/>
      <c r="O7" s="788"/>
      <c r="P7" s="788"/>
      <c r="Q7" s="788"/>
      <c r="R7" s="788"/>
      <c r="S7" s="788"/>
      <c r="T7" s="788"/>
      <c r="U7" s="788"/>
      <c r="V7" s="788"/>
      <c r="W7" s="788"/>
      <c r="X7" s="788"/>
      <c r="Y7" s="791" t="s">
        <v>59</v>
      </c>
      <c r="Z7" s="791"/>
      <c r="AA7" s="791"/>
      <c r="AB7" s="791"/>
      <c r="AC7" s="811"/>
      <c r="AD7" s="811"/>
      <c r="AE7" s="811"/>
      <c r="AF7" s="811"/>
      <c r="AG7" s="811"/>
      <c r="AH7" s="811"/>
      <c r="AI7" s="811"/>
      <c r="AJ7" s="811"/>
      <c r="AK7" s="811"/>
      <c r="AL7" s="811"/>
      <c r="AM7" s="812"/>
      <c r="AN7" s="43"/>
      <c r="AO7" s="42"/>
      <c r="AP7" s="41"/>
      <c r="AQ7" s="41"/>
      <c r="AR7" s="45"/>
      <c r="AS7" s="41"/>
      <c r="AT7" s="56"/>
      <c r="AU7" s="41"/>
      <c r="AV7" s="45"/>
      <c r="AW7" s="41"/>
      <c r="AX7" s="56"/>
      <c r="AY7" s="41"/>
      <c r="AZ7" s="45"/>
      <c r="BA7" s="41"/>
      <c r="BB7" s="56"/>
      <c r="BC7" s="41"/>
      <c r="BD7" s="45"/>
      <c r="BE7" s="41"/>
      <c r="BF7" s="56"/>
      <c r="BG7" s="41"/>
      <c r="BH7" s="45"/>
      <c r="BI7" s="41"/>
      <c r="BJ7" s="56"/>
      <c r="BK7" s="41"/>
      <c r="BL7" s="45"/>
      <c r="BM7" s="41"/>
      <c r="BN7" s="56"/>
      <c r="BO7" s="41"/>
      <c r="BP7" s="45"/>
      <c r="BQ7" s="41"/>
      <c r="BR7" s="56"/>
      <c r="BS7" s="56"/>
      <c r="BT7" s="56"/>
      <c r="BU7" s="56"/>
      <c r="BV7" s="56"/>
      <c r="BW7" s="41"/>
      <c r="BX7" s="45"/>
      <c r="BY7" s="41"/>
      <c r="BZ7" s="56"/>
      <c r="CA7" s="41"/>
      <c r="CB7" s="45"/>
      <c r="CC7" s="41"/>
      <c r="CD7" s="56"/>
      <c r="CE7" s="41"/>
    </row>
    <row r="8" spans="1:108" s="40" customFormat="1" ht="24" customHeight="1" thickBot="1" x14ac:dyDescent="0.3">
      <c r="A8" s="3"/>
      <c r="B8" s="792" t="s">
        <v>161</v>
      </c>
      <c r="C8" s="793"/>
      <c r="D8" s="793"/>
      <c r="E8" s="793"/>
      <c r="F8" s="793"/>
      <c r="G8" s="793"/>
      <c r="H8" s="810"/>
      <c r="I8" s="810"/>
      <c r="J8" s="810"/>
      <c r="K8" s="810"/>
      <c r="L8" s="810"/>
      <c r="M8" s="810"/>
      <c r="N8" s="810"/>
      <c r="O8" s="810"/>
      <c r="P8" s="810"/>
      <c r="Q8" s="810"/>
      <c r="R8" s="810"/>
      <c r="S8" s="810"/>
      <c r="T8" s="810"/>
      <c r="U8" s="810"/>
      <c r="V8" s="810"/>
      <c r="W8" s="810"/>
      <c r="X8" s="810"/>
      <c r="Y8" s="794" t="s">
        <v>79</v>
      </c>
      <c r="Z8" s="794"/>
      <c r="AA8" s="794"/>
      <c r="AB8" s="794"/>
      <c r="AC8" s="814"/>
      <c r="AD8" s="814"/>
      <c r="AE8" s="814"/>
      <c r="AF8" s="814"/>
      <c r="AG8" s="814"/>
      <c r="AH8" s="814"/>
      <c r="AI8" s="814"/>
      <c r="AJ8" s="814"/>
      <c r="AK8" s="814"/>
      <c r="AL8" s="814"/>
      <c r="AM8" s="815"/>
      <c r="AN8" s="43"/>
      <c r="AO8" s="42"/>
      <c r="AP8" s="41"/>
      <c r="AQ8" s="41"/>
      <c r="AR8" s="45"/>
      <c r="AS8" s="41"/>
      <c r="AT8" s="56"/>
      <c r="AU8" s="41"/>
      <c r="AV8" s="45"/>
      <c r="AW8" s="41"/>
      <c r="AX8" s="56"/>
      <c r="AY8" s="41"/>
      <c r="AZ8" s="45"/>
      <c r="BA8" s="41"/>
      <c r="BB8" s="56"/>
      <c r="BC8" s="41"/>
      <c r="BD8" s="45"/>
      <c r="BE8" s="41"/>
      <c r="BF8" s="56"/>
      <c r="BG8" s="41"/>
      <c r="BH8" s="45"/>
      <c r="BI8" s="41"/>
      <c r="BJ8" s="56"/>
      <c r="BK8" s="41"/>
      <c r="BL8" s="45"/>
      <c r="BM8" s="41"/>
      <c r="BN8" s="56"/>
      <c r="BO8" s="41"/>
      <c r="BP8" s="45"/>
      <c r="BQ8" s="41"/>
      <c r="BR8" s="56"/>
      <c r="BS8" s="56"/>
      <c r="BT8" s="56"/>
      <c r="BU8" s="56"/>
      <c r="BV8" s="56"/>
      <c r="BW8" s="41"/>
      <c r="BX8" s="45"/>
      <c r="BY8" s="41"/>
      <c r="BZ8" s="56"/>
      <c r="CA8" s="41"/>
      <c r="CB8" s="45"/>
      <c r="CC8" s="41"/>
      <c r="CD8" s="56"/>
    </row>
    <row r="9" spans="1:108" ht="3" customHeight="1" x14ac:dyDescent="0.25">
      <c r="A9" s="20"/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19"/>
      <c r="AO9" s="365"/>
      <c r="AP9" s="39"/>
      <c r="AQ9" s="39"/>
      <c r="AR9" s="84"/>
      <c r="AS9" s="39"/>
      <c r="AT9" s="57"/>
      <c r="AU9" s="57"/>
      <c r="AV9" s="39"/>
      <c r="AW9" s="84"/>
      <c r="AX9" s="39"/>
      <c r="AY9" s="39"/>
      <c r="AZ9" s="84"/>
      <c r="BA9" s="39"/>
      <c r="BB9" s="57"/>
      <c r="BC9" s="57"/>
      <c r="BD9" s="39"/>
      <c r="BE9" s="84"/>
      <c r="BF9" s="39"/>
      <c r="BG9" s="39"/>
      <c r="BH9" s="84"/>
      <c r="BI9" s="39"/>
      <c r="BJ9" s="57"/>
      <c r="BK9" s="57"/>
      <c r="BL9" s="39"/>
      <c r="BM9" s="84"/>
      <c r="BN9" s="39"/>
      <c r="BO9" s="39"/>
      <c r="BP9" s="84"/>
      <c r="BQ9" s="39"/>
      <c r="BR9" s="57"/>
      <c r="BS9" s="57"/>
      <c r="BT9" s="57"/>
      <c r="BU9" s="57"/>
      <c r="BV9" s="57"/>
      <c r="BW9" s="39"/>
      <c r="BX9" s="84"/>
      <c r="BY9" s="39"/>
      <c r="BZ9" s="57"/>
      <c r="CA9" s="39"/>
      <c r="CB9" s="84"/>
      <c r="CC9" s="39"/>
      <c r="CD9" s="57"/>
      <c r="CE9" s="38"/>
    </row>
    <row r="10" spans="1:108" ht="16.5" customHeight="1" x14ac:dyDescent="0.25">
      <c r="A10" s="20"/>
      <c r="B10" s="813" t="s">
        <v>78</v>
      </c>
      <c r="C10" s="813"/>
      <c r="D10" s="813"/>
      <c r="E10" s="813"/>
      <c r="F10" s="813"/>
      <c r="G10" s="776" t="s">
        <v>77</v>
      </c>
      <c r="H10" s="776"/>
      <c r="I10" s="776"/>
      <c r="J10" s="776"/>
      <c r="K10" s="776"/>
      <c r="L10" s="776"/>
      <c r="M10" s="776"/>
      <c r="N10" s="776"/>
      <c r="O10" s="776"/>
      <c r="P10" s="776"/>
      <c r="Q10" s="776"/>
      <c r="R10" s="776"/>
      <c r="S10" s="776"/>
      <c r="T10" s="776"/>
      <c r="U10" s="776"/>
      <c r="V10" s="776"/>
      <c r="W10" s="28"/>
      <c r="X10" s="823" t="s">
        <v>55</v>
      </c>
      <c r="Y10" s="823"/>
      <c r="Z10" s="823"/>
      <c r="AA10" s="823"/>
      <c r="AB10" s="823"/>
      <c r="AC10" s="823"/>
      <c r="AD10" s="823"/>
      <c r="AE10" s="823"/>
      <c r="AF10" s="823"/>
      <c r="AG10" s="823"/>
      <c r="AH10" s="823"/>
      <c r="AI10" s="823"/>
      <c r="AJ10" s="823"/>
      <c r="AK10" s="823"/>
      <c r="AL10" s="823"/>
      <c r="AM10" s="823"/>
      <c r="AN10" s="32"/>
      <c r="AO10" s="33"/>
      <c r="AP10" s="824" t="s">
        <v>335</v>
      </c>
      <c r="AQ10" s="825"/>
      <c r="AR10" s="825"/>
      <c r="AS10" s="825"/>
      <c r="AT10" s="825"/>
      <c r="AU10" s="825"/>
      <c r="AV10" s="825"/>
      <c r="AW10" s="825"/>
      <c r="AX10" s="825"/>
      <c r="AY10" s="825"/>
      <c r="AZ10" s="825"/>
      <c r="BA10" s="825"/>
      <c r="BB10" s="825"/>
      <c r="BC10" s="825"/>
      <c r="BD10" s="825"/>
      <c r="BE10" s="825"/>
      <c r="BF10" s="825"/>
      <c r="BG10" s="825"/>
      <c r="BH10" s="825"/>
      <c r="BI10" s="825"/>
      <c r="BJ10" s="825"/>
      <c r="BK10" s="825"/>
      <c r="BL10" s="825"/>
      <c r="BM10" s="825"/>
      <c r="BN10" s="825"/>
      <c r="BO10" s="825"/>
      <c r="BP10" s="825"/>
      <c r="BQ10" s="825"/>
      <c r="BR10" s="825"/>
      <c r="BS10" s="825"/>
      <c r="BT10" s="825"/>
      <c r="BU10" s="825"/>
      <c r="BV10" s="825"/>
      <c r="BW10" s="825"/>
      <c r="BX10" s="825"/>
      <c r="BY10" s="825"/>
      <c r="BZ10" s="825"/>
      <c r="CA10" s="825"/>
      <c r="CB10" s="825"/>
      <c r="CC10" s="825"/>
      <c r="CD10" s="826"/>
      <c r="CE10" s="19"/>
      <c r="CG10" s="832" t="s">
        <v>105</v>
      </c>
      <c r="CH10" s="832"/>
      <c r="CI10" s="832"/>
      <c r="CJ10" s="832"/>
      <c r="CK10" s="832"/>
      <c r="CL10" s="832"/>
      <c r="CM10" s="832"/>
      <c r="CN10" s="5"/>
    </row>
    <row r="11" spans="1:108" s="34" customFormat="1" ht="35.25" customHeight="1" x14ac:dyDescent="0.25">
      <c r="A11" s="37"/>
      <c r="B11" s="813"/>
      <c r="C11" s="813"/>
      <c r="D11" s="813"/>
      <c r="E11" s="813"/>
      <c r="F11" s="813"/>
      <c r="G11" s="776" t="s">
        <v>76</v>
      </c>
      <c r="H11" s="776"/>
      <c r="I11" s="776"/>
      <c r="J11" s="776"/>
      <c r="K11" s="776"/>
      <c r="L11" s="776"/>
      <c r="M11" s="775" t="s">
        <v>75</v>
      </c>
      <c r="N11" s="775"/>
      <c r="O11" s="775"/>
      <c r="P11" s="775"/>
      <c r="Q11" s="775"/>
      <c r="R11" s="775"/>
      <c r="S11" s="775"/>
      <c r="T11" s="775"/>
      <c r="U11" s="775"/>
      <c r="V11" s="775"/>
      <c r="W11" s="327"/>
      <c r="X11" s="776" t="s">
        <v>76</v>
      </c>
      <c r="Y11" s="776"/>
      <c r="Z11" s="776"/>
      <c r="AA11" s="776"/>
      <c r="AB11" s="776"/>
      <c r="AC11" s="776"/>
      <c r="AD11" s="775" t="s">
        <v>75</v>
      </c>
      <c r="AE11" s="775"/>
      <c r="AF11" s="775"/>
      <c r="AG11" s="775"/>
      <c r="AH11" s="775"/>
      <c r="AI11" s="775"/>
      <c r="AJ11" s="775"/>
      <c r="AK11" s="775"/>
      <c r="AL11" s="775"/>
      <c r="AM11" s="775"/>
      <c r="AN11" s="36"/>
      <c r="AO11" s="366"/>
      <c r="AP11" s="821" t="str">
        <f>AC12</f>
        <v>Dirección</v>
      </c>
      <c r="AQ11" s="827" t="s">
        <v>14</v>
      </c>
      <c r="AR11" s="827"/>
      <c r="AS11" s="827"/>
      <c r="AT11" s="827"/>
      <c r="AU11" s="827" t="s">
        <v>606</v>
      </c>
      <c r="AV11" s="827"/>
      <c r="AW11" s="827"/>
      <c r="AX11" s="827"/>
      <c r="AY11" s="828" t="s">
        <v>15</v>
      </c>
      <c r="AZ11" s="828"/>
      <c r="BA11" s="828"/>
      <c r="BB11" s="828"/>
      <c r="BC11" s="828" t="s">
        <v>607</v>
      </c>
      <c r="BD11" s="828"/>
      <c r="BE11" s="828"/>
      <c r="BF11" s="828"/>
      <c r="BG11" s="833" t="s">
        <v>16</v>
      </c>
      <c r="BH11" s="833"/>
      <c r="BI11" s="833"/>
      <c r="BJ11" s="833"/>
      <c r="BK11" s="833" t="s">
        <v>605</v>
      </c>
      <c r="BL11" s="833"/>
      <c r="BM11" s="833"/>
      <c r="BN11" s="833"/>
      <c r="BO11" s="834" t="s">
        <v>204</v>
      </c>
      <c r="BP11" s="835"/>
      <c r="BQ11" s="835"/>
      <c r="BR11" s="836"/>
      <c r="BS11" s="819" t="s">
        <v>166</v>
      </c>
      <c r="BT11" s="819"/>
      <c r="BU11" s="819"/>
      <c r="BV11" s="819"/>
      <c r="BW11" s="837" t="s">
        <v>203</v>
      </c>
      <c r="BX11" s="837"/>
      <c r="BY11" s="837"/>
      <c r="BZ11" s="837"/>
      <c r="CA11" s="822" t="s">
        <v>223</v>
      </c>
      <c r="CB11" s="822"/>
      <c r="CC11" s="822"/>
      <c r="CD11" s="822"/>
      <c r="CE11" s="35"/>
      <c r="CG11" s="820" t="s">
        <v>74</v>
      </c>
      <c r="CH11" s="820"/>
      <c r="CI11" s="820"/>
      <c r="CK11" s="820" t="s">
        <v>73</v>
      </c>
      <c r="CL11" s="820"/>
      <c r="CM11" s="820"/>
      <c r="CO11" s="7"/>
    </row>
    <row r="12" spans="1:108" s="28" customFormat="1" ht="99.75" customHeight="1" x14ac:dyDescent="0.15">
      <c r="A12" s="33"/>
      <c r="B12" s="332" t="s">
        <v>72</v>
      </c>
      <c r="C12" s="813" t="s">
        <v>2</v>
      </c>
      <c r="D12" s="813"/>
      <c r="E12" s="813"/>
      <c r="F12" s="813"/>
      <c r="G12" s="66" t="s">
        <v>81</v>
      </c>
      <c r="H12" s="66" t="s">
        <v>602</v>
      </c>
      <c r="I12" s="66" t="s">
        <v>82</v>
      </c>
      <c r="J12" s="66" t="s">
        <v>306</v>
      </c>
      <c r="K12" s="66" t="s">
        <v>83</v>
      </c>
      <c r="L12" s="95" t="s">
        <v>69</v>
      </c>
      <c r="M12" s="65" t="s">
        <v>14</v>
      </c>
      <c r="N12" s="65" t="s">
        <v>603</v>
      </c>
      <c r="O12" s="208" t="s">
        <v>15</v>
      </c>
      <c r="P12" s="208" t="s">
        <v>604</v>
      </c>
      <c r="Q12" s="66" t="s">
        <v>16</v>
      </c>
      <c r="R12" s="66" t="s">
        <v>605</v>
      </c>
      <c r="S12" s="67" t="s">
        <v>204</v>
      </c>
      <c r="T12" s="209" t="s">
        <v>166</v>
      </c>
      <c r="U12" s="68" t="s">
        <v>203</v>
      </c>
      <c r="V12" s="67" t="s">
        <v>223</v>
      </c>
      <c r="W12" s="55"/>
      <c r="X12" s="66" t="str">
        <f t="shared" ref="X12:X43" si="0">+IF((G12)=0," ",IF((G12)&gt;0,G12))</f>
        <v>Autoridad nominadora</v>
      </c>
      <c r="Y12" s="66" t="str">
        <f t="shared" ref="Y12:Y43" si="1">+IF((H12)=0," ",IF((H12)&gt;0,H12))</f>
        <v>Subdirectores</v>
      </c>
      <c r="Z12" s="66" t="str">
        <f t="shared" ref="Z12:Z43" si="2">+IF((I12)=0," ",IF((I12)&gt;0,I12))</f>
        <v>Coordinadores</v>
      </c>
      <c r="AA12" s="66" t="str">
        <f t="shared" ref="AA12:AA43" si="3">+IF((J12)=0," ",IF((J12)&gt;0,J12))</f>
        <v>Asesores</v>
      </c>
      <c r="AB12" s="66" t="str">
        <f t="shared" ref="AB12:AB43" si="4">+IF((K12)=0," ",IF((K12)&gt;0,K12))</f>
        <v>Coordinador de despacho</v>
      </c>
      <c r="AC12" s="95" t="str">
        <f>L12</f>
        <v>Dirección</v>
      </c>
      <c r="AD12" s="65" t="s">
        <v>14</v>
      </c>
      <c r="AE12" s="65" t="s">
        <v>603</v>
      </c>
      <c r="AF12" s="208" t="s">
        <v>15</v>
      </c>
      <c r="AG12" s="208" t="s">
        <v>604</v>
      </c>
      <c r="AH12" s="66" t="s">
        <v>16</v>
      </c>
      <c r="AI12" s="66" t="s">
        <v>605</v>
      </c>
      <c r="AJ12" s="67" t="s">
        <v>215</v>
      </c>
      <c r="AK12" s="209" t="s">
        <v>166</v>
      </c>
      <c r="AL12" s="68" t="s">
        <v>203</v>
      </c>
      <c r="AM12" s="67" t="s">
        <v>223</v>
      </c>
      <c r="AN12" s="32"/>
      <c r="AO12" s="33"/>
      <c r="AP12" s="821"/>
      <c r="AQ12" s="816" t="s">
        <v>71</v>
      </c>
      <c r="AR12" s="817"/>
      <c r="AS12" s="818"/>
      <c r="AT12" s="59" t="s">
        <v>70</v>
      </c>
      <c r="AU12" s="816" t="s">
        <v>71</v>
      </c>
      <c r="AV12" s="817"/>
      <c r="AW12" s="818"/>
      <c r="AX12" s="59" t="s">
        <v>70</v>
      </c>
      <c r="AY12" s="844" t="s">
        <v>71</v>
      </c>
      <c r="AZ12" s="845"/>
      <c r="BA12" s="845"/>
      <c r="BB12" s="204" t="s">
        <v>70</v>
      </c>
      <c r="BC12" s="829" t="s">
        <v>71</v>
      </c>
      <c r="BD12" s="830"/>
      <c r="BE12" s="831"/>
      <c r="BF12" s="204" t="s">
        <v>70</v>
      </c>
      <c r="BG12" s="839" t="s">
        <v>71</v>
      </c>
      <c r="BH12" s="840"/>
      <c r="BI12" s="840"/>
      <c r="BJ12" s="60" t="s">
        <v>70</v>
      </c>
      <c r="BK12" s="911" t="s">
        <v>71</v>
      </c>
      <c r="BL12" s="912"/>
      <c r="BM12" s="913"/>
      <c r="BN12" s="60" t="s">
        <v>70</v>
      </c>
      <c r="BO12" s="841" t="s">
        <v>71</v>
      </c>
      <c r="BP12" s="842"/>
      <c r="BQ12" s="843"/>
      <c r="BR12" s="61" t="s">
        <v>70</v>
      </c>
      <c r="BS12" s="851" t="s">
        <v>71</v>
      </c>
      <c r="BT12" s="852"/>
      <c r="BU12" s="852"/>
      <c r="BV12" s="200" t="s">
        <v>70</v>
      </c>
      <c r="BW12" s="849" t="s">
        <v>71</v>
      </c>
      <c r="BX12" s="850"/>
      <c r="BY12" s="850"/>
      <c r="BZ12" s="62" t="s">
        <v>70</v>
      </c>
      <c r="CA12" s="853" t="s">
        <v>71</v>
      </c>
      <c r="CB12" s="854"/>
      <c r="CC12" s="854"/>
      <c r="CD12" s="226" t="s">
        <v>70</v>
      </c>
      <c r="CE12" s="32"/>
      <c r="CG12" s="31" t="s">
        <v>63</v>
      </c>
      <c r="CH12" s="30" t="s">
        <v>143</v>
      </c>
      <c r="CI12" s="29" t="s">
        <v>144</v>
      </c>
      <c r="CK12" s="31" t="s">
        <v>63</v>
      </c>
      <c r="CL12" s="30" t="s">
        <v>143</v>
      </c>
      <c r="CM12" s="29" t="s">
        <v>144</v>
      </c>
      <c r="CO12" s="380"/>
      <c r="CQ12" s="34"/>
      <c r="CR12" s="34"/>
      <c r="CS12" s="215" t="str">
        <f>+AQ11</f>
        <v>Ejecución y coordinación de procesos</v>
      </c>
      <c r="CT12" s="215" t="str">
        <f>AU11</f>
        <v>Ejecución y coordinación de procesos 
(Investigador Científico)</v>
      </c>
      <c r="CU12" s="215" t="str">
        <f>+AY11</f>
        <v>Ejecución y supervisión de procesos</v>
      </c>
      <c r="CV12" s="215" t="str">
        <f>BC11</f>
        <v>Ejecución y supervisión de procesos 
(Investigador Científico)</v>
      </c>
      <c r="CW12" s="215" t="str">
        <f>+BG11</f>
        <v xml:space="preserve">Ejecución de procesos </v>
      </c>
      <c r="CX12" s="215" t="str">
        <f>BK11</f>
        <v>Ejecución de procesos (Investigador Científico)</v>
      </c>
      <c r="CY12" s="215" t="str">
        <f>+BO11</f>
        <v>Ejecución de procesos de apoyo</v>
      </c>
      <c r="CZ12" s="215" t="str">
        <f>+BS11</f>
        <v>Técnico</v>
      </c>
      <c r="DA12" s="215" t="str">
        <f>+BW11</f>
        <v>Administrativo</v>
      </c>
      <c r="DB12" s="215" t="str">
        <f>+CA11</f>
        <v>Servicios</v>
      </c>
      <c r="DC12" s="34"/>
      <c r="DD12" s="213"/>
    </row>
    <row r="13" spans="1:108" s="26" customFormat="1" ht="24.95" customHeight="1" x14ac:dyDescent="0.25">
      <c r="A13" s="24"/>
      <c r="B13" s="311"/>
      <c r="C13" s="784"/>
      <c r="D13" s="785"/>
      <c r="E13" s="785"/>
      <c r="F13" s="786"/>
      <c r="G13" s="321"/>
      <c r="H13" s="321"/>
      <c r="I13" s="321"/>
      <c r="J13" s="321"/>
      <c r="K13" s="321"/>
      <c r="L13" s="321"/>
      <c r="M13" s="321"/>
      <c r="N13" s="321"/>
      <c r="O13" s="321"/>
      <c r="P13" s="321"/>
      <c r="Q13" s="321"/>
      <c r="R13" s="321"/>
      <c r="S13" s="321"/>
      <c r="T13" s="321"/>
      <c r="U13" s="321"/>
      <c r="V13" s="321"/>
      <c r="W13" s="179"/>
      <c r="X13" s="319" t="str">
        <f t="shared" si="0"/>
        <v xml:space="preserve"> </v>
      </c>
      <c r="Y13" s="319" t="str">
        <f t="shared" si="1"/>
        <v xml:space="preserve"> </v>
      </c>
      <c r="Z13" s="319" t="str">
        <f t="shared" si="2"/>
        <v xml:space="preserve"> </v>
      </c>
      <c r="AA13" s="319" t="str">
        <f t="shared" si="3"/>
        <v xml:space="preserve"> </v>
      </c>
      <c r="AB13" s="319" t="str">
        <f t="shared" si="4"/>
        <v xml:space="preserve"> </v>
      </c>
      <c r="AC13" s="96" t="str">
        <f t="shared" ref="AC13:AC44" si="5">+IF((L13)=0," ",IF((L13)&gt;0,L13))</f>
        <v xml:space="preserve"> </v>
      </c>
      <c r="AD13" s="321"/>
      <c r="AE13" s="321"/>
      <c r="AF13" s="321"/>
      <c r="AG13" s="321"/>
      <c r="AH13" s="321"/>
      <c r="AI13" s="321"/>
      <c r="AJ13" s="321"/>
      <c r="AK13" s="321"/>
      <c r="AL13" s="321"/>
      <c r="AM13" s="321"/>
      <c r="AN13" s="21"/>
      <c r="AO13" s="24"/>
      <c r="AP13" s="96" t="str">
        <f t="shared" ref="AP13:AP44" si="6">+IF((AC13)=0," ",IF((AC13)&gt;0,AC13))</f>
        <v xml:space="preserve"> </v>
      </c>
      <c r="AQ13" s="69" t="str">
        <f t="shared" ref="AQ13:AQ44" si="7">+IF((AD13-M13)=0," ",IF((AD13-M13)&lt;0,(AD13-M13)*-1,(AD13-M13)))</f>
        <v xml:space="preserve"> </v>
      </c>
      <c r="AR13" s="85" t="str">
        <f t="shared" ref="AR13:AR44" si="8">+IF((AD13-M13)=0," ",IF((AD13-M13)&lt;-1,"Servidores excedentes",IF((AD13-M13)=1,"Servidor requerido",IF((AD13-M13)=-1,"Servidor excedente",IF((AD13-M13)&gt;1,"Servidores requeridos","")))))</f>
        <v xml:space="preserve"> </v>
      </c>
      <c r="AS13" s="70" t="str">
        <f>IF(OR(AR13="Servidor excedente",AR13="Servidores excedentes"),"ñ",IF(OR(AR13="Servidores requeridos",AR13="Servidor requerido"),"ò"," "))</f>
        <v xml:space="preserve"> </v>
      </c>
      <c r="AT13" s="314"/>
      <c r="AU13" s="69" t="str">
        <f t="shared" ref="AU13:AU44" si="9">+IF((AE13-N13)=0," ",IF((AE13-N13)&lt;0,(AE13-N13)*-1,(AE13-N13)))</f>
        <v xml:space="preserve"> </v>
      </c>
      <c r="AV13" s="85" t="str">
        <f t="shared" ref="AV13:AV44" si="10">+IF((AE13-N13)=0," ",IF((AE13-N13)&lt;-1,"Servidores excedentes",IF((AE13-N13)=1,"Servidor requerido",IF((AE13-N13)=-1,"Servidor excedente",IF((AE13-N13)&gt;1,"Servidores requeridos","")))))</f>
        <v xml:space="preserve"> </v>
      </c>
      <c r="AW13" s="70" t="str">
        <f>IF(OR(AV13="Servidor excedente",AV13="Servidores excedentes"),"ñ",IF(OR(AV13="Servidores requeridos",AV13="Servidor requerido"),"ò"," "))</f>
        <v xml:space="preserve"> </v>
      </c>
      <c r="AX13" s="314"/>
      <c r="AY13" s="205" t="str">
        <f t="shared" ref="AY13:AY44" si="11">IF((AF13-O13)=0," ",IF((AF13-O13)&lt;0,(AF13-O13)*-1,(AF13-O13)))</f>
        <v xml:space="preserve"> </v>
      </c>
      <c r="AZ13" s="206" t="str">
        <f t="shared" ref="AZ13:AZ44" si="12">+IF((AF13-O13)=0," ",IF((AF13-O13)&lt;-1,"Servidores excedentes",IF((AF13-O13)=1,"Servidor requerido",IF((AF13-O13)=-1,"Servidor excedente",IF((AF13-O13)&gt;1,"Servidores requeridos","")))))</f>
        <v xml:space="preserve"> </v>
      </c>
      <c r="BA13" s="207" t="str">
        <f>IF(OR(AZ13="Servidor excedente",AZ13="Servidores excedentes"),"ñ",IF(OR(AZ13="Servidores requeridos",AZ13="Servidor requerido"),"ò"," "))</f>
        <v xml:space="preserve"> </v>
      </c>
      <c r="BB13" s="315"/>
      <c r="BC13" s="205" t="str">
        <f t="shared" ref="BC13:BC44" si="13">+IF((AG13-P13)=0," ",IF((AG13-P13)&lt;0,(AG13-P13)*-1,(AG13-P13)))</f>
        <v xml:space="preserve"> </v>
      </c>
      <c r="BD13" s="206" t="str">
        <f t="shared" ref="BD13:BD44" si="14">+IF((AG13-P13)=0," ",IF((AG13-P13)&lt;-1,"Servidores excedentes",IF((AG13-P13)=1,"Servidor requerido",IF((AG13-P13)=-1,"Servidor excedente",IF((AG13-P13)&gt;1,"Servidores requeridos","")))))</f>
        <v xml:space="preserve"> </v>
      </c>
      <c r="BE13" s="207" t="str">
        <f>IF(OR(BD13="Servidor excedente",BD13="Servidores excedentes"),"ñ",IF(OR(BD13="Servidores requeridos",BD13="Servidor requerido"),"ò"," "))</f>
        <v xml:space="preserve"> </v>
      </c>
      <c r="BF13" s="314"/>
      <c r="BG13" s="78" t="str">
        <f t="shared" ref="BG13:BG44" si="15">IF((AH13-Q13)=0," ",IF((AH13-Q13)&lt;0,(AH13-Q13)*-1,(AH13-Q13)))</f>
        <v xml:space="preserve"> </v>
      </c>
      <c r="BH13" s="87" t="str">
        <f t="shared" ref="BH13:BH44" si="16">+IF((AH13-Q13)=0," ", IF((AH13-Q13)=-1,"Servidor excedente",IF((AH13-Q13)&lt;-1,"Servidores excedentes", IF((AH13-Q13)=1,"Servidor requerido", IF((AH13-Q13)&gt;1,"Servidores requeridos","")))))</f>
        <v xml:space="preserve"> </v>
      </c>
      <c r="BI13" s="79" t="str">
        <f>IF(OR(BH13="Servidor excedente",BH13="Servidores excedentes"),"ñ",IF(OR(BH13="Servidores requeridos",BH13="Servidor requerido"),"ò"," "))</f>
        <v xml:space="preserve"> </v>
      </c>
      <c r="BJ13" s="316"/>
      <c r="BK13" s="78" t="str">
        <f t="shared" ref="BK13:BK44" si="17">+IF((AI13-R13)=0," ",IF((AI13-R13)&lt;0,(AI13-R13)*-1,(AI13-R13)))</f>
        <v xml:space="preserve"> </v>
      </c>
      <c r="BL13" s="87" t="str">
        <f t="shared" ref="BL13:BL44" si="18">+IF((AI13-R13)=0," ",IF((AI13-R13)&lt;-1,"Servidores excedentes",IF((AI13-R13)=1,"Servidor requerido",IF((AI13-R13)=-1,"Servidor excedente",IF((AI13-R13)&gt;1,"Servidores requeridos","")))))</f>
        <v xml:space="preserve"> </v>
      </c>
      <c r="BM13" s="79" t="str">
        <f>IF(OR(BL13="Servidor excedente",BL13="Servidores excedentes"),"ñ",IF(OR(BL13="Servidores requeridos",BL13="Servidor requerido"),"ò"," "))</f>
        <v xml:space="preserve"> </v>
      </c>
      <c r="BN13" s="314"/>
      <c r="BO13" s="80" t="str">
        <f t="shared" ref="BO13:BO44" si="19">IF((AJ13-S13)=0," ",IF((AJ13-S13)&lt;0,(AJ13-S13)*-1,(AJ13-S13)))</f>
        <v xml:space="preserve"> </v>
      </c>
      <c r="BP13" s="88" t="str">
        <f t="shared" ref="BP13:BP44" si="20">+IF((AJ13-S13)=0," ",IF((AJ13-S13)=1,"Servidor requerido",IF((AJ13-S13)&gt;1,"Servidores requeridos",IF((AJ13-S13)=-1,"Servidor excedente",IF((AJ13-S13)&lt;-1,"Servidores excedentes","")))))</f>
        <v xml:space="preserve"> </v>
      </c>
      <c r="BQ13" s="81" t="str">
        <f>IF(OR(BP13="Servidor excedente",BP13="Servidores excedentes"),"ñ",IF(OR(BP13="Servidores requeridos",BP13="Servidor requerido"),"ò"," "))</f>
        <v xml:space="preserve"> </v>
      </c>
      <c r="BR13" s="317"/>
      <c r="BS13" s="201" t="str">
        <f t="shared" ref="BS13:BS44" si="21">IF((AK13-T13)=0," ",IF((AK13-T13)&lt;0,(AK13-T13)*-1,(AK13-T13)))</f>
        <v xml:space="preserve"> </v>
      </c>
      <c r="BT13" s="202" t="str">
        <f t="shared" ref="BT13:BT44" si="22">+IF((AK13-T13)=0," ",IF((AK13-T13)=1,"Servidor requerido",IF((AK13-T13)&gt;1,"Servidores requeridos",IF((AK13-T13)=-1,"Servidor excedente",IF((AK13-T13)&lt;-1,"Servidores excedentes","")))))</f>
        <v xml:space="preserve"> </v>
      </c>
      <c r="BU13" s="203" t="str">
        <f>IF(OR(BT13="Servidor excedente",BT13="Servidores excedentes"),"ñ",IF(OR(BT13="Servidores requeridos",BT13="Servidor requerido"),"ò"," "))</f>
        <v xml:space="preserve"> </v>
      </c>
      <c r="BV13" s="318"/>
      <c r="BW13" s="82" t="str">
        <f t="shared" ref="BW13:BW44" si="23">IF((AL13-U13)=0," ",IF((AL13-U13)&lt;0,(AL13-U13)*-1,(AL13-U13)))</f>
        <v xml:space="preserve"> </v>
      </c>
      <c r="BX13" s="89" t="str">
        <f t="shared" ref="BX13:BX44" si="24">+IF((AL13-U13)=0," ",IF((AL13-U13)=1,"Servidor requerido",IF((AL13-U13)&gt;1,"Servidores requeridos",IF((AL13-U13)=-1,"Servidor excedente",IF((AL13-U13)&lt;-1,"Servidores excedentes","")))))</f>
        <v xml:space="preserve"> </v>
      </c>
      <c r="BY13" s="83" t="str">
        <f>IF(OR(BX13="Servidor excedente",BX13="Servidores excedentes"),"ñ",IF(OR(BX13="Servidores requeridos",BX13="Servidor requerido"),"ò"," "))</f>
        <v xml:space="preserve"> </v>
      </c>
      <c r="BZ13" s="317"/>
      <c r="CA13" s="227" t="str">
        <f t="shared" ref="CA13:CA44" si="25">IF((AM13-V13)=0," ",IF((AM13-V13)&lt;0,(AM13-V13)*-1,(AM13-V13)))</f>
        <v xml:space="preserve"> </v>
      </c>
      <c r="CB13" s="228" t="str">
        <f t="shared" ref="CB13:CB44" si="26">+IF((AM13-V13)=0," ",IF((AM13-V13)=1,"Servidor requerido",IF((AM13-V13)&gt;1,"Servidores requeridos",IF((AM13-V13)=-1,"Servidor excedente",IF((AM13-V13)&lt;-1,"Servidores excedentes","")))))</f>
        <v xml:space="preserve"> </v>
      </c>
      <c r="CC13" s="229" t="str">
        <f>IF(OR(CB13="Servidor excedente",CB13="Servidores excedentes"),"ñ",IF(OR(CB13="Servidores requeridos",CB13="Servidor requerido"),"ò"," "))</f>
        <v xml:space="preserve"> </v>
      </c>
      <c r="CD13" s="317"/>
      <c r="CE13" s="27"/>
      <c r="CG13" s="98" t="str">
        <f t="shared" ref="CG13:CI32" si="27">IF($B13=CG$12,(SUM($G13:$V13))," ")</f>
        <v xml:space="preserve"> </v>
      </c>
      <c r="CH13" s="98" t="str">
        <f t="shared" si="27"/>
        <v xml:space="preserve"> </v>
      </c>
      <c r="CI13" s="98" t="str">
        <f t="shared" si="27"/>
        <v xml:space="preserve"> </v>
      </c>
      <c r="CK13" s="98" t="str">
        <f t="shared" ref="CK13:CM32" si="28">IF($B13=CK$12,(SUM($X13:$AM13))," ")</f>
        <v xml:space="preserve"> </v>
      </c>
      <c r="CL13" s="98" t="str">
        <f t="shared" si="28"/>
        <v xml:space="preserve"> </v>
      </c>
      <c r="CM13" s="98" t="str">
        <f t="shared" si="28"/>
        <v xml:space="preserve"> </v>
      </c>
      <c r="CO13" s="22"/>
      <c r="CQ13" s="847" t="s">
        <v>191</v>
      </c>
      <c r="CR13" s="847"/>
      <c r="CS13" s="211">
        <f>SUMIFS($AQ$13:$AQ$150,$AR$13:$AR$150,"Servidores requeridos")</f>
        <v>0</v>
      </c>
      <c r="CT13" s="211">
        <f>SUMIFS($AU$13:$AU$150,$AV$13:$AV$150,"Servidores requeridos")</f>
        <v>0</v>
      </c>
      <c r="CU13" s="211">
        <f>SUMIFS($AY$13:$AY$150,$AZ$13:$AZ$150,"Servidores requeridos")</f>
        <v>0</v>
      </c>
      <c r="CV13" s="211">
        <f>SUMIFS($BC$13:$BC$150,$BD$13:$BD$150,"Servidores requeridos")</f>
        <v>0</v>
      </c>
      <c r="CW13" s="211">
        <f>SUMIFS($BG$13:$BG$150,$BH$13:$BH$150,"Servidores requeridos")</f>
        <v>0</v>
      </c>
      <c r="CX13" s="211">
        <f>SUMIFS($BK$13:$BK$150,$BL$13:$BL$150,"Servidores requeridos")</f>
        <v>0</v>
      </c>
      <c r="CY13" s="211">
        <f>SUMIFS($BO$13:$BO$150,$BP$13:$BP$150,"Servidores requeridos")</f>
        <v>0</v>
      </c>
      <c r="CZ13" s="211">
        <f>SUMIFS($BS$13:$BS$150,$BT$13:$BT$150,"Servidores requeridos")</f>
        <v>0</v>
      </c>
      <c r="DA13" s="212">
        <f>SUMIFS($BW$13:$BW$150,$BX$13:$BX$150,"Servidores requeridos")</f>
        <v>0</v>
      </c>
      <c r="DB13" s="212">
        <f>SUMIFS($CA$13:$CA$150,$CB$13:$CB$150,"Servidores requeridos")</f>
        <v>0</v>
      </c>
      <c r="DC13" s="213"/>
      <c r="DD13" s="213"/>
    </row>
    <row r="14" spans="1:108" s="26" customFormat="1" ht="24.95" customHeight="1" x14ac:dyDescent="0.25">
      <c r="A14" s="24"/>
      <c r="B14" s="311"/>
      <c r="C14" s="784"/>
      <c r="D14" s="785"/>
      <c r="E14" s="785"/>
      <c r="F14" s="786"/>
      <c r="G14" s="321"/>
      <c r="H14" s="321"/>
      <c r="I14" s="321"/>
      <c r="J14" s="321"/>
      <c r="K14" s="321"/>
      <c r="L14" s="321"/>
      <c r="M14" s="321"/>
      <c r="N14" s="321"/>
      <c r="O14" s="321"/>
      <c r="P14" s="321"/>
      <c r="Q14" s="321"/>
      <c r="R14" s="321"/>
      <c r="S14" s="321"/>
      <c r="T14" s="321"/>
      <c r="U14" s="321"/>
      <c r="V14" s="321"/>
      <c r="W14" s="179"/>
      <c r="X14" s="319" t="str">
        <f t="shared" si="0"/>
        <v xml:space="preserve"> </v>
      </c>
      <c r="Y14" s="319" t="str">
        <f t="shared" si="1"/>
        <v xml:space="preserve"> </v>
      </c>
      <c r="Z14" s="319" t="str">
        <f t="shared" si="2"/>
        <v xml:space="preserve"> </v>
      </c>
      <c r="AA14" s="319" t="str">
        <f t="shared" si="3"/>
        <v xml:space="preserve"> </v>
      </c>
      <c r="AB14" s="319" t="str">
        <f t="shared" si="4"/>
        <v xml:space="preserve"> </v>
      </c>
      <c r="AC14" s="96" t="str">
        <f t="shared" si="5"/>
        <v xml:space="preserve"> </v>
      </c>
      <c r="AD14" s="321"/>
      <c r="AE14" s="321"/>
      <c r="AF14" s="321"/>
      <c r="AG14" s="321"/>
      <c r="AH14" s="321"/>
      <c r="AI14" s="321"/>
      <c r="AJ14" s="321"/>
      <c r="AK14" s="321"/>
      <c r="AL14" s="321"/>
      <c r="AM14" s="321"/>
      <c r="AN14" s="21"/>
      <c r="AO14" s="24"/>
      <c r="AP14" s="96" t="str">
        <f t="shared" si="6"/>
        <v xml:space="preserve"> </v>
      </c>
      <c r="AQ14" s="69" t="str">
        <f t="shared" si="7"/>
        <v xml:space="preserve"> </v>
      </c>
      <c r="AR14" s="85" t="str">
        <f t="shared" si="8"/>
        <v xml:space="preserve"> </v>
      </c>
      <c r="AS14" s="70" t="str">
        <f t="shared" ref="AS14:AS77" si="29">IF(OR(AR14="Servidor excedente",AR14="Servidores excedentes"),"ñ",IF(OR(AR14="Servidores requeridos",AR14="Servidor requerido"),"ò"," "))</f>
        <v xml:space="preserve"> </v>
      </c>
      <c r="AT14" s="314"/>
      <c r="AU14" s="69" t="str">
        <f t="shared" si="9"/>
        <v xml:space="preserve"> </v>
      </c>
      <c r="AV14" s="85" t="str">
        <f t="shared" si="10"/>
        <v xml:space="preserve"> </v>
      </c>
      <c r="AW14" s="70" t="str">
        <f t="shared" ref="AW14:AW77" si="30">IF(OR(AV14="Servidor excedente",AV14="Servidores excedentes"),"ñ",IF(OR(AV14="Servidores requeridos",AV14="Servidor requerido"),"ò"," "))</f>
        <v xml:space="preserve"> </v>
      </c>
      <c r="AX14" s="314"/>
      <c r="AY14" s="205" t="str">
        <f t="shared" si="11"/>
        <v xml:space="preserve"> </v>
      </c>
      <c r="AZ14" s="206" t="str">
        <f t="shared" si="12"/>
        <v xml:space="preserve"> </v>
      </c>
      <c r="BA14" s="207" t="str">
        <f t="shared" ref="BA14:BA77" si="31">IF(OR(AZ14="Servidor excedente",AZ14="Servidores excedentes"),"ñ",IF(OR(AZ14="Servidores requeridos",AZ14="Servidor requerido"),"ò"," "))</f>
        <v xml:space="preserve"> </v>
      </c>
      <c r="BB14" s="315"/>
      <c r="BC14" s="205" t="str">
        <f t="shared" si="13"/>
        <v xml:space="preserve"> </v>
      </c>
      <c r="BD14" s="206" t="str">
        <f t="shared" si="14"/>
        <v xml:space="preserve"> </v>
      </c>
      <c r="BE14" s="207" t="str">
        <f t="shared" ref="BE14:BE77" si="32">IF(OR(BD14="Servidor excedente",BD14="Servidores excedentes"),"ñ",IF(OR(BD14="Servidores requeridos",BD14="Servidor requerido"),"ò"," "))</f>
        <v xml:space="preserve"> </v>
      </c>
      <c r="BF14" s="314"/>
      <c r="BG14" s="78" t="str">
        <f t="shared" si="15"/>
        <v xml:space="preserve"> </v>
      </c>
      <c r="BH14" s="87" t="str">
        <f t="shared" si="16"/>
        <v xml:space="preserve"> </v>
      </c>
      <c r="BI14" s="79" t="str">
        <f t="shared" ref="BI14:BI77" si="33">IF(OR(BH14="Servidor excedente",BH14="Servidores excedentes"),"ñ",IF(OR(BH14="Servidores requeridos",BH14="Servidor requerido"),"ò"," "))</f>
        <v xml:space="preserve"> </v>
      </c>
      <c r="BJ14" s="316"/>
      <c r="BK14" s="78" t="str">
        <f t="shared" si="17"/>
        <v xml:space="preserve"> </v>
      </c>
      <c r="BL14" s="87" t="str">
        <f t="shared" si="18"/>
        <v xml:space="preserve"> </v>
      </c>
      <c r="BM14" s="79" t="str">
        <f t="shared" ref="BM14:BM77" si="34">IF(OR(BL14="Servidor excedente",BL14="Servidores excedentes"),"ñ",IF(OR(BL14="Servidores requeridos",BL14="Servidor requerido"),"ò"," "))</f>
        <v xml:space="preserve"> </v>
      </c>
      <c r="BN14" s="314"/>
      <c r="BO14" s="80" t="str">
        <f t="shared" si="19"/>
        <v xml:space="preserve"> </v>
      </c>
      <c r="BP14" s="88" t="str">
        <f t="shared" si="20"/>
        <v xml:space="preserve"> </v>
      </c>
      <c r="BQ14" s="81" t="str">
        <f t="shared" ref="BQ14:BQ77" si="35">IF(OR(BP14="Servidor excedente",BP14="Servidores excedentes"),"ñ",IF(OR(BP14="Servidores requeridos",BP14="Servidor requerido"),"ò"," "))</f>
        <v xml:space="preserve"> </v>
      </c>
      <c r="BR14" s="317"/>
      <c r="BS14" s="201" t="str">
        <f t="shared" si="21"/>
        <v xml:space="preserve"> </v>
      </c>
      <c r="BT14" s="202" t="str">
        <f t="shared" si="22"/>
        <v xml:space="preserve"> </v>
      </c>
      <c r="BU14" s="203" t="str">
        <f t="shared" ref="BU14:BU77" si="36">IF(OR(BT14="Servidor excedente",BT14="Servidores excedentes"),"ñ",IF(OR(BT14="Servidores requeridos",BT14="Servidor requerido"),"ò"," "))</f>
        <v xml:space="preserve"> </v>
      </c>
      <c r="BV14" s="318"/>
      <c r="BW14" s="82" t="str">
        <f t="shared" si="23"/>
        <v xml:space="preserve"> </v>
      </c>
      <c r="BX14" s="89" t="str">
        <f t="shared" si="24"/>
        <v xml:space="preserve"> </v>
      </c>
      <c r="BY14" s="83" t="str">
        <f t="shared" ref="BY14:BY77" si="37">IF(OR(BX14="Servidor excedente",BX14="Servidores excedentes"),"ñ",IF(OR(BX14="Servidores requeridos",BX14="Servidor requerido"),"ò"," "))</f>
        <v xml:space="preserve"> </v>
      </c>
      <c r="BZ14" s="317"/>
      <c r="CA14" s="227" t="str">
        <f t="shared" si="25"/>
        <v xml:space="preserve"> </v>
      </c>
      <c r="CB14" s="228" t="str">
        <f t="shared" si="26"/>
        <v xml:space="preserve"> </v>
      </c>
      <c r="CC14" s="229" t="str">
        <f t="shared" ref="CC14:CC77" si="38">IF(OR(CB14="Servidor excedente",CB14="Servidores excedentes"),"ñ",IF(OR(CB14="Servidores requeridos",CB14="Servidor requerido"),"ò"," "))</f>
        <v xml:space="preserve"> </v>
      </c>
      <c r="CD14" s="317"/>
      <c r="CE14" s="27"/>
      <c r="CG14" s="98" t="str">
        <f t="shared" si="27"/>
        <v xml:space="preserve"> </v>
      </c>
      <c r="CH14" s="98" t="str">
        <f t="shared" si="27"/>
        <v xml:space="preserve"> </v>
      </c>
      <c r="CI14" s="98" t="str">
        <f t="shared" si="27"/>
        <v xml:space="preserve"> </v>
      </c>
      <c r="CK14" s="98" t="str">
        <f t="shared" si="28"/>
        <v xml:space="preserve"> </v>
      </c>
      <c r="CL14" s="98" t="str">
        <f t="shared" si="28"/>
        <v xml:space="preserve"> </v>
      </c>
      <c r="CM14" s="98" t="str">
        <f t="shared" si="28"/>
        <v xml:space="preserve"> </v>
      </c>
      <c r="CO14" s="22"/>
      <c r="CQ14" s="847" t="s">
        <v>192</v>
      </c>
      <c r="CR14" s="847"/>
      <c r="CS14" s="211">
        <f>SUMIFS($AQ$13:$AQ$150,$AR$13:$AR$150,"Servidor requerido")</f>
        <v>0</v>
      </c>
      <c r="CT14" s="211">
        <f>SUMIFS($AU$13:$AU$150,$AV$13:$AV$150,"Servidor requerido")</f>
        <v>0</v>
      </c>
      <c r="CU14" s="211">
        <f>SUMIFS($AY$13:$AY$150,$AZ$13:$AZ$150,"Servidor requerido")</f>
        <v>0</v>
      </c>
      <c r="CV14" s="211">
        <f>SUMIFS($BC$13:$BC$150,$BD$13:$BD$150,"Servidor requerido")</f>
        <v>0</v>
      </c>
      <c r="CW14" s="211">
        <f>SUMIFS($BG$13:$BG$150,$BH$13:$BH$150,"Servidor requerido")</f>
        <v>0</v>
      </c>
      <c r="CX14" s="211">
        <f>SUMIFS($BK$13:$BK$150,$BL$13:$BL$150,"Servidor requerido")</f>
        <v>0</v>
      </c>
      <c r="CY14" s="211">
        <f>SUMIFS($BO$13:$BO$150,$BP$13:$BP$150,"Servidor requerido")</f>
        <v>0</v>
      </c>
      <c r="CZ14" s="211">
        <f>SUMIFS($BS$13:$BS$150,$BT$13:$BT$150,"Servidor requerido")</f>
        <v>0</v>
      </c>
      <c r="DA14" s="212">
        <f>SUMIFS($BW$13:$BW$150,$BX$13:$BX$150,"Servidor requerido")</f>
        <v>0</v>
      </c>
      <c r="DB14" s="212">
        <f>SUMIFS($CA$13:$CA$150,$CB$13:$CB$150,"Servidor requerido")</f>
        <v>0</v>
      </c>
      <c r="DC14" s="213"/>
      <c r="DD14" s="214"/>
    </row>
    <row r="15" spans="1:108" s="26" customFormat="1" ht="24.95" customHeight="1" x14ac:dyDescent="0.25">
      <c r="A15" s="24"/>
      <c r="B15" s="311"/>
      <c r="C15" s="784"/>
      <c r="D15" s="785"/>
      <c r="E15" s="785"/>
      <c r="F15" s="786"/>
      <c r="G15" s="321"/>
      <c r="H15" s="321"/>
      <c r="I15" s="321"/>
      <c r="J15" s="321"/>
      <c r="K15" s="321"/>
      <c r="L15" s="321"/>
      <c r="M15" s="321"/>
      <c r="N15" s="321"/>
      <c r="O15" s="321"/>
      <c r="P15" s="321"/>
      <c r="Q15" s="321"/>
      <c r="R15" s="321"/>
      <c r="S15" s="321"/>
      <c r="T15" s="321"/>
      <c r="U15" s="321"/>
      <c r="V15" s="321"/>
      <c r="W15" s="179"/>
      <c r="X15" s="319" t="str">
        <f t="shared" si="0"/>
        <v xml:space="preserve"> </v>
      </c>
      <c r="Y15" s="319" t="str">
        <f t="shared" si="1"/>
        <v xml:space="preserve"> </v>
      </c>
      <c r="Z15" s="319" t="str">
        <f t="shared" si="2"/>
        <v xml:space="preserve"> </v>
      </c>
      <c r="AA15" s="319" t="str">
        <f t="shared" si="3"/>
        <v xml:space="preserve"> </v>
      </c>
      <c r="AB15" s="319" t="str">
        <f t="shared" si="4"/>
        <v xml:space="preserve"> </v>
      </c>
      <c r="AC15" s="96" t="str">
        <f t="shared" si="5"/>
        <v xml:space="preserve"> </v>
      </c>
      <c r="AD15" s="321"/>
      <c r="AE15" s="321"/>
      <c r="AF15" s="321"/>
      <c r="AG15" s="321"/>
      <c r="AH15" s="321"/>
      <c r="AI15" s="321"/>
      <c r="AJ15" s="321"/>
      <c r="AK15" s="321"/>
      <c r="AL15" s="321"/>
      <c r="AM15" s="321"/>
      <c r="AN15" s="21"/>
      <c r="AO15" s="24"/>
      <c r="AP15" s="96" t="str">
        <f t="shared" si="6"/>
        <v xml:space="preserve"> </v>
      </c>
      <c r="AQ15" s="69" t="str">
        <f t="shared" si="7"/>
        <v xml:space="preserve"> </v>
      </c>
      <c r="AR15" s="85" t="str">
        <f t="shared" si="8"/>
        <v xml:space="preserve"> </v>
      </c>
      <c r="AS15" s="70" t="str">
        <f t="shared" si="29"/>
        <v xml:space="preserve"> </v>
      </c>
      <c r="AT15" s="314"/>
      <c r="AU15" s="69" t="str">
        <f t="shared" si="9"/>
        <v xml:space="preserve"> </v>
      </c>
      <c r="AV15" s="85" t="str">
        <f t="shared" si="10"/>
        <v xml:space="preserve"> </v>
      </c>
      <c r="AW15" s="70" t="str">
        <f t="shared" si="30"/>
        <v xml:space="preserve"> </v>
      </c>
      <c r="AX15" s="314"/>
      <c r="AY15" s="205" t="str">
        <f t="shared" si="11"/>
        <v xml:space="preserve"> </v>
      </c>
      <c r="AZ15" s="206" t="str">
        <f t="shared" si="12"/>
        <v xml:space="preserve"> </v>
      </c>
      <c r="BA15" s="207" t="str">
        <f t="shared" si="31"/>
        <v xml:space="preserve"> </v>
      </c>
      <c r="BB15" s="315"/>
      <c r="BC15" s="205" t="str">
        <f t="shared" si="13"/>
        <v xml:space="preserve"> </v>
      </c>
      <c r="BD15" s="206" t="str">
        <f t="shared" si="14"/>
        <v xml:space="preserve"> </v>
      </c>
      <c r="BE15" s="207" t="str">
        <f t="shared" si="32"/>
        <v xml:space="preserve"> </v>
      </c>
      <c r="BF15" s="314"/>
      <c r="BG15" s="78" t="str">
        <f t="shared" si="15"/>
        <v xml:space="preserve"> </v>
      </c>
      <c r="BH15" s="87" t="str">
        <f t="shared" si="16"/>
        <v xml:space="preserve"> </v>
      </c>
      <c r="BI15" s="79" t="str">
        <f t="shared" si="33"/>
        <v xml:space="preserve"> </v>
      </c>
      <c r="BJ15" s="316"/>
      <c r="BK15" s="78" t="str">
        <f t="shared" si="17"/>
        <v xml:space="preserve"> </v>
      </c>
      <c r="BL15" s="87" t="str">
        <f t="shared" si="18"/>
        <v xml:space="preserve"> </v>
      </c>
      <c r="BM15" s="79" t="str">
        <f t="shared" si="34"/>
        <v xml:space="preserve"> </v>
      </c>
      <c r="BN15" s="314"/>
      <c r="BO15" s="80" t="str">
        <f t="shared" si="19"/>
        <v xml:space="preserve"> </v>
      </c>
      <c r="BP15" s="88" t="str">
        <f t="shared" si="20"/>
        <v xml:space="preserve"> </v>
      </c>
      <c r="BQ15" s="81" t="str">
        <f t="shared" si="35"/>
        <v xml:space="preserve"> </v>
      </c>
      <c r="BR15" s="317"/>
      <c r="BS15" s="201" t="str">
        <f t="shared" si="21"/>
        <v xml:space="preserve"> </v>
      </c>
      <c r="BT15" s="202" t="str">
        <f t="shared" si="22"/>
        <v xml:space="preserve"> </v>
      </c>
      <c r="BU15" s="203" t="str">
        <f t="shared" si="36"/>
        <v xml:space="preserve"> </v>
      </c>
      <c r="BV15" s="318"/>
      <c r="BW15" s="82" t="str">
        <f t="shared" si="23"/>
        <v xml:space="preserve"> </v>
      </c>
      <c r="BX15" s="89" t="str">
        <f t="shared" si="24"/>
        <v xml:space="preserve"> </v>
      </c>
      <c r="BY15" s="83" t="str">
        <f t="shared" si="37"/>
        <v xml:space="preserve"> </v>
      </c>
      <c r="BZ15" s="317"/>
      <c r="CA15" s="227" t="str">
        <f t="shared" si="25"/>
        <v xml:space="preserve"> </v>
      </c>
      <c r="CB15" s="228" t="str">
        <f t="shared" si="26"/>
        <v xml:space="preserve"> </v>
      </c>
      <c r="CC15" s="229" t="str">
        <f t="shared" si="38"/>
        <v xml:space="preserve"> </v>
      </c>
      <c r="CD15" s="317"/>
      <c r="CE15" s="27"/>
      <c r="CG15" s="98" t="str">
        <f t="shared" si="27"/>
        <v xml:space="preserve"> </v>
      </c>
      <c r="CH15" s="98" t="str">
        <f t="shared" si="27"/>
        <v xml:space="preserve"> </v>
      </c>
      <c r="CI15" s="98" t="str">
        <f t="shared" si="27"/>
        <v xml:space="preserve"> </v>
      </c>
      <c r="CK15" s="98" t="str">
        <f t="shared" si="28"/>
        <v xml:space="preserve"> </v>
      </c>
      <c r="CL15" s="98" t="str">
        <f t="shared" si="28"/>
        <v xml:space="preserve"> </v>
      </c>
      <c r="CM15" s="98" t="str">
        <f t="shared" si="28"/>
        <v xml:space="preserve"> </v>
      </c>
      <c r="CO15" s="22"/>
      <c r="CQ15" s="847" t="s">
        <v>224</v>
      </c>
      <c r="CR15" s="847"/>
      <c r="CS15" s="211">
        <f>SUMIFS($AQ$13:$AQ$150,$AR$13:$AR$150,"Servidores excedentes")</f>
        <v>0</v>
      </c>
      <c r="CT15" s="211">
        <f>SUMIFS($AU$13:$AU$150,$AV$13:$AV$150,"Servidores excedentes")</f>
        <v>0</v>
      </c>
      <c r="CU15" s="211">
        <f>SUMIFS($AY$13:$AY$150,$AZ$13:$AZ$150,"Servidores excedentes")</f>
        <v>0</v>
      </c>
      <c r="CV15" s="211">
        <f>SUMIFS($BC$13:$BC$150,$BD$13:$BD$150,"Servidores excedentes")</f>
        <v>0</v>
      </c>
      <c r="CW15" s="211">
        <f>SUMIFS($BG$13:$BG$150,$BH$13:$BH$150,"Servidores excedentes")</f>
        <v>0</v>
      </c>
      <c r="CX15" s="211">
        <f>SUMIFS($BK$13:$BK$150,$BL$13:$BL$150,"Servidores excedentes")</f>
        <v>0</v>
      </c>
      <c r="CY15" s="211">
        <f>SUMIFS($BO$13:$BO$150,$BP$13:$BP$150,"Servidores excedentes")</f>
        <v>0</v>
      </c>
      <c r="CZ15" s="211">
        <f>SUMIFS($BS$13:$BS$150,$BT$13:$BT$150,"Servidores excedentes")</f>
        <v>0</v>
      </c>
      <c r="DA15" s="211">
        <f>SUMIFS($BW$13:$BW$150,$BX$13:$BX$150,"Servidores excedentes")</f>
        <v>0</v>
      </c>
      <c r="DB15" s="211">
        <f>SUMIFS($CA$13:$CA$150,$CB$13:$CB$150,"Servidores excedentes")</f>
        <v>0</v>
      </c>
      <c r="DC15" s="214"/>
      <c r="DD15" s="214"/>
    </row>
    <row r="16" spans="1:108" s="26" customFormat="1" ht="24.95" customHeight="1" x14ac:dyDescent="0.25">
      <c r="A16" s="24"/>
      <c r="B16" s="311"/>
      <c r="C16" s="784"/>
      <c r="D16" s="785"/>
      <c r="E16" s="785"/>
      <c r="F16" s="786"/>
      <c r="G16" s="321"/>
      <c r="H16" s="321"/>
      <c r="I16" s="321"/>
      <c r="J16" s="321"/>
      <c r="K16" s="321"/>
      <c r="L16" s="321"/>
      <c r="M16" s="321"/>
      <c r="N16" s="321"/>
      <c r="O16" s="321"/>
      <c r="P16" s="321"/>
      <c r="Q16" s="321"/>
      <c r="R16" s="321"/>
      <c r="S16" s="321"/>
      <c r="T16" s="321"/>
      <c r="U16" s="321"/>
      <c r="V16" s="321"/>
      <c r="W16" s="179"/>
      <c r="X16" s="319" t="str">
        <f t="shared" si="0"/>
        <v xml:space="preserve"> </v>
      </c>
      <c r="Y16" s="319" t="str">
        <f t="shared" si="1"/>
        <v xml:space="preserve"> </v>
      </c>
      <c r="Z16" s="319" t="str">
        <f t="shared" si="2"/>
        <v xml:space="preserve"> </v>
      </c>
      <c r="AA16" s="319" t="str">
        <f t="shared" si="3"/>
        <v xml:space="preserve"> </v>
      </c>
      <c r="AB16" s="319" t="str">
        <f t="shared" si="4"/>
        <v xml:space="preserve"> </v>
      </c>
      <c r="AC16" s="96" t="str">
        <f t="shared" si="5"/>
        <v xml:space="preserve"> </v>
      </c>
      <c r="AD16" s="321"/>
      <c r="AE16" s="321"/>
      <c r="AF16" s="321"/>
      <c r="AG16" s="321"/>
      <c r="AH16" s="321"/>
      <c r="AI16" s="321"/>
      <c r="AJ16" s="321"/>
      <c r="AK16" s="321"/>
      <c r="AL16" s="321"/>
      <c r="AM16" s="321"/>
      <c r="AN16" s="21"/>
      <c r="AO16" s="24"/>
      <c r="AP16" s="96" t="str">
        <f t="shared" si="6"/>
        <v xml:space="preserve"> </v>
      </c>
      <c r="AQ16" s="69" t="str">
        <f t="shared" si="7"/>
        <v xml:space="preserve"> </v>
      </c>
      <c r="AR16" s="85" t="str">
        <f t="shared" si="8"/>
        <v xml:space="preserve"> </v>
      </c>
      <c r="AS16" s="70" t="str">
        <f t="shared" si="29"/>
        <v xml:space="preserve"> </v>
      </c>
      <c r="AT16" s="314"/>
      <c r="AU16" s="69" t="str">
        <f t="shared" si="9"/>
        <v xml:space="preserve"> </v>
      </c>
      <c r="AV16" s="85" t="str">
        <f t="shared" si="10"/>
        <v xml:space="preserve"> </v>
      </c>
      <c r="AW16" s="70" t="str">
        <f t="shared" si="30"/>
        <v xml:space="preserve"> </v>
      </c>
      <c r="AX16" s="314"/>
      <c r="AY16" s="205" t="str">
        <f t="shared" si="11"/>
        <v xml:space="preserve"> </v>
      </c>
      <c r="AZ16" s="206" t="str">
        <f t="shared" si="12"/>
        <v xml:space="preserve"> </v>
      </c>
      <c r="BA16" s="207" t="str">
        <f t="shared" si="31"/>
        <v xml:space="preserve"> </v>
      </c>
      <c r="BB16" s="315"/>
      <c r="BC16" s="205" t="str">
        <f t="shared" si="13"/>
        <v xml:space="preserve"> </v>
      </c>
      <c r="BD16" s="206" t="str">
        <f t="shared" si="14"/>
        <v xml:space="preserve"> </v>
      </c>
      <c r="BE16" s="207" t="str">
        <f t="shared" si="32"/>
        <v xml:space="preserve"> </v>
      </c>
      <c r="BF16" s="314"/>
      <c r="BG16" s="78" t="str">
        <f t="shared" si="15"/>
        <v xml:space="preserve"> </v>
      </c>
      <c r="BH16" s="87" t="str">
        <f t="shared" si="16"/>
        <v xml:space="preserve"> </v>
      </c>
      <c r="BI16" s="79" t="str">
        <f t="shared" si="33"/>
        <v xml:space="preserve"> </v>
      </c>
      <c r="BJ16" s="316"/>
      <c r="BK16" s="78" t="str">
        <f t="shared" si="17"/>
        <v xml:space="preserve"> </v>
      </c>
      <c r="BL16" s="87" t="str">
        <f t="shared" si="18"/>
        <v xml:space="preserve"> </v>
      </c>
      <c r="BM16" s="79" t="str">
        <f t="shared" si="34"/>
        <v xml:space="preserve"> </v>
      </c>
      <c r="BN16" s="314"/>
      <c r="BO16" s="80" t="str">
        <f t="shared" si="19"/>
        <v xml:space="preserve"> </v>
      </c>
      <c r="BP16" s="88" t="str">
        <f t="shared" si="20"/>
        <v xml:space="preserve"> </v>
      </c>
      <c r="BQ16" s="81" t="str">
        <f t="shared" si="35"/>
        <v xml:space="preserve"> </v>
      </c>
      <c r="BR16" s="317"/>
      <c r="BS16" s="201" t="str">
        <f t="shared" si="21"/>
        <v xml:space="preserve"> </v>
      </c>
      <c r="BT16" s="202" t="str">
        <f t="shared" si="22"/>
        <v xml:space="preserve"> </v>
      </c>
      <c r="BU16" s="203" t="str">
        <f t="shared" si="36"/>
        <v xml:space="preserve"> </v>
      </c>
      <c r="BV16" s="318"/>
      <c r="BW16" s="82" t="str">
        <f t="shared" si="23"/>
        <v xml:space="preserve"> </v>
      </c>
      <c r="BX16" s="89" t="str">
        <f t="shared" si="24"/>
        <v xml:space="preserve"> </v>
      </c>
      <c r="BY16" s="83" t="str">
        <f t="shared" si="37"/>
        <v xml:space="preserve"> </v>
      </c>
      <c r="BZ16" s="317"/>
      <c r="CA16" s="227" t="str">
        <f t="shared" si="25"/>
        <v xml:space="preserve"> </v>
      </c>
      <c r="CB16" s="228" t="str">
        <f t="shared" si="26"/>
        <v xml:space="preserve"> </v>
      </c>
      <c r="CC16" s="229" t="str">
        <f t="shared" si="38"/>
        <v xml:space="preserve"> </v>
      </c>
      <c r="CD16" s="317"/>
      <c r="CE16" s="27"/>
      <c r="CG16" s="98" t="str">
        <f t="shared" si="27"/>
        <v xml:space="preserve"> </v>
      </c>
      <c r="CH16" s="98" t="str">
        <f t="shared" si="27"/>
        <v xml:space="preserve"> </v>
      </c>
      <c r="CI16" s="98" t="str">
        <f t="shared" si="27"/>
        <v xml:space="preserve"> </v>
      </c>
      <c r="CK16" s="98" t="str">
        <f t="shared" si="28"/>
        <v xml:space="preserve"> </v>
      </c>
      <c r="CL16" s="98" t="str">
        <f t="shared" si="28"/>
        <v xml:space="preserve"> </v>
      </c>
      <c r="CM16" s="98" t="str">
        <f t="shared" si="28"/>
        <v xml:space="preserve"> </v>
      </c>
      <c r="CO16" s="22"/>
      <c r="CQ16" s="847" t="s">
        <v>193</v>
      </c>
      <c r="CR16" s="847"/>
      <c r="CS16" s="211">
        <f>SUMIFS($AQ$13:$AQ$150,$AR$13:$AR$150,"Servidor excedente")</f>
        <v>0</v>
      </c>
      <c r="CT16" s="211">
        <f>SUMIFS($AU$13:$AU$150,$AV$13:$AV$150,"Servidor excedente")</f>
        <v>0</v>
      </c>
      <c r="CU16" s="211">
        <f>SUMIFS($AY$13:$AY$150,$AZ$13:$AZ$150,"Servidor excedente")</f>
        <v>0</v>
      </c>
      <c r="CV16" s="211">
        <f>SUMIFS($BC$13:$BC$150,$BD$13:$BD$150,"Servidor excedente")</f>
        <v>0</v>
      </c>
      <c r="CW16" s="211">
        <f>SUMIFS($BG$13:$BG$150,$BH$13:$BH$150,"Servidor excedente")</f>
        <v>0</v>
      </c>
      <c r="CX16" s="211">
        <f>SUMIFS($BK$13:$BK$150,$BL$13:$BL$150,"Servidor excedente")</f>
        <v>0</v>
      </c>
      <c r="CY16" s="211">
        <f>SUMIFS($BO$13:$BO$150,$BP$13:$BP$150,"Servidor excedente")</f>
        <v>0</v>
      </c>
      <c r="CZ16" s="211">
        <f>SUMIFS($BS$13:$BS$150,$BT$13:$BT$150,"Servidor excedente")</f>
        <v>0</v>
      </c>
      <c r="DA16" s="212">
        <f>SUMIFS($BW$13:$BW$150,$BX$13:$BX$150,"Servidor excedente")</f>
        <v>0</v>
      </c>
      <c r="DB16" s="212">
        <f>SUMIFS($CA$13:$CA$150,$CB$13:$CB$150,"Servidor excedente")</f>
        <v>0</v>
      </c>
      <c r="DC16" s="214"/>
    </row>
    <row r="17" spans="1:106" s="26" customFormat="1" ht="24.95" customHeight="1" x14ac:dyDescent="0.25">
      <c r="A17" s="24"/>
      <c r="B17" s="311"/>
      <c r="C17" s="784"/>
      <c r="D17" s="785"/>
      <c r="E17" s="785"/>
      <c r="F17" s="786"/>
      <c r="G17" s="321"/>
      <c r="H17" s="321"/>
      <c r="I17" s="321"/>
      <c r="J17" s="321"/>
      <c r="K17" s="321"/>
      <c r="L17" s="321"/>
      <c r="M17" s="321"/>
      <c r="N17" s="321"/>
      <c r="O17" s="321"/>
      <c r="P17" s="321"/>
      <c r="Q17" s="321"/>
      <c r="R17" s="321"/>
      <c r="S17" s="321"/>
      <c r="T17" s="321"/>
      <c r="U17" s="321"/>
      <c r="V17" s="321"/>
      <c r="W17" s="179"/>
      <c r="X17" s="319" t="str">
        <f t="shared" si="0"/>
        <v xml:space="preserve"> </v>
      </c>
      <c r="Y17" s="319" t="str">
        <f t="shared" si="1"/>
        <v xml:space="preserve"> </v>
      </c>
      <c r="Z17" s="319" t="str">
        <f t="shared" si="2"/>
        <v xml:space="preserve"> </v>
      </c>
      <c r="AA17" s="319" t="str">
        <f t="shared" si="3"/>
        <v xml:space="preserve"> </v>
      </c>
      <c r="AB17" s="319" t="str">
        <f t="shared" si="4"/>
        <v xml:space="preserve"> </v>
      </c>
      <c r="AC17" s="96" t="str">
        <f t="shared" si="5"/>
        <v xml:space="preserve"> </v>
      </c>
      <c r="AD17" s="321"/>
      <c r="AE17" s="321"/>
      <c r="AF17" s="321"/>
      <c r="AG17" s="321"/>
      <c r="AH17" s="321"/>
      <c r="AI17" s="321"/>
      <c r="AJ17" s="321"/>
      <c r="AK17" s="321"/>
      <c r="AL17" s="321"/>
      <c r="AM17" s="321"/>
      <c r="AN17" s="21"/>
      <c r="AO17" s="24"/>
      <c r="AP17" s="96" t="str">
        <f t="shared" si="6"/>
        <v xml:space="preserve"> </v>
      </c>
      <c r="AQ17" s="69" t="str">
        <f t="shared" si="7"/>
        <v xml:space="preserve"> </v>
      </c>
      <c r="AR17" s="85" t="str">
        <f t="shared" si="8"/>
        <v xml:space="preserve"> </v>
      </c>
      <c r="AS17" s="70" t="str">
        <f t="shared" si="29"/>
        <v xml:space="preserve"> </v>
      </c>
      <c r="AT17" s="314"/>
      <c r="AU17" s="69" t="str">
        <f t="shared" si="9"/>
        <v xml:space="preserve"> </v>
      </c>
      <c r="AV17" s="85" t="str">
        <f t="shared" si="10"/>
        <v xml:space="preserve"> </v>
      </c>
      <c r="AW17" s="70" t="str">
        <f t="shared" si="30"/>
        <v xml:space="preserve"> </v>
      </c>
      <c r="AX17" s="314"/>
      <c r="AY17" s="205" t="str">
        <f t="shared" si="11"/>
        <v xml:space="preserve"> </v>
      </c>
      <c r="AZ17" s="206" t="str">
        <f t="shared" si="12"/>
        <v xml:space="preserve"> </v>
      </c>
      <c r="BA17" s="207" t="str">
        <f t="shared" si="31"/>
        <v xml:space="preserve"> </v>
      </c>
      <c r="BB17" s="315"/>
      <c r="BC17" s="205" t="str">
        <f t="shared" si="13"/>
        <v xml:space="preserve"> </v>
      </c>
      <c r="BD17" s="206" t="str">
        <f t="shared" si="14"/>
        <v xml:space="preserve"> </v>
      </c>
      <c r="BE17" s="207" t="str">
        <f t="shared" si="32"/>
        <v xml:space="preserve"> </v>
      </c>
      <c r="BF17" s="314"/>
      <c r="BG17" s="78" t="str">
        <f t="shared" si="15"/>
        <v xml:space="preserve"> </v>
      </c>
      <c r="BH17" s="87" t="str">
        <f t="shared" si="16"/>
        <v xml:space="preserve"> </v>
      </c>
      <c r="BI17" s="79" t="str">
        <f t="shared" si="33"/>
        <v xml:space="preserve"> </v>
      </c>
      <c r="BJ17" s="316"/>
      <c r="BK17" s="78" t="str">
        <f t="shared" si="17"/>
        <v xml:space="preserve"> </v>
      </c>
      <c r="BL17" s="87" t="str">
        <f t="shared" si="18"/>
        <v xml:space="preserve"> </v>
      </c>
      <c r="BM17" s="79" t="str">
        <f t="shared" si="34"/>
        <v xml:space="preserve"> </v>
      </c>
      <c r="BN17" s="314"/>
      <c r="BO17" s="80" t="str">
        <f t="shared" si="19"/>
        <v xml:space="preserve"> </v>
      </c>
      <c r="BP17" s="88" t="str">
        <f t="shared" si="20"/>
        <v xml:space="preserve"> </v>
      </c>
      <c r="BQ17" s="81" t="str">
        <f t="shared" si="35"/>
        <v xml:space="preserve"> </v>
      </c>
      <c r="BR17" s="317"/>
      <c r="BS17" s="201" t="str">
        <f t="shared" si="21"/>
        <v xml:space="preserve"> </v>
      </c>
      <c r="BT17" s="202" t="str">
        <f t="shared" si="22"/>
        <v xml:space="preserve"> </v>
      </c>
      <c r="BU17" s="203" t="str">
        <f t="shared" si="36"/>
        <v xml:space="preserve"> </v>
      </c>
      <c r="BV17" s="318"/>
      <c r="BW17" s="82" t="str">
        <f t="shared" si="23"/>
        <v xml:space="preserve"> </v>
      </c>
      <c r="BX17" s="89" t="str">
        <f t="shared" si="24"/>
        <v xml:space="preserve"> </v>
      </c>
      <c r="BY17" s="83" t="str">
        <f t="shared" si="37"/>
        <v xml:space="preserve"> </v>
      </c>
      <c r="BZ17" s="317"/>
      <c r="CA17" s="227" t="str">
        <f t="shared" si="25"/>
        <v xml:space="preserve"> </v>
      </c>
      <c r="CB17" s="228" t="str">
        <f t="shared" si="26"/>
        <v xml:space="preserve"> </v>
      </c>
      <c r="CC17" s="229" t="str">
        <f t="shared" si="38"/>
        <v xml:space="preserve"> </v>
      </c>
      <c r="CD17" s="317"/>
      <c r="CE17" s="27"/>
      <c r="CG17" s="98" t="str">
        <f t="shared" si="27"/>
        <v xml:space="preserve"> </v>
      </c>
      <c r="CH17" s="98" t="str">
        <f t="shared" si="27"/>
        <v xml:space="preserve"> </v>
      </c>
      <c r="CI17" s="98" t="str">
        <f t="shared" si="27"/>
        <v xml:space="preserve"> </v>
      </c>
      <c r="CK17" s="98" t="str">
        <f t="shared" si="28"/>
        <v xml:space="preserve"> </v>
      </c>
      <c r="CL17" s="98" t="str">
        <f t="shared" si="28"/>
        <v xml:space="preserve"> </v>
      </c>
      <c r="CM17" s="98" t="str">
        <f t="shared" si="28"/>
        <v xml:space="preserve"> </v>
      </c>
      <c r="CO17" s="22"/>
      <c r="DB17" s="28"/>
    </row>
    <row r="18" spans="1:106" s="26" customFormat="1" ht="24.95" customHeight="1" x14ac:dyDescent="0.25">
      <c r="A18" s="24"/>
      <c r="B18" s="311"/>
      <c r="C18" s="784"/>
      <c r="D18" s="785"/>
      <c r="E18" s="785"/>
      <c r="F18" s="786"/>
      <c r="G18" s="321"/>
      <c r="H18" s="321"/>
      <c r="I18" s="321"/>
      <c r="J18" s="321"/>
      <c r="K18" s="321"/>
      <c r="L18" s="321"/>
      <c r="M18" s="321"/>
      <c r="N18" s="321"/>
      <c r="O18" s="321"/>
      <c r="P18" s="321"/>
      <c r="Q18" s="321"/>
      <c r="R18" s="321"/>
      <c r="S18" s="321"/>
      <c r="T18" s="321"/>
      <c r="U18" s="321"/>
      <c r="V18" s="321"/>
      <c r="W18" s="179"/>
      <c r="X18" s="319" t="str">
        <f t="shared" si="0"/>
        <v xml:space="preserve"> </v>
      </c>
      <c r="Y18" s="319" t="str">
        <f t="shared" si="1"/>
        <v xml:space="preserve"> </v>
      </c>
      <c r="Z18" s="319" t="str">
        <f t="shared" si="2"/>
        <v xml:space="preserve"> </v>
      </c>
      <c r="AA18" s="319" t="str">
        <f t="shared" si="3"/>
        <v xml:space="preserve"> </v>
      </c>
      <c r="AB18" s="319" t="str">
        <f t="shared" si="4"/>
        <v xml:space="preserve"> </v>
      </c>
      <c r="AC18" s="96" t="str">
        <f t="shared" si="5"/>
        <v xml:space="preserve"> </v>
      </c>
      <c r="AD18" s="321"/>
      <c r="AE18" s="321"/>
      <c r="AF18" s="321"/>
      <c r="AG18" s="321"/>
      <c r="AH18" s="321"/>
      <c r="AI18" s="321"/>
      <c r="AJ18" s="321"/>
      <c r="AK18" s="321"/>
      <c r="AL18" s="321"/>
      <c r="AM18" s="321"/>
      <c r="AN18" s="21"/>
      <c r="AO18" s="24"/>
      <c r="AP18" s="96" t="str">
        <f t="shared" si="6"/>
        <v xml:space="preserve"> </v>
      </c>
      <c r="AQ18" s="69" t="str">
        <f t="shared" si="7"/>
        <v xml:space="preserve"> </v>
      </c>
      <c r="AR18" s="85" t="str">
        <f t="shared" si="8"/>
        <v xml:space="preserve"> </v>
      </c>
      <c r="AS18" s="70" t="str">
        <f t="shared" si="29"/>
        <v xml:space="preserve"> </v>
      </c>
      <c r="AT18" s="314"/>
      <c r="AU18" s="69" t="str">
        <f t="shared" si="9"/>
        <v xml:space="preserve"> </v>
      </c>
      <c r="AV18" s="85" t="str">
        <f t="shared" si="10"/>
        <v xml:space="preserve"> </v>
      </c>
      <c r="AW18" s="70" t="str">
        <f t="shared" si="30"/>
        <v xml:space="preserve"> </v>
      </c>
      <c r="AX18" s="314"/>
      <c r="AY18" s="205" t="str">
        <f t="shared" si="11"/>
        <v xml:space="preserve"> </v>
      </c>
      <c r="AZ18" s="206" t="str">
        <f t="shared" si="12"/>
        <v xml:space="preserve"> </v>
      </c>
      <c r="BA18" s="207" t="str">
        <f t="shared" si="31"/>
        <v xml:space="preserve"> </v>
      </c>
      <c r="BB18" s="315"/>
      <c r="BC18" s="205" t="str">
        <f t="shared" si="13"/>
        <v xml:space="preserve"> </v>
      </c>
      <c r="BD18" s="206" t="str">
        <f t="shared" si="14"/>
        <v xml:space="preserve"> </v>
      </c>
      <c r="BE18" s="207" t="str">
        <f t="shared" si="32"/>
        <v xml:space="preserve"> </v>
      </c>
      <c r="BF18" s="314"/>
      <c r="BG18" s="78" t="str">
        <f t="shared" si="15"/>
        <v xml:space="preserve"> </v>
      </c>
      <c r="BH18" s="87" t="str">
        <f t="shared" si="16"/>
        <v xml:space="preserve"> </v>
      </c>
      <c r="BI18" s="79" t="str">
        <f t="shared" si="33"/>
        <v xml:space="preserve"> </v>
      </c>
      <c r="BJ18" s="316"/>
      <c r="BK18" s="78" t="str">
        <f t="shared" si="17"/>
        <v xml:space="preserve"> </v>
      </c>
      <c r="BL18" s="87" t="str">
        <f t="shared" si="18"/>
        <v xml:space="preserve"> </v>
      </c>
      <c r="BM18" s="79" t="str">
        <f t="shared" si="34"/>
        <v xml:space="preserve"> </v>
      </c>
      <c r="BN18" s="314"/>
      <c r="BO18" s="80" t="str">
        <f t="shared" si="19"/>
        <v xml:space="preserve"> </v>
      </c>
      <c r="BP18" s="88" t="str">
        <f t="shared" si="20"/>
        <v xml:space="preserve"> </v>
      </c>
      <c r="BQ18" s="81" t="str">
        <f t="shared" si="35"/>
        <v xml:space="preserve"> </v>
      </c>
      <c r="BR18" s="317"/>
      <c r="BS18" s="201" t="str">
        <f t="shared" si="21"/>
        <v xml:space="preserve"> </v>
      </c>
      <c r="BT18" s="202" t="str">
        <f t="shared" si="22"/>
        <v xml:space="preserve"> </v>
      </c>
      <c r="BU18" s="203" t="str">
        <f t="shared" si="36"/>
        <v xml:space="preserve"> </v>
      </c>
      <c r="BV18" s="318"/>
      <c r="BW18" s="82" t="str">
        <f t="shared" si="23"/>
        <v xml:space="preserve"> </v>
      </c>
      <c r="BX18" s="89" t="str">
        <f t="shared" si="24"/>
        <v xml:space="preserve"> </v>
      </c>
      <c r="BY18" s="83" t="str">
        <f t="shared" si="37"/>
        <v xml:space="preserve"> </v>
      </c>
      <c r="BZ18" s="317"/>
      <c r="CA18" s="227" t="str">
        <f t="shared" si="25"/>
        <v xml:space="preserve"> </v>
      </c>
      <c r="CB18" s="228" t="str">
        <f t="shared" si="26"/>
        <v xml:space="preserve"> </v>
      </c>
      <c r="CC18" s="229" t="str">
        <f t="shared" si="38"/>
        <v xml:space="preserve"> </v>
      </c>
      <c r="CD18" s="317"/>
      <c r="CE18" s="27"/>
      <c r="CG18" s="98" t="str">
        <f t="shared" si="27"/>
        <v xml:space="preserve"> </v>
      </c>
      <c r="CH18" s="98" t="str">
        <f t="shared" si="27"/>
        <v xml:space="preserve"> </v>
      </c>
      <c r="CI18" s="98" t="str">
        <f t="shared" si="27"/>
        <v xml:space="preserve"> </v>
      </c>
      <c r="CK18" s="98" t="str">
        <f t="shared" si="28"/>
        <v xml:space="preserve"> </v>
      </c>
      <c r="CL18" s="98" t="str">
        <f t="shared" si="28"/>
        <v xml:space="preserve"> </v>
      </c>
      <c r="CM18" s="98" t="str">
        <f t="shared" si="28"/>
        <v xml:space="preserve"> </v>
      </c>
      <c r="CO18" s="22"/>
      <c r="CQ18" s="832" t="s">
        <v>194</v>
      </c>
      <c r="CR18" s="832"/>
      <c r="CS18" s="179">
        <f>SUM($CS$13:$CS$14)</f>
        <v>0</v>
      </c>
      <c r="CT18" s="179">
        <f>SUM($CT$13:$CT$14)</f>
        <v>0</v>
      </c>
      <c r="CU18" s="179">
        <f>SUM($CU$13:$CU$14)</f>
        <v>0</v>
      </c>
      <c r="CV18" s="179">
        <f>SUM($CV$13:$CV$14)</f>
        <v>0</v>
      </c>
      <c r="CW18" s="179">
        <f>SUM($CW$13:$CW$14)</f>
        <v>0</v>
      </c>
      <c r="CX18" s="179">
        <f>SUM($CX$13:$CX$14)</f>
        <v>0</v>
      </c>
      <c r="CY18" s="179">
        <f>SUM($CY$13:$CY$14)</f>
        <v>0</v>
      </c>
      <c r="CZ18" s="179">
        <f>SUM($CZ$13:$CZ$14)</f>
        <v>0</v>
      </c>
      <c r="DA18" s="179">
        <f>SUM($DA$13:$DA$14)</f>
        <v>0</v>
      </c>
      <c r="DB18" s="179">
        <f>SUM($DB$13:$DB$14)</f>
        <v>0</v>
      </c>
    </row>
    <row r="19" spans="1:106" s="26" customFormat="1" ht="24.95" customHeight="1" x14ac:dyDescent="0.25">
      <c r="A19" s="24"/>
      <c r="B19" s="311"/>
      <c r="C19" s="784"/>
      <c r="D19" s="785"/>
      <c r="E19" s="785"/>
      <c r="F19" s="786"/>
      <c r="G19" s="321"/>
      <c r="H19" s="321"/>
      <c r="I19" s="321"/>
      <c r="J19" s="321"/>
      <c r="K19" s="321"/>
      <c r="L19" s="321"/>
      <c r="M19" s="321"/>
      <c r="N19" s="321"/>
      <c r="O19" s="321"/>
      <c r="P19" s="321"/>
      <c r="Q19" s="321"/>
      <c r="R19" s="321"/>
      <c r="S19" s="321"/>
      <c r="T19" s="321"/>
      <c r="U19" s="321"/>
      <c r="V19" s="321"/>
      <c r="W19" s="179"/>
      <c r="X19" s="319" t="str">
        <f t="shared" si="0"/>
        <v xml:space="preserve"> </v>
      </c>
      <c r="Y19" s="319" t="str">
        <f t="shared" si="1"/>
        <v xml:space="preserve"> </v>
      </c>
      <c r="Z19" s="319" t="str">
        <f t="shared" si="2"/>
        <v xml:space="preserve"> </v>
      </c>
      <c r="AA19" s="319" t="str">
        <f t="shared" si="3"/>
        <v xml:space="preserve"> </v>
      </c>
      <c r="AB19" s="319" t="str">
        <f t="shared" si="4"/>
        <v xml:space="preserve"> </v>
      </c>
      <c r="AC19" s="96" t="str">
        <f t="shared" si="5"/>
        <v xml:space="preserve"> </v>
      </c>
      <c r="AD19" s="321"/>
      <c r="AE19" s="321"/>
      <c r="AF19" s="321"/>
      <c r="AG19" s="321"/>
      <c r="AH19" s="321"/>
      <c r="AI19" s="321"/>
      <c r="AJ19" s="321"/>
      <c r="AK19" s="321"/>
      <c r="AL19" s="321"/>
      <c r="AM19" s="321"/>
      <c r="AN19" s="21"/>
      <c r="AO19" s="24"/>
      <c r="AP19" s="96" t="str">
        <f t="shared" si="6"/>
        <v xml:space="preserve"> </v>
      </c>
      <c r="AQ19" s="69" t="str">
        <f t="shared" si="7"/>
        <v xml:space="preserve"> </v>
      </c>
      <c r="AR19" s="85" t="str">
        <f t="shared" si="8"/>
        <v xml:space="preserve"> </v>
      </c>
      <c r="AS19" s="70" t="str">
        <f t="shared" si="29"/>
        <v xml:space="preserve"> </v>
      </c>
      <c r="AT19" s="314"/>
      <c r="AU19" s="69" t="str">
        <f t="shared" si="9"/>
        <v xml:space="preserve"> </v>
      </c>
      <c r="AV19" s="85" t="str">
        <f t="shared" si="10"/>
        <v xml:space="preserve"> </v>
      </c>
      <c r="AW19" s="70" t="str">
        <f t="shared" si="30"/>
        <v xml:space="preserve"> </v>
      </c>
      <c r="AX19" s="314"/>
      <c r="AY19" s="205" t="str">
        <f t="shared" si="11"/>
        <v xml:space="preserve"> </v>
      </c>
      <c r="AZ19" s="206" t="str">
        <f t="shared" si="12"/>
        <v xml:space="preserve"> </v>
      </c>
      <c r="BA19" s="207" t="str">
        <f t="shared" si="31"/>
        <v xml:space="preserve"> </v>
      </c>
      <c r="BB19" s="315"/>
      <c r="BC19" s="205" t="str">
        <f t="shared" si="13"/>
        <v xml:space="preserve"> </v>
      </c>
      <c r="BD19" s="206" t="str">
        <f t="shared" si="14"/>
        <v xml:space="preserve"> </v>
      </c>
      <c r="BE19" s="207" t="str">
        <f t="shared" si="32"/>
        <v xml:space="preserve"> </v>
      </c>
      <c r="BF19" s="314"/>
      <c r="BG19" s="78" t="str">
        <f t="shared" si="15"/>
        <v xml:space="preserve"> </v>
      </c>
      <c r="BH19" s="87" t="str">
        <f t="shared" si="16"/>
        <v xml:space="preserve"> </v>
      </c>
      <c r="BI19" s="79" t="str">
        <f t="shared" si="33"/>
        <v xml:space="preserve"> </v>
      </c>
      <c r="BJ19" s="316"/>
      <c r="BK19" s="78" t="str">
        <f t="shared" si="17"/>
        <v xml:space="preserve"> </v>
      </c>
      <c r="BL19" s="87" t="str">
        <f t="shared" si="18"/>
        <v xml:space="preserve"> </v>
      </c>
      <c r="BM19" s="79" t="str">
        <f t="shared" si="34"/>
        <v xml:space="preserve"> </v>
      </c>
      <c r="BN19" s="314"/>
      <c r="BO19" s="80" t="str">
        <f t="shared" si="19"/>
        <v xml:space="preserve"> </v>
      </c>
      <c r="BP19" s="88" t="str">
        <f t="shared" si="20"/>
        <v xml:space="preserve"> </v>
      </c>
      <c r="BQ19" s="81" t="str">
        <f t="shared" si="35"/>
        <v xml:space="preserve"> </v>
      </c>
      <c r="BR19" s="317"/>
      <c r="BS19" s="201" t="str">
        <f t="shared" si="21"/>
        <v xml:space="preserve"> </v>
      </c>
      <c r="BT19" s="202" t="str">
        <f t="shared" si="22"/>
        <v xml:space="preserve"> </v>
      </c>
      <c r="BU19" s="203" t="str">
        <f t="shared" si="36"/>
        <v xml:space="preserve"> </v>
      </c>
      <c r="BV19" s="318"/>
      <c r="BW19" s="82" t="str">
        <f t="shared" si="23"/>
        <v xml:space="preserve"> </v>
      </c>
      <c r="BX19" s="89" t="str">
        <f t="shared" si="24"/>
        <v xml:space="preserve"> </v>
      </c>
      <c r="BY19" s="83" t="str">
        <f t="shared" si="37"/>
        <v xml:space="preserve"> </v>
      </c>
      <c r="BZ19" s="317"/>
      <c r="CA19" s="227" t="str">
        <f t="shared" si="25"/>
        <v xml:space="preserve"> </v>
      </c>
      <c r="CB19" s="228" t="str">
        <f t="shared" si="26"/>
        <v xml:space="preserve"> </v>
      </c>
      <c r="CC19" s="229" t="str">
        <f t="shared" si="38"/>
        <v xml:space="preserve"> </v>
      </c>
      <c r="CD19" s="317"/>
      <c r="CE19" s="27"/>
      <c r="CG19" s="98" t="str">
        <f t="shared" si="27"/>
        <v xml:space="preserve"> </v>
      </c>
      <c r="CH19" s="98" t="str">
        <f t="shared" si="27"/>
        <v xml:space="preserve"> </v>
      </c>
      <c r="CI19" s="98" t="str">
        <f t="shared" si="27"/>
        <v xml:space="preserve"> </v>
      </c>
      <c r="CK19" s="98" t="str">
        <f t="shared" si="28"/>
        <v xml:space="preserve"> </v>
      </c>
      <c r="CL19" s="98" t="str">
        <f t="shared" si="28"/>
        <v xml:space="preserve"> </v>
      </c>
      <c r="CM19" s="98" t="str">
        <f t="shared" si="28"/>
        <v xml:space="preserve"> </v>
      </c>
      <c r="CO19" s="22"/>
      <c r="CQ19" s="832" t="s">
        <v>195</v>
      </c>
      <c r="CR19" s="832"/>
      <c r="CS19" s="179">
        <f>SUM($CS$15:$CS$16)</f>
        <v>0</v>
      </c>
      <c r="CT19" s="179">
        <f>SUM($CT$15:$CT$16)</f>
        <v>0</v>
      </c>
      <c r="CU19" s="179">
        <f>SUM($CU$15:$CU$16)</f>
        <v>0</v>
      </c>
      <c r="CV19" s="179">
        <f>SUM($CV$15:$CV$16)</f>
        <v>0</v>
      </c>
      <c r="CW19" s="179">
        <f>SUM($CW$15:$CW$16)</f>
        <v>0</v>
      </c>
      <c r="CX19" s="179">
        <f>SUM($CX$15:$CX$16)</f>
        <v>0</v>
      </c>
      <c r="CY19" s="179">
        <f>SUM($CY$15:$CY$16)</f>
        <v>0</v>
      </c>
      <c r="CZ19" s="179">
        <f>SUM($CZ$15:$CZ$16)</f>
        <v>0</v>
      </c>
      <c r="DA19" s="179">
        <f>SUM($DA$15:$DA$16)</f>
        <v>0</v>
      </c>
      <c r="DB19" s="179">
        <f>SUM($DB$15:$DB$16)</f>
        <v>0</v>
      </c>
    </row>
    <row r="20" spans="1:106" s="26" customFormat="1" ht="24.95" customHeight="1" x14ac:dyDescent="0.25">
      <c r="A20" s="24"/>
      <c r="B20" s="311"/>
      <c r="C20" s="784"/>
      <c r="D20" s="785"/>
      <c r="E20" s="785"/>
      <c r="F20" s="786"/>
      <c r="G20" s="321"/>
      <c r="H20" s="321"/>
      <c r="I20" s="321"/>
      <c r="J20" s="321"/>
      <c r="K20" s="321"/>
      <c r="L20" s="321"/>
      <c r="M20" s="321"/>
      <c r="N20" s="321"/>
      <c r="O20" s="321"/>
      <c r="P20" s="321"/>
      <c r="Q20" s="321"/>
      <c r="R20" s="321"/>
      <c r="S20" s="321"/>
      <c r="T20" s="321"/>
      <c r="U20" s="321"/>
      <c r="V20" s="321"/>
      <c r="W20" s="179"/>
      <c r="X20" s="319" t="str">
        <f t="shared" si="0"/>
        <v xml:space="preserve"> </v>
      </c>
      <c r="Y20" s="319" t="str">
        <f t="shared" si="1"/>
        <v xml:space="preserve"> </v>
      </c>
      <c r="Z20" s="319" t="str">
        <f t="shared" si="2"/>
        <v xml:space="preserve"> </v>
      </c>
      <c r="AA20" s="319" t="str">
        <f t="shared" si="3"/>
        <v xml:space="preserve"> </v>
      </c>
      <c r="AB20" s="319" t="str">
        <f t="shared" si="4"/>
        <v xml:space="preserve"> </v>
      </c>
      <c r="AC20" s="96" t="str">
        <f t="shared" si="5"/>
        <v xml:space="preserve"> </v>
      </c>
      <c r="AD20" s="321"/>
      <c r="AE20" s="321"/>
      <c r="AF20" s="321"/>
      <c r="AG20" s="321"/>
      <c r="AH20" s="321"/>
      <c r="AI20" s="321"/>
      <c r="AJ20" s="321"/>
      <c r="AK20" s="321"/>
      <c r="AL20" s="321"/>
      <c r="AM20" s="321"/>
      <c r="AN20" s="21"/>
      <c r="AO20" s="24"/>
      <c r="AP20" s="96" t="str">
        <f t="shared" si="6"/>
        <v xml:space="preserve"> </v>
      </c>
      <c r="AQ20" s="69" t="str">
        <f t="shared" si="7"/>
        <v xml:space="preserve"> </v>
      </c>
      <c r="AR20" s="85" t="str">
        <f t="shared" si="8"/>
        <v xml:space="preserve"> </v>
      </c>
      <c r="AS20" s="70" t="str">
        <f t="shared" si="29"/>
        <v xml:space="preserve"> </v>
      </c>
      <c r="AT20" s="314"/>
      <c r="AU20" s="69" t="str">
        <f t="shared" si="9"/>
        <v xml:space="preserve"> </v>
      </c>
      <c r="AV20" s="85" t="str">
        <f t="shared" si="10"/>
        <v xml:space="preserve"> </v>
      </c>
      <c r="AW20" s="70" t="str">
        <f t="shared" si="30"/>
        <v xml:space="preserve"> </v>
      </c>
      <c r="AX20" s="314"/>
      <c r="AY20" s="205" t="str">
        <f t="shared" si="11"/>
        <v xml:space="preserve"> </v>
      </c>
      <c r="AZ20" s="206" t="str">
        <f t="shared" si="12"/>
        <v xml:space="preserve"> </v>
      </c>
      <c r="BA20" s="207" t="str">
        <f t="shared" si="31"/>
        <v xml:space="preserve"> </v>
      </c>
      <c r="BB20" s="315"/>
      <c r="BC20" s="205" t="str">
        <f t="shared" si="13"/>
        <v xml:space="preserve"> </v>
      </c>
      <c r="BD20" s="206" t="str">
        <f t="shared" si="14"/>
        <v xml:space="preserve"> </v>
      </c>
      <c r="BE20" s="207" t="str">
        <f t="shared" si="32"/>
        <v xml:space="preserve"> </v>
      </c>
      <c r="BF20" s="314"/>
      <c r="BG20" s="78" t="str">
        <f t="shared" si="15"/>
        <v xml:space="preserve"> </v>
      </c>
      <c r="BH20" s="87" t="str">
        <f t="shared" si="16"/>
        <v xml:space="preserve"> </v>
      </c>
      <c r="BI20" s="79" t="str">
        <f t="shared" si="33"/>
        <v xml:space="preserve"> </v>
      </c>
      <c r="BJ20" s="316"/>
      <c r="BK20" s="78" t="str">
        <f t="shared" si="17"/>
        <v xml:space="preserve"> </v>
      </c>
      <c r="BL20" s="87" t="str">
        <f t="shared" si="18"/>
        <v xml:space="preserve"> </v>
      </c>
      <c r="BM20" s="79" t="str">
        <f t="shared" si="34"/>
        <v xml:space="preserve"> </v>
      </c>
      <c r="BN20" s="314"/>
      <c r="BO20" s="80" t="str">
        <f t="shared" si="19"/>
        <v xml:space="preserve"> </v>
      </c>
      <c r="BP20" s="88" t="str">
        <f t="shared" si="20"/>
        <v xml:space="preserve"> </v>
      </c>
      <c r="BQ20" s="81" t="str">
        <f t="shared" si="35"/>
        <v xml:space="preserve"> </v>
      </c>
      <c r="BR20" s="317"/>
      <c r="BS20" s="201" t="str">
        <f t="shared" si="21"/>
        <v xml:space="preserve"> </v>
      </c>
      <c r="BT20" s="202" t="str">
        <f t="shared" si="22"/>
        <v xml:space="preserve"> </v>
      </c>
      <c r="BU20" s="203" t="str">
        <f t="shared" si="36"/>
        <v xml:space="preserve"> </v>
      </c>
      <c r="BV20" s="318"/>
      <c r="BW20" s="82" t="str">
        <f t="shared" si="23"/>
        <v xml:space="preserve"> </v>
      </c>
      <c r="BX20" s="89" t="str">
        <f t="shared" si="24"/>
        <v xml:space="preserve"> </v>
      </c>
      <c r="BY20" s="83" t="str">
        <f t="shared" si="37"/>
        <v xml:space="preserve"> </v>
      </c>
      <c r="BZ20" s="317"/>
      <c r="CA20" s="227" t="str">
        <f t="shared" si="25"/>
        <v xml:space="preserve"> </v>
      </c>
      <c r="CB20" s="228" t="str">
        <f t="shared" si="26"/>
        <v xml:space="preserve"> </v>
      </c>
      <c r="CC20" s="229" t="str">
        <f t="shared" si="38"/>
        <v xml:space="preserve"> </v>
      </c>
      <c r="CD20" s="317"/>
      <c r="CE20" s="27"/>
      <c r="CG20" s="98" t="str">
        <f t="shared" si="27"/>
        <v xml:space="preserve"> </v>
      </c>
      <c r="CH20" s="98" t="str">
        <f t="shared" si="27"/>
        <v xml:space="preserve"> </v>
      </c>
      <c r="CI20" s="98" t="str">
        <f t="shared" si="27"/>
        <v xml:space="preserve"> </v>
      </c>
      <c r="CK20" s="98" t="str">
        <f t="shared" si="28"/>
        <v xml:space="preserve"> </v>
      </c>
      <c r="CL20" s="98" t="str">
        <f t="shared" si="28"/>
        <v xml:space="preserve"> </v>
      </c>
      <c r="CM20" s="98" t="str">
        <f t="shared" si="28"/>
        <v xml:space="preserve"> </v>
      </c>
      <c r="CO20" s="22"/>
      <c r="DB20" s="28"/>
    </row>
    <row r="21" spans="1:106" s="26" customFormat="1" ht="24.95" customHeight="1" x14ac:dyDescent="0.25">
      <c r="A21" s="24"/>
      <c r="B21" s="311"/>
      <c r="C21" s="784"/>
      <c r="D21" s="785"/>
      <c r="E21" s="785"/>
      <c r="F21" s="786"/>
      <c r="G21" s="321"/>
      <c r="H21" s="321"/>
      <c r="I21" s="321"/>
      <c r="J21" s="321"/>
      <c r="K21" s="321"/>
      <c r="L21" s="321"/>
      <c r="M21" s="321"/>
      <c r="N21" s="321"/>
      <c r="O21" s="321"/>
      <c r="P21" s="321"/>
      <c r="Q21" s="321"/>
      <c r="R21" s="321"/>
      <c r="S21" s="321"/>
      <c r="T21" s="321"/>
      <c r="U21" s="321"/>
      <c r="V21" s="321"/>
      <c r="W21" s="179"/>
      <c r="X21" s="319" t="str">
        <f t="shared" si="0"/>
        <v xml:space="preserve"> </v>
      </c>
      <c r="Y21" s="319" t="str">
        <f t="shared" si="1"/>
        <v xml:space="preserve"> </v>
      </c>
      <c r="Z21" s="319" t="str">
        <f t="shared" si="2"/>
        <v xml:space="preserve"> </v>
      </c>
      <c r="AA21" s="319" t="str">
        <f t="shared" si="3"/>
        <v xml:space="preserve"> </v>
      </c>
      <c r="AB21" s="319" t="str">
        <f t="shared" si="4"/>
        <v xml:space="preserve"> </v>
      </c>
      <c r="AC21" s="96" t="str">
        <f t="shared" si="5"/>
        <v xml:space="preserve"> </v>
      </c>
      <c r="AD21" s="321"/>
      <c r="AE21" s="321"/>
      <c r="AF21" s="321"/>
      <c r="AG21" s="321"/>
      <c r="AH21" s="321"/>
      <c r="AI21" s="321"/>
      <c r="AJ21" s="321"/>
      <c r="AK21" s="321"/>
      <c r="AL21" s="321"/>
      <c r="AM21" s="321"/>
      <c r="AN21" s="21"/>
      <c r="AO21" s="24"/>
      <c r="AP21" s="96" t="str">
        <f t="shared" si="6"/>
        <v xml:space="preserve"> </v>
      </c>
      <c r="AQ21" s="69" t="str">
        <f t="shared" si="7"/>
        <v xml:space="preserve"> </v>
      </c>
      <c r="AR21" s="85" t="str">
        <f t="shared" si="8"/>
        <v xml:space="preserve"> </v>
      </c>
      <c r="AS21" s="70" t="str">
        <f t="shared" si="29"/>
        <v xml:space="preserve"> </v>
      </c>
      <c r="AT21" s="314"/>
      <c r="AU21" s="69" t="str">
        <f t="shared" si="9"/>
        <v xml:space="preserve"> </v>
      </c>
      <c r="AV21" s="85" t="str">
        <f t="shared" si="10"/>
        <v xml:space="preserve"> </v>
      </c>
      <c r="AW21" s="70" t="str">
        <f t="shared" si="30"/>
        <v xml:space="preserve"> </v>
      </c>
      <c r="AX21" s="314"/>
      <c r="AY21" s="205" t="str">
        <f t="shared" si="11"/>
        <v xml:space="preserve"> </v>
      </c>
      <c r="AZ21" s="206" t="str">
        <f t="shared" si="12"/>
        <v xml:space="preserve"> </v>
      </c>
      <c r="BA21" s="207" t="str">
        <f t="shared" si="31"/>
        <v xml:space="preserve"> </v>
      </c>
      <c r="BB21" s="315"/>
      <c r="BC21" s="205" t="str">
        <f t="shared" si="13"/>
        <v xml:space="preserve"> </v>
      </c>
      <c r="BD21" s="206" t="str">
        <f t="shared" si="14"/>
        <v xml:space="preserve"> </v>
      </c>
      <c r="BE21" s="207" t="str">
        <f t="shared" si="32"/>
        <v xml:space="preserve"> </v>
      </c>
      <c r="BF21" s="314"/>
      <c r="BG21" s="78" t="str">
        <f t="shared" si="15"/>
        <v xml:space="preserve"> </v>
      </c>
      <c r="BH21" s="87" t="str">
        <f t="shared" si="16"/>
        <v xml:space="preserve"> </v>
      </c>
      <c r="BI21" s="79" t="str">
        <f t="shared" si="33"/>
        <v xml:space="preserve"> </v>
      </c>
      <c r="BJ21" s="316"/>
      <c r="BK21" s="78" t="str">
        <f t="shared" si="17"/>
        <v xml:space="preserve"> </v>
      </c>
      <c r="BL21" s="87" t="str">
        <f t="shared" si="18"/>
        <v xml:space="preserve"> </v>
      </c>
      <c r="BM21" s="79" t="str">
        <f t="shared" si="34"/>
        <v xml:space="preserve"> </v>
      </c>
      <c r="BN21" s="314"/>
      <c r="BO21" s="80" t="str">
        <f t="shared" si="19"/>
        <v xml:space="preserve"> </v>
      </c>
      <c r="BP21" s="88" t="str">
        <f t="shared" si="20"/>
        <v xml:space="preserve"> </v>
      </c>
      <c r="BQ21" s="81" t="str">
        <f t="shared" si="35"/>
        <v xml:space="preserve"> </v>
      </c>
      <c r="BR21" s="317"/>
      <c r="BS21" s="201" t="str">
        <f t="shared" si="21"/>
        <v xml:space="preserve"> </v>
      </c>
      <c r="BT21" s="202" t="str">
        <f t="shared" si="22"/>
        <v xml:space="preserve"> </v>
      </c>
      <c r="BU21" s="203" t="str">
        <f t="shared" si="36"/>
        <v xml:space="preserve"> </v>
      </c>
      <c r="BV21" s="318"/>
      <c r="BW21" s="82" t="str">
        <f t="shared" si="23"/>
        <v xml:space="preserve"> </v>
      </c>
      <c r="BX21" s="89" t="str">
        <f t="shared" si="24"/>
        <v xml:space="preserve"> </v>
      </c>
      <c r="BY21" s="83" t="str">
        <f t="shared" si="37"/>
        <v xml:space="preserve"> </v>
      </c>
      <c r="BZ21" s="317"/>
      <c r="CA21" s="227" t="str">
        <f t="shared" si="25"/>
        <v xml:space="preserve"> </v>
      </c>
      <c r="CB21" s="228" t="str">
        <f t="shared" si="26"/>
        <v xml:space="preserve"> </v>
      </c>
      <c r="CC21" s="229" t="str">
        <f t="shared" si="38"/>
        <v xml:space="preserve"> </v>
      </c>
      <c r="CD21" s="317"/>
      <c r="CE21" s="27"/>
      <c r="CG21" s="98" t="str">
        <f t="shared" si="27"/>
        <v xml:space="preserve"> </v>
      </c>
      <c r="CH21" s="98" t="str">
        <f t="shared" si="27"/>
        <v xml:space="preserve"> </v>
      </c>
      <c r="CI21" s="98" t="str">
        <f t="shared" si="27"/>
        <v xml:space="preserve"> </v>
      </c>
      <c r="CK21" s="98" t="str">
        <f t="shared" si="28"/>
        <v xml:space="preserve"> </v>
      </c>
      <c r="CL21" s="98" t="str">
        <f t="shared" si="28"/>
        <v xml:space="preserve"> </v>
      </c>
      <c r="CM21" s="98" t="str">
        <f t="shared" si="28"/>
        <v xml:space="preserve"> </v>
      </c>
      <c r="CO21" s="22"/>
      <c r="DB21" s="28"/>
    </row>
    <row r="22" spans="1:106" s="26" customFormat="1" ht="24.95" customHeight="1" x14ac:dyDescent="0.25">
      <c r="A22" s="24"/>
      <c r="B22" s="311"/>
      <c r="C22" s="784"/>
      <c r="D22" s="785"/>
      <c r="E22" s="785"/>
      <c r="F22" s="786"/>
      <c r="G22" s="321"/>
      <c r="H22" s="321"/>
      <c r="I22" s="321"/>
      <c r="J22" s="321"/>
      <c r="K22" s="321"/>
      <c r="L22" s="321"/>
      <c r="M22" s="321"/>
      <c r="N22" s="321"/>
      <c r="O22" s="321"/>
      <c r="P22" s="321"/>
      <c r="Q22" s="321"/>
      <c r="R22" s="321"/>
      <c r="S22" s="321"/>
      <c r="T22" s="321"/>
      <c r="U22" s="321"/>
      <c r="V22" s="321"/>
      <c r="W22" s="179"/>
      <c r="X22" s="319" t="str">
        <f t="shared" si="0"/>
        <v xml:space="preserve"> </v>
      </c>
      <c r="Y22" s="319" t="str">
        <f t="shared" si="1"/>
        <v xml:space="preserve"> </v>
      </c>
      <c r="Z22" s="319" t="str">
        <f t="shared" si="2"/>
        <v xml:space="preserve"> </v>
      </c>
      <c r="AA22" s="319" t="str">
        <f t="shared" si="3"/>
        <v xml:space="preserve"> </v>
      </c>
      <c r="AB22" s="319" t="str">
        <f t="shared" si="4"/>
        <v xml:space="preserve"> </v>
      </c>
      <c r="AC22" s="96" t="str">
        <f t="shared" si="5"/>
        <v xml:space="preserve"> </v>
      </c>
      <c r="AD22" s="321"/>
      <c r="AE22" s="321"/>
      <c r="AF22" s="321"/>
      <c r="AG22" s="321"/>
      <c r="AH22" s="321"/>
      <c r="AI22" s="321"/>
      <c r="AJ22" s="321"/>
      <c r="AK22" s="321"/>
      <c r="AL22" s="321"/>
      <c r="AM22" s="321"/>
      <c r="AN22" s="21"/>
      <c r="AO22" s="24"/>
      <c r="AP22" s="96" t="str">
        <f t="shared" si="6"/>
        <v xml:space="preserve"> </v>
      </c>
      <c r="AQ22" s="69" t="str">
        <f t="shared" si="7"/>
        <v xml:space="preserve"> </v>
      </c>
      <c r="AR22" s="85" t="str">
        <f t="shared" si="8"/>
        <v xml:space="preserve"> </v>
      </c>
      <c r="AS22" s="70" t="str">
        <f t="shared" si="29"/>
        <v xml:space="preserve"> </v>
      </c>
      <c r="AT22" s="314"/>
      <c r="AU22" s="69" t="str">
        <f t="shared" si="9"/>
        <v xml:space="preserve"> </v>
      </c>
      <c r="AV22" s="85" t="str">
        <f t="shared" si="10"/>
        <v xml:space="preserve"> </v>
      </c>
      <c r="AW22" s="70" t="str">
        <f t="shared" si="30"/>
        <v xml:space="preserve"> </v>
      </c>
      <c r="AX22" s="314"/>
      <c r="AY22" s="205" t="str">
        <f t="shared" si="11"/>
        <v xml:space="preserve"> </v>
      </c>
      <c r="AZ22" s="206" t="str">
        <f t="shared" si="12"/>
        <v xml:space="preserve"> </v>
      </c>
      <c r="BA22" s="207" t="str">
        <f t="shared" si="31"/>
        <v xml:space="preserve"> </v>
      </c>
      <c r="BB22" s="315"/>
      <c r="BC22" s="205" t="str">
        <f t="shared" si="13"/>
        <v xml:space="preserve"> </v>
      </c>
      <c r="BD22" s="206" t="str">
        <f t="shared" si="14"/>
        <v xml:space="preserve"> </v>
      </c>
      <c r="BE22" s="207" t="str">
        <f t="shared" si="32"/>
        <v xml:space="preserve"> </v>
      </c>
      <c r="BF22" s="314"/>
      <c r="BG22" s="78" t="str">
        <f t="shared" si="15"/>
        <v xml:space="preserve"> </v>
      </c>
      <c r="BH22" s="87" t="str">
        <f t="shared" si="16"/>
        <v xml:space="preserve"> </v>
      </c>
      <c r="BI22" s="79" t="str">
        <f t="shared" si="33"/>
        <v xml:space="preserve"> </v>
      </c>
      <c r="BJ22" s="316"/>
      <c r="BK22" s="78" t="str">
        <f t="shared" si="17"/>
        <v xml:space="preserve"> </v>
      </c>
      <c r="BL22" s="87" t="str">
        <f t="shared" si="18"/>
        <v xml:space="preserve"> </v>
      </c>
      <c r="BM22" s="79" t="str">
        <f t="shared" si="34"/>
        <v xml:space="preserve"> </v>
      </c>
      <c r="BN22" s="314"/>
      <c r="BO22" s="80" t="str">
        <f t="shared" si="19"/>
        <v xml:space="preserve"> </v>
      </c>
      <c r="BP22" s="88" t="str">
        <f t="shared" si="20"/>
        <v xml:space="preserve"> </v>
      </c>
      <c r="BQ22" s="81" t="str">
        <f t="shared" si="35"/>
        <v xml:space="preserve"> </v>
      </c>
      <c r="BR22" s="317"/>
      <c r="BS22" s="201" t="str">
        <f t="shared" si="21"/>
        <v xml:space="preserve"> </v>
      </c>
      <c r="BT22" s="202" t="str">
        <f t="shared" si="22"/>
        <v xml:space="preserve"> </v>
      </c>
      <c r="BU22" s="203" t="str">
        <f t="shared" si="36"/>
        <v xml:space="preserve"> </v>
      </c>
      <c r="BV22" s="318"/>
      <c r="BW22" s="82" t="str">
        <f t="shared" si="23"/>
        <v xml:space="preserve"> </v>
      </c>
      <c r="BX22" s="89" t="str">
        <f t="shared" si="24"/>
        <v xml:space="preserve"> </v>
      </c>
      <c r="BY22" s="83" t="str">
        <f t="shared" si="37"/>
        <v xml:space="preserve"> </v>
      </c>
      <c r="BZ22" s="317"/>
      <c r="CA22" s="227" t="str">
        <f t="shared" si="25"/>
        <v xml:space="preserve"> </v>
      </c>
      <c r="CB22" s="228" t="str">
        <f t="shared" si="26"/>
        <v xml:space="preserve"> </v>
      </c>
      <c r="CC22" s="229" t="str">
        <f t="shared" si="38"/>
        <v xml:space="preserve"> </v>
      </c>
      <c r="CD22" s="317"/>
      <c r="CE22" s="27"/>
      <c r="CG22" s="98" t="str">
        <f t="shared" si="27"/>
        <v xml:space="preserve"> </v>
      </c>
      <c r="CH22" s="98" t="str">
        <f t="shared" si="27"/>
        <v xml:space="preserve"> </v>
      </c>
      <c r="CI22" s="98" t="str">
        <f t="shared" si="27"/>
        <v xml:space="preserve"> </v>
      </c>
      <c r="CK22" s="98" t="str">
        <f t="shared" si="28"/>
        <v xml:space="preserve"> </v>
      </c>
      <c r="CL22" s="98" t="str">
        <f t="shared" si="28"/>
        <v xml:space="preserve"> </v>
      </c>
      <c r="CM22" s="98" t="str">
        <f t="shared" si="28"/>
        <v xml:space="preserve"> </v>
      </c>
      <c r="CO22" s="22"/>
      <c r="DB22" s="28"/>
    </row>
    <row r="23" spans="1:106" s="26" customFormat="1" ht="24.95" customHeight="1" x14ac:dyDescent="0.25">
      <c r="A23" s="24"/>
      <c r="B23" s="311"/>
      <c r="C23" s="784"/>
      <c r="D23" s="785"/>
      <c r="E23" s="785"/>
      <c r="F23" s="786"/>
      <c r="G23" s="321"/>
      <c r="H23" s="321"/>
      <c r="I23" s="321"/>
      <c r="J23" s="321"/>
      <c r="K23" s="321"/>
      <c r="L23" s="321"/>
      <c r="M23" s="321"/>
      <c r="N23" s="321"/>
      <c r="O23" s="321"/>
      <c r="P23" s="321"/>
      <c r="Q23" s="321"/>
      <c r="R23" s="321"/>
      <c r="S23" s="321"/>
      <c r="T23" s="321"/>
      <c r="U23" s="321"/>
      <c r="V23" s="321"/>
      <c r="W23" s="179"/>
      <c r="X23" s="319" t="str">
        <f t="shared" si="0"/>
        <v xml:space="preserve"> </v>
      </c>
      <c r="Y23" s="319" t="str">
        <f t="shared" si="1"/>
        <v xml:space="preserve"> </v>
      </c>
      <c r="Z23" s="319" t="str">
        <f t="shared" si="2"/>
        <v xml:space="preserve"> </v>
      </c>
      <c r="AA23" s="319" t="str">
        <f t="shared" si="3"/>
        <v xml:space="preserve"> </v>
      </c>
      <c r="AB23" s="319" t="str">
        <f t="shared" si="4"/>
        <v xml:space="preserve"> </v>
      </c>
      <c r="AC23" s="96" t="str">
        <f t="shared" si="5"/>
        <v xml:space="preserve"> </v>
      </c>
      <c r="AD23" s="321"/>
      <c r="AE23" s="321"/>
      <c r="AF23" s="321"/>
      <c r="AG23" s="321"/>
      <c r="AH23" s="321"/>
      <c r="AI23" s="321"/>
      <c r="AJ23" s="321"/>
      <c r="AK23" s="321"/>
      <c r="AL23" s="321"/>
      <c r="AM23" s="321"/>
      <c r="AN23" s="21"/>
      <c r="AO23" s="24"/>
      <c r="AP23" s="96" t="str">
        <f t="shared" si="6"/>
        <v xml:space="preserve"> </v>
      </c>
      <c r="AQ23" s="69" t="str">
        <f t="shared" si="7"/>
        <v xml:space="preserve"> </v>
      </c>
      <c r="AR23" s="85" t="str">
        <f t="shared" si="8"/>
        <v xml:space="preserve"> </v>
      </c>
      <c r="AS23" s="70" t="str">
        <f t="shared" si="29"/>
        <v xml:space="preserve"> </v>
      </c>
      <c r="AT23" s="314"/>
      <c r="AU23" s="69" t="str">
        <f t="shared" si="9"/>
        <v xml:space="preserve"> </v>
      </c>
      <c r="AV23" s="85" t="str">
        <f t="shared" si="10"/>
        <v xml:space="preserve"> </v>
      </c>
      <c r="AW23" s="70" t="str">
        <f t="shared" si="30"/>
        <v xml:space="preserve"> </v>
      </c>
      <c r="AX23" s="314"/>
      <c r="AY23" s="205" t="str">
        <f t="shared" si="11"/>
        <v xml:space="preserve"> </v>
      </c>
      <c r="AZ23" s="206" t="str">
        <f t="shared" si="12"/>
        <v xml:space="preserve"> </v>
      </c>
      <c r="BA23" s="207" t="str">
        <f t="shared" si="31"/>
        <v xml:space="preserve"> </v>
      </c>
      <c r="BB23" s="315"/>
      <c r="BC23" s="205" t="str">
        <f t="shared" si="13"/>
        <v xml:space="preserve"> </v>
      </c>
      <c r="BD23" s="206" t="str">
        <f t="shared" si="14"/>
        <v xml:space="preserve"> </v>
      </c>
      <c r="BE23" s="207" t="str">
        <f t="shared" si="32"/>
        <v xml:space="preserve"> </v>
      </c>
      <c r="BF23" s="314"/>
      <c r="BG23" s="78" t="str">
        <f t="shared" si="15"/>
        <v xml:space="preserve"> </v>
      </c>
      <c r="BH23" s="87" t="str">
        <f t="shared" si="16"/>
        <v xml:space="preserve"> </v>
      </c>
      <c r="BI23" s="79" t="str">
        <f t="shared" si="33"/>
        <v xml:space="preserve"> </v>
      </c>
      <c r="BJ23" s="316"/>
      <c r="BK23" s="78" t="str">
        <f t="shared" si="17"/>
        <v xml:space="preserve"> </v>
      </c>
      <c r="BL23" s="87" t="str">
        <f t="shared" si="18"/>
        <v xml:space="preserve"> </v>
      </c>
      <c r="BM23" s="79" t="str">
        <f t="shared" si="34"/>
        <v xml:space="preserve"> </v>
      </c>
      <c r="BN23" s="314"/>
      <c r="BO23" s="80" t="str">
        <f t="shared" si="19"/>
        <v xml:space="preserve"> </v>
      </c>
      <c r="BP23" s="88" t="str">
        <f t="shared" si="20"/>
        <v xml:space="preserve"> </v>
      </c>
      <c r="BQ23" s="81" t="str">
        <f t="shared" si="35"/>
        <v xml:space="preserve"> </v>
      </c>
      <c r="BR23" s="317"/>
      <c r="BS23" s="201" t="str">
        <f t="shared" si="21"/>
        <v xml:space="preserve"> </v>
      </c>
      <c r="BT23" s="202" t="str">
        <f t="shared" si="22"/>
        <v xml:space="preserve"> </v>
      </c>
      <c r="BU23" s="203" t="str">
        <f t="shared" si="36"/>
        <v xml:space="preserve"> </v>
      </c>
      <c r="BV23" s="318"/>
      <c r="BW23" s="82" t="str">
        <f t="shared" si="23"/>
        <v xml:space="preserve"> </v>
      </c>
      <c r="BX23" s="89" t="str">
        <f t="shared" si="24"/>
        <v xml:space="preserve"> </v>
      </c>
      <c r="BY23" s="83" t="str">
        <f t="shared" si="37"/>
        <v xml:space="preserve"> </v>
      </c>
      <c r="BZ23" s="317"/>
      <c r="CA23" s="227" t="str">
        <f t="shared" si="25"/>
        <v xml:space="preserve"> </v>
      </c>
      <c r="CB23" s="228" t="str">
        <f t="shared" si="26"/>
        <v xml:space="preserve"> </v>
      </c>
      <c r="CC23" s="229" t="str">
        <f t="shared" si="38"/>
        <v xml:space="preserve"> </v>
      </c>
      <c r="CD23" s="317"/>
      <c r="CE23" s="27"/>
      <c r="CG23" s="98" t="str">
        <f t="shared" si="27"/>
        <v xml:space="preserve"> </v>
      </c>
      <c r="CH23" s="98" t="str">
        <f t="shared" si="27"/>
        <v xml:space="preserve"> </v>
      </c>
      <c r="CI23" s="98" t="str">
        <f t="shared" si="27"/>
        <v xml:space="preserve"> </v>
      </c>
      <c r="CK23" s="98" t="str">
        <f t="shared" si="28"/>
        <v xml:space="preserve"> </v>
      </c>
      <c r="CL23" s="98" t="str">
        <f t="shared" si="28"/>
        <v xml:space="preserve"> </v>
      </c>
      <c r="CM23" s="98" t="str">
        <f t="shared" si="28"/>
        <v xml:space="preserve"> </v>
      </c>
      <c r="CO23" s="22"/>
      <c r="DB23" s="28"/>
    </row>
    <row r="24" spans="1:106" s="26" customFormat="1" ht="24.95" customHeight="1" x14ac:dyDescent="0.25">
      <c r="A24" s="24"/>
      <c r="B24" s="311"/>
      <c r="C24" s="784"/>
      <c r="D24" s="785"/>
      <c r="E24" s="785"/>
      <c r="F24" s="786"/>
      <c r="G24" s="321"/>
      <c r="H24" s="321"/>
      <c r="I24" s="321"/>
      <c r="J24" s="321"/>
      <c r="K24" s="321"/>
      <c r="L24" s="321"/>
      <c r="M24" s="321"/>
      <c r="N24" s="321"/>
      <c r="O24" s="321"/>
      <c r="P24" s="321"/>
      <c r="Q24" s="321"/>
      <c r="R24" s="321"/>
      <c r="S24" s="321"/>
      <c r="T24" s="321"/>
      <c r="U24" s="321"/>
      <c r="V24" s="321"/>
      <c r="W24" s="179"/>
      <c r="X24" s="319" t="str">
        <f t="shared" si="0"/>
        <v xml:space="preserve"> </v>
      </c>
      <c r="Y24" s="319" t="str">
        <f t="shared" si="1"/>
        <v xml:space="preserve"> </v>
      </c>
      <c r="Z24" s="319" t="str">
        <f t="shared" si="2"/>
        <v xml:space="preserve"> </v>
      </c>
      <c r="AA24" s="319" t="str">
        <f t="shared" si="3"/>
        <v xml:space="preserve"> </v>
      </c>
      <c r="AB24" s="319" t="str">
        <f t="shared" si="4"/>
        <v xml:space="preserve"> </v>
      </c>
      <c r="AC24" s="96" t="str">
        <f t="shared" si="5"/>
        <v xml:space="preserve"> </v>
      </c>
      <c r="AD24" s="321"/>
      <c r="AE24" s="321"/>
      <c r="AF24" s="321"/>
      <c r="AG24" s="321"/>
      <c r="AH24" s="321"/>
      <c r="AI24" s="321"/>
      <c r="AJ24" s="321"/>
      <c r="AK24" s="321"/>
      <c r="AL24" s="321"/>
      <c r="AM24" s="321"/>
      <c r="AN24" s="21"/>
      <c r="AO24" s="24"/>
      <c r="AP24" s="96" t="str">
        <f t="shared" si="6"/>
        <v xml:space="preserve"> </v>
      </c>
      <c r="AQ24" s="69" t="str">
        <f t="shared" si="7"/>
        <v xml:space="preserve"> </v>
      </c>
      <c r="AR24" s="85" t="str">
        <f t="shared" si="8"/>
        <v xml:space="preserve"> </v>
      </c>
      <c r="AS24" s="70" t="str">
        <f t="shared" si="29"/>
        <v xml:space="preserve"> </v>
      </c>
      <c r="AT24" s="314"/>
      <c r="AU24" s="69" t="str">
        <f t="shared" si="9"/>
        <v xml:space="preserve"> </v>
      </c>
      <c r="AV24" s="85" t="str">
        <f t="shared" si="10"/>
        <v xml:space="preserve"> </v>
      </c>
      <c r="AW24" s="70" t="str">
        <f t="shared" si="30"/>
        <v xml:space="preserve"> </v>
      </c>
      <c r="AX24" s="314"/>
      <c r="AY24" s="205" t="str">
        <f t="shared" si="11"/>
        <v xml:space="preserve"> </v>
      </c>
      <c r="AZ24" s="206" t="str">
        <f t="shared" si="12"/>
        <v xml:space="preserve"> </v>
      </c>
      <c r="BA24" s="207" t="str">
        <f t="shared" si="31"/>
        <v xml:space="preserve"> </v>
      </c>
      <c r="BB24" s="315"/>
      <c r="BC24" s="205" t="str">
        <f t="shared" si="13"/>
        <v xml:space="preserve"> </v>
      </c>
      <c r="BD24" s="206" t="str">
        <f t="shared" si="14"/>
        <v xml:space="preserve"> </v>
      </c>
      <c r="BE24" s="207" t="str">
        <f t="shared" si="32"/>
        <v xml:space="preserve"> </v>
      </c>
      <c r="BF24" s="314"/>
      <c r="BG24" s="78" t="str">
        <f t="shared" si="15"/>
        <v xml:space="preserve"> </v>
      </c>
      <c r="BH24" s="87" t="str">
        <f t="shared" si="16"/>
        <v xml:space="preserve"> </v>
      </c>
      <c r="BI24" s="79" t="str">
        <f t="shared" si="33"/>
        <v xml:space="preserve"> </v>
      </c>
      <c r="BJ24" s="316"/>
      <c r="BK24" s="78" t="str">
        <f t="shared" si="17"/>
        <v xml:space="preserve"> </v>
      </c>
      <c r="BL24" s="87" t="str">
        <f t="shared" si="18"/>
        <v xml:space="preserve"> </v>
      </c>
      <c r="BM24" s="79" t="str">
        <f t="shared" si="34"/>
        <v xml:space="preserve"> </v>
      </c>
      <c r="BN24" s="314"/>
      <c r="BO24" s="80" t="str">
        <f t="shared" si="19"/>
        <v xml:space="preserve"> </v>
      </c>
      <c r="BP24" s="88" t="str">
        <f t="shared" si="20"/>
        <v xml:space="preserve"> </v>
      </c>
      <c r="BQ24" s="81" t="str">
        <f t="shared" si="35"/>
        <v xml:space="preserve"> </v>
      </c>
      <c r="BR24" s="317"/>
      <c r="BS24" s="201" t="str">
        <f t="shared" si="21"/>
        <v xml:space="preserve"> </v>
      </c>
      <c r="BT24" s="202" t="str">
        <f t="shared" si="22"/>
        <v xml:space="preserve"> </v>
      </c>
      <c r="BU24" s="203" t="str">
        <f t="shared" si="36"/>
        <v xml:space="preserve"> </v>
      </c>
      <c r="BV24" s="318"/>
      <c r="BW24" s="82" t="str">
        <f t="shared" si="23"/>
        <v xml:space="preserve"> </v>
      </c>
      <c r="BX24" s="89" t="str">
        <f t="shared" si="24"/>
        <v xml:space="preserve"> </v>
      </c>
      <c r="BY24" s="83" t="str">
        <f t="shared" si="37"/>
        <v xml:space="preserve"> </v>
      </c>
      <c r="BZ24" s="317"/>
      <c r="CA24" s="227" t="str">
        <f t="shared" si="25"/>
        <v xml:space="preserve"> </v>
      </c>
      <c r="CB24" s="228" t="str">
        <f t="shared" si="26"/>
        <v xml:space="preserve"> </v>
      </c>
      <c r="CC24" s="229" t="str">
        <f t="shared" si="38"/>
        <v xml:space="preserve"> </v>
      </c>
      <c r="CD24" s="317"/>
      <c r="CE24" s="27"/>
      <c r="CG24" s="98" t="str">
        <f t="shared" si="27"/>
        <v xml:space="preserve"> </v>
      </c>
      <c r="CH24" s="98" t="str">
        <f t="shared" si="27"/>
        <v xml:space="preserve"> </v>
      </c>
      <c r="CI24" s="98" t="str">
        <f t="shared" si="27"/>
        <v xml:space="preserve"> </v>
      </c>
      <c r="CK24" s="98" t="str">
        <f t="shared" si="28"/>
        <v xml:space="preserve"> </v>
      </c>
      <c r="CL24" s="98" t="str">
        <f t="shared" si="28"/>
        <v xml:space="preserve"> </v>
      </c>
      <c r="CM24" s="98" t="str">
        <f t="shared" si="28"/>
        <v xml:space="preserve"> </v>
      </c>
      <c r="CO24" s="22"/>
      <c r="DB24" s="28"/>
    </row>
    <row r="25" spans="1:106" s="26" customFormat="1" ht="24.95" customHeight="1" x14ac:dyDescent="0.25">
      <c r="A25" s="24"/>
      <c r="B25" s="311"/>
      <c r="C25" s="784"/>
      <c r="D25" s="785"/>
      <c r="E25" s="785"/>
      <c r="F25" s="786"/>
      <c r="G25" s="321"/>
      <c r="H25" s="321"/>
      <c r="I25" s="321"/>
      <c r="J25" s="321"/>
      <c r="K25" s="321"/>
      <c r="L25" s="321"/>
      <c r="M25" s="321"/>
      <c r="N25" s="321"/>
      <c r="O25" s="321"/>
      <c r="P25" s="321"/>
      <c r="Q25" s="321"/>
      <c r="R25" s="321"/>
      <c r="S25" s="321"/>
      <c r="T25" s="321"/>
      <c r="U25" s="321"/>
      <c r="V25" s="321"/>
      <c r="W25" s="179"/>
      <c r="X25" s="319" t="str">
        <f t="shared" si="0"/>
        <v xml:space="preserve"> </v>
      </c>
      <c r="Y25" s="319" t="str">
        <f t="shared" si="1"/>
        <v xml:space="preserve"> </v>
      </c>
      <c r="Z25" s="319" t="str">
        <f t="shared" si="2"/>
        <v xml:space="preserve"> </v>
      </c>
      <c r="AA25" s="319" t="str">
        <f t="shared" si="3"/>
        <v xml:space="preserve"> </v>
      </c>
      <c r="AB25" s="319" t="str">
        <f t="shared" si="4"/>
        <v xml:space="preserve"> </v>
      </c>
      <c r="AC25" s="96" t="str">
        <f t="shared" si="5"/>
        <v xml:space="preserve"> </v>
      </c>
      <c r="AD25" s="321"/>
      <c r="AE25" s="321"/>
      <c r="AF25" s="321"/>
      <c r="AG25" s="321"/>
      <c r="AH25" s="321"/>
      <c r="AI25" s="321"/>
      <c r="AJ25" s="321"/>
      <c r="AK25" s="321"/>
      <c r="AL25" s="321"/>
      <c r="AM25" s="321"/>
      <c r="AN25" s="21"/>
      <c r="AO25" s="24"/>
      <c r="AP25" s="96" t="str">
        <f t="shared" si="6"/>
        <v xml:space="preserve"> </v>
      </c>
      <c r="AQ25" s="69" t="str">
        <f t="shared" si="7"/>
        <v xml:space="preserve"> </v>
      </c>
      <c r="AR25" s="85" t="str">
        <f t="shared" si="8"/>
        <v xml:space="preserve"> </v>
      </c>
      <c r="AS25" s="70" t="str">
        <f t="shared" si="29"/>
        <v xml:space="preserve"> </v>
      </c>
      <c r="AT25" s="314"/>
      <c r="AU25" s="69" t="str">
        <f t="shared" si="9"/>
        <v xml:space="preserve"> </v>
      </c>
      <c r="AV25" s="85" t="str">
        <f t="shared" si="10"/>
        <v xml:space="preserve"> </v>
      </c>
      <c r="AW25" s="70" t="str">
        <f t="shared" si="30"/>
        <v xml:space="preserve"> </v>
      </c>
      <c r="AX25" s="314"/>
      <c r="AY25" s="205" t="str">
        <f t="shared" si="11"/>
        <v xml:space="preserve"> </v>
      </c>
      <c r="AZ25" s="206" t="str">
        <f t="shared" si="12"/>
        <v xml:space="preserve"> </v>
      </c>
      <c r="BA25" s="207" t="str">
        <f t="shared" si="31"/>
        <v xml:space="preserve"> </v>
      </c>
      <c r="BB25" s="315"/>
      <c r="BC25" s="205" t="str">
        <f t="shared" si="13"/>
        <v xml:space="preserve"> </v>
      </c>
      <c r="BD25" s="206" t="str">
        <f t="shared" si="14"/>
        <v xml:space="preserve"> </v>
      </c>
      <c r="BE25" s="207" t="str">
        <f t="shared" si="32"/>
        <v xml:space="preserve"> </v>
      </c>
      <c r="BF25" s="314"/>
      <c r="BG25" s="78" t="str">
        <f t="shared" si="15"/>
        <v xml:space="preserve"> </v>
      </c>
      <c r="BH25" s="87" t="str">
        <f t="shared" si="16"/>
        <v xml:space="preserve"> </v>
      </c>
      <c r="BI25" s="79" t="str">
        <f t="shared" si="33"/>
        <v xml:space="preserve"> </v>
      </c>
      <c r="BJ25" s="316"/>
      <c r="BK25" s="78" t="str">
        <f t="shared" si="17"/>
        <v xml:space="preserve"> </v>
      </c>
      <c r="BL25" s="87" t="str">
        <f t="shared" si="18"/>
        <v xml:space="preserve"> </v>
      </c>
      <c r="BM25" s="79" t="str">
        <f t="shared" si="34"/>
        <v xml:space="preserve"> </v>
      </c>
      <c r="BN25" s="314"/>
      <c r="BO25" s="80" t="str">
        <f t="shared" si="19"/>
        <v xml:space="preserve"> </v>
      </c>
      <c r="BP25" s="88" t="str">
        <f t="shared" si="20"/>
        <v xml:space="preserve"> </v>
      </c>
      <c r="BQ25" s="81" t="str">
        <f t="shared" si="35"/>
        <v xml:space="preserve"> </v>
      </c>
      <c r="BR25" s="317"/>
      <c r="BS25" s="201" t="str">
        <f t="shared" si="21"/>
        <v xml:space="preserve"> </v>
      </c>
      <c r="BT25" s="202" t="str">
        <f t="shared" si="22"/>
        <v xml:space="preserve"> </v>
      </c>
      <c r="BU25" s="203" t="str">
        <f t="shared" si="36"/>
        <v xml:space="preserve"> </v>
      </c>
      <c r="BV25" s="318"/>
      <c r="BW25" s="82" t="str">
        <f t="shared" si="23"/>
        <v xml:space="preserve"> </v>
      </c>
      <c r="BX25" s="89" t="str">
        <f t="shared" si="24"/>
        <v xml:space="preserve"> </v>
      </c>
      <c r="BY25" s="83" t="str">
        <f t="shared" si="37"/>
        <v xml:space="preserve"> </v>
      </c>
      <c r="BZ25" s="317"/>
      <c r="CA25" s="227" t="str">
        <f t="shared" si="25"/>
        <v xml:space="preserve"> </v>
      </c>
      <c r="CB25" s="228" t="str">
        <f t="shared" si="26"/>
        <v xml:space="preserve"> </v>
      </c>
      <c r="CC25" s="229" t="str">
        <f t="shared" si="38"/>
        <v xml:space="preserve"> </v>
      </c>
      <c r="CD25" s="317"/>
      <c r="CE25" s="27"/>
      <c r="CG25" s="98" t="str">
        <f t="shared" si="27"/>
        <v xml:space="preserve"> </v>
      </c>
      <c r="CH25" s="98" t="str">
        <f t="shared" si="27"/>
        <v xml:space="preserve"> </v>
      </c>
      <c r="CI25" s="98" t="str">
        <f t="shared" si="27"/>
        <v xml:space="preserve"> </v>
      </c>
      <c r="CK25" s="98" t="str">
        <f t="shared" si="28"/>
        <v xml:space="preserve"> </v>
      </c>
      <c r="CL25" s="98" t="str">
        <f t="shared" si="28"/>
        <v xml:space="preserve"> </v>
      </c>
      <c r="CM25" s="98" t="str">
        <f t="shared" si="28"/>
        <v xml:space="preserve"> </v>
      </c>
      <c r="CO25" s="22"/>
      <c r="DB25" s="28"/>
    </row>
    <row r="26" spans="1:106" s="26" customFormat="1" ht="24.95" customHeight="1" x14ac:dyDescent="0.25">
      <c r="A26" s="24"/>
      <c r="B26" s="311"/>
      <c r="C26" s="784"/>
      <c r="D26" s="785"/>
      <c r="E26" s="785"/>
      <c r="F26" s="786"/>
      <c r="G26" s="321"/>
      <c r="H26" s="321"/>
      <c r="I26" s="321"/>
      <c r="J26" s="321"/>
      <c r="K26" s="321"/>
      <c r="L26" s="321"/>
      <c r="M26" s="321"/>
      <c r="N26" s="321"/>
      <c r="O26" s="321"/>
      <c r="P26" s="321"/>
      <c r="Q26" s="321"/>
      <c r="R26" s="321"/>
      <c r="S26" s="321"/>
      <c r="T26" s="321"/>
      <c r="U26" s="321"/>
      <c r="V26" s="321"/>
      <c r="W26" s="179"/>
      <c r="X26" s="319" t="str">
        <f t="shared" si="0"/>
        <v xml:space="preserve"> </v>
      </c>
      <c r="Y26" s="319" t="str">
        <f t="shared" si="1"/>
        <v xml:space="preserve"> </v>
      </c>
      <c r="Z26" s="319" t="str">
        <f t="shared" si="2"/>
        <v xml:space="preserve"> </v>
      </c>
      <c r="AA26" s="319" t="str">
        <f t="shared" si="3"/>
        <v xml:space="preserve"> </v>
      </c>
      <c r="AB26" s="319" t="str">
        <f t="shared" si="4"/>
        <v xml:space="preserve"> </v>
      </c>
      <c r="AC26" s="96" t="str">
        <f t="shared" si="5"/>
        <v xml:space="preserve"> </v>
      </c>
      <c r="AD26" s="321"/>
      <c r="AE26" s="321"/>
      <c r="AF26" s="321"/>
      <c r="AG26" s="321"/>
      <c r="AH26" s="321"/>
      <c r="AI26" s="321"/>
      <c r="AJ26" s="321"/>
      <c r="AK26" s="321"/>
      <c r="AL26" s="321"/>
      <c r="AM26" s="321"/>
      <c r="AN26" s="21"/>
      <c r="AO26" s="24"/>
      <c r="AP26" s="96" t="str">
        <f t="shared" si="6"/>
        <v xml:space="preserve"> </v>
      </c>
      <c r="AQ26" s="69" t="str">
        <f t="shared" si="7"/>
        <v xml:space="preserve"> </v>
      </c>
      <c r="AR26" s="85" t="str">
        <f t="shared" si="8"/>
        <v xml:space="preserve"> </v>
      </c>
      <c r="AS26" s="70" t="str">
        <f t="shared" si="29"/>
        <v xml:space="preserve"> </v>
      </c>
      <c r="AT26" s="314"/>
      <c r="AU26" s="69" t="str">
        <f t="shared" si="9"/>
        <v xml:space="preserve"> </v>
      </c>
      <c r="AV26" s="85" t="str">
        <f t="shared" si="10"/>
        <v xml:space="preserve"> </v>
      </c>
      <c r="AW26" s="70" t="str">
        <f t="shared" si="30"/>
        <v xml:space="preserve"> </v>
      </c>
      <c r="AX26" s="314"/>
      <c r="AY26" s="205" t="str">
        <f t="shared" si="11"/>
        <v xml:space="preserve"> </v>
      </c>
      <c r="AZ26" s="206" t="str">
        <f t="shared" si="12"/>
        <v xml:space="preserve"> </v>
      </c>
      <c r="BA26" s="207" t="str">
        <f t="shared" si="31"/>
        <v xml:space="preserve"> </v>
      </c>
      <c r="BB26" s="315"/>
      <c r="BC26" s="205" t="str">
        <f t="shared" si="13"/>
        <v xml:space="preserve"> </v>
      </c>
      <c r="BD26" s="206" t="str">
        <f t="shared" si="14"/>
        <v xml:space="preserve"> </v>
      </c>
      <c r="BE26" s="207" t="str">
        <f t="shared" si="32"/>
        <v xml:space="preserve"> </v>
      </c>
      <c r="BF26" s="314"/>
      <c r="BG26" s="78" t="str">
        <f t="shared" si="15"/>
        <v xml:space="preserve"> </v>
      </c>
      <c r="BH26" s="87" t="str">
        <f t="shared" si="16"/>
        <v xml:space="preserve"> </v>
      </c>
      <c r="BI26" s="79" t="str">
        <f t="shared" si="33"/>
        <v xml:space="preserve"> </v>
      </c>
      <c r="BJ26" s="316"/>
      <c r="BK26" s="78" t="str">
        <f t="shared" si="17"/>
        <v xml:space="preserve"> </v>
      </c>
      <c r="BL26" s="87" t="str">
        <f t="shared" si="18"/>
        <v xml:space="preserve"> </v>
      </c>
      <c r="BM26" s="79" t="str">
        <f t="shared" si="34"/>
        <v xml:space="preserve"> </v>
      </c>
      <c r="BN26" s="314"/>
      <c r="BO26" s="80" t="str">
        <f t="shared" si="19"/>
        <v xml:space="preserve"> </v>
      </c>
      <c r="BP26" s="88" t="str">
        <f t="shared" si="20"/>
        <v xml:space="preserve"> </v>
      </c>
      <c r="BQ26" s="81" t="str">
        <f t="shared" si="35"/>
        <v xml:space="preserve"> </v>
      </c>
      <c r="BR26" s="317"/>
      <c r="BS26" s="201" t="str">
        <f t="shared" si="21"/>
        <v xml:space="preserve"> </v>
      </c>
      <c r="BT26" s="202" t="str">
        <f t="shared" si="22"/>
        <v xml:space="preserve"> </v>
      </c>
      <c r="BU26" s="203" t="str">
        <f t="shared" si="36"/>
        <v xml:space="preserve"> </v>
      </c>
      <c r="BV26" s="318"/>
      <c r="BW26" s="82" t="str">
        <f t="shared" si="23"/>
        <v xml:space="preserve"> </v>
      </c>
      <c r="BX26" s="89" t="str">
        <f t="shared" si="24"/>
        <v xml:space="preserve"> </v>
      </c>
      <c r="BY26" s="83" t="str">
        <f t="shared" si="37"/>
        <v xml:space="preserve"> </v>
      </c>
      <c r="BZ26" s="317"/>
      <c r="CA26" s="227" t="str">
        <f t="shared" si="25"/>
        <v xml:space="preserve"> </v>
      </c>
      <c r="CB26" s="228" t="str">
        <f t="shared" si="26"/>
        <v xml:space="preserve"> </v>
      </c>
      <c r="CC26" s="229" t="str">
        <f t="shared" si="38"/>
        <v xml:space="preserve"> </v>
      </c>
      <c r="CD26" s="317"/>
      <c r="CE26" s="27"/>
      <c r="CG26" s="98" t="str">
        <f t="shared" si="27"/>
        <v xml:space="preserve"> </v>
      </c>
      <c r="CH26" s="98" t="str">
        <f t="shared" si="27"/>
        <v xml:space="preserve"> </v>
      </c>
      <c r="CI26" s="98" t="str">
        <f t="shared" si="27"/>
        <v xml:space="preserve"> </v>
      </c>
      <c r="CK26" s="98" t="str">
        <f t="shared" si="28"/>
        <v xml:space="preserve"> </v>
      </c>
      <c r="CL26" s="98" t="str">
        <f t="shared" si="28"/>
        <v xml:space="preserve"> </v>
      </c>
      <c r="CM26" s="98" t="str">
        <f t="shared" si="28"/>
        <v xml:space="preserve"> </v>
      </c>
      <c r="CO26" s="22"/>
      <c r="DB26" s="28"/>
    </row>
    <row r="27" spans="1:106" s="26" customFormat="1" ht="24.95" customHeight="1" x14ac:dyDescent="0.25">
      <c r="A27" s="24"/>
      <c r="B27" s="311"/>
      <c r="C27" s="784"/>
      <c r="D27" s="785"/>
      <c r="E27" s="785"/>
      <c r="F27" s="786"/>
      <c r="G27" s="321"/>
      <c r="H27" s="321"/>
      <c r="I27" s="321"/>
      <c r="J27" s="321"/>
      <c r="K27" s="321"/>
      <c r="L27" s="321"/>
      <c r="M27" s="321"/>
      <c r="N27" s="321"/>
      <c r="O27" s="321"/>
      <c r="P27" s="321"/>
      <c r="Q27" s="321"/>
      <c r="R27" s="321"/>
      <c r="S27" s="321"/>
      <c r="T27" s="321"/>
      <c r="U27" s="321"/>
      <c r="V27" s="321"/>
      <c r="W27" s="179"/>
      <c r="X27" s="319" t="str">
        <f t="shared" si="0"/>
        <v xml:space="preserve"> </v>
      </c>
      <c r="Y27" s="319" t="str">
        <f t="shared" si="1"/>
        <v xml:space="preserve"> </v>
      </c>
      <c r="Z27" s="319" t="str">
        <f t="shared" si="2"/>
        <v xml:space="preserve"> </v>
      </c>
      <c r="AA27" s="319" t="str">
        <f t="shared" si="3"/>
        <v xml:space="preserve"> </v>
      </c>
      <c r="AB27" s="319" t="str">
        <f t="shared" si="4"/>
        <v xml:space="preserve"> </v>
      </c>
      <c r="AC27" s="96" t="str">
        <f t="shared" si="5"/>
        <v xml:space="preserve"> </v>
      </c>
      <c r="AD27" s="321"/>
      <c r="AE27" s="321"/>
      <c r="AF27" s="321"/>
      <c r="AG27" s="321"/>
      <c r="AH27" s="321"/>
      <c r="AI27" s="321"/>
      <c r="AJ27" s="321"/>
      <c r="AK27" s="321"/>
      <c r="AL27" s="321"/>
      <c r="AM27" s="321"/>
      <c r="AN27" s="21"/>
      <c r="AO27" s="24"/>
      <c r="AP27" s="96" t="str">
        <f t="shared" si="6"/>
        <v xml:space="preserve"> </v>
      </c>
      <c r="AQ27" s="69" t="str">
        <f t="shared" si="7"/>
        <v xml:space="preserve"> </v>
      </c>
      <c r="AR27" s="85" t="str">
        <f t="shared" si="8"/>
        <v xml:space="preserve"> </v>
      </c>
      <c r="AS27" s="70" t="str">
        <f t="shared" si="29"/>
        <v xml:space="preserve"> </v>
      </c>
      <c r="AT27" s="314"/>
      <c r="AU27" s="69" t="str">
        <f t="shared" si="9"/>
        <v xml:space="preserve"> </v>
      </c>
      <c r="AV27" s="85" t="str">
        <f t="shared" si="10"/>
        <v xml:space="preserve"> </v>
      </c>
      <c r="AW27" s="70" t="str">
        <f t="shared" si="30"/>
        <v xml:space="preserve"> </v>
      </c>
      <c r="AX27" s="314"/>
      <c r="AY27" s="205" t="str">
        <f t="shared" si="11"/>
        <v xml:space="preserve"> </v>
      </c>
      <c r="AZ27" s="206" t="str">
        <f t="shared" si="12"/>
        <v xml:space="preserve"> </v>
      </c>
      <c r="BA27" s="207" t="str">
        <f t="shared" si="31"/>
        <v xml:space="preserve"> </v>
      </c>
      <c r="BB27" s="315"/>
      <c r="BC27" s="205" t="str">
        <f t="shared" si="13"/>
        <v xml:space="preserve"> </v>
      </c>
      <c r="BD27" s="206" t="str">
        <f t="shared" si="14"/>
        <v xml:space="preserve"> </v>
      </c>
      <c r="BE27" s="207" t="str">
        <f t="shared" si="32"/>
        <v xml:space="preserve"> </v>
      </c>
      <c r="BF27" s="314"/>
      <c r="BG27" s="78" t="str">
        <f t="shared" si="15"/>
        <v xml:space="preserve"> </v>
      </c>
      <c r="BH27" s="87" t="str">
        <f t="shared" si="16"/>
        <v xml:space="preserve"> </v>
      </c>
      <c r="BI27" s="79" t="str">
        <f t="shared" si="33"/>
        <v xml:space="preserve"> </v>
      </c>
      <c r="BJ27" s="316"/>
      <c r="BK27" s="78" t="str">
        <f t="shared" si="17"/>
        <v xml:space="preserve"> </v>
      </c>
      <c r="BL27" s="87" t="str">
        <f t="shared" si="18"/>
        <v xml:space="preserve"> </v>
      </c>
      <c r="BM27" s="79" t="str">
        <f t="shared" si="34"/>
        <v xml:space="preserve"> </v>
      </c>
      <c r="BN27" s="314"/>
      <c r="BO27" s="80" t="str">
        <f t="shared" si="19"/>
        <v xml:space="preserve"> </v>
      </c>
      <c r="BP27" s="88" t="str">
        <f t="shared" si="20"/>
        <v xml:space="preserve"> </v>
      </c>
      <c r="BQ27" s="81" t="str">
        <f t="shared" si="35"/>
        <v xml:space="preserve"> </v>
      </c>
      <c r="BR27" s="317"/>
      <c r="BS27" s="201" t="str">
        <f t="shared" si="21"/>
        <v xml:space="preserve"> </v>
      </c>
      <c r="BT27" s="202" t="str">
        <f t="shared" si="22"/>
        <v xml:space="preserve"> </v>
      </c>
      <c r="BU27" s="203" t="str">
        <f t="shared" si="36"/>
        <v xml:space="preserve"> </v>
      </c>
      <c r="BV27" s="318"/>
      <c r="BW27" s="82" t="str">
        <f t="shared" si="23"/>
        <v xml:space="preserve"> </v>
      </c>
      <c r="BX27" s="89" t="str">
        <f t="shared" si="24"/>
        <v xml:space="preserve"> </v>
      </c>
      <c r="BY27" s="83" t="str">
        <f t="shared" si="37"/>
        <v xml:space="preserve"> </v>
      </c>
      <c r="BZ27" s="317"/>
      <c r="CA27" s="227" t="str">
        <f t="shared" si="25"/>
        <v xml:space="preserve"> </v>
      </c>
      <c r="CB27" s="228" t="str">
        <f t="shared" si="26"/>
        <v xml:space="preserve"> </v>
      </c>
      <c r="CC27" s="229" t="str">
        <f t="shared" si="38"/>
        <v xml:space="preserve"> </v>
      </c>
      <c r="CD27" s="317"/>
      <c r="CE27" s="27"/>
      <c r="CG27" s="98" t="str">
        <f t="shared" si="27"/>
        <v xml:space="preserve"> </v>
      </c>
      <c r="CH27" s="98" t="str">
        <f t="shared" si="27"/>
        <v xml:space="preserve"> </v>
      </c>
      <c r="CI27" s="98" t="str">
        <f t="shared" si="27"/>
        <v xml:space="preserve"> </v>
      </c>
      <c r="CK27" s="98" t="str">
        <f t="shared" si="28"/>
        <v xml:space="preserve"> </v>
      </c>
      <c r="CL27" s="98" t="str">
        <f t="shared" si="28"/>
        <v xml:space="preserve"> </v>
      </c>
      <c r="CM27" s="98" t="str">
        <f t="shared" si="28"/>
        <v xml:space="preserve"> </v>
      </c>
      <c r="CO27" s="22"/>
      <c r="DB27" s="28"/>
    </row>
    <row r="28" spans="1:106" s="26" customFormat="1" ht="24.95" customHeight="1" x14ac:dyDescent="0.25">
      <c r="A28" s="24"/>
      <c r="B28" s="311"/>
      <c r="C28" s="784"/>
      <c r="D28" s="785"/>
      <c r="E28" s="785"/>
      <c r="F28" s="786"/>
      <c r="G28" s="321"/>
      <c r="H28" s="321"/>
      <c r="I28" s="321"/>
      <c r="J28" s="321"/>
      <c r="K28" s="321"/>
      <c r="L28" s="321"/>
      <c r="M28" s="321"/>
      <c r="N28" s="321"/>
      <c r="O28" s="321"/>
      <c r="P28" s="321"/>
      <c r="Q28" s="321"/>
      <c r="R28" s="321"/>
      <c r="S28" s="321"/>
      <c r="T28" s="321"/>
      <c r="U28" s="321"/>
      <c r="V28" s="321"/>
      <c r="W28" s="179"/>
      <c r="X28" s="319" t="str">
        <f t="shared" si="0"/>
        <v xml:space="preserve"> </v>
      </c>
      <c r="Y28" s="319" t="str">
        <f t="shared" si="1"/>
        <v xml:space="preserve"> </v>
      </c>
      <c r="Z28" s="319" t="str">
        <f t="shared" si="2"/>
        <v xml:space="preserve"> </v>
      </c>
      <c r="AA28" s="319" t="str">
        <f t="shared" si="3"/>
        <v xml:space="preserve"> </v>
      </c>
      <c r="AB28" s="319" t="str">
        <f t="shared" si="4"/>
        <v xml:space="preserve"> </v>
      </c>
      <c r="AC28" s="96" t="str">
        <f t="shared" si="5"/>
        <v xml:space="preserve"> </v>
      </c>
      <c r="AD28" s="321"/>
      <c r="AE28" s="321"/>
      <c r="AF28" s="321"/>
      <c r="AG28" s="321"/>
      <c r="AH28" s="321"/>
      <c r="AI28" s="321"/>
      <c r="AJ28" s="321"/>
      <c r="AK28" s="321"/>
      <c r="AL28" s="321"/>
      <c r="AM28" s="321"/>
      <c r="AN28" s="21"/>
      <c r="AO28" s="24"/>
      <c r="AP28" s="96" t="str">
        <f t="shared" si="6"/>
        <v xml:space="preserve"> </v>
      </c>
      <c r="AQ28" s="69" t="str">
        <f t="shared" si="7"/>
        <v xml:space="preserve"> </v>
      </c>
      <c r="AR28" s="85" t="str">
        <f t="shared" si="8"/>
        <v xml:space="preserve"> </v>
      </c>
      <c r="AS28" s="70" t="str">
        <f t="shared" si="29"/>
        <v xml:space="preserve"> </v>
      </c>
      <c r="AT28" s="314"/>
      <c r="AU28" s="69" t="str">
        <f t="shared" si="9"/>
        <v xml:space="preserve"> </v>
      </c>
      <c r="AV28" s="85" t="str">
        <f t="shared" si="10"/>
        <v xml:space="preserve"> </v>
      </c>
      <c r="AW28" s="70" t="str">
        <f t="shared" si="30"/>
        <v xml:space="preserve"> </v>
      </c>
      <c r="AX28" s="314"/>
      <c r="AY28" s="205" t="str">
        <f t="shared" si="11"/>
        <v xml:space="preserve"> </v>
      </c>
      <c r="AZ28" s="206" t="str">
        <f t="shared" si="12"/>
        <v xml:space="preserve"> </v>
      </c>
      <c r="BA28" s="207" t="str">
        <f t="shared" si="31"/>
        <v xml:space="preserve"> </v>
      </c>
      <c r="BB28" s="315"/>
      <c r="BC28" s="205" t="str">
        <f t="shared" si="13"/>
        <v xml:space="preserve"> </v>
      </c>
      <c r="BD28" s="206" t="str">
        <f t="shared" si="14"/>
        <v xml:space="preserve"> </v>
      </c>
      <c r="BE28" s="207" t="str">
        <f t="shared" si="32"/>
        <v xml:space="preserve"> </v>
      </c>
      <c r="BF28" s="314"/>
      <c r="BG28" s="78" t="str">
        <f t="shared" si="15"/>
        <v xml:space="preserve"> </v>
      </c>
      <c r="BH28" s="87" t="str">
        <f t="shared" si="16"/>
        <v xml:space="preserve"> </v>
      </c>
      <c r="BI28" s="79" t="str">
        <f t="shared" si="33"/>
        <v xml:space="preserve"> </v>
      </c>
      <c r="BJ28" s="316"/>
      <c r="BK28" s="78" t="str">
        <f t="shared" si="17"/>
        <v xml:space="preserve"> </v>
      </c>
      <c r="BL28" s="87" t="str">
        <f t="shared" si="18"/>
        <v xml:space="preserve"> </v>
      </c>
      <c r="BM28" s="79" t="str">
        <f t="shared" si="34"/>
        <v xml:space="preserve"> </v>
      </c>
      <c r="BN28" s="314"/>
      <c r="BO28" s="80" t="str">
        <f t="shared" si="19"/>
        <v xml:space="preserve"> </v>
      </c>
      <c r="BP28" s="88" t="str">
        <f t="shared" si="20"/>
        <v xml:space="preserve"> </v>
      </c>
      <c r="BQ28" s="81" t="str">
        <f t="shared" si="35"/>
        <v xml:space="preserve"> </v>
      </c>
      <c r="BR28" s="317"/>
      <c r="BS28" s="201" t="str">
        <f t="shared" si="21"/>
        <v xml:space="preserve"> </v>
      </c>
      <c r="BT28" s="202" t="str">
        <f t="shared" si="22"/>
        <v xml:space="preserve"> </v>
      </c>
      <c r="BU28" s="203" t="str">
        <f t="shared" si="36"/>
        <v xml:space="preserve"> </v>
      </c>
      <c r="BV28" s="318"/>
      <c r="BW28" s="82" t="str">
        <f t="shared" si="23"/>
        <v xml:space="preserve"> </v>
      </c>
      <c r="BX28" s="89" t="str">
        <f t="shared" si="24"/>
        <v xml:space="preserve"> </v>
      </c>
      <c r="BY28" s="83" t="str">
        <f t="shared" si="37"/>
        <v xml:space="preserve"> </v>
      </c>
      <c r="BZ28" s="317"/>
      <c r="CA28" s="227" t="str">
        <f t="shared" si="25"/>
        <v xml:space="preserve"> </v>
      </c>
      <c r="CB28" s="228" t="str">
        <f t="shared" si="26"/>
        <v xml:space="preserve"> </v>
      </c>
      <c r="CC28" s="229" t="str">
        <f t="shared" si="38"/>
        <v xml:space="preserve"> </v>
      </c>
      <c r="CD28" s="317"/>
      <c r="CE28" s="27"/>
      <c r="CG28" s="98" t="str">
        <f t="shared" si="27"/>
        <v xml:space="preserve"> </v>
      </c>
      <c r="CH28" s="98" t="str">
        <f t="shared" si="27"/>
        <v xml:space="preserve"> </v>
      </c>
      <c r="CI28" s="98" t="str">
        <f t="shared" si="27"/>
        <v xml:space="preserve"> </v>
      </c>
      <c r="CK28" s="98" t="str">
        <f t="shared" si="28"/>
        <v xml:space="preserve"> </v>
      </c>
      <c r="CL28" s="98" t="str">
        <f t="shared" si="28"/>
        <v xml:space="preserve"> </v>
      </c>
      <c r="CM28" s="98" t="str">
        <f t="shared" si="28"/>
        <v xml:space="preserve"> </v>
      </c>
      <c r="CO28" s="22"/>
      <c r="DB28" s="28"/>
    </row>
    <row r="29" spans="1:106" s="26" customFormat="1" ht="24.95" customHeight="1" x14ac:dyDescent="0.25">
      <c r="A29" s="24"/>
      <c r="B29" s="311"/>
      <c r="C29" s="784"/>
      <c r="D29" s="785"/>
      <c r="E29" s="785"/>
      <c r="F29" s="786"/>
      <c r="G29" s="321"/>
      <c r="H29" s="321"/>
      <c r="I29" s="321"/>
      <c r="J29" s="321"/>
      <c r="K29" s="321"/>
      <c r="L29" s="321"/>
      <c r="M29" s="321"/>
      <c r="N29" s="321"/>
      <c r="O29" s="321"/>
      <c r="P29" s="321"/>
      <c r="Q29" s="321"/>
      <c r="R29" s="321"/>
      <c r="S29" s="321"/>
      <c r="T29" s="321"/>
      <c r="U29" s="321"/>
      <c r="V29" s="321"/>
      <c r="W29" s="179"/>
      <c r="X29" s="319" t="str">
        <f t="shared" si="0"/>
        <v xml:space="preserve"> </v>
      </c>
      <c r="Y29" s="319" t="str">
        <f t="shared" si="1"/>
        <v xml:space="preserve"> </v>
      </c>
      <c r="Z29" s="319" t="str">
        <f t="shared" si="2"/>
        <v xml:space="preserve"> </v>
      </c>
      <c r="AA29" s="319" t="str">
        <f t="shared" si="3"/>
        <v xml:space="preserve"> </v>
      </c>
      <c r="AB29" s="319" t="str">
        <f t="shared" si="4"/>
        <v xml:space="preserve"> </v>
      </c>
      <c r="AC29" s="96" t="str">
        <f t="shared" si="5"/>
        <v xml:space="preserve"> </v>
      </c>
      <c r="AD29" s="321"/>
      <c r="AE29" s="321"/>
      <c r="AF29" s="321"/>
      <c r="AG29" s="321"/>
      <c r="AH29" s="321"/>
      <c r="AI29" s="321"/>
      <c r="AJ29" s="321"/>
      <c r="AK29" s="321"/>
      <c r="AL29" s="321"/>
      <c r="AM29" s="321"/>
      <c r="AN29" s="21"/>
      <c r="AO29" s="24"/>
      <c r="AP29" s="96" t="str">
        <f t="shared" si="6"/>
        <v xml:space="preserve"> </v>
      </c>
      <c r="AQ29" s="69" t="str">
        <f t="shared" si="7"/>
        <v xml:space="preserve"> </v>
      </c>
      <c r="AR29" s="85" t="str">
        <f t="shared" si="8"/>
        <v xml:space="preserve"> </v>
      </c>
      <c r="AS29" s="70" t="str">
        <f t="shared" si="29"/>
        <v xml:space="preserve"> </v>
      </c>
      <c r="AT29" s="314"/>
      <c r="AU29" s="69" t="str">
        <f t="shared" si="9"/>
        <v xml:space="preserve"> </v>
      </c>
      <c r="AV29" s="85" t="str">
        <f t="shared" si="10"/>
        <v xml:space="preserve"> </v>
      </c>
      <c r="AW29" s="70" t="str">
        <f t="shared" si="30"/>
        <v xml:space="preserve"> </v>
      </c>
      <c r="AX29" s="314"/>
      <c r="AY29" s="205" t="str">
        <f t="shared" si="11"/>
        <v xml:space="preserve"> </v>
      </c>
      <c r="AZ29" s="206" t="str">
        <f t="shared" si="12"/>
        <v xml:space="preserve"> </v>
      </c>
      <c r="BA29" s="207" t="str">
        <f t="shared" si="31"/>
        <v xml:space="preserve"> </v>
      </c>
      <c r="BB29" s="315"/>
      <c r="BC29" s="205" t="str">
        <f t="shared" si="13"/>
        <v xml:space="preserve"> </v>
      </c>
      <c r="BD29" s="206" t="str">
        <f t="shared" si="14"/>
        <v xml:space="preserve"> </v>
      </c>
      <c r="BE29" s="207" t="str">
        <f t="shared" si="32"/>
        <v xml:space="preserve"> </v>
      </c>
      <c r="BF29" s="314"/>
      <c r="BG29" s="78" t="str">
        <f t="shared" si="15"/>
        <v xml:space="preserve"> </v>
      </c>
      <c r="BH29" s="87" t="str">
        <f t="shared" si="16"/>
        <v xml:space="preserve"> </v>
      </c>
      <c r="BI29" s="79" t="str">
        <f t="shared" si="33"/>
        <v xml:space="preserve"> </v>
      </c>
      <c r="BJ29" s="316"/>
      <c r="BK29" s="78" t="str">
        <f t="shared" si="17"/>
        <v xml:space="preserve"> </v>
      </c>
      <c r="BL29" s="87" t="str">
        <f t="shared" si="18"/>
        <v xml:space="preserve"> </v>
      </c>
      <c r="BM29" s="79" t="str">
        <f t="shared" si="34"/>
        <v xml:space="preserve"> </v>
      </c>
      <c r="BN29" s="314"/>
      <c r="BO29" s="80" t="str">
        <f t="shared" si="19"/>
        <v xml:space="preserve"> </v>
      </c>
      <c r="BP29" s="88" t="str">
        <f t="shared" si="20"/>
        <v xml:space="preserve"> </v>
      </c>
      <c r="BQ29" s="81" t="str">
        <f t="shared" si="35"/>
        <v xml:space="preserve"> </v>
      </c>
      <c r="BR29" s="317"/>
      <c r="BS29" s="201" t="str">
        <f t="shared" si="21"/>
        <v xml:space="preserve"> </v>
      </c>
      <c r="BT29" s="202" t="str">
        <f t="shared" si="22"/>
        <v xml:space="preserve"> </v>
      </c>
      <c r="BU29" s="203" t="str">
        <f t="shared" si="36"/>
        <v xml:space="preserve"> </v>
      </c>
      <c r="BV29" s="318"/>
      <c r="BW29" s="82" t="str">
        <f t="shared" si="23"/>
        <v xml:space="preserve"> </v>
      </c>
      <c r="BX29" s="89" t="str">
        <f t="shared" si="24"/>
        <v xml:space="preserve"> </v>
      </c>
      <c r="BY29" s="83" t="str">
        <f t="shared" si="37"/>
        <v xml:space="preserve"> </v>
      </c>
      <c r="BZ29" s="317"/>
      <c r="CA29" s="227" t="str">
        <f t="shared" si="25"/>
        <v xml:space="preserve"> </v>
      </c>
      <c r="CB29" s="228" t="str">
        <f t="shared" si="26"/>
        <v xml:space="preserve"> </v>
      </c>
      <c r="CC29" s="229" t="str">
        <f t="shared" si="38"/>
        <v xml:space="preserve"> </v>
      </c>
      <c r="CD29" s="317"/>
      <c r="CE29" s="27"/>
      <c r="CG29" s="98" t="str">
        <f t="shared" si="27"/>
        <v xml:space="preserve"> </v>
      </c>
      <c r="CH29" s="98" t="str">
        <f t="shared" si="27"/>
        <v xml:space="preserve"> </v>
      </c>
      <c r="CI29" s="98" t="str">
        <f t="shared" si="27"/>
        <v xml:space="preserve"> </v>
      </c>
      <c r="CK29" s="98" t="str">
        <f t="shared" si="28"/>
        <v xml:space="preserve"> </v>
      </c>
      <c r="CL29" s="98" t="str">
        <f t="shared" si="28"/>
        <v xml:space="preserve"> </v>
      </c>
      <c r="CM29" s="98" t="str">
        <f t="shared" si="28"/>
        <v xml:space="preserve"> </v>
      </c>
      <c r="CO29" s="22"/>
      <c r="DB29" s="28"/>
    </row>
    <row r="30" spans="1:106" s="26" customFormat="1" ht="24.95" customHeight="1" x14ac:dyDescent="0.25">
      <c r="A30" s="24"/>
      <c r="B30" s="311"/>
      <c r="C30" s="784"/>
      <c r="D30" s="785"/>
      <c r="E30" s="785"/>
      <c r="F30" s="786"/>
      <c r="G30" s="321"/>
      <c r="H30" s="321"/>
      <c r="I30" s="321"/>
      <c r="J30" s="321"/>
      <c r="K30" s="321"/>
      <c r="L30" s="321"/>
      <c r="M30" s="321"/>
      <c r="N30" s="321"/>
      <c r="O30" s="321"/>
      <c r="P30" s="321"/>
      <c r="Q30" s="321"/>
      <c r="R30" s="321"/>
      <c r="S30" s="321"/>
      <c r="T30" s="321"/>
      <c r="U30" s="321"/>
      <c r="V30" s="321"/>
      <c r="W30" s="179"/>
      <c r="X30" s="319" t="str">
        <f t="shared" si="0"/>
        <v xml:space="preserve"> </v>
      </c>
      <c r="Y30" s="319" t="str">
        <f t="shared" si="1"/>
        <v xml:space="preserve"> </v>
      </c>
      <c r="Z30" s="319" t="str">
        <f t="shared" si="2"/>
        <v xml:space="preserve"> </v>
      </c>
      <c r="AA30" s="319" t="str">
        <f t="shared" si="3"/>
        <v xml:space="preserve"> </v>
      </c>
      <c r="AB30" s="319" t="str">
        <f t="shared" si="4"/>
        <v xml:space="preserve"> </v>
      </c>
      <c r="AC30" s="96" t="str">
        <f t="shared" si="5"/>
        <v xml:space="preserve"> </v>
      </c>
      <c r="AD30" s="321"/>
      <c r="AE30" s="321"/>
      <c r="AF30" s="321"/>
      <c r="AG30" s="321"/>
      <c r="AH30" s="321"/>
      <c r="AI30" s="321"/>
      <c r="AJ30" s="321"/>
      <c r="AK30" s="321"/>
      <c r="AL30" s="321"/>
      <c r="AM30" s="321"/>
      <c r="AN30" s="21"/>
      <c r="AO30" s="24"/>
      <c r="AP30" s="96" t="str">
        <f t="shared" si="6"/>
        <v xml:space="preserve"> </v>
      </c>
      <c r="AQ30" s="69" t="str">
        <f t="shared" si="7"/>
        <v xml:space="preserve"> </v>
      </c>
      <c r="AR30" s="85" t="str">
        <f t="shared" si="8"/>
        <v xml:space="preserve"> </v>
      </c>
      <c r="AS30" s="70" t="str">
        <f t="shared" si="29"/>
        <v xml:space="preserve"> </v>
      </c>
      <c r="AT30" s="314"/>
      <c r="AU30" s="69" t="str">
        <f t="shared" si="9"/>
        <v xml:space="preserve"> </v>
      </c>
      <c r="AV30" s="85" t="str">
        <f t="shared" si="10"/>
        <v xml:space="preserve"> </v>
      </c>
      <c r="AW30" s="70" t="str">
        <f t="shared" si="30"/>
        <v xml:space="preserve"> </v>
      </c>
      <c r="AX30" s="314"/>
      <c r="AY30" s="205" t="str">
        <f t="shared" si="11"/>
        <v xml:space="preserve"> </v>
      </c>
      <c r="AZ30" s="206" t="str">
        <f t="shared" si="12"/>
        <v xml:space="preserve"> </v>
      </c>
      <c r="BA30" s="207" t="str">
        <f t="shared" si="31"/>
        <v xml:space="preserve"> </v>
      </c>
      <c r="BB30" s="315"/>
      <c r="BC30" s="205" t="str">
        <f t="shared" si="13"/>
        <v xml:space="preserve"> </v>
      </c>
      <c r="BD30" s="206" t="str">
        <f t="shared" si="14"/>
        <v xml:space="preserve"> </v>
      </c>
      <c r="BE30" s="207" t="str">
        <f t="shared" si="32"/>
        <v xml:space="preserve"> </v>
      </c>
      <c r="BF30" s="314"/>
      <c r="BG30" s="78" t="str">
        <f t="shared" si="15"/>
        <v xml:space="preserve"> </v>
      </c>
      <c r="BH30" s="87" t="str">
        <f t="shared" si="16"/>
        <v xml:space="preserve"> </v>
      </c>
      <c r="BI30" s="79" t="str">
        <f t="shared" si="33"/>
        <v xml:space="preserve"> </v>
      </c>
      <c r="BJ30" s="316"/>
      <c r="BK30" s="78" t="str">
        <f t="shared" si="17"/>
        <v xml:space="preserve"> </v>
      </c>
      <c r="BL30" s="87" t="str">
        <f t="shared" si="18"/>
        <v xml:space="preserve"> </v>
      </c>
      <c r="BM30" s="79" t="str">
        <f t="shared" si="34"/>
        <v xml:space="preserve"> </v>
      </c>
      <c r="BN30" s="314"/>
      <c r="BO30" s="80" t="str">
        <f t="shared" si="19"/>
        <v xml:space="preserve"> </v>
      </c>
      <c r="BP30" s="88" t="str">
        <f t="shared" si="20"/>
        <v xml:space="preserve"> </v>
      </c>
      <c r="BQ30" s="81" t="str">
        <f t="shared" si="35"/>
        <v xml:space="preserve"> </v>
      </c>
      <c r="BR30" s="317"/>
      <c r="BS30" s="201" t="str">
        <f t="shared" si="21"/>
        <v xml:space="preserve"> </v>
      </c>
      <c r="BT30" s="202" t="str">
        <f t="shared" si="22"/>
        <v xml:space="preserve"> </v>
      </c>
      <c r="BU30" s="203" t="str">
        <f t="shared" si="36"/>
        <v xml:space="preserve"> </v>
      </c>
      <c r="BV30" s="318"/>
      <c r="BW30" s="82" t="str">
        <f t="shared" si="23"/>
        <v xml:space="preserve"> </v>
      </c>
      <c r="BX30" s="89" t="str">
        <f t="shared" si="24"/>
        <v xml:space="preserve"> </v>
      </c>
      <c r="BY30" s="83" t="str">
        <f t="shared" si="37"/>
        <v xml:space="preserve"> </v>
      </c>
      <c r="BZ30" s="317"/>
      <c r="CA30" s="227" t="str">
        <f t="shared" si="25"/>
        <v xml:space="preserve"> </v>
      </c>
      <c r="CB30" s="228" t="str">
        <f t="shared" si="26"/>
        <v xml:space="preserve"> </v>
      </c>
      <c r="CC30" s="229" t="str">
        <f t="shared" si="38"/>
        <v xml:space="preserve"> </v>
      </c>
      <c r="CD30" s="317"/>
      <c r="CE30" s="27"/>
      <c r="CG30" s="98" t="str">
        <f t="shared" si="27"/>
        <v xml:space="preserve"> </v>
      </c>
      <c r="CH30" s="98" t="str">
        <f t="shared" si="27"/>
        <v xml:space="preserve"> </v>
      </c>
      <c r="CI30" s="98" t="str">
        <f t="shared" si="27"/>
        <v xml:space="preserve"> </v>
      </c>
      <c r="CK30" s="98" t="str">
        <f t="shared" si="28"/>
        <v xml:space="preserve"> </v>
      </c>
      <c r="CL30" s="98" t="str">
        <f t="shared" si="28"/>
        <v xml:space="preserve"> </v>
      </c>
      <c r="CM30" s="98" t="str">
        <f t="shared" si="28"/>
        <v xml:space="preserve"> </v>
      </c>
      <c r="CO30" s="22"/>
      <c r="DB30" s="28"/>
    </row>
    <row r="31" spans="1:106" s="26" customFormat="1" ht="24.95" customHeight="1" x14ac:dyDescent="0.25">
      <c r="A31" s="24"/>
      <c r="B31" s="311"/>
      <c r="C31" s="784"/>
      <c r="D31" s="785"/>
      <c r="E31" s="785"/>
      <c r="F31" s="786"/>
      <c r="G31" s="321"/>
      <c r="H31" s="321"/>
      <c r="I31" s="321"/>
      <c r="J31" s="321"/>
      <c r="K31" s="321"/>
      <c r="L31" s="321"/>
      <c r="M31" s="321"/>
      <c r="N31" s="321"/>
      <c r="O31" s="321"/>
      <c r="P31" s="321"/>
      <c r="Q31" s="321"/>
      <c r="R31" s="321"/>
      <c r="S31" s="321"/>
      <c r="T31" s="321"/>
      <c r="U31" s="321"/>
      <c r="V31" s="321"/>
      <c r="W31" s="179"/>
      <c r="X31" s="319" t="str">
        <f t="shared" si="0"/>
        <v xml:space="preserve"> </v>
      </c>
      <c r="Y31" s="319" t="str">
        <f t="shared" si="1"/>
        <v xml:space="preserve"> </v>
      </c>
      <c r="Z31" s="319" t="str">
        <f t="shared" si="2"/>
        <v xml:space="preserve"> </v>
      </c>
      <c r="AA31" s="319" t="str">
        <f t="shared" si="3"/>
        <v xml:space="preserve"> </v>
      </c>
      <c r="AB31" s="319" t="str">
        <f t="shared" si="4"/>
        <v xml:space="preserve"> </v>
      </c>
      <c r="AC31" s="96" t="str">
        <f t="shared" si="5"/>
        <v xml:space="preserve"> </v>
      </c>
      <c r="AD31" s="321"/>
      <c r="AE31" s="321"/>
      <c r="AF31" s="321"/>
      <c r="AG31" s="321"/>
      <c r="AH31" s="321"/>
      <c r="AI31" s="321"/>
      <c r="AJ31" s="321"/>
      <c r="AK31" s="321"/>
      <c r="AL31" s="321"/>
      <c r="AM31" s="321"/>
      <c r="AN31" s="21"/>
      <c r="AO31" s="24"/>
      <c r="AP31" s="96" t="str">
        <f t="shared" si="6"/>
        <v xml:space="preserve"> </v>
      </c>
      <c r="AQ31" s="69" t="str">
        <f t="shared" si="7"/>
        <v xml:space="preserve"> </v>
      </c>
      <c r="AR31" s="85" t="str">
        <f t="shared" si="8"/>
        <v xml:space="preserve"> </v>
      </c>
      <c r="AS31" s="70" t="str">
        <f t="shared" si="29"/>
        <v xml:space="preserve"> </v>
      </c>
      <c r="AT31" s="314"/>
      <c r="AU31" s="69" t="str">
        <f t="shared" si="9"/>
        <v xml:space="preserve"> </v>
      </c>
      <c r="AV31" s="85" t="str">
        <f t="shared" si="10"/>
        <v xml:space="preserve"> </v>
      </c>
      <c r="AW31" s="70" t="str">
        <f t="shared" si="30"/>
        <v xml:space="preserve"> </v>
      </c>
      <c r="AX31" s="314"/>
      <c r="AY31" s="205" t="str">
        <f t="shared" si="11"/>
        <v xml:space="preserve"> </v>
      </c>
      <c r="AZ31" s="206" t="str">
        <f t="shared" si="12"/>
        <v xml:space="preserve"> </v>
      </c>
      <c r="BA31" s="207" t="str">
        <f t="shared" si="31"/>
        <v xml:space="preserve"> </v>
      </c>
      <c r="BB31" s="315"/>
      <c r="BC31" s="205" t="str">
        <f t="shared" si="13"/>
        <v xml:space="preserve"> </v>
      </c>
      <c r="BD31" s="206" t="str">
        <f t="shared" si="14"/>
        <v xml:space="preserve"> </v>
      </c>
      <c r="BE31" s="207" t="str">
        <f t="shared" si="32"/>
        <v xml:space="preserve"> </v>
      </c>
      <c r="BF31" s="314"/>
      <c r="BG31" s="78" t="str">
        <f t="shared" si="15"/>
        <v xml:space="preserve"> </v>
      </c>
      <c r="BH31" s="87" t="str">
        <f t="shared" si="16"/>
        <v xml:space="preserve"> </v>
      </c>
      <c r="BI31" s="79" t="str">
        <f t="shared" si="33"/>
        <v xml:space="preserve"> </v>
      </c>
      <c r="BJ31" s="316"/>
      <c r="BK31" s="78" t="str">
        <f t="shared" si="17"/>
        <v xml:space="preserve"> </v>
      </c>
      <c r="BL31" s="87" t="str">
        <f t="shared" si="18"/>
        <v xml:space="preserve"> </v>
      </c>
      <c r="BM31" s="79" t="str">
        <f t="shared" si="34"/>
        <v xml:space="preserve"> </v>
      </c>
      <c r="BN31" s="314"/>
      <c r="BO31" s="80" t="str">
        <f t="shared" si="19"/>
        <v xml:space="preserve"> </v>
      </c>
      <c r="BP31" s="88" t="str">
        <f t="shared" si="20"/>
        <v xml:space="preserve"> </v>
      </c>
      <c r="BQ31" s="81" t="str">
        <f t="shared" si="35"/>
        <v xml:space="preserve"> </v>
      </c>
      <c r="BR31" s="317"/>
      <c r="BS31" s="201" t="str">
        <f t="shared" si="21"/>
        <v xml:space="preserve"> </v>
      </c>
      <c r="BT31" s="202" t="str">
        <f t="shared" si="22"/>
        <v xml:space="preserve"> </v>
      </c>
      <c r="BU31" s="203" t="str">
        <f t="shared" si="36"/>
        <v xml:space="preserve"> </v>
      </c>
      <c r="BV31" s="318"/>
      <c r="BW31" s="82" t="str">
        <f t="shared" si="23"/>
        <v xml:space="preserve"> </v>
      </c>
      <c r="BX31" s="89" t="str">
        <f t="shared" si="24"/>
        <v xml:space="preserve"> </v>
      </c>
      <c r="BY31" s="83" t="str">
        <f t="shared" si="37"/>
        <v xml:space="preserve"> </v>
      </c>
      <c r="BZ31" s="317"/>
      <c r="CA31" s="227" t="str">
        <f t="shared" si="25"/>
        <v xml:space="preserve"> </v>
      </c>
      <c r="CB31" s="228" t="str">
        <f t="shared" si="26"/>
        <v xml:space="preserve"> </v>
      </c>
      <c r="CC31" s="229" t="str">
        <f t="shared" si="38"/>
        <v xml:space="preserve"> </v>
      </c>
      <c r="CD31" s="317"/>
      <c r="CE31" s="27"/>
      <c r="CG31" s="98" t="str">
        <f t="shared" si="27"/>
        <v xml:space="preserve"> </v>
      </c>
      <c r="CH31" s="98" t="str">
        <f t="shared" si="27"/>
        <v xml:space="preserve"> </v>
      </c>
      <c r="CI31" s="98" t="str">
        <f t="shared" si="27"/>
        <v xml:space="preserve"> </v>
      </c>
      <c r="CK31" s="98" t="str">
        <f t="shared" si="28"/>
        <v xml:space="preserve"> </v>
      </c>
      <c r="CL31" s="98" t="str">
        <f t="shared" si="28"/>
        <v xml:space="preserve"> </v>
      </c>
      <c r="CM31" s="98" t="str">
        <f t="shared" si="28"/>
        <v xml:space="preserve"> </v>
      </c>
      <c r="CO31" s="22"/>
      <c r="DB31" s="28"/>
    </row>
    <row r="32" spans="1:106" s="26" customFormat="1" ht="24.95" customHeight="1" x14ac:dyDescent="0.25">
      <c r="A32" s="24"/>
      <c r="B32" s="311"/>
      <c r="C32" s="784"/>
      <c r="D32" s="785"/>
      <c r="E32" s="785"/>
      <c r="F32" s="786"/>
      <c r="G32" s="321"/>
      <c r="H32" s="321"/>
      <c r="I32" s="321"/>
      <c r="J32" s="321"/>
      <c r="K32" s="321"/>
      <c r="L32" s="321"/>
      <c r="M32" s="321"/>
      <c r="N32" s="321"/>
      <c r="O32" s="321"/>
      <c r="P32" s="321"/>
      <c r="Q32" s="321"/>
      <c r="R32" s="321"/>
      <c r="S32" s="321"/>
      <c r="T32" s="321"/>
      <c r="U32" s="321"/>
      <c r="V32" s="321"/>
      <c r="W32" s="179"/>
      <c r="X32" s="319" t="str">
        <f t="shared" si="0"/>
        <v xml:space="preserve"> </v>
      </c>
      <c r="Y32" s="319" t="str">
        <f t="shared" si="1"/>
        <v xml:space="preserve"> </v>
      </c>
      <c r="Z32" s="319" t="str">
        <f t="shared" si="2"/>
        <v xml:space="preserve"> </v>
      </c>
      <c r="AA32" s="319" t="str">
        <f t="shared" si="3"/>
        <v xml:space="preserve"> </v>
      </c>
      <c r="AB32" s="319" t="str">
        <f t="shared" si="4"/>
        <v xml:space="preserve"> </v>
      </c>
      <c r="AC32" s="96" t="str">
        <f t="shared" si="5"/>
        <v xml:space="preserve"> </v>
      </c>
      <c r="AD32" s="321"/>
      <c r="AE32" s="321"/>
      <c r="AF32" s="321"/>
      <c r="AG32" s="321"/>
      <c r="AH32" s="321"/>
      <c r="AI32" s="321"/>
      <c r="AJ32" s="321"/>
      <c r="AK32" s="321"/>
      <c r="AL32" s="321"/>
      <c r="AM32" s="321"/>
      <c r="AN32" s="21"/>
      <c r="AO32" s="24"/>
      <c r="AP32" s="96" t="str">
        <f t="shared" si="6"/>
        <v xml:space="preserve"> </v>
      </c>
      <c r="AQ32" s="69" t="str">
        <f t="shared" si="7"/>
        <v xml:space="preserve"> </v>
      </c>
      <c r="AR32" s="85" t="str">
        <f t="shared" si="8"/>
        <v xml:space="preserve"> </v>
      </c>
      <c r="AS32" s="70" t="str">
        <f t="shared" si="29"/>
        <v xml:space="preserve"> </v>
      </c>
      <c r="AT32" s="314"/>
      <c r="AU32" s="69" t="str">
        <f t="shared" si="9"/>
        <v xml:space="preserve"> </v>
      </c>
      <c r="AV32" s="85" t="str">
        <f t="shared" si="10"/>
        <v xml:space="preserve"> </v>
      </c>
      <c r="AW32" s="70" t="str">
        <f t="shared" si="30"/>
        <v xml:space="preserve"> </v>
      </c>
      <c r="AX32" s="314"/>
      <c r="AY32" s="205" t="str">
        <f t="shared" si="11"/>
        <v xml:space="preserve"> </v>
      </c>
      <c r="AZ32" s="206" t="str">
        <f t="shared" si="12"/>
        <v xml:space="preserve"> </v>
      </c>
      <c r="BA32" s="207" t="str">
        <f t="shared" si="31"/>
        <v xml:space="preserve"> </v>
      </c>
      <c r="BB32" s="315"/>
      <c r="BC32" s="205" t="str">
        <f t="shared" si="13"/>
        <v xml:space="preserve"> </v>
      </c>
      <c r="BD32" s="206" t="str">
        <f t="shared" si="14"/>
        <v xml:space="preserve"> </v>
      </c>
      <c r="BE32" s="207" t="str">
        <f t="shared" si="32"/>
        <v xml:space="preserve"> </v>
      </c>
      <c r="BF32" s="314"/>
      <c r="BG32" s="78" t="str">
        <f t="shared" si="15"/>
        <v xml:space="preserve"> </v>
      </c>
      <c r="BH32" s="87" t="str">
        <f t="shared" si="16"/>
        <v xml:space="preserve"> </v>
      </c>
      <c r="BI32" s="79" t="str">
        <f t="shared" si="33"/>
        <v xml:space="preserve"> </v>
      </c>
      <c r="BJ32" s="316"/>
      <c r="BK32" s="78" t="str">
        <f t="shared" si="17"/>
        <v xml:space="preserve"> </v>
      </c>
      <c r="BL32" s="87" t="str">
        <f t="shared" si="18"/>
        <v xml:space="preserve"> </v>
      </c>
      <c r="BM32" s="79" t="str">
        <f t="shared" si="34"/>
        <v xml:space="preserve"> </v>
      </c>
      <c r="BN32" s="314"/>
      <c r="BO32" s="80" t="str">
        <f t="shared" si="19"/>
        <v xml:space="preserve"> </v>
      </c>
      <c r="BP32" s="88" t="str">
        <f t="shared" si="20"/>
        <v xml:space="preserve"> </v>
      </c>
      <c r="BQ32" s="81" t="str">
        <f t="shared" si="35"/>
        <v xml:space="preserve"> </v>
      </c>
      <c r="BR32" s="317"/>
      <c r="BS32" s="201" t="str">
        <f t="shared" si="21"/>
        <v xml:space="preserve"> </v>
      </c>
      <c r="BT32" s="202" t="str">
        <f t="shared" si="22"/>
        <v xml:space="preserve"> </v>
      </c>
      <c r="BU32" s="203" t="str">
        <f t="shared" si="36"/>
        <v xml:space="preserve"> </v>
      </c>
      <c r="BV32" s="318"/>
      <c r="BW32" s="82" t="str">
        <f t="shared" si="23"/>
        <v xml:space="preserve"> </v>
      </c>
      <c r="BX32" s="89" t="str">
        <f t="shared" si="24"/>
        <v xml:space="preserve"> </v>
      </c>
      <c r="BY32" s="83" t="str">
        <f t="shared" si="37"/>
        <v xml:space="preserve"> </v>
      </c>
      <c r="BZ32" s="317"/>
      <c r="CA32" s="227" t="str">
        <f t="shared" si="25"/>
        <v xml:space="preserve"> </v>
      </c>
      <c r="CB32" s="228" t="str">
        <f t="shared" si="26"/>
        <v xml:space="preserve"> </v>
      </c>
      <c r="CC32" s="229" t="str">
        <f t="shared" si="38"/>
        <v xml:space="preserve"> </v>
      </c>
      <c r="CD32" s="317"/>
      <c r="CE32" s="27"/>
      <c r="CG32" s="98" t="str">
        <f t="shared" si="27"/>
        <v xml:space="preserve"> </v>
      </c>
      <c r="CH32" s="98" t="str">
        <f t="shared" si="27"/>
        <v xml:space="preserve"> </v>
      </c>
      <c r="CI32" s="98" t="str">
        <f t="shared" si="27"/>
        <v xml:space="preserve"> </v>
      </c>
      <c r="CK32" s="98" t="str">
        <f t="shared" si="28"/>
        <v xml:space="preserve"> </v>
      </c>
      <c r="CL32" s="98" t="str">
        <f t="shared" si="28"/>
        <v xml:space="preserve"> </v>
      </c>
      <c r="CM32" s="98" t="str">
        <f t="shared" si="28"/>
        <v xml:space="preserve"> </v>
      </c>
      <c r="CO32" s="22"/>
      <c r="DB32" s="28"/>
    </row>
    <row r="33" spans="1:106" s="26" customFormat="1" ht="24.95" customHeight="1" x14ac:dyDescent="0.25">
      <c r="A33" s="24"/>
      <c r="B33" s="311"/>
      <c r="C33" s="784"/>
      <c r="D33" s="785"/>
      <c r="E33" s="785"/>
      <c r="F33" s="786"/>
      <c r="G33" s="321"/>
      <c r="H33" s="321"/>
      <c r="I33" s="321"/>
      <c r="J33" s="321"/>
      <c r="K33" s="321"/>
      <c r="L33" s="321"/>
      <c r="M33" s="321"/>
      <c r="N33" s="321"/>
      <c r="O33" s="321"/>
      <c r="P33" s="321"/>
      <c r="Q33" s="321"/>
      <c r="R33" s="321"/>
      <c r="S33" s="321"/>
      <c r="T33" s="321"/>
      <c r="U33" s="321"/>
      <c r="V33" s="321"/>
      <c r="W33" s="179"/>
      <c r="X33" s="319" t="str">
        <f t="shared" si="0"/>
        <v xml:space="preserve"> </v>
      </c>
      <c r="Y33" s="319" t="str">
        <f t="shared" si="1"/>
        <v xml:space="preserve"> </v>
      </c>
      <c r="Z33" s="319" t="str">
        <f t="shared" si="2"/>
        <v xml:space="preserve"> </v>
      </c>
      <c r="AA33" s="319" t="str">
        <f t="shared" si="3"/>
        <v xml:space="preserve"> </v>
      </c>
      <c r="AB33" s="319" t="str">
        <f t="shared" si="4"/>
        <v xml:space="preserve"> </v>
      </c>
      <c r="AC33" s="96" t="str">
        <f t="shared" si="5"/>
        <v xml:space="preserve"> </v>
      </c>
      <c r="AD33" s="321"/>
      <c r="AE33" s="321"/>
      <c r="AF33" s="321"/>
      <c r="AG33" s="321"/>
      <c r="AH33" s="321"/>
      <c r="AI33" s="321"/>
      <c r="AJ33" s="321"/>
      <c r="AK33" s="321"/>
      <c r="AL33" s="321"/>
      <c r="AM33" s="321"/>
      <c r="AN33" s="21"/>
      <c r="AO33" s="24"/>
      <c r="AP33" s="96" t="str">
        <f t="shared" si="6"/>
        <v xml:space="preserve"> </v>
      </c>
      <c r="AQ33" s="69" t="str">
        <f t="shared" si="7"/>
        <v xml:space="preserve"> </v>
      </c>
      <c r="AR33" s="85" t="str">
        <f t="shared" si="8"/>
        <v xml:space="preserve"> </v>
      </c>
      <c r="AS33" s="70" t="str">
        <f t="shared" si="29"/>
        <v xml:space="preserve"> </v>
      </c>
      <c r="AT33" s="314"/>
      <c r="AU33" s="69" t="str">
        <f t="shared" si="9"/>
        <v xml:space="preserve"> </v>
      </c>
      <c r="AV33" s="85" t="str">
        <f t="shared" si="10"/>
        <v xml:space="preserve"> </v>
      </c>
      <c r="AW33" s="70" t="str">
        <f t="shared" si="30"/>
        <v xml:space="preserve"> </v>
      </c>
      <c r="AX33" s="314"/>
      <c r="AY33" s="205" t="str">
        <f t="shared" si="11"/>
        <v xml:space="preserve"> </v>
      </c>
      <c r="AZ33" s="206" t="str">
        <f t="shared" si="12"/>
        <v xml:space="preserve"> </v>
      </c>
      <c r="BA33" s="207" t="str">
        <f t="shared" si="31"/>
        <v xml:space="preserve"> </v>
      </c>
      <c r="BB33" s="315"/>
      <c r="BC33" s="205" t="str">
        <f t="shared" si="13"/>
        <v xml:space="preserve"> </v>
      </c>
      <c r="BD33" s="206" t="str">
        <f t="shared" si="14"/>
        <v xml:space="preserve"> </v>
      </c>
      <c r="BE33" s="207" t="str">
        <f t="shared" si="32"/>
        <v xml:space="preserve"> </v>
      </c>
      <c r="BF33" s="314"/>
      <c r="BG33" s="78" t="str">
        <f t="shared" si="15"/>
        <v xml:space="preserve"> </v>
      </c>
      <c r="BH33" s="87" t="str">
        <f t="shared" si="16"/>
        <v xml:space="preserve"> </v>
      </c>
      <c r="BI33" s="79" t="str">
        <f t="shared" si="33"/>
        <v xml:space="preserve"> </v>
      </c>
      <c r="BJ33" s="316"/>
      <c r="BK33" s="78" t="str">
        <f t="shared" si="17"/>
        <v xml:space="preserve"> </v>
      </c>
      <c r="BL33" s="87" t="str">
        <f t="shared" si="18"/>
        <v xml:space="preserve"> </v>
      </c>
      <c r="BM33" s="79" t="str">
        <f t="shared" si="34"/>
        <v xml:space="preserve"> </v>
      </c>
      <c r="BN33" s="314"/>
      <c r="BO33" s="80" t="str">
        <f t="shared" si="19"/>
        <v xml:space="preserve"> </v>
      </c>
      <c r="BP33" s="88" t="str">
        <f t="shared" si="20"/>
        <v xml:space="preserve"> </v>
      </c>
      <c r="BQ33" s="81" t="str">
        <f t="shared" si="35"/>
        <v xml:space="preserve"> </v>
      </c>
      <c r="BR33" s="317"/>
      <c r="BS33" s="201" t="str">
        <f t="shared" si="21"/>
        <v xml:space="preserve"> </v>
      </c>
      <c r="BT33" s="202" t="str">
        <f t="shared" si="22"/>
        <v xml:space="preserve"> </v>
      </c>
      <c r="BU33" s="203" t="str">
        <f t="shared" si="36"/>
        <v xml:space="preserve"> </v>
      </c>
      <c r="BV33" s="318"/>
      <c r="BW33" s="82" t="str">
        <f t="shared" si="23"/>
        <v xml:space="preserve"> </v>
      </c>
      <c r="BX33" s="89" t="str">
        <f t="shared" si="24"/>
        <v xml:space="preserve"> </v>
      </c>
      <c r="BY33" s="83" t="str">
        <f t="shared" si="37"/>
        <v xml:space="preserve"> </v>
      </c>
      <c r="BZ33" s="317"/>
      <c r="CA33" s="227" t="str">
        <f t="shared" si="25"/>
        <v xml:space="preserve"> </v>
      </c>
      <c r="CB33" s="228" t="str">
        <f t="shared" si="26"/>
        <v xml:space="preserve"> </v>
      </c>
      <c r="CC33" s="229" t="str">
        <f t="shared" si="38"/>
        <v xml:space="preserve"> </v>
      </c>
      <c r="CD33" s="317"/>
      <c r="CE33" s="27"/>
      <c r="CG33" s="98" t="str">
        <f t="shared" ref="CG33:CI52" si="39">IF($B33=CG$12,(SUM($G33:$V33))," ")</f>
        <v xml:space="preserve"> </v>
      </c>
      <c r="CH33" s="98" t="str">
        <f t="shared" si="39"/>
        <v xml:space="preserve"> </v>
      </c>
      <c r="CI33" s="98" t="str">
        <f t="shared" si="39"/>
        <v xml:space="preserve"> </v>
      </c>
      <c r="CK33" s="98" t="str">
        <f t="shared" ref="CK33:CM52" si="40">IF($B33=CK$12,(SUM($X33:$AM33))," ")</f>
        <v xml:space="preserve"> </v>
      </c>
      <c r="CL33" s="98" t="str">
        <f t="shared" si="40"/>
        <v xml:space="preserve"> </v>
      </c>
      <c r="CM33" s="98" t="str">
        <f t="shared" si="40"/>
        <v xml:space="preserve"> </v>
      </c>
      <c r="CO33" s="22"/>
      <c r="DB33" s="28"/>
    </row>
    <row r="34" spans="1:106" s="26" customFormat="1" ht="24.95" customHeight="1" x14ac:dyDescent="0.25">
      <c r="A34" s="24"/>
      <c r="B34" s="311"/>
      <c r="C34" s="784"/>
      <c r="D34" s="785"/>
      <c r="E34" s="785"/>
      <c r="F34" s="786"/>
      <c r="G34" s="321"/>
      <c r="H34" s="321"/>
      <c r="I34" s="321"/>
      <c r="J34" s="321"/>
      <c r="K34" s="321"/>
      <c r="L34" s="321"/>
      <c r="M34" s="321"/>
      <c r="N34" s="321"/>
      <c r="O34" s="321"/>
      <c r="P34" s="321"/>
      <c r="Q34" s="321"/>
      <c r="R34" s="321"/>
      <c r="S34" s="321"/>
      <c r="T34" s="321"/>
      <c r="U34" s="321"/>
      <c r="V34" s="321"/>
      <c r="W34" s="179"/>
      <c r="X34" s="319" t="str">
        <f t="shared" si="0"/>
        <v xml:space="preserve"> </v>
      </c>
      <c r="Y34" s="319" t="str">
        <f t="shared" si="1"/>
        <v xml:space="preserve"> </v>
      </c>
      <c r="Z34" s="319" t="str">
        <f t="shared" si="2"/>
        <v xml:space="preserve"> </v>
      </c>
      <c r="AA34" s="319" t="str">
        <f t="shared" si="3"/>
        <v xml:space="preserve"> </v>
      </c>
      <c r="AB34" s="319" t="str">
        <f t="shared" si="4"/>
        <v xml:space="preserve"> </v>
      </c>
      <c r="AC34" s="96" t="str">
        <f t="shared" si="5"/>
        <v xml:space="preserve"> </v>
      </c>
      <c r="AD34" s="321"/>
      <c r="AE34" s="321"/>
      <c r="AF34" s="321"/>
      <c r="AG34" s="321"/>
      <c r="AH34" s="321"/>
      <c r="AI34" s="321"/>
      <c r="AJ34" s="321"/>
      <c r="AK34" s="321"/>
      <c r="AL34" s="321"/>
      <c r="AM34" s="321"/>
      <c r="AN34" s="21"/>
      <c r="AO34" s="24"/>
      <c r="AP34" s="96" t="str">
        <f t="shared" si="6"/>
        <v xml:space="preserve"> </v>
      </c>
      <c r="AQ34" s="69" t="str">
        <f t="shared" si="7"/>
        <v xml:space="preserve"> </v>
      </c>
      <c r="AR34" s="85" t="str">
        <f t="shared" si="8"/>
        <v xml:space="preserve"> </v>
      </c>
      <c r="AS34" s="70" t="str">
        <f t="shared" si="29"/>
        <v xml:space="preserve"> </v>
      </c>
      <c r="AT34" s="314"/>
      <c r="AU34" s="69" t="str">
        <f t="shared" si="9"/>
        <v xml:space="preserve"> </v>
      </c>
      <c r="AV34" s="85" t="str">
        <f t="shared" si="10"/>
        <v xml:space="preserve"> </v>
      </c>
      <c r="AW34" s="70" t="str">
        <f t="shared" si="30"/>
        <v xml:space="preserve"> </v>
      </c>
      <c r="AX34" s="314"/>
      <c r="AY34" s="205" t="str">
        <f t="shared" si="11"/>
        <v xml:space="preserve"> </v>
      </c>
      <c r="AZ34" s="206" t="str">
        <f t="shared" si="12"/>
        <v xml:space="preserve"> </v>
      </c>
      <c r="BA34" s="207" t="str">
        <f t="shared" si="31"/>
        <v xml:space="preserve"> </v>
      </c>
      <c r="BB34" s="315"/>
      <c r="BC34" s="205" t="str">
        <f t="shared" si="13"/>
        <v xml:space="preserve"> </v>
      </c>
      <c r="BD34" s="206" t="str">
        <f t="shared" si="14"/>
        <v xml:space="preserve"> </v>
      </c>
      <c r="BE34" s="207" t="str">
        <f t="shared" si="32"/>
        <v xml:space="preserve"> </v>
      </c>
      <c r="BF34" s="314"/>
      <c r="BG34" s="78" t="str">
        <f t="shared" si="15"/>
        <v xml:space="preserve"> </v>
      </c>
      <c r="BH34" s="87" t="str">
        <f t="shared" si="16"/>
        <v xml:space="preserve"> </v>
      </c>
      <c r="BI34" s="79" t="str">
        <f t="shared" si="33"/>
        <v xml:space="preserve"> </v>
      </c>
      <c r="BJ34" s="316"/>
      <c r="BK34" s="78" t="str">
        <f t="shared" si="17"/>
        <v xml:space="preserve"> </v>
      </c>
      <c r="BL34" s="87" t="str">
        <f t="shared" si="18"/>
        <v xml:space="preserve"> </v>
      </c>
      <c r="BM34" s="79" t="str">
        <f t="shared" si="34"/>
        <v xml:space="preserve"> </v>
      </c>
      <c r="BN34" s="314"/>
      <c r="BO34" s="80" t="str">
        <f t="shared" si="19"/>
        <v xml:space="preserve"> </v>
      </c>
      <c r="BP34" s="88" t="str">
        <f t="shared" si="20"/>
        <v xml:space="preserve"> </v>
      </c>
      <c r="BQ34" s="81" t="str">
        <f t="shared" si="35"/>
        <v xml:space="preserve"> </v>
      </c>
      <c r="BR34" s="317"/>
      <c r="BS34" s="201" t="str">
        <f t="shared" si="21"/>
        <v xml:space="preserve"> </v>
      </c>
      <c r="BT34" s="202" t="str">
        <f t="shared" si="22"/>
        <v xml:space="preserve"> </v>
      </c>
      <c r="BU34" s="203" t="str">
        <f t="shared" si="36"/>
        <v xml:space="preserve"> </v>
      </c>
      <c r="BV34" s="318"/>
      <c r="BW34" s="82" t="str">
        <f t="shared" si="23"/>
        <v xml:space="preserve"> </v>
      </c>
      <c r="BX34" s="89" t="str">
        <f t="shared" si="24"/>
        <v xml:space="preserve"> </v>
      </c>
      <c r="BY34" s="83" t="str">
        <f t="shared" si="37"/>
        <v xml:space="preserve"> </v>
      </c>
      <c r="BZ34" s="317"/>
      <c r="CA34" s="227" t="str">
        <f t="shared" si="25"/>
        <v xml:space="preserve"> </v>
      </c>
      <c r="CB34" s="228" t="str">
        <f t="shared" si="26"/>
        <v xml:space="preserve"> </v>
      </c>
      <c r="CC34" s="229" t="str">
        <f t="shared" si="38"/>
        <v xml:space="preserve"> </v>
      </c>
      <c r="CD34" s="317"/>
      <c r="CE34" s="27"/>
      <c r="CG34" s="98" t="str">
        <f t="shared" si="39"/>
        <v xml:space="preserve"> </v>
      </c>
      <c r="CH34" s="98" t="str">
        <f t="shared" si="39"/>
        <v xml:space="preserve"> </v>
      </c>
      <c r="CI34" s="98" t="str">
        <f t="shared" si="39"/>
        <v xml:space="preserve"> </v>
      </c>
      <c r="CK34" s="98" t="str">
        <f t="shared" si="40"/>
        <v xml:space="preserve"> </v>
      </c>
      <c r="CL34" s="98" t="str">
        <f t="shared" si="40"/>
        <v xml:space="preserve"> </v>
      </c>
      <c r="CM34" s="98" t="str">
        <f t="shared" si="40"/>
        <v xml:space="preserve"> </v>
      </c>
      <c r="CO34" s="22"/>
      <c r="DB34" s="28"/>
    </row>
    <row r="35" spans="1:106" s="26" customFormat="1" ht="24.95" customHeight="1" x14ac:dyDescent="0.25">
      <c r="A35" s="24"/>
      <c r="B35" s="311"/>
      <c r="C35" s="784"/>
      <c r="D35" s="785"/>
      <c r="E35" s="785"/>
      <c r="F35" s="786"/>
      <c r="G35" s="321"/>
      <c r="H35" s="321"/>
      <c r="I35" s="321"/>
      <c r="J35" s="321"/>
      <c r="K35" s="321"/>
      <c r="L35" s="321"/>
      <c r="M35" s="321"/>
      <c r="N35" s="321"/>
      <c r="O35" s="321"/>
      <c r="P35" s="321"/>
      <c r="Q35" s="321"/>
      <c r="R35" s="321"/>
      <c r="S35" s="321"/>
      <c r="T35" s="321"/>
      <c r="U35" s="321"/>
      <c r="V35" s="321"/>
      <c r="W35" s="179"/>
      <c r="X35" s="319" t="str">
        <f t="shared" si="0"/>
        <v xml:space="preserve"> </v>
      </c>
      <c r="Y35" s="319" t="str">
        <f t="shared" si="1"/>
        <v xml:space="preserve"> </v>
      </c>
      <c r="Z35" s="319" t="str">
        <f t="shared" si="2"/>
        <v xml:space="preserve"> </v>
      </c>
      <c r="AA35" s="319" t="str">
        <f t="shared" si="3"/>
        <v xml:space="preserve"> </v>
      </c>
      <c r="AB35" s="319" t="str">
        <f t="shared" si="4"/>
        <v xml:space="preserve"> </v>
      </c>
      <c r="AC35" s="96" t="str">
        <f t="shared" si="5"/>
        <v xml:space="preserve"> </v>
      </c>
      <c r="AD35" s="321"/>
      <c r="AE35" s="321"/>
      <c r="AF35" s="321"/>
      <c r="AG35" s="321"/>
      <c r="AH35" s="321"/>
      <c r="AI35" s="321"/>
      <c r="AJ35" s="321"/>
      <c r="AK35" s="321"/>
      <c r="AL35" s="321"/>
      <c r="AM35" s="321"/>
      <c r="AN35" s="21"/>
      <c r="AO35" s="24"/>
      <c r="AP35" s="96" t="str">
        <f t="shared" si="6"/>
        <v xml:space="preserve"> </v>
      </c>
      <c r="AQ35" s="69" t="str">
        <f t="shared" si="7"/>
        <v xml:space="preserve"> </v>
      </c>
      <c r="AR35" s="85" t="str">
        <f t="shared" si="8"/>
        <v xml:space="preserve"> </v>
      </c>
      <c r="AS35" s="70" t="str">
        <f t="shared" si="29"/>
        <v xml:space="preserve"> </v>
      </c>
      <c r="AT35" s="314"/>
      <c r="AU35" s="69" t="str">
        <f t="shared" si="9"/>
        <v xml:space="preserve"> </v>
      </c>
      <c r="AV35" s="85" t="str">
        <f t="shared" si="10"/>
        <v xml:space="preserve"> </v>
      </c>
      <c r="AW35" s="70" t="str">
        <f t="shared" si="30"/>
        <v xml:space="preserve"> </v>
      </c>
      <c r="AX35" s="314"/>
      <c r="AY35" s="205" t="str">
        <f t="shared" si="11"/>
        <v xml:space="preserve"> </v>
      </c>
      <c r="AZ35" s="206" t="str">
        <f t="shared" si="12"/>
        <v xml:space="preserve"> </v>
      </c>
      <c r="BA35" s="207" t="str">
        <f t="shared" si="31"/>
        <v xml:space="preserve"> </v>
      </c>
      <c r="BB35" s="315"/>
      <c r="BC35" s="205" t="str">
        <f t="shared" si="13"/>
        <v xml:space="preserve"> </v>
      </c>
      <c r="BD35" s="206" t="str">
        <f t="shared" si="14"/>
        <v xml:space="preserve"> </v>
      </c>
      <c r="BE35" s="207" t="str">
        <f t="shared" si="32"/>
        <v xml:space="preserve"> </v>
      </c>
      <c r="BF35" s="314"/>
      <c r="BG35" s="78" t="str">
        <f t="shared" si="15"/>
        <v xml:space="preserve"> </v>
      </c>
      <c r="BH35" s="87" t="str">
        <f t="shared" si="16"/>
        <v xml:space="preserve"> </v>
      </c>
      <c r="BI35" s="79" t="str">
        <f t="shared" si="33"/>
        <v xml:space="preserve"> </v>
      </c>
      <c r="BJ35" s="316"/>
      <c r="BK35" s="78" t="str">
        <f t="shared" si="17"/>
        <v xml:space="preserve"> </v>
      </c>
      <c r="BL35" s="87" t="str">
        <f t="shared" si="18"/>
        <v xml:space="preserve"> </v>
      </c>
      <c r="BM35" s="79" t="str">
        <f t="shared" si="34"/>
        <v xml:space="preserve"> </v>
      </c>
      <c r="BN35" s="314"/>
      <c r="BO35" s="80" t="str">
        <f t="shared" si="19"/>
        <v xml:space="preserve"> </v>
      </c>
      <c r="BP35" s="88" t="str">
        <f t="shared" si="20"/>
        <v xml:space="preserve"> </v>
      </c>
      <c r="BQ35" s="81" t="str">
        <f t="shared" si="35"/>
        <v xml:space="preserve"> </v>
      </c>
      <c r="BR35" s="317"/>
      <c r="BS35" s="201" t="str">
        <f t="shared" si="21"/>
        <v xml:space="preserve"> </v>
      </c>
      <c r="BT35" s="202" t="str">
        <f t="shared" si="22"/>
        <v xml:space="preserve"> </v>
      </c>
      <c r="BU35" s="203" t="str">
        <f t="shared" si="36"/>
        <v xml:space="preserve"> </v>
      </c>
      <c r="BV35" s="318"/>
      <c r="BW35" s="82" t="str">
        <f t="shared" si="23"/>
        <v xml:space="preserve"> </v>
      </c>
      <c r="BX35" s="89" t="str">
        <f t="shared" si="24"/>
        <v xml:space="preserve"> </v>
      </c>
      <c r="BY35" s="83" t="str">
        <f t="shared" si="37"/>
        <v xml:space="preserve"> </v>
      </c>
      <c r="BZ35" s="317"/>
      <c r="CA35" s="227" t="str">
        <f t="shared" si="25"/>
        <v xml:space="preserve"> </v>
      </c>
      <c r="CB35" s="228" t="str">
        <f t="shared" si="26"/>
        <v xml:space="preserve"> </v>
      </c>
      <c r="CC35" s="229" t="str">
        <f t="shared" si="38"/>
        <v xml:space="preserve"> </v>
      </c>
      <c r="CD35" s="317"/>
      <c r="CE35" s="27"/>
      <c r="CG35" s="98" t="str">
        <f t="shared" si="39"/>
        <v xml:space="preserve"> </v>
      </c>
      <c r="CH35" s="98" t="str">
        <f t="shared" si="39"/>
        <v xml:space="preserve"> </v>
      </c>
      <c r="CI35" s="98" t="str">
        <f t="shared" si="39"/>
        <v xml:space="preserve"> </v>
      </c>
      <c r="CK35" s="98" t="str">
        <f t="shared" si="40"/>
        <v xml:space="preserve"> </v>
      </c>
      <c r="CL35" s="98" t="str">
        <f t="shared" si="40"/>
        <v xml:space="preserve"> </v>
      </c>
      <c r="CM35" s="98" t="str">
        <f t="shared" si="40"/>
        <v xml:space="preserve"> </v>
      </c>
      <c r="CO35" s="22"/>
      <c r="DB35" s="28"/>
    </row>
    <row r="36" spans="1:106" s="26" customFormat="1" ht="24.95" customHeight="1" x14ac:dyDescent="0.25">
      <c r="A36" s="24"/>
      <c r="B36" s="311"/>
      <c r="C36" s="784"/>
      <c r="D36" s="785"/>
      <c r="E36" s="785"/>
      <c r="F36" s="786"/>
      <c r="G36" s="321"/>
      <c r="H36" s="321"/>
      <c r="I36" s="321"/>
      <c r="J36" s="321"/>
      <c r="K36" s="321"/>
      <c r="L36" s="321"/>
      <c r="M36" s="321"/>
      <c r="N36" s="321"/>
      <c r="O36" s="321"/>
      <c r="P36" s="321"/>
      <c r="Q36" s="321"/>
      <c r="R36" s="321"/>
      <c r="S36" s="321"/>
      <c r="T36" s="321"/>
      <c r="U36" s="321"/>
      <c r="V36" s="321"/>
      <c r="W36" s="179"/>
      <c r="X36" s="319" t="str">
        <f t="shared" si="0"/>
        <v xml:space="preserve"> </v>
      </c>
      <c r="Y36" s="319" t="str">
        <f t="shared" si="1"/>
        <v xml:space="preserve"> </v>
      </c>
      <c r="Z36" s="319" t="str">
        <f t="shared" si="2"/>
        <v xml:space="preserve"> </v>
      </c>
      <c r="AA36" s="319" t="str">
        <f t="shared" si="3"/>
        <v xml:space="preserve"> </v>
      </c>
      <c r="AB36" s="319" t="str">
        <f t="shared" si="4"/>
        <v xml:space="preserve"> </v>
      </c>
      <c r="AC36" s="96" t="str">
        <f t="shared" si="5"/>
        <v xml:space="preserve"> </v>
      </c>
      <c r="AD36" s="321"/>
      <c r="AE36" s="321"/>
      <c r="AF36" s="321"/>
      <c r="AG36" s="321"/>
      <c r="AH36" s="321"/>
      <c r="AI36" s="321"/>
      <c r="AJ36" s="321"/>
      <c r="AK36" s="321"/>
      <c r="AL36" s="321"/>
      <c r="AM36" s="321"/>
      <c r="AN36" s="21"/>
      <c r="AO36" s="24"/>
      <c r="AP36" s="96" t="str">
        <f t="shared" si="6"/>
        <v xml:space="preserve"> </v>
      </c>
      <c r="AQ36" s="69" t="str">
        <f t="shared" si="7"/>
        <v xml:space="preserve"> </v>
      </c>
      <c r="AR36" s="85" t="str">
        <f t="shared" si="8"/>
        <v xml:space="preserve"> </v>
      </c>
      <c r="AS36" s="70" t="str">
        <f t="shared" si="29"/>
        <v xml:space="preserve"> </v>
      </c>
      <c r="AT36" s="314"/>
      <c r="AU36" s="69" t="str">
        <f t="shared" si="9"/>
        <v xml:space="preserve"> </v>
      </c>
      <c r="AV36" s="85" t="str">
        <f t="shared" si="10"/>
        <v xml:space="preserve"> </v>
      </c>
      <c r="AW36" s="70" t="str">
        <f t="shared" si="30"/>
        <v xml:space="preserve"> </v>
      </c>
      <c r="AX36" s="314"/>
      <c r="AY36" s="205" t="str">
        <f t="shared" si="11"/>
        <v xml:space="preserve"> </v>
      </c>
      <c r="AZ36" s="206" t="str">
        <f t="shared" si="12"/>
        <v xml:space="preserve"> </v>
      </c>
      <c r="BA36" s="207" t="str">
        <f t="shared" si="31"/>
        <v xml:space="preserve"> </v>
      </c>
      <c r="BB36" s="315"/>
      <c r="BC36" s="205" t="str">
        <f t="shared" si="13"/>
        <v xml:space="preserve"> </v>
      </c>
      <c r="BD36" s="206" t="str">
        <f t="shared" si="14"/>
        <v xml:space="preserve"> </v>
      </c>
      <c r="BE36" s="207" t="str">
        <f t="shared" si="32"/>
        <v xml:space="preserve"> </v>
      </c>
      <c r="BF36" s="314"/>
      <c r="BG36" s="78" t="str">
        <f t="shared" si="15"/>
        <v xml:space="preserve"> </v>
      </c>
      <c r="BH36" s="87" t="str">
        <f t="shared" si="16"/>
        <v xml:space="preserve"> </v>
      </c>
      <c r="BI36" s="79" t="str">
        <f t="shared" si="33"/>
        <v xml:space="preserve"> </v>
      </c>
      <c r="BJ36" s="316"/>
      <c r="BK36" s="78" t="str">
        <f t="shared" si="17"/>
        <v xml:space="preserve"> </v>
      </c>
      <c r="BL36" s="87" t="str">
        <f t="shared" si="18"/>
        <v xml:space="preserve"> </v>
      </c>
      <c r="BM36" s="79" t="str">
        <f t="shared" si="34"/>
        <v xml:space="preserve"> </v>
      </c>
      <c r="BN36" s="314"/>
      <c r="BO36" s="80" t="str">
        <f t="shared" si="19"/>
        <v xml:space="preserve"> </v>
      </c>
      <c r="BP36" s="88" t="str">
        <f t="shared" si="20"/>
        <v xml:space="preserve"> </v>
      </c>
      <c r="BQ36" s="81" t="str">
        <f t="shared" si="35"/>
        <v xml:space="preserve"> </v>
      </c>
      <c r="BR36" s="317"/>
      <c r="BS36" s="201" t="str">
        <f t="shared" si="21"/>
        <v xml:space="preserve"> </v>
      </c>
      <c r="BT36" s="202" t="str">
        <f t="shared" si="22"/>
        <v xml:space="preserve"> </v>
      </c>
      <c r="BU36" s="203" t="str">
        <f t="shared" si="36"/>
        <v xml:space="preserve"> </v>
      </c>
      <c r="BV36" s="318"/>
      <c r="BW36" s="82" t="str">
        <f t="shared" si="23"/>
        <v xml:space="preserve"> </v>
      </c>
      <c r="BX36" s="89" t="str">
        <f t="shared" si="24"/>
        <v xml:space="preserve"> </v>
      </c>
      <c r="BY36" s="83" t="str">
        <f t="shared" si="37"/>
        <v xml:space="preserve"> </v>
      </c>
      <c r="BZ36" s="317"/>
      <c r="CA36" s="227" t="str">
        <f t="shared" si="25"/>
        <v xml:space="preserve"> </v>
      </c>
      <c r="CB36" s="228" t="str">
        <f t="shared" si="26"/>
        <v xml:space="preserve"> </v>
      </c>
      <c r="CC36" s="229" t="str">
        <f t="shared" si="38"/>
        <v xml:space="preserve"> </v>
      </c>
      <c r="CD36" s="317"/>
      <c r="CE36" s="27"/>
      <c r="CG36" s="98" t="str">
        <f t="shared" si="39"/>
        <v xml:space="preserve"> </v>
      </c>
      <c r="CH36" s="98" t="str">
        <f t="shared" si="39"/>
        <v xml:space="preserve"> </v>
      </c>
      <c r="CI36" s="98" t="str">
        <f t="shared" si="39"/>
        <v xml:space="preserve"> </v>
      </c>
      <c r="CK36" s="98" t="str">
        <f t="shared" si="40"/>
        <v xml:space="preserve"> </v>
      </c>
      <c r="CL36" s="98" t="str">
        <f t="shared" si="40"/>
        <v xml:space="preserve"> </v>
      </c>
      <c r="CM36" s="98" t="str">
        <f t="shared" si="40"/>
        <v xml:space="preserve"> </v>
      </c>
      <c r="CO36" s="22"/>
      <c r="DB36" s="28"/>
    </row>
    <row r="37" spans="1:106" s="26" customFormat="1" ht="24.95" customHeight="1" x14ac:dyDescent="0.25">
      <c r="A37" s="24"/>
      <c r="B37" s="311"/>
      <c r="C37" s="784"/>
      <c r="D37" s="785"/>
      <c r="E37" s="785"/>
      <c r="F37" s="786"/>
      <c r="G37" s="321"/>
      <c r="H37" s="321"/>
      <c r="I37" s="321"/>
      <c r="J37" s="321"/>
      <c r="K37" s="321"/>
      <c r="L37" s="321"/>
      <c r="M37" s="321"/>
      <c r="N37" s="321"/>
      <c r="O37" s="321"/>
      <c r="P37" s="321"/>
      <c r="Q37" s="321"/>
      <c r="R37" s="321"/>
      <c r="S37" s="321"/>
      <c r="T37" s="321"/>
      <c r="U37" s="321"/>
      <c r="V37" s="321"/>
      <c r="W37" s="179"/>
      <c r="X37" s="319" t="str">
        <f t="shared" si="0"/>
        <v xml:space="preserve"> </v>
      </c>
      <c r="Y37" s="319" t="str">
        <f t="shared" si="1"/>
        <v xml:space="preserve"> </v>
      </c>
      <c r="Z37" s="319" t="str">
        <f t="shared" si="2"/>
        <v xml:space="preserve"> </v>
      </c>
      <c r="AA37" s="319" t="str">
        <f t="shared" si="3"/>
        <v xml:space="preserve"> </v>
      </c>
      <c r="AB37" s="319" t="str">
        <f t="shared" si="4"/>
        <v xml:space="preserve"> </v>
      </c>
      <c r="AC37" s="96" t="str">
        <f t="shared" si="5"/>
        <v xml:space="preserve"> </v>
      </c>
      <c r="AD37" s="321"/>
      <c r="AE37" s="321"/>
      <c r="AF37" s="321"/>
      <c r="AG37" s="321"/>
      <c r="AH37" s="321"/>
      <c r="AI37" s="321"/>
      <c r="AJ37" s="321"/>
      <c r="AK37" s="321"/>
      <c r="AL37" s="321"/>
      <c r="AM37" s="321"/>
      <c r="AN37" s="21"/>
      <c r="AO37" s="24"/>
      <c r="AP37" s="96" t="str">
        <f t="shared" si="6"/>
        <v xml:space="preserve"> </v>
      </c>
      <c r="AQ37" s="69" t="str">
        <f t="shared" si="7"/>
        <v xml:space="preserve"> </v>
      </c>
      <c r="AR37" s="85" t="str">
        <f t="shared" si="8"/>
        <v xml:space="preserve"> </v>
      </c>
      <c r="AS37" s="70" t="str">
        <f t="shared" si="29"/>
        <v xml:space="preserve"> </v>
      </c>
      <c r="AT37" s="314"/>
      <c r="AU37" s="69" t="str">
        <f t="shared" si="9"/>
        <v xml:space="preserve"> </v>
      </c>
      <c r="AV37" s="85" t="str">
        <f t="shared" si="10"/>
        <v xml:space="preserve"> </v>
      </c>
      <c r="AW37" s="70" t="str">
        <f t="shared" si="30"/>
        <v xml:space="preserve"> </v>
      </c>
      <c r="AX37" s="314"/>
      <c r="AY37" s="205" t="str">
        <f t="shared" si="11"/>
        <v xml:space="preserve"> </v>
      </c>
      <c r="AZ37" s="206" t="str">
        <f t="shared" si="12"/>
        <v xml:space="preserve"> </v>
      </c>
      <c r="BA37" s="207" t="str">
        <f t="shared" si="31"/>
        <v xml:space="preserve"> </v>
      </c>
      <c r="BB37" s="315"/>
      <c r="BC37" s="205" t="str">
        <f t="shared" si="13"/>
        <v xml:space="preserve"> </v>
      </c>
      <c r="BD37" s="206" t="str">
        <f t="shared" si="14"/>
        <v xml:space="preserve"> </v>
      </c>
      <c r="BE37" s="207" t="str">
        <f t="shared" si="32"/>
        <v xml:space="preserve"> </v>
      </c>
      <c r="BF37" s="314"/>
      <c r="BG37" s="78" t="str">
        <f t="shared" si="15"/>
        <v xml:space="preserve"> </v>
      </c>
      <c r="BH37" s="87" t="str">
        <f t="shared" si="16"/>
        <v xml:space="preserve"> </v>
      </c>
      <c r="BI37" s="79" t="str">
        <f t="shared" si="33"/>
        <v xml:space="preserve"> </v>
      </c>
      <c r="BJ37" s="316"/>
      <c r="BK37" s="78" t="str">
        <f t="shared" si="17"/>
        <v xml:space="preserve"> </v>
      </c>
      <c r="BL37" s="87" t="str">
        <f t="shared" si="18"/>
        <v xml:space="preserve"> </v>
      </c>
      <c r="BM37" s="79" t="str">
        <f t="shared" si="34"/>
        <v xml:space="preserve"> </v>
      </c>
      <c r="BN37" s="314"/>
      <c r="BO37" s="80" t="str">
        <f t="shared" si="19"/>
        <v xml:space="preserve"> </v>
      </c>
      <c r="BP37" s="88" t="str">
        <f t="shared" si="20"/>
        <v xml:space="preserve"> </v>
      </c>
      <c r="BQ37" s="81" t="str">
        <f t="shared" si="35"/>
        <v xml:space="preserve"> </v>
      </c>
      <c r="BR37" s="317"/>
      <c r="BS37" s="201" t="str">
        <f t="shared" si="21"/>
        <v xml:space="preserve"> </v>
      </c>
      <c r="BT37" s="202" t="str">
        <f t="shared" si="22"/>
        <v xml:space="preserve"> </v>
      </c>
      <c r="BU37" s="203" t="str">
        <f t="shared" si="36"/>
        <v xml:space="preserve"> </v>
      </c>
      <c r="BV37" s="318"/>
      <c r="BW37" s="82" t="str">
        <f t="shared" si="23"/>
        <v xml:space="preserve"> </v>
      </c>
      <c r="BX37" s="89" t="str">
        <f t="shared" si="24"/>
        <v xml:space="preserve"> </v>
      </c>
      <c r="BY37" s="83" t="str">
        <f t="shared" si="37"/>
        <v xml:space="preserve"> </v>
      </c>
      <c r="BZ37" s="317"/>
      <c r="CA37" s="227" t="str">
        <f t="shared" si="25"/>
        <v xml:space="preserve"> </v>
      </c>
      <c r="CB37" s="228" t="str">
        <f t="shared" si="26"/>
        <v xml:space="preserve"> </v>
      </c>
      <c r="CC37" s="229" t="str">
        <f t="shared" si="38"/>
        <v xml:space="preserve"> </v>
      </c>
      <c r="CD37" s="317"/>
      <c r="CE37" s="27"/>
      <c r="CG37" s="98" t="str">
        <f t="shared" si="39"/>
        <v xml:space="preserve"> </v>
      </c>
      <c r="CH37" s="98" t="str">
        <f t="shared" si="39"/>
        <v xml:space="preserve"> </v>
      </c>
      <c r="CI37" s="98" t="str">
        <f t="shared" si="39"/>
        <v xml:space="preserve"> </v>
      </c>
      <c r="CK37" s="98" t="str">
        <f t="shared" si="40"/>
        <v xml:space="preserve"> </v>
      </c>
      <c r="CL37" s="98" t="str">
        <f t="shared" si="40"/>
        <v xml:space="preserve"> </v>
      </c>
      <c r="CM37" s="98" t="str">
        <f t="shared" si="40"/>
        <v xml:space="preserve"> </v>
      </c>
      <c r="CO37" s="22"/>
      <c r="DB37" s="28"/>
    </row>
    <row r="38" spans="1:106" s="26" customFormat="1" ht="24.95" customHeight="1" x14ac:dyDescent="0.25">
      <c r="A38" s="24"/>
      <c r="B38" s="311"/>
      <c r="C38" s="784"/>
      <c r="D38" s="785"/>
      <c r="E38" s="785"/>
      <c r="F38" s="786"/>
      <c r="G38" s="321"/>
      <c r="H38" s="321"/>
      <c r="I38" s="321"/>
      <c r="J38" s="321"/>
      <c r="K38" s="321"/>
      <c r="L38" s="321"/>
      <c r="M38" s="321"/>
      <c r="N38" s="321"/>
      <c r="O38" s="321"/>
      <c r="P38" s="321"/>
      <c r="Q38" s="321"/>
      <c r="R38" s="321"/>
      <c r="S38" s="321"/>
      <c r="T38" s="321"/>
      <c r="U38" s="321"/>
      <c r="V38" s="321"/>
      <c r="W38" s="179"/>
      <c r="X38" s="319" t="str">
        <f t="shared" si="0"/>
        <v xml:space="preserve"> </v>
      </c>
      <c r="Y38" s="319" t="str">
        <f t="shared" si="1"/>
        <v xml:space="preserve"> </v>
      </c>
      <c r="Z38" s="319" t="str">
        <f t="shared" si="2"/>
        <v xml:space="preserve"> </v>
      </c>
      <c r="AA38" s="319" t="str">
        <f t="shared" si="3"/>
        <v xml:space="preserve"> </v>
      </c>
      <c r="AB38" s="319" t="str">
        <f t="shared" si="4"/>
        <v xml:space="preserve"> </v>
      </c>
      <c r="AC38" s="96" t="str">
        <f t="shared" si="5"/>
        <v xml:space="preserve"> </v>
      </c>
      <c r="AD38" s="321"/>
      <c r="AE38" s="321"/>
      <c r="AF38" s="321"/>
      <c r="AG38" s="321"/>
      <c r="AH38" s="321"/>
      <c r="AI38" s="321"/>
      <c r="AJ38" s="321"/>
      <c r="AK38" s="321"/>
      <c r="AL38" s="321"/>
      <c r="AM38" s="321"/>
      <c r="AN38" s="21"/>
      <c r="AO38" s="24"/>
      <c r="AP38" s="96" t="str">
        <f t="shared" si="6"/>
        <v xml:space="preserve"> </v>
      </c>
      <c r="AQ38" s="69" t="str">
        <f t="shared" si="7"/>
        <v xml:space="preserve"> </v>
      </c>
      <c r="AR38" s="85" t="str">
        <f t="shared" si="8"/>
        <v xml:space="preserve"> </v>
      </c>
      <c r="AS38" s="70" t="str">
        <f t="shared" si="29"/>
        <v xml:space="preserve"> </v>
      </c>
      <c r="AT38" s="314"/>
      <c r="AU38" s="69" t="str">
        <f t="shared" si="9"/>
        <v xml:space="preserve"> </v>
      </c>
      <c r="AV38" s="85" t="str">
        <f t="shared" si="10"/>
        <v xml:space="preserve"> </v>
      </c>
      <c r="AW38" s="70" t="str">
        <f t="shared" si="30"/>
        <v xml:space="preserve"> </v>
      </c>
      <c r="AX38" s="314"/>
      <c r="AY38" s="205" t="str">
        <f t="shared" si="11"/>
        <v xml:space="preserve"> </v>
      </c>
      <c r="AZ38" s="206" t="str">
        <f t="shared" si="12"/>
        <v xml:space="preserve"> </v>
      </c>
      <c r="BA38" s="207" t="str">
        <f t="shared" si="31"/>
        <v xml:space="preserve"> </v>
      </c>
      <c r="BB38" s="315"/>
      <c r="BC38" s="205" t="str">
        <f t="shared" si="13"/>
        <v xml:space="preserve"> </v>
      </c>
      <c r="BD38" s="206" t="str">
        <f t="shared" si="14"/>
        <v xml:space="preserve"> </v>
      </c>
      <c r="BE38" s="207" t="str">
        <f t="shared" si="32"/>
        <v xml:space="preserve"> </v>
      </c>
      <c r="BF38" s="314"/>
      <c r="BG38" s="78" t="str">
        <f t="shared" si="15"/>
        <v xml:space="preserve"> </v>
      </c>
      <c r="BH38" s="87" t="str">
        <f t="shared" si="16"/>
        <v xml:space="preserve"> </v>
      </c>
      <c r="BI38" s="79" t="str">
        <f t="shared" si="33"/>
        <v xml:space="preserve"> </v>
      </c>
      <c r="BJ38" s="316"/>
      <c r="BK38" s="78" t="str">
        <f t="shared" si="17"/>
        <v xml:space="preserve"> </v>
      </c>
      <c r="BL38" s="87" t="str">
        <f t="shared" si="18"/>
        <v xml:space="preserve"> </v>
      </c>
      <c r="BM38" s="79" t="str">
        <f t="shared" si="34"/>
        <v xml:space="preserve"> </v>
      </c>
      <c r="BN38" s="314"/>
      <c r="BO38" s="80" t="str">
        <f t="shared" si="19"/>
        <v xml:space="preserve"> </v>
      </c>
      <c r="BP38" s="88" t="str">
        <f t="shared" si="20"/>
        <v xml:space="preserve"> </v>
      </c>
      <c r="BQ38" s="81" t="str">
        <f t="shared" si="35"/>
        <v xml:space="preserve"> </v>
      </c>
      <c r="BR38" s="317"/>
      <c r="BS38" s="201" t="str">
        <f t="shared" si="21"/>
        <v xml:space="preserve"> </v>
      </c>
      <c r="BT38" s="202" t="str">
        <f t="shared" si="22"/>
        <v xml:space="preserve"> </v>
      </c>
      <c r="BU38" s="203" t="str">
        <f t="shared" si="36"/>
        <v xml:space="preserve"> </v>
      </c>
      <c r="BV38" s="318"/>
      <c r="BW38" s="82" t="str">
        <f t="shared" si="23"/>
        <v xml:space="preserve"> </v>
      </c>
      <c r="BX38" s="89" t="str">
        <f t="shared" si="24"/>
        <v xml:space="preserve"> </v>
      </c>
      <c r="BY38" s="83" t="str">
        <f t="shared" si="37"/>
        <v xml:space="preserve"> </v>
      </c>
      <c r="BZ38" s="317"/>
      <c r="CA38" s="227" t="str">
        <f t="shared" si="25"/>
        <v xml:space="preserve"> </v>
      </c>
      <c r="CB38" s="228" t="str">
        <f t="shared" si="26"/>
        <v xml:space="preserve"> </v>
      </c>
      <c r="CC38" s="229" t="str">
        <f t="shared" si="38"/>
        <v xml:space="preserve"> </v>
      </c>
      <c r="CD38" s="317"/>
      <c r="CE38" s="27"/>
      <c r="CG38" s="98" t="str">
        <f t="shared" si="39"/>
        <v xml:space="preserve"> </v>
      </c>
      <c r="CH38" s="98" t="str">
        <f t="shared" si="39"/>
        <v xml:space="preserve"> </v>
      </c>
      <c r="CI38" s="98" t="str">
        <f t="shared" si="39"/>
        <v xml:space="preserve"> </v>
      </c>
      <c r="CK38" s="98" t="str">
        <f t="shared" si="40"/>
        <v xml:space="preserve"> </v>
      </c>
      <c r="CL38" s="98" t="str">
        <f t="shared" si="40"/>
        <v xml:space="preserve"> </v>
      </c>
      <c r="CM38" s="98" t="str">
        <f t="shared" si="40"/>
        <v xml:space="preserve"> </v>
      </c>
      <c r="CO38" s="22"/>
      <c r="DB38" s="28"/>
    </row>
    <row r="39" spans="1:106" s="26" customFormat="1" ht="24.95" customHeight="1" x14ac:dyDescent="0.25">
      <c r="A39" s="24"/>
      <c r="B39" s="311"/>
      <c r="C39" s="784"/>
      <c r="D39" s="785"/>
      <c r="E39" s="785"/>
      <c r="F39" s="786"/>
      <c r="G39" s="321"/>
      <c r="H39" s="321"/>
      <c r="I39" s="321"/>
      <c r="J39" s="321"/>
      <c r="K39" s="321"/>
      <c r="L39" s="321"/>
      <c r="M39" s="321"/>
      <c r="N39" s="321"/>
      <c r="O39" s="321"/>
      <c r="P39" s="321"/>
      <c r="Q39" s="321"/>
      <c r="R39" s="321"/>
      <c r="S39" s="321"/>
      <c r="T39" s="321"/>
      <c r="U39" s="321"/>
      <c r="V39" s="321"/>
      <c r="W39" s="179"/>
      <c r="X39" s="319" t="str">
        <f t="shared" si="0"/>
        <v xml:space="preserve"> </v>
      </c>
      <c r="Y39" s="319" t="str">
        <f t="shared" si="1"/>
        <v xml:space="preserve"> </v>
      </c>
      <c r="Z39" s="319" t="str">
        <f t="shared" si="2"/>
        <v xml:space="preserve"> </v>
      </c>
      <c r="AA39" s="319" t="str">
        <f t="shared" si="3"/>
        <v xml:space="preserve"> </v>
      </c>
      <c r="AB39" s="319" t="str">
        <f t="shared" si="4"/>
        <v xml:space="preserve"> </v>
      </c>
      <c r="AC39" s="96" t="str">
        <f t="shared" si="5"/>
        <v xml:space="preserve"> </v>
      </c>
      <c r="AD39" s="321"/>
      <c r="AE39" s="321"/>
      <c r="AF39" s="321"/>
      <c r="AG39" s="321"/>
      <c r="AH39" s="321"/>
      <c r="AI39" s="321"/>
      <c r="AJ39" s="321"/>
      <c r="AK39" s="321"/>
      <c r="AL39" s="321"/>
      <c r="AM39" s="321"/>
      <c r="AN39" s="21"/>
      <c r="AO39" s="24"/>
      <c r="AP39" s="96" t="str">
        <f t="shared" si="6"/>
        <v xml:space="preserve"> </v>
      </c>
      <c r="AQ39" s="69" t="str">
        <f t="shared" si="7"/>
        <v xml:space="preserve"> </v>
      </c>
      <c r="AR39" s="85" t="str">
        <f t="shared" si="8"/>
        <v xml:space="preserve"> </v>
      </c>
      <c r="AS39" s="70" t="str">
        <f t="shared" si="29"/>
        <v xml:space="preserve"> </v>
      </c>
      <c r="AT39" s="314"/>
      <c r="AU39" s="69" t="str">
        <f t="shared" si="9"/>
        <v xml:space="preserve"> </v>
      </c>
      <c r="AV39" s="85" t="str">
        <f t="shared" si="10"/>
        <v xml:space="preserve"> </v>
      </c>
      <c r="AW39" s="70" t="str">
        <f t="shared" si="30"/>
        <v xml:space="preserve"> </v>
      </c>
      <c r="AX39" s="314"/>
      <c r="AY39" s="205" t="str">
        <f t="shared" si="11"/>
        <v xml:space="preserve"> </v>
      </c>
      <c r="AZ39" s="206" t="str">
        <f t="shared" si="12"/>
        <v xml:space="preserve"> </v>
      </c>
      <c r="BA39" s="207" t="str">
        <f t="shared" si="31"/>
        <v xml:space="preserve"> </v>
      </c>
      <c r="BB39" s="315"/>
      <c r="BC39" s="205" t="str">
        <f t="shared" si="13"/>
        <v xml:space="preserve"> </v>
      </c>
      <c r="BD39" s="206" t="str">
        <f t="shared" si="14"/>
        <v xml:space="preserve"> </v>
      </c>
      <c r="BE39" s="207" t="str">
        <f t="shared" si="32"/>
        <v xml:space="preserve"> </v>
      </c>
      <c r="BF39" s="314"/>
      <c r="BG39" s="78" t="str">
        <f t="shared" si="15"/>
        <v xml:space="preserve"> </v>
      </c>
      <c r="BH39" s="87" t="str">
        <f t="shared" si="16"/>
        <v xml:space="preserve"> </v>
      </c>
      <c r="BI39" s="79" t="str">
        <f t="shared" si="33"/>
        <v xml:space="preserve"> </v>
      </c>
      <c r="BJ39" s="316"/>
      <c r="BK39" s="78" t="str">
        <f t="shared" si="17"/>
        <v xml:space="preserve"> </v>
      </c>
      <c r="BL39" s="87" t="str">
        <f t="shared" si="18"/>
        <v xml:space="preserve"> </v>
      </c>
      <c r="BM39" s="79" t="str">
        <f t="shared" si="34"/>
        <v xml:space="preserve"> </v>
      </c>
      <c r="BN39" s="314"/>
      <c r="BO39" s="80" t="str">
        <f t="shared" si="19"/>
        <v xml:space="preserve"> </v>
      </c>
      <c r="BP39" s="88" t="str">
        <f t="shared" si="20"/>
        <v xml:space="preserve"> </v>
      </c>
      <c r="BQ39" s="81" t="str">
        <f t="shared" si="35"/>
        <v xml:space="preserve"> </v>
      </c>
      <c r="BR39" s="317"/>
      <c r="BS39" s="201" t="str">
        <f t="shared" si="21"/>
        <v xml:space="preserve"> </v>
      </c>
      <c r="BT39" s="202" t="str">
        <f t="shared" si="22"/>
        <v xml:space="preserve"> </v>
      </c>
      <c r="BU39" s="203" t="str">
        <f t="shared" si="36"/>
        <v xml:space="preserve"> </v>
      </c>
      <c r="BV39" s="318"/>
      <c r="BW39" s="82" t="str">
        <f t="shared" si="23"/>
        <v xml:space="preserve"> </v>
      </c>
      <c r="BX39" s="89" t="str">
        <f t="shared" si="24"/>
        <v xml:space="preserve"> </v>
      </c>
      <c r="BY39" s="83" t="str">
        <f t="shared" si="37"/>
        <v xml:space="preserve"> </v>
      </c>
      <c r="BZ39" s="317"/>
      <c r="CA39" s="227" t="str">
        <f t="shared" si="25"/>
        <v xml:space="preserve"> </v>
      </c>
      <c r="CB39" s="228" t="str">
        <f t="shared" si="26"/>
        <v xml:space="preserve"> </v>
      </c>
      <c r="CC39" s="229" t="str">
        <f t="shared" si="38"/>
        <v xml:space="preserve"> </v>
      </c>
      <c r="CD39" s="317"/>
      <c r="CE39" s="27"/>
      <c r="CG39" s="98" t="str">
        <f t="shared" si="39"/>
        <v xml:space="preserve"> </v>
      </c>
      <c r="CH39" s="98" t="str">
        <f t="shared" si="39"/>
        <v xml:space="preserve"> </v>
      </c>
      <c r="CI39" s="98" t="str">
        <f t="shared" si="39"/>
        <v xml:space="preserve"> </v>
      </c>
      <c r="CK39" s="98" t="str">
        <f t="shared" si="40"/>
        <v xml:space="preserve"> </v>
      </c>
      <c r="CL39" s="98" t="str">
        <f t="shared" si="40"/>
        <v xml:space="preserve"> </v>
      </c>
      <c r="CM39" s="98" t="str">
        <f t="shared" si="40"/>
        <v xml:space="preserve"> </v>
      </c>
      <c r="CO39" s="22"/>
      <c r="DB39" s="28"/>
    </row>
    <row r="40" spans="1:106" s="26" customFormat="1" ht="24.95" customHeight="1" x14ac:dyDescent="0.25">
      <c r="A40" s="24"/>
      <c r="B40" s="311"/>
      <c r="C40" s="784"/>
      <c r="D40" s="785"/>
      <c r="E40" s="785"/>
      <c r="F40" s="786"/>
      <c r="G40" s="321"/>
      <c r="H40" s="321"/>
      <c r="I40" s="321"/>
      <c r="J40" s="321"/>
      <c r="K40" s="321"/>
      <c r="L40" s="321"/>
      <c r="M40" s="321"/>
      <c r="N40" s="321"/>
      <c r="O40" s="321"/>
      <c r="P40" s="321"/>
      <c r="Q40" s="321"/>
      <c r="R40" s="321"/>
      <c r="S40" s="321"/>
      <c r="T40" s="321"/>
      <c r="U40" s="321"/>
      <c r="V40" s="321"/>
      <c r="W40" s="179"/>
      <c r="X40" s="319" t="str">
        <f t="shared" si="0"/>
        <v xml:space="preserve"> </v>
      </c>
      <c r="Y40" s="319" t="str">
        <f t="shared" si="1"/>
        <v xml:space="preserve"> </v>
      </c>
      <c r="Z40" s="319" t="str">
        <f t="shared" si="2"/>
        <v xml:space="preserve"> </v>
      </c>
      <c r="AA40" s="319" t="str">
        <f t="shared" si="3"/>
        <v xml:space="preserve"> </v>
      </c>
      <c r="AB40" s="319" t="str">
        <f t="shared" si="4"/>
        <v xml:space="preserve"> </v>
      </c>
      <c r="AC40" s="96" t="str">
        <f t="shared" si="5"/>
        <v xml:space="preserve"> </v>
      </c>
      <c r="AD40" s="321"/>
      <c r="AE40" s="321"/>
      <c r="AF40" s="321"/>
      <c r="AG40" s="321"/>
      <c r="AH40" s="321"/>
      <c r="AI40" s="321"/>
      <c r="AJ40" s="321"/>
      <c r="AK40" s="321"/>
      <c r="AL40" s="321"/>
      <c r="AM40" s="321"/>
      <c r="AN40" s="21"/>
      <c r="AO40" s="24"/>
      <c r="AP40" s="96" t="str">
        <f t="shared" si="6"/>
        <v xml:space="preserve"> </v>
      </c>
      <c r="AQ40" s="69" t="str">
        <f t="shared" si="7"/>
        <v xml:space="preserve"> </v>
      </c>
      <c r="AR40" s="85" t="str">
        <f t="shared" si="8"/>
        <v xml:space="preserve"> </v>
      </c>
      <c r="AS40" s="70" t="str">
        <f t="shared" si="29"/>
        <v xml:space="preserve"> </v>
      </c>
      <c r="AT40" s="314"/>
      <c r="AU40" s="69" t="str">
        <f t="shared" si="9"/>
        <v xml:space="preserve"> </v>
      </c>
      <c r="AV40" s="85" t="str">
        <f t="shared" si="10"/>
        <v xml:space="preserve"> </v>
      </c>
      <c r="AW40" s="70" t="str">
        <f t="shared" si="30"/>
        <v xml:space="preserve"> </v>
      </c>
      <c r="AX40" s="314"/>
      <c r="AY40" s="205" t="str">
        <f t="shared" si="11"/>
        <v xml:space="preserve"> </v>
      </c>
      <c r="AZ40" s="206" t="str">
        <f t="shared" si="12"/>
        <v xml:space="preserve"> </v>
      </c>
      <c r="BA40" s="207" t="str">
        <f t="shared" si="31"/>
        <v xml:space="preserve"> </v>
      </c>
      <c r="BB40" s="315"/>
      <c r="BC40" s="205" t="str">
        <f t="shared" si="13"/>
        <v xml:space="preserve"> </v>
      </c>
      <c r="BD40" s="206" t="str">
        <f t="shared" si="14"/>
        <v xml:space="preserve"> </v>
      </c>
      <c r="BE40" s="207" t="str">
        <f t="shared" si="32"/>
        <v xml:space="preserve"> </v>
      </c>
      <c r="BF40" s="314"/>
      <c r="BG40" s="78" t="str">
        <f t="shared" si="15"/>
        <v xml:space="preserve"> </v>
      </c>
      <c r="BH40" s="87" t="str">
        <f t="shared" si="16"/>
        <v xml:space="preserve"> </v>
      </c>
      <c r="BI40" s="79" t="str">
        <f t="shared" si="33"/>
        <v xml:space="preserve"> </v>
      </c>
      <c r="BJ40" s="316"/>
      <c r="BK40" s="78" t="str">
        <f t="shared" si="17"/>
        <v xml:space="preserve"> </v>
      </c>
      <c r="BL40" s="87" t="str">
        <f t="shared" si="18"/>
        <v xml:space="preserve"> </v>
      </c>
      <c r="BM40" s="79" t="str">
        <f t="shared" si="34"/>
        <v xml:space="preserve"> </v>
      </c>
      <c r="BN40" s="314"/>
      <c r="BO40" s="80" t="str">
        <f t="shared" si="19"/>
        <v xml:space="preserve"> </v>
      </c>
      <c r="BP40" s="88" t="str">
        <f t="shared" si="20"/>
        <v xml:space="preserve"> </v>
      </c>
      <c r="BQ40" s="81" t="str">
        <f t="shared" si="35"/>
        <v xml:space="preserve"> </v>
      </c>
      <c r="BR40" s="317"/>
      <c r="BS40" s="201" t="str">
        <f t="shared" si="21"/>
        <v xml:space="preserve"> </v>
      </c>
      <c r="BT40" s="202" t="str">
        <f t="shared" si="22"/>
        <v xml:space="preserve"> </v>
      </c>
      <c r="BU40" s="203" t="str">
        <f t="shared" si="36"/>
        <v xml:space="preserve"> </v>
      </c>
      <c r="BV40" s="318"/>
      <c r="BW40" s="82" t="str">
        <f t="shared" si="23"/>
        <v xml:space="preserve"> </v>
      </c>
      <c r="BX40" s="89" t="str">
        <f t="shared" si="24"/>
        <v xml:space="preserve"> </v>
      </c>
      <c r="BY40" s="83" t="str">
        <f t="shared" si="37"/>
        <v xml:space="preserve"> </v>
      </c>
      <c r="BZ40" s="317"/>
      <c r="CA40" s="227" t="str">
        <f t="shared" si="25"/>
        <v xml:space="preserve"> </v>
      </c>
      <c r="CB40" s="228" t="str">
        <f t="shared" si="26"/>
        <v xml:space="preserve"> </v>
      </c>
      <c r="CC40" s="229" t="str">
        <f t="shared" si="38"/>
        <v xml:space="preserve"> </v>
      </c>
      <c r="CD40" s="317"/>
      <c r="CE40" s="27"/>
      <c r="CG40" s="98" t="str">
        <f t="shared" si="39"/>
        <v xml:space="preserve"> </v>
      </c>
      <c r="CH40" s="98" t="str">
        <f t="shared" si="39"/>
        <v xml:space="preserve"> </v>
      </c>
      <c r="CI40" s="98" t="str">
        <f t="shared" si="39"/>
        <v xml:space="preserve"> </v>
      </c>
      <c r="CK40" s="98" t="str">
        <f t="shared" si="40"/>
        <v xml:space="preserve"> </v>
      </c>
      <c r="CL40" s="98" t="str">
        <f t="shared" si="40"/>
        <v xml:space="preserve"> </v>
      </c>
      <c r="CM40" s="98" t="str">
        <f t="shared" si="40"/>
        <v xml:space="preserve"> </v>
      </c>
      <c r="CO40" s="22"/>
      <c r="DB40" s="28"/>
    </row>
    <row r="41" spans="1:106" s="26" customFormat="1" ht="24.95" customHeight="1" x14ac:dyDescent="0.25">
      <c r="A41" s="24"/>
      <c r="B41" s="311"/>
      <c r="C41" s="784"/>
      <c r="D41" s="785"/>
      <c r="E41" s="785"/>
      <c r="F41" s="786"/>
      <c r="G41" s="321"/>
      <c r="H41" s="321"/>
      <c r="I41" s="321"/>
      <c r="J41" s="321"/>
      <c r="K41" s="321"/>
      <c r="L41" s="321"/>
      <c r="M41" s="321"/>
      <c r="N41" s="321"/>
      <c r="O41" s="321"/>
      <c r="P41" s="321"/>
      <c r="Q41" s="321"/>
      <c r="R41" s="321"/>
      <c r="S41" s="321"/>
      <c r="T41" s="321"/>
      <c r="U41" s="321"/>
      <c r="V41" s="321"/>
      <c r="W41" s="179"/>
      <c r="X41" s="319" t="str">
        <f t="shared" si="0"/>
        <v xml:space="preserve"> </v>
      </c>
      <c r="Y41" s="319" t="str">
        <f t="shared" si="1"/>
        <v xml:space="preserve"> </v>
      </c>
      <c r="Z41" s="319" t="str">
        <f t="shared" si="2"/>
        <v xml:space="preserve"> </v>
      </c>
      <c r="AA41" s="319" t="str">
        <f t="shared" si="3"/>
        <v xml:space="preserve"> </v>
      </c>
      <c r="AB41" s="319" t="str">
        <f t="shared" si="4"/>
        <v xml:space="preserve"> </v>
      </c>
      <c r="AC41" s="96" t="str">
        <f t="shared" si="5"/>
        <v xml:space="preserve"> </v>
      </c>
      <c r="AD41" s="321"/>
      <c r="AE41" s="321"/>
      <c r="AF41" s="321"/>
      <c r="AG41" s="321"/>
      <c r="AH41" s="321"/>
      <c r="AI41" s="321"/>
      <c r="AJ41" s="321"/>
      <c r="AK41" s="321"/>
      <c r="AL41" s="321"/>
      <c r="AM41" s="321"/>
      <c r="AN41" s="21"/>
      <c r="AO41" s="24"/>
      <c r="AP41" s="96" t="str">
        <f t="shared" si="6"/>
        <v xml:space="preserve"> </v>
      </c>
      <c r="AQ41" s="69" t="str">
        <f t="shared" si="7"/>
        <v xml:space="preserve"> </v>
      </c>
      <c r="AR41" s="85" t="str">
        <f t="shared" si="8"/>
        <v xml:space="preserve"> </v>
      </c>
      <c r="AS41" s="70" t="str">
        <f t="shared" si="29"/>
        <v xml:space="preserve"> </v>
      </c>
      <c r="AT41" s="314"/>
      <c r="AU41" s="69" t="str">
        <f t="shared" si="9"/>
        <v xml:space="preserve"> </v>
      </c>
      <c r="AV41" s="85" t="str">
        <f t="shared" si="10"/>
        <v xml:space="preserve"> </v>
      </c>
      <c r="AW41" s="70" t="str">
        <f t="shared" si="30"/>
        <v xml:space="preserve"> </v>
      </c>
      <c r="AX41" s="314"/>
      <c r="AY41" s="205" t="str">
        <f t="shared" si="11"/>
        <v xml:space="preserve"> </v>
      </c>
      <c r="AZ41" s="206" t="str">
        <f t="shared" si="12"/>
        <v xml:space="preserve"> </v>
      </c>
      <c r="BA41" s="207" t="str">
        <f t="shared" si="31"/>
        <v xml:space="preserve"> </v>
      </c>
      <c r="BB41" s="315"/>
      <c r="BC41" s="205" t="str">
        <f t="shared" si="13"/>
        <v xml:space="preserve"> </v>
      </c>
      <c r="BD41" s="206" t="str">
        <f t="shared" si="14"/>
        <v xml:space="preserve"> </v>
      </c>
      <c r="BE41" s="207" t="str">
        <f t="shared" si="32"/>
        <v xml:space="preserve"> </v>
      </c>
      <c r="BF41" s="314"/>
      <c r="BG41" s="78" t="str">
        <f t="shared" si="15"/>
        <v xml:space="preserve"> </v>
      </c>
      <c r="BH41" s="87" t="str">
        <f t="shared" si="16"/>
        <v xml:space="preserve"> </v>
      </c>
      <c r="BI41" s="79" t="str">
        <f t="shared" si="33"/>
        <v xml:space="preserve"> </v>
      </c>
      <c r="BJ41" s="316"/>
      <c r="BK41" s="78" t="str">
        <f t="shared" si="17"/>
        <v xml:space="preserve"> </v>
      </c>
      <c r="BL41" s="87" t="str">
        <f t="shared" si="18"/>
        <v xml:space="preserve"> </v>
      </c>
      <c r="BM41" s="79" t="str">
        <f t="shared" si="34"/>
        <v xml:space="preserve"> </v>
      </c>
      <c r="BN41" s="314"/>
      <c r="BO41" s="80" t="str">
        <f t="shared" si="19"/>
        <v xml:space="preserve"> </v>
      </c>
      <c r="BP41" s="88" t="str">
        <f t="shared" si="20"/>
        <v xml:space="preserve"> </v>
      </c>
      <c r="BQ41" s="81" t="str">
        <f t="shared" si="35"/>
        <v xml:space="preserve"> </v>
      </c>
      <c r="BR41" s="317"/>
      <c r="BS41" s="201" t="str">
        <f t="shared" si="21"/>
        <v xml:space="preserve"> </v>
      </c>
      <c r="BT41" s="202" t="str">
        <f t="shared" si="22"/>
        <v xml:space="preserve"> </v>
      </c>
      <c r="BU41" s="203" t="str">
        <f t="shared" si="36"/>
        <v xml:space="preserve"> </v>
      </c>
      <c r="BV41" s="318"/>
      <c r="BW41" s="82" t="str">
        <f t="shared" si="23"/>
        <v xml:space="preserve"> </v>
      </c>
      <c r="BX41" s="89" t="str">
        <f t="shared" si="24"/>
        <v xml:space="preserve"> </v>
      </c>
      <c r="BY41" s="83" t="str">
        <f t="shared" si="37"/>
        <v xml:space="preserve"> </v>
      </c>
      <c r="BZ41" s="317"/>
      <c r="CA41" s="227" t="str">
        <f t="shared" si="25"/>
        <v xml:space="preserve"> </v>
      </c>
      <c r="CB41" s="228" t="str">
        <f t="shared" si="26"/>
        <v xml:space="preserve"> </v>
      </c>
      <c r="CC41" s="229" t="str">
        <f t="shared" si="38"/>
        <v xml:space="preserve"> </v>
      </c>
      <c r="CD41" s="317"/>
      <c r="CE41" s="27"/>
      <c r="CG41" s="98" t="str">
        <f t="shared" si="39"/>
        <v xml:space="preserve"> </v>
      </c>
      <c r="CH41" s="98" t="str">
        <f t="shared" si="39"/>
        <v xml:space="preserve"> </v>
      </c>
      <c r="CI41" s="98" t="str">
        <f t="shared" si="39"/>
        <v xml:space="preserve"> </v>
      </c>
      <c r="CK41" s="98" t="str">
        <f t="shared" si="40"/>
        <v xml:space="preserve"> </v>
      </c>
      <c r="CL41" s="98" t="str">
        <f t="shared" si="40"/>
        <v xml:space="preserve"> </v>
      </c>
      <c r="CM41" s="98" t="str">
        <f t="shared" si="40"/>
        <v xml:space="preserve"> </v>
      </c>
      <c r="CO41" s="22"/>
      <c r="DB41" s="28"/>
    </row>
    <row r="42" spans="1:106" s="26" customFormat="1" ht="24.95" customHeight="1" x14ac:dyDescent="0.25">
      <c r="A42" s="24"/>
      <c r="B42" s="311"/>
      <c r="C42" s="784"/>
      <c r="D42" s="785"/>
      <c r="E42" s="785"/>
      <c r="F42" s="786"/>
      <c r="G42" s="321"/>
      <c r="H42" s="321"/>
      <c r="I42" s="321"/>
      <c r="J42" s="321"/>
      <c r="K42" s="321"/>
      <c r="L42" s="321"/>
      <c r="M42" s="321"/>
      <c r="N42" s="321"/>
      <c r="O42" s="321"/>
      <c r="P42" s="321"/>
      <c r="Q42" s="321"/>
      <c r="R42" s="321"/>
      <c r="S42" s="321"/>
      <c r="T42" s="321"/>
      <c r="U42" s="321"/>
      <c r="V42" s="321"/>
      <c r="W42" s="179"/>
      <c r="X42" s="319" t="str">
        <f t="shared" si="0"/>
        <v xml:space="preserve"> </v>
      </c>
      <c r="Y42" s="319" t="str">
        <f t="shared" si="1"/>
        <v xml:space="preserve"> </v>
      </c>
      <c r="Z42" s="319" t="str">
        <f t="shared" si="2"/>
        <v xml:space="preserve"> </v>
      </c>
      <c r="AA42" s="319" t="str">
        <f t="shared" si="3"/>
        <v xml:space="preserve"> </v>
      </c>
      <c r="AB42" s="319" t="str">
        <f t="shared" si="4"/>
        <v xml:space="preserve"> </v>
      </c>
      <c r="AC42" s="96" t="str">
        <f t="shared" si="5"/>
        <v xml:space="preserve"> </v>
      </c>
      <c r="AD42" s="321"/>
      <c r="AE42" s="321"/>
      <c r="AF42" s="321"/>
      <c r="AG42" s="321"/>
      <c r="AH42" s="321"/>
      <c r="AI42" s="321"/>
      <c r="AJ42" s="321"/>
      <c r="AK42" s="321"/>
      <c r="AL42" s="321"/>
      <c r="AM42" s="321"/>
      <c r="AN42" s="21"/>
      <c r="AO42" s="24"/>
      <c r="AP42" s="96" t="str">
        <f t="shared" si="6"/>
        <v xml:space="preserve"> </v>
      </c>
      <c r="AQ42" s="69" t="str">
        <f t="shared" si="7"/>
        <v xml:space="preserve"> </v>
      </c>
      <c r="AR42" s="85" t="str">
        <f t="shared" si="8"/>
        <v xml:space="preserve"> </v>
      </c>
      <c r="AS42" s="70" t="str">
        <f t="shared" si="29"/>
        <v xml:space="preserve"> </v>
      </c>
      <c r="AT42" s="314"/>
      <c r="AU42" s="69" t="str">
        <f t="shared" si="9"/>
        <v xml:space="preserve"> </v>
      </c>
      <c r="AV42" s="85" t="str">
        <f t="shared" si="10"/>
        <v xml:space="preserve"> </v>
      </c>
      <c r="AW42" s="70" t="str">
        <f t="shared" si="30"/>
        <v xml:space="preserve"> </v>
      </c>
      <c r="AX42" s="314"/>
      <c r="AY42" s="205" t="str">
        <f t="shared" si="11"/>
        <v xml:space="preserve"> </v>
      </c>
      <c r="AZ42" s="206" t="str">
        <f t="shared" si="12"/>
        <v xml:space="preserve"> </v>
      </c>
      <c r="BA42" s="207" t="str">
        <f t="shared" si="31"/>
        <v xml:space="preserve"> </v>
      </c>
      <c r="BB42" s="315"/>
      <c r="BC42" s="205" t="str">
        <f t="shared" si="13"/>
        <v xml:space="preserve"> </v>
      </c>
      <c r="BD42" s="206" t="str">
        <f t="shared" si="14"/>
        <v xml:space="preserve"> </v>
      </c>
      <c r="BE42" s="207" t="str">
        <f t="shared" si="32"/>
        <v xml:space="preserve"> </v>
      </c>
      <c r="BF42" s="314"/>
      <c r="BG42" s="78" t="str">
        <f t="shared" si="15"/>
        <v xml:space="preserve"> </v>
      </c>
      <c r="BH42" s="87" t="str">
        <f t="shared" si="16"/>
        <v xml:space="preserve"> </v>
      </c>
      <c r="BI42" s="79" t="str">
        <f t="shared" si="33"/>
        <v xml:space="preserve"> </v>
      </c>
      <c r="BJ42" s="316"/>
      <c r="BK42" s="78" t="str">
        <f t="shared" si="17"/>
        <v xml:space="preserve"> </v>
      </c>
      <c r="BL42" s="87" t="str">
        <f t="shared" si="18"/>
        <v xml:space="preserve"> </v>
      </c>
      <c r="BM42" s="79" t="str">
        <f t="shared" si="34"/>
        <v xml:space="preserve"> </v>
      </c>
      <c r="BN42" s="314"/>
      <c r="BO42" s="80" t="str">
        <f t="shared" si="19"/>
        <v xml:space="preserve"> </v>
      </c>
      <c r="BP42" s="88" t="str">
        <f t="shared" si="20"/>
        <v xml:space="preserve"> </v>
      </c>
      <c r="BQ42" s="81" t="str">
        <f t="shared" si="35"/>
        <v xml:space="preserve"> </v>
      </c>
      <c r="BR42" s="317"/>
      <c r="BS42" s="201" t="str">
        <f t="shared" si="21"/>
        <v xml:space="preserve"> </v>
      </c>
      <c r="BT42" s="202" t="str">
        <f t="shared" si="22"/>
        <v xml:space="preserve"> </v>
      </c>
      <c r="BU42" s="203" t="str">
        <f t="shared" si="36"/>
        <v xml:space="preserve"> </v>
      </c>
      <c r="BV42" s="318"/>
      <c r="BW42" s="82" t="str">
        <f t="shared" si="23"/>
        <v xml:space="preserve"> </v>
      </c>
      <c r="BX42" s="89" t="str">
        <f t="shared" si="24"/>
        <v xml:space="preserve"> </v>
      </c>
      <c r="BY42" s="83" t="str">
        <f t="shared" si="37"/>
        <v xml:space="preserve"> </v>
      </c>
      <c r="BZ42" s="317"/>
      <c r="CA42" s="227" t="str">
        <f t="shared" si="25"/>
        <v xml:space="preserve"> </v>
      </c>
      <c r="CB42" s="228" t="str">
        <f t="shared" si="26"/>
        <v xml:space="preserve"> </v>
      </c>
      <c r="CC42" s="229" t="str">
        <f t="shared" si="38"/>
        <v xml:space="preserve"> </v>
      </c>
      <c r="CD42" s="317"/>
      <c r="CE42" s="27"/>
      <c r="CG42" s="98" t="str">
        <f t="shared" si="39"/>
        <v xml:space="preserve"> </v>
      </c>
      <c r="CH42" s="98" t="str">
        <f t="shared" si="39"/>
        <v xml:space="preserve"> </v>
      </c>
      <c r="CI42" s="98" t="str">
        <f t="shared" si="39"/>
        <v xml:space="preserve"> </v>
      </c>
      <c r="CK42" s="98" t="str">
        <f t="shared" si="40"/>
        <v xml:space="preserve"> </v>
      </c>
      <c r="CL42" s="98" t="str">
        <f t="shared" si="40"/>
        <v xml:space="preserve"> </v>
      </c>
      <c r="CM42" s="98" t="str">
        <f t="shared" si="40"/>
        <v xml:space="preserve"> </v>
      </c>
      <c r="CO42" s="22"/>
      <c r="DB42" s="28"/>
    </row>
    <row r="43" spans="1:106" s="26" customFormat="1" ht="24.95" customHeight="1" x14ac:dyDescent="0.25">
      <c r="A43" s="24"/>
      <c r="B43" s="311"/>
      <c r="C43" s="784"/>
      <c r="D43" s="785"/>
      <c r="E43" s="785"/>
      <c r="F43" s="786"/>
      <c r="G43" s="321"/>
      <c r="H43" s="321"/>
      <c r="I43" s="321"/>
      <c r="J43" s="321"/>
      <c r="K43" s="321"/>
      <c r="L43" s="321"/>
      <c r="M43" s="321"/>
      <c r="N43" s="321"/>
      <c r="O43" s="321"/>
      <c r="P43" s="321"/>
      <c r="Q43" s="321"/>
      <c r="R43" s="321"/>
      <c r="S43" s="321"/>
      <c r="T43" s="321"/>
      <c r="U43" s="321"/>
      <c r="V43" s="321"/>
      <c r="W43" s="179"/>
      <c r="X43" s="319" t="str">
        <f t="shared" si="0"/>
        <v xml:space="preserve"> </v>
      </c>
      <c r="Y43" s="319" t="str">
        <f t="shared" si="1"/>
        <v xml:space="preserve"> </v>
      </c>
      <c r="Z43" s="319" t="str">
        <f t="shared" si="2"/>
        <v xml:space="preserve"> </v>
      </c>
      <c r="AA43" s="319" t="str">
        <f t="shared" si="3"/>
        <v xml:space="preserve"> </v>
      </c>
      <c r="AB43" s="319" t="str">
        <f t="shared" si="4"/>
        <v xml:space="preserve"> </v>
      </c>
      <c r="AC43" s="96" t="str">
        <f t="shared" si="5"/>
        <v xml:space="preserve"> </v>
      </c>
      <c r="AD43" s="321"/>
      <c r="AE43" s="321"/>
      <c r="AF43" s="321"/>
      <c r="AG43" s="321"/>
      <c r="AH43" s="321"/>
      <c r="AI43" s="321"/>
      <c r="AJ43" s="321"/>
      <c r="AK43" s="321"/>
      <c r="AL43" s="321"/>
      <c r="AM43" s="321"/>
      <c r="AN43" s="21"/>
      <c r="AO43" s="24"/>
      <c r="AP43" s="96" t="str">
        <f t="shared" si="6"/>
        <v xml:space="preserve"> </v>
      </c>
      <c r="AQ43" s="69" t="str">
        <f t="shared" si="7"/>
        <v xml:space="preserve"> </v>
      </c>
      <c r="AR43" s="85" t="str">
        <f t="shared" si="8"/>
        <v xml:space="preserve"> </v>
      </c>
      <c r="AS43" s="70" t="str">
        <f t="shared" si="29"/>
        <v xml:space="preserve"> </v>
      </c>
      <c r="AT43" s="314"/>
      <c r="AU43" s="69" t="str">
        <f t="shared" si="9"/>
        <v xml:space="preserve"> </v>
      </c>
      <c r="AV43" s="85" t="str">
        <f t="shared" si="10"/>
        <v xml:space="preserve"> </v>
      </c>
      <c r="AW43" s="70" t="str">
        <f t="shared" si="30"/>
        <v xml:space="preserve"> </v>
      </c>
      <c r="AX43" s="314"/>
      <c r="AY43" s="205" t="str">
        <f t="shared" si="11"/>
        <v xml:space="preserve"> </v>
      </c>
      <c r="AZ43" s="206" t="str">
        <f t="shared" si="12"/>
        <v xml:space="preserve"> </v>
      </c>
      <c r="BA43" s="207" t="str">
        <f t="shared" si="31"/>
        <v xml:space="preserve"> </v>
      </c>
      <c r="BB43" s="315"/>
      <c r="BC43" s="205" t="str">
        <f t="shared" si="13"/>
        <v xml:space="preserve"> </v>
      </c>
      <c r="BD43" s="206" t="str">
        <f t="shared" si="14"/>
        <v xml:space="preserve"> </v>
      </c>
      <c r="BE43" s="207" t="str">
        <f t="shared" si="32"/>
        <v xml:space="preserve"> </v>
      </c>
      <c r="BF43" s="314"/>
      <c r="BG43" s="78" t="str">
        <f t="shared" si="15"/>
        <v xml:space="preserve"> </v>
      </c>
      <c r="BH43" s="87" t="str">
        <f t="shared" si="16"/>
        <v xml:space="preserve"> </v>
      </c>
      <c r="BI43" s="79" t="str">
        <f t="shared" si="33"/>
        <v xml:space="preserve"> </v>
      </c>
      <c r="BJ43" s="316"/>
      <c r="BK43" s="78" t="str">
        <f t="shared" si="17"/>
        <v xml:space="preserve"> </v>
      </c>
      <c r="BL43" s="87" t="str">
        <f t="shared" si="18"/>
        <v xml:space="preserve"> </v>
      </c>
      <c r="BM43" s="79" t="str">
        <f t="shared" si="34"/>
        <v xml:space="preserve"> </v>
      </c>
      <c r="BN43" s="314"/>
      <c r="BO43" s="80" t="str">
        <f t="shared" si="19"/>
        <v xml:space="preserve"> </v>
      </c>
      <c r="BP43" s="88" t="str">
        <f t="shared" si="20"/>
        <v xml:space="preserve"> </v>
      </c>
      <c r="BQ43" s="81" t="str">
        <f t="shared" si="35"/>
        <v xml:space="preserve"> </v>
      </c>
      <c r="BR43" s="317"/>
      <c r="BS43" s="201" t="str">
        <f t="shared" si="21"/>
        <v xml:space="preserve"> </v>
      </c>
      <c r="BT43" s="202" t="str">
        <f t="shared" si="22"/>
        <v xml:space="preserve"> </v>
      </c>
      <c r="BU43" s="203" t="str">
        <f t="shared" si="36"/>
        <v xml:space="preserve"> </v>
      </c>
      <c r="BV43" s="318"/>
      <c r="BW43" s="82" t="str">
        <f t="shared" si="23"/>
        <v xml:space="preserve"> </v>
      </c>
      <c r="BX43" s="89" t="str">
        <f t="shared" si="24"/>
        <v xml:space="preserve"> </v>
      </c>
      <c r="BY43" s="83" t="str">
        <f t="shared" si="37"/>
        <v xml:space="preserve"> </v>
      </c>
      <c r="BZ43" s="317"/>
      <c r="CA43" s="227" t="str">
        <f t="shared" si="25"/>
        <v xml:space="preserve"> </v>
      </c>
      <c r="CB43" s="228" t="str">
        <f t="shared" si="26"/>
        <v xml:space="preserve"> </v>
      </c>
      <c r="CC43" s="229" t="str">
        <f t="shared" si="38"/>
        <v xml:space="preserve"> </v>
      </c>
      <c r="CD43" s="317"/>
      <c r="CE43" s="27"/>
      <c r="CG43" s="98" t="str">
        <f t="shared" si="39"/>
        <v xml:space="preserve"> </v>
      </c>
      <c r="CH43" s="98" t="str">
        <f t="shared" si="39"/>
        <v xml:space="preserve"> </v>
      </c>
      <c r="CI43" s="98" t="str">
        <f t="shared" si="39"/>
        <v xml:space="preserve"> </v>
      </c>
      <c r="CK43" s="98" t="str">
        <f t="shared" si="40"/>
        <v xml:space="preserve"> </v>
      </c>
      <c r="CL43" s="98" t="str">
        <f t="shared" si="40"/>
        <v xml:space="preserve"> </v>
      </c>
      <c r="CM43" s="98" t="str">
        <f t="shared" si="40"/>
        <v xml:space="preserve"> </v>
      </c>
      <c r="CO43" s="22"/>
      <c r="DB43" s="28"/>
    </row>
    <row r="44" spans="1:106" s="26" customFormat="1" ht="24.95" customHeight="1" x14ac:dyDescent="0.25">
      <c r="A44" s="24"/>
      <c r="B44" s="311"/>
      <c r="C44" s="784"/>
      <c r="D44" s="785"/>
      <c r="E44" s="785"/>
      <c r="F44" s="786"/>
      <c r="G44" s="321"/>
      <c r="H44" s="321"/>
      <c r="I44" s="321"/>
      <c r="J44" s="321"/>
      <c r="K44" s="321"/>
      <c r="L44" s="321"/>
      <c r="M44" s="321"/>
      <c r="N44" s="321"/>
      <c r="O44" s="321"/>
      <c r="P44" s="321"/>
      <c r="Q44" s="321"/>
      <c r="R44" s="321"/>
      <c r="S44" s="321"/>
      <c r="T44" s="321"/>
      <c r="U44" s="321"/>
      <c r="V44" s="321"/>
      <c r="W44" s="179"/>
      <c r="X44" s="319" t="str">
        <f t="shared" ref="X44:X75" si="41">+IF((G44)=0," ",IF((G44)&gt;0,G44))</f>
        <v xml:space="preserve"> </v>
      </c>
      <c r="Y44" s="319" t="str">
        <f t="shared" ref="Y44:Y75" si="42">+IF((H44)=0," ",IF((H44)&gt;0,H44))</f>
        <v xml:space="preserve"> </v>
      </c>
      <c r="Z44" s="319" t="str">
        <f t="shared" ref="Z44:Z75" si="43">+IF((I44)=0," ",IF((I44)&gt;0,I44))</f>
        <v xml:space="preserve"> </v>
      </c>
      <c r="AA44" s="319" t="str">
        <f t="shared" ref="AA44:AA75" si="44">+IF((J44)=0," ",IF((J44)&gt;0,J44))</f>
        <v xml:space="preserve"> </v>
      </c>
      <c r="AB44" s="319" t="str">
        <f t="shared" ref="AB44:AB75" si="45">+IF((K44)=0," ",IF((K44)&gt;0,K44))</f>
        <v xml:space="preserve"> </v>
      </c>
      <c r="AC44" s="96" t="str">
        <f t="shared" si="5"/>
        <v xml:space="preserve"> </v>
      </c>
      <c r="AD44" s="321"/>
      <c r="AE44" s="321"/>
      <c r="AF44" s="321"/>
      <c r="AG44" s="321"/>
      <c r="AH44" s="321"/>
      <c r="AI44" s="321"/>
      <c r="AJ44" s="321"/>
      <c r="AK44" s="321"/>
      <c r="AL44" s="321"/>
      <c r="AM44" s="321"/>
      <c r="AN44" s="21"/>
      <c r="AO44" s="24"/>
      <c r="AP44" s="96" t="str">
        <f t="shared" si="6"/>
        <v xml:space="preserve"> </v>
      </c>
      <c r="AQ44" s="69" t="str">
        <f t="shared" si="7"/>
        <v xml:space="preserve"> </v>
      </c>
      <c r="AR44" s="85" t="str">
        <f t="shared" si="8"/>
        <v xml:space="preserve"> </v>
      </c>
      <c r="AS44" s="70" t="str">
        <f t="shared" si="29"/>
        <v xml:space="preserve"> </v>
      </c>
      <c r="AT44" s="314"/>
      <c r="AU44" s="69" t="str">
        <f t="shared" si="9"/>
        <v xml:space="preserve"> </v>
      </c>
      <c r="AV44" s="85" t="str">
        <f t="shared" si="10"/>
        <v xml:space="preserve"> </v>
      </c>
      <c r="AW44" s="70" t="str">
        <f t="shared" si="30"/>
        <v xml:space="preserve"> </v>
      </c>
      <c r="AX44" s="314"/>
      <c r="AY44" s="205" t="str">
        <f t="shared" si="11"/>
        <v xml:space="preserve"> </v>
      </c>
      <c r="AZ44" s="206" t="str">
        <f t="shared" si="12"/>
        <v xml:space="preserve"> </v>
      </c>
      <c r="BA44" s="207" t="str">
        <f t="shared" si="31"/>
        <v xml:space="preserve"> </v>
      </c>
      <c r="BB44" s="315"/>
      <c r="BC44" s="205" t="str">
        <f t="shared" si="13"/>
        <v xml:space="preserve"> </v>
      </c>
      <c r="BD44" s="206" t="str">
        <f t="shared" si="14"/>
        <v xml:space="preserve"> </v>
      </c>
      <c r="BE44" s="207" t="str">
        <f t="shared" si="32"/>
        <v xml:space="preserve"> </v>
      </c>
      <c r="BF44" s="314"/>
      <c r="BG44" s="78" t="str">
        <f t="shared" si="15"/>
        <v xml:space="preserve"> </v>
      </c>
      <c r="BH44" s="87" t="str">
        <f t="shared" si="16"/>
        <v xml:space="preserve"> </v>
      </c>
      <c r="BI44" s="79" t="str">
        <f t="shared" si="33"/>
        <v xml:space="preserve"> </v>
      </c>
      <c r="BJ44" s="316"/>
      <c r="BK44" s="78" t="str">
        <f t="shared" si="17"/>
        <v xml:space="preserve"> </v>
      </c>
      <c r="BL44" s="87" t="str">
        <f t="shared" si="18"/>
        <v xml:space="preserve"> </v>
      </c>
      <c r="BM44" s="79" t="str">
        <f t="shared" si="34"/>
        <v xml:space="preserve"> </v>
      </c>
      <c r="BN44" s="314"/>
      <c r="BO44" s="80" t="str">
        <f t="shared" si="19"/>
        <v xml:space="preserve"> </v>
      </c>
      <c r="BP44" s="88" t="str">
        <f t="shared" si="20"/>
        <v xml:space="preserve"> </v>
      </c>
      <c r="BQ44" s="81" t="str">
        <f t="shared" si="35"/>
        <v xml:space="preserve"> </v>
      </c>
      <c r="BR44" s="317"/>
      <c r="BS44" s="201" t="str">
        <f t="shared" si="21"/>
        <v xml:space="preserve"> </v>
      </c>
      <c r="BT44" s="202" t="str">
        <f t="shared" si="22"/>
        <v xml:space="preserve"> </v>
      </c>
      <c r="BU44" s="203" t="str">
        <f t="shared" si="36"/>
        <v xml:space="preserve"> </v>
      </c>
      <c r="BV44" s="318"/>
      <c r="BW44" s="82" t="str">
        <f t="shared" si="23"/>
        <v xml:space="preserve"> </v>
      </c>
      <c r="BX44" s="89" t="str">
        <f t="shared" si="24"/>
        <v xml:space="preserve"> </v>
      </c>
      <c r="BY44" s="83" t="str">
        <f t="shared" si="37"/>
        <v xml:space="preserve"> </v>
      </c>
      <c r="BZ44" s="317"/>
      <c r="CA44" s="227" t="str">
        <f t="shared" si="25"/>
        <v xml:space="preserve"> </v>
      </c>
      <c r="CB44" s="228" t="str">
        <f t="shared" si="26"/>
        <v xml:space="preserve"> </v>
      </c>
      <c r="CC44" s="229" t="str">
        <f t="shared" si="38"/>
        <v xml:space="preserve"> </v>
      </c>
      <c r="CD44" s="317"/>
      <c r="CE44" s="27"/>
      <c r="CG44" s="98" t="str">
        <f t="shared" si="39"/>
        <v xml:space="preserve"> </v>
      </c>
      <c r="CH44" s="98" t="str">
        <f t="shared" si="39"/>
        <v xml:space="preserve"> </v>
      </c>
      <c r="CI44" s="98" t="str">
        <f t="shared" si="39"/>
        <v xml:space="preserve"> </v>
      </c>
      <c r="CK44" s="98" t="str">
        <f t="shared" si="40"/>
        <v xml:space="preserve"> </v>
      </c>
      <c r="CL44" s="98" t="str">
        <f t="shared" si="40"/>
        <v xml:space="preserve"> </v>
      </c>
      <c r="CM44" s="98" t="str">
        <f t="shared" si="40"/>
        <v xml:space="preserve"> </v>
      </c>
      <c r="CO44" s="22"/>
      <c r="DB44" s="28"/>
    </row>
    <row r="45" spans="1:106" s="26" customFormat="1" ht="24.95" customHeight="1" x14ac:dyDescent="0.25">
      <c r="A45" s="24"/>
      <c r="B45" s="311"/>
      <c r="C45" s="784"/>
      <c r="D45" s="785"/>
      <c r="E45" s="785"/>
      <c r="F45" s="786"/>
      <c r="G45" s="321"/>
      <c r="H45" s="321"/>
      <c r="I45" s="321"/>
      <c r="J45" s="321"/>
      <c r="K45" s="321"/>
      <c r="L45" s="321"/>
      <c r="M45" s="321"/>
      <c r="N45" s="321"/>
      <c r="O45" s="321"/>
      <c r="P45" s="321"/>
      <c r="Q45" s="321"/>
      <c r="R45" s="321"/>
      <c r="S45" s="321"/>
      <c r="T45" s="321"/>
      <c r="U45" s="321"/>
      <c r="V45" s="321"/>
      <c r="W45" s="179"/>
      <c r="X45" s="319" t="str">
        <f t="shared" si="41"/>
        <v xml:space="preserve"> </v>
      </c>
      <c r="Y45" s="319" t="str">
        <f t="shared" si="42"/>
        <v xml:space="preserve"> </v>
      </c>
      <c r="Z45" s="319" t="str">
        <f t="shared" si="43"/>
        <v xml:space="preserve"> </v>
      </c>
      <c r="AA45" s="319" t="str">
        <f t="shared" si="44"/>
        <v xml:space="preserve"> </v>
      </c>
      <c r="AB45" s="319" t="str">
        <f t="shared" si="45"/>
        <v xml:space="preserve"> </v>
      </c>
      <c r="AC45" s="96" t="str">
        <f t="shared" ref="AC45:AC76" si="46">+IF((L45)=0," ",IF((L45)&gt;0,L45))</f>
        <v xml:space="preserve"> </v>
      </c>
      <c r="AD45" s="321"/>
      <c r="AE45" s="321"/>
      <c r="AF45" s="321"/>
      <c r="AG45" s="321"/>
      <c r="AH45" s="321"/>
      <c r="AI45" s="321"/>
      <c r="AJ45" s="321"/>
      <c r="AK45" s="321"/>
      <c r="AL45" s="321"/>
      <c r="AM45" s="321"/>
      <c r="AN45" s="21"/>
      <c r="AO45" s="24"/>
      <c r="AP45" s="96" t="str">
        <f t="shared" ref="AP45:AP76" si="47">+IF((AC45)=0," ",IF((AC45)&gt;0,AC45))</f>
        <v xml:space="preserve"> </v>
      </c>
      <c r="AQ45" s="69" t="str">
        <f t="shared" ref="AQ45:AQ76" si="48">+IF((AD45-M45)=0," ",IF((AD45-M45)&lt;0,(AD45-M45)*-1,(AD45-M45)))</f>
        <v xml:space="preserve"> </v>
      </c>
      <c r="AR45" s="85" t="str">
        <f t="shared" ref="AR45:AR76" si="49">+IF((AD45-M45)=0," ",IF((AD45-M45)&lt;-1,"Servidores excedentes",IF((AD45-M45)=1,"Servidor requerido",IF((AD45-M45)=-1,"Servidor excedente",IF((AD45-M45)&gt;1,"Servidores requeridos","")))))</f>
        <v xml:space="preserve"> </v>
      </c>
      <c r="AS45" s="70" t="str">
        <f t="shared" si="29"/>
        <v xml:space="preserve"> </v>
      </c>
      <c r="AT45" s="314"/>
      <c r="AU45" s="69" t="str">
        <f t="shared" ref="AU45:AU76" si="50">+IF((AE45-N45)=0," ",IF((AE45-N45)&lt;0,(AE45-N45)*-1,(AE45-N45)))</f>
        <v xml:space="preserve"> </v>
      </c>
      <c r="AV45" s="85" t="str">
        <f t="shared" ref="AV45:AV76" si="51">+IF((AE45-N45)=0," ",IF((AE45-N45)&lt;-1,"Servidores excedentes",IF((AE45-N45)=1,"Servidor requerido",IF((AE45-N45)=-1,"Servidor excedente",IF((AE45-N45)&gt;1,"Servidores requeridos","")))))</f>
        <v xml:space="preserve"> </v>
      </c>
      <c r="AW45" s="70" t="str">
        <f t="shared" si="30"/>
        <v xml:space="preserve"> </v>
      </c>
      <c r="AX45" s="314"/>
      <c r="AY45" s="205" t="str">
        <f t="shared" ref="AY45:AY76" si="52">IF((AF45-O45)=0," ",IF((AF45-O45)&lt;0,(AF45-O45)*-1,(AF45-O45)))</f>
        <v xml:space="preserve"> </v>
      </c>
      <c r="AZ45" s="206" t="str">
        <f t="shared" ref="AZ45:AZ76" si="53">+IF((AF45-O45)=0," ",IF((AF45-O45)&lt;-1,"Servidores excedentes",IF((AF45-O45)=1,"Servidor requerido",IF((AF45-O45)=-1,"Servidor excedente",IF((AF45-O45)&gt;1,"Servidores requeridos","")))))</f>
        <v xml:space="preserve"> </v>
      </c>
      <c r="BA45" s="207" t="str">
        <f t="shared" si="31"/>
        <v xml:space="preserve"> </v>
      </c>
      <c r="BB45" s="315"/>
      <c r="BC45" s="205" t="str">
        <f t="shared" ref="BC45:BC76" si="54">+IF((AG45-P45)=0," ",IF((AG45-P45)&lt;0,(AG45-P45)*-1,(AG45-P45)))</f>
        <v xml:space="preserve"> </v>
      </c>
      <c r="BD45" s="206" t="str">
        <f t="shared" ref="BD45:BD76" si="55">+IF((AG45-P45)=0," ",IF((AG45-P45)&lt;-1,"Servidores excedentes",IF((AG45-P45)=1,"Servidor requerido",IF((AG45-P45)=-1,"Servidor excedente",IF((AG45-P45)&gt;1,"Servidores requeridos","")))))</f>
        <v xml:space="preserve"> </v>
      </c>
      <c r="BE45" s="207" t="str">
        <f t="shared" si="32"/>
        <v xml:space="preserve"> </v>
      </c>
      <c r="BF45" s="314"/>
      <c r="BG45" s="78" t="str">
        <f t="shared" ref="BG45:BG76" si="56">IF((AH45-Q45)=0," ",IF((AH45-Q45)&lt;0,(AH45-Q45)*-1,(AH45-Q45)))</f>
        <v xml:space="preserve"> </v>
      </c>
      <c r="BH45" s="87" t="str">
        <f t="shared" ref="BH45:BH76" si="57">+IF((AH45-Q45)=0," ", IF((AH45-Q45)=-1,"Servidor excedente",IF((AH45-Q45)&lt;-1,"Servidores excedentes", IF((AH45-Q45)=1,"Servidor requerido", IF((AH45-Q45)&gt;1,"Servidores requeridos","")))))</f>
        <v xml:space="preserve"> </v>
      </c>
      <c r="BI45" s="79" t="str">
        <f t="shared" si="33"/>
        <v xml:space="preserve"> </v>
      </c>
      <c r="BJ45" s="316"/>
      <c r="BK45" s="78" t="str">
        <f t="shared" ref="BK45:BK76" si="58">+IF((AI45-R45)=0," ",IF((AI45-R45)&lt;0,(AI45-R45)*-1,(AI45-R45)))</f>
        <v xml:space="preserve"> </v>
      </c>
      <c r="BL45" s="87" t="str">
        <f t="shared" ref="BL45:BL76" si="59">+IF((AI45-R45)=0," ",IF((AI45-R45)&lt;-1,"Servidores excedentes",IF((AI45-R45)=1,"Servidor requerido",IF((AI45-R45)=-1,"Servidor excedente",IF((AI45-R45)&gt;1,"Servidores requeridos","")))))</f>
        <v xml:space="preserve"> </v>
      </c>
      <c r="BM45" s="79" t="str">
        <f t="shared" si="34"/>
        <v xml:space="preserve"> </v>
      </c>
      <c r="BN45" s="314"/>
      <c r="BO45" s="80" t="str">
        <f t="shared" ref="BO45:BO76" si="60">IF((AJ45-S45)=0," ",IF((AJ45-S45)&lt;0,(AJ45-S45)*-1,(AJ45-S45)))</f>
        <v xml:space="preserve"> </v>
      </c>
      <c r="BP45" s="88" t="str">
        <f t="shared" ref="BP45:BP76" si="61">+IF((AJ45-S45)=0," ",IF((AJ45-S45)=1,"Servidor requerido",IF((AJ45-S45)&gt;1,"Servidores requeridos",IF((AJ45-S45)=-1,"Servidor excedente",IF((AJ45-S45)&lt;-1,"Servidores excedentes","")))))</f>
        <v xml:space="preserve"> </v>
      </c>
      <c r="BQ45" s="81" t="str">
        <f t="shared" si="35"/>
        <v xml:space="preserve"> </v>
      </c>
      <c r="BR45" s="317"/>
      <c r="BS45" s="201" t="str">
        <f t="shared" ref="BS45:BS76" si="62">IF((AK45-T45)=0," ",IF((AK45-T45)&lt;0,(AK45-T45)*-1,(AK45-T45)))</f>
        <v xml:space="preserve"> </v>
      </c>
      <c r="BT45" s="202" t="str">
        <f t="shared" ref="BT45:BT76" si="63">+IF((AK45-T45)=0," ",IF((AK45-T45)=1,"Servidor requerido",IF((AK45-T45)&gt;1,"Servidores requeridos",IF((AK45-T45)=-1,"Servidor excedente",IF((AK45-T45)&lt;-1,"Servidores excedentes","")))))</f>
        <v xml:space="preserve"> </v>
      </c>
      <c r="BU45" s="203" t="str">
        <f t="shared" si="36"/>
        <v xml:space="preserve"> </v>
      </c>
      <c r="BV45" s="318"/>
      <c r="BW45" s="82" t="str">
        <f t="shared" ref="BW45:BW76" si="64">IF((AL45-U45)=0," ",IF((AL45-U45)&lt;0,(AL45-U45)*-1,(AL45-U45)))</f>
        <v xml:space="preserve"> </v>
      </c>
      <c r="BX45" s="89" t="str">
        <f t="shared" ref="BX45:BX76" si="65">+IF((AL45-U45)=0," ",IF((AL45-U45)=1,"Servidor requerido",IF((AL45-U45)&gt;1,"Servidores requeridos",IF((AL45-U45)=-1,"Servidor excedente",IF((AL45-U45)&lt;-1,"Servidores excedentes","")))))</f>
        <v xml:space="preserve"> </v>
      </c>
      <c r="BY45" s="83" t="str">
        <f t="shared" si="37"/>
        <v xml:space="preserve"> </v>
      </c>
      <c r="BZ45" s="317"/>
      <c r="CA45" s="227" t="str">
        <f t="shared" ref="CA45:CA76" si="66">IF((AM45-V45)=0," ",IF((AM45-V45)&lt;0,(AM45-V45)*-1,(AM45-V45)))</f>
        <v xml:space="preserve"> </v>
      </c>
      <c r="CB45" s="228" t="str">
        <f t="shared" ref="CB45:CB76" si="67">+IF((AM45-V45)=0," ",IF((AM45-V45)=1,"Servidor requerido",IF((AM45-V45)&gt;1,"Servidores requeridos",IF((AM45-V45)=-1,"Servidor excedente",IF((AM45-V45)&lt;-1,"Servidores excedentes","")))))</f>
        <v xml:space="preserve"> </v>
      </c>
      <c r="CC45" s="229" t="str">
        <f t="shared" si="38"/>
        <v xml:space="preserve"> </v>
      </c>
      <c r="CD45" s="317"/>
      <c r="CE45" s="27"/>
      <c r="CG45" s="98" t="str">
        <f t="shared" si="39"/>
        <v xml:space="preserve"> </v>
      </c>
      <c r="CH45" s="98" t="str">
        <f t="shared" si="39"/>
        <v xml:space="preserve"> </v>
      </c>
      <c r="CI45" s="98" t="str">
        <f t="shared" si="39"/>
        <v xml:space="preserve"> </v>
      </c>
      <c r="CK45" s="98" t="str">
        <f t="shared" si="40"/>
        <v xml:space="preserve"> </v>
      </c>
      <c r="CL45" s="98" t="str">
        <f t="shared" si="40"/>
        <v xml:space="preserve"> </v>
      </c>
      <c r="CM45" s="98" t="str">
        <f t="shared" si="40"/>
        <v xml:space="preserve"> </v>
      </c>
      <c r="CO45" s="22"/>
      <c r="DB45" s="28"/>
    </row>
    <row r="46" spans="1:106" s="26" customFormat="1" ht="24.95" customHeight="1" x14ac:dyDescent="0.25">
      <c r="A46" s="24"/>
      <c r="B46" s="311"/>
      <c r="C46" s="784"/>
      <c r="D46" s="785"/>
      <c r="E46" s="785"/>
      <c r="F46" s="786"/>
      <c r="G46" s="321"/>
      <c r="H46" s="321"/>
      <c r="I46" s="321"/>
      <c r="J46" s="321"/>
      <c r="K46" s="321"/>
      <c r="L46" s="321"/>
      <c r="M46" s="321"/>
      <c r="N46" s="321"/>
      <c r="O46" s="321"/>
      <c r="P46" s="321"/>
      <c r="Q46" s="321"/>
      <c r="R46" s="321"/>
      <c r="S46" s="321"/>
      <c r="T46" s="321"/>
      <c r="U46" s="321"/>
      <c r="V46" s="321"/>
      <c r="W46" s="179"/>
      <c r="X46" s="319" t="str">
        <f t="shared" si="41"/>
        <v xml:space="preserve"> </v>
      </c>
      <c r="Y46" s="319" t="str">
        <f t="shared" si="42"/>
        <v xml:space="preserve"> </v>
      </c>
      <c r="Z46" s="319" t="str">
        <f t="shared" si="43"/>
        <v xml:space="preserve"> </v>
      </c>
      <c r="AA46" s="319" t="str">
        <f t="shared" si="44"/>
        <v xml:space="preserve"> </v>
      </c>
      <c r="AB46" s="319" t="str">
        <f t="shared" si="45"/>
        <v xml:space="preserve"> </v>
      </c>
      <c r="AC46" s="96" t="str">
        <f t="shared" si="46"/>
        <v xml:space="preserve"> </v>
      </c>
      <c r="AD46" s="321"/>
      <c r="AE46" s="321"/>
      <c r="AF46" s="321"/>
      <c r="AG46" s="321"/>
      <c r="AH46" s="321"/>
      <c r="AI46" s="321"/>
      <c r="AJ46" s="321"/>
      <c r="AK46" s="321"/>
      <c r="AL46" s="321"/>
      <c r="AM46" s="321"/>
      <c r="AN46" s="21"/>
      <c r="AO46" s="24"/>
      <c r="AP46" s="96" t="str">
        <f t="shared" si="47"/>
        <v xml:space="preserve"> </v>
      </c>
      <c r="AQ46" s="69" t="str">
        <f t="shared" si="48"/>
        <v xml:space="preserve"> </v>
      </c>
      <c r="AR46" s="85" t="str">
        <f t="shared" si="49"/>
        <v xml:space="preserve"> </v>
      </c>
      <c r="AS46" s="70" t="str">
        <f t="shared" si="29"/>
        <v xml:space="preserve"> </v>
      </c>
      <c r="AT46" s="314"/>
      <c r="AU46" s="69" t="str">
        <f t="shared" si="50"/>
        <v xml:space="preserve"> </v>
      </c>
      <c r="AV46" s="85" t="str">
        <f t="shared" si="51"/>
        <v xml:space="preserve"> </v>
      </c>
      <c r="AW46" s="70" t="str">
        <f t="shared" si="30"/>
        <v xml:space="preserve"> </v>
      </c>
      <c r="AX46" s="314"/>
      <c r="AY46" s="205" t="str">
        <f t="shared" si="52"/>
        <v xml:space="preserve"> </v>
      </c>
      <c r="AZ46" s="206" t="str">
        <f t="shared" si="53"/>
        <v xml:space="preserve"> </v>
      </c>
      <c r="BA46" s="207" t="str">
        <f t="shared" si="31"/>
        <v xml:space="preserve"> </v>
      </c>
      <c r="BB46" s="315"/>
      <c r="BC46" s="205" t="str">
        <f t="shared" si="54"/>
        <v xml:space="preserve"> </v>
      </c>
      <c r="BD46" s="206" t="str">
        <f t="shared" si="55"/>
        <v xml:space="preserve"> </v>
      </c>
      <c r="BE46" s="207" t="str">
        <f t="shared" si="32"/>
        <v xml:space="preserve"> </v>
      </c>
      <c r="BF46" s="314"/>
      <c r="BG46" s="78" t="str">
        <f t="shared" si="56"/>
        <v xml:space="preserve"> </v>
      </c>
      <c r="BH46" s="87" t="str">
        <f t="shared" si="57"/>
        <v xml:space="preserve"> </v>
      </c>
      <c r="BI46" s="79" t="str">
        <f t="shared" si="33"/>
        <v xml:space="preserve"> </v>
      </c>
      <c r="BJ46" s="316"/>
      <c r="BK46" s="78" t="str">
        <f t="shared" si="58"/>
        <v xml:space="preserve"> </v>
      </c>
      <c r="BL46" s="87" t="str">
        <f t="shared" si="59"/>
        <v xml:space="preserve"> </v>
      </c>
      <c r="BM46" s="79" t="str">
        <f t="shared" si="34"/>
        <v xml:space="preserve"> </v>
      </c>
      <c r="BN46" s="314"/>
      <c r="BO46" s="80" t="str">
        <f t="shared" si="60"/>
        <v xml:space="preserve"> </v>
      </c>
      <c r="BP46" s="88" t="str">
        <f t="shared" si="61"/>
        <v xml:space="preserve"> </v>
      </c>
      <c r="BQ46" s="81" t="str">
        <f t="shared" si="35"/>
        <v xml:space="preserve"> </v>
      </c>
      <c r="BR46" s="317"/>
      <c r="BS46" s="201" t="str">
        <f t="shared" si="62"/>
        <v xml:space="preserve"> </v>
      </c>
      <c r="BT46" s="202" t="str">
        <f t="shared" si="63"/>
        <v xml:space="preserve"> </v>
      </c>
      <c r="BU46" s="203" t="str">
        <f t="shared" si="36"/>
        <v xml:space="preserve"> </v>
      </c>
      <c r="BV46" s="318"/>
      <c r="BW46" s="82" t="str">
        <f t="shared" si="64"/>
        <v xml:space="preserve"> </v>
      </c>
      <c r="BX46" s="89" t="str">
        <f t="shared" si="65"/>
        <v xml:space="preserve"> </v>
      </c>
      <c r="BY46" s="83" t="str">
        <f t="shared" si="37"/>
        <v xml:space="preserve"> </v>
      </c>
      <c r="BZ46" s="317"/>
      <c r="CA46" s="227" t="str">
        <f t="shared" si="66"/>
        <v xml:space="preserve"> </v>
      </c>
      <c r="CB46" s="228" t="str">
        <f t="shared" si="67"/>
        <v xml:space="preserve"> </v>
      </c>
      <c r="CC46" s="229" t="str">
        <f t="shared" si="38"/>
        <v xml:space="preserve"> </v>
      </c>
      <c r="CD46" s="317"/>
      <c r="CE46" s="27"/>
      <c r="CG46" s="98" t="str">
        <f t="shared" si="39"/>
        <v xml:space="preserve"> </v>
      </c>
      <c r="CH46" s="98" t="str">
        <f t="shared" si="39"/>
        <v xml:space="preserve"> </v>
      </c>
      <c r="CI46" s="98" t="str">
        <f t="shared" si="39"/>
        <v xml:space="preserve"> </v>
      </c>
      <c r="CK46" s="98" t="str">
        <f t="shared" si="40"/>
        <v xml:space="preserve"> </v>
      </c>
      <c r="CL46" s="98" t="str">
        <f t="shared" si="40"/>
        <v xml:space="preserve"> </v>
      </c>
      <c r="CM46" s="98" t="str">
        <f t="shared" si="40"/>
        <v xml:space="preserve"> </v>
      </c>
      <c r="CO46" s="22"/>
      <c r="DB46" s="28"/>
    </row>
    <row r="47" spans="1:106" s="26" customFormat="1" ht="24.95" customHeight="1" x14ac:dyDescent="0.25">
      <c r="A47" s="24"/>
      <c r="B47" s="311"/>
      <c r="C47" s="784"/>
      <c r="D47" s="785"/>
      <c r="E47" s="785"/>
      <c r="F47" s="786"/>
      <c r="G47" s="321"/>
      <c r="H47" s="321"/>
      <c r="I47" s="321"/>
      <c r="J47" s="321"/>
      <c r="K47" s="321"/>
      <c r="L47" s="321"/>
      <c r="M47" s="321"/>
      <c r="N47" s="321"/>
      <c r="O47" s="321"/>
      <c r="P47" s="321"/>
      <c r="Q47" s="321"/>
      <c r="R47" s="321"/>
      <c r="S47" s="321"/>
      <c r="T47" s="321"/>
      <c r="U47" s="321"/>
      <c r="V47" s="321"/>
      <c r="W47" s="179"/>
      <c r="X47" s="319" t="str">
        <f t="shared" si="41"/>
        <v xml:space="preserve"> </v>
      </c>
      <c r="Y47" s="319" t="str">
        <f t="shared" si="42"/>
        <v xml:space="preserve"> </v>
      </c>
      <c r="Z47" s="319" t="str">
        <f t="shared" si="43"/>
        <v xml:space="preserve"> </v>
      </c>
      <c r="AA47" s="319" t="str">
        <f t="shared" si="44"/>
        <v xml:space="preserve"> </v>
      </c>
      <c r="AB47" s="319" t="str">
        <f t="shared" si="45"/>
        <v xml:space="preserve"> </v>
      </c>
      <c r="AC47" s="96" t="str">
        <f t="shared" si="46"/>
        <v xml:space="preserve"> </v>
      </c>
      <c r="AD47" s="321"/>
      <c r="AE47" s="321"/>
      <c r="AF47" s="321"/>
      <c r="AG47" s="321"/>
      <c r="AH47" s="321"/>
      <c r="AI47" s="321"/>
      <c r="AJ47" s="321"/>
      <c r="AK47" s="321"/>
      <c r="AL47" s="321"/>
      <c r="AM47" s="321"/>
      <c r="AN47" s="21"/>
      <c r="AO47" s="24"/>
      <c r="AP47" s="96" t="str">
        <f t="shared" si="47"/>
        <v xml:space="preserve"> </v>
      </c>
      <c r="AQ47" s="69" t="str">
        <f t="shared" si="48"/>
        <v xml:space="preserve"> </v>
      </c>
      <c r="AR47" s="85" t="str">
        <f t="shared" si="49"/>
        <v xml:space="preserve"> </v>
      </c>
      <c r="AS47" s="70" t="str">
        <f t="shared" si="29"/>
        <v xml:space="preserve"> </v>
      </c>
      <c r="AT47" s="314"/>
      <c r="AU47" s="69" t="str">
        <f t="shared" si="50"/>
        <v xml:space="preserve"> </v>
      </c>
      <c r="AV47" s="85" t="str">
        <f t="shared" si="51"/>
        <v xml:space="preserve"> </v>
      </c>
      <c r="AW47" s="70" t="str">
        <f t="shared" si="30"/>
        <v xml:space="preserve"> </v>
      </c>
      <c r="AX47" s="314"/>
      <c r="AY47" s="205" t="str">
        <f t="shared" si="52"/>
        <v xml:space="preserve"> </v>
      </c>
      <c r="AZ47" s="206" t="str">
        <f t="shared" si="53"/>
        <v xml:space="preserve"> </v>
      </c>
      <c r="BA47" s="207" t="str">
        <f t="shared" si="31"/>
        <v xml:space="preserve"> </v>
      </c>
      <c r="BB47" s="315"/>
      <c r="BC47" s="205" t="str">
        <f t="shared" si="54"/>
        <v xml:space="preserve"> </v>
      </c>
      <c r="BD47" s="206" t="str">
        <f t="shared" si="55"/>
        <v xml:space="preserve"> </v>
      </c>
      <c r="BE47" s="207" t="str">
        <f t="shared" si="32"/>
        <v xml:space="preserve"> </v>
      </c>
      <c r="BF47" s="314"/>
      <c r="BG47" s="78" t="str">
        <f t="shared" si="56"/>
        <v xml:space="preserve"> </v>
      </c>
      <c r="BH47" s="87" t="str">
        <f t="shared" si="57"/>
        <v xml:space="preserve"> </v>
      </c>
      <c r="BI47" s="79" t="str">
        <f t="shared" si="33"/>
        <v xml:space="preserve"> </v>
      </c>
      <c r="BJ47" s="316"/>
      <c r="BK47" s="78" t="str">
        <f t="shared" si="58"/>
        <v xml:space="preserve"> </v>
      </c>
      <c r="BL47" s="87" t="str">
        <f t="shared" si="59"/>
        <v xml:space="preserve"> </v>
      </c>
      <c r="BM47" s="79" t="str">
        <f t="shared" si="34"/>
        <v xml:space="preserve"> </v>
      </c>
      <c r="BN47" s="314"/>
      <c r="BO47" s="80" t="str">
        <f t="shared" si="60"/>
        <v xml:space="preserve"> </v>
      </c>
      <c r="BP47" s="88" t="str">
        <f t="shared" si="61"/>
        <v xml:space="preserve"> </v>
      </c>
      <c r="BQ47" s="81" t="str">
        <f t="shared" si="35"/>
        <v xml:space="preserve"> </v>
      </c>
      <c r="BR47" s="317"/>
      <c r="BS47" s="201" t="str">
        <f t="shared" si="62"/>
        <v xml:space="preserve"> </v>
      </c>
      <c r="BT47" s="202" t="str">
        <f t="shared" si="63"/>
        <v xml:space="preserve"> </v>
      </c>
      <c r="BU47" s="203" t="str">
        <f t="shared" si="36"/>
        <v xml:space="preserve"> </v>
      </c>
      <c r="BV47" s="318"/>
      <c r="BW47" s="82" t="str">
        <f t="shared" si="64"/>
        <v xml:space="preserve"> </v>
      </c>
      <c r="BX47" s="89" t="str">
        <f t="shared" si="65"/>
        <v xml:space="preserve"> </v>
      </c>
      <c r="BY47" s="83" t="str">
        <f t="shared" si="37"/>
        <v xml:space="preserve"> </v>
      </c>
      <c r="BZ47" s="317"/>
      <c r="CA47" s="227" t="str">
        <f t="shared" si="66"/>
        <v xml:space="preserve"> </v>
      </c>
      <c r="CB47" s="228" t="str">
        <f t="shared" si="67"/>
        <v xml:space="preserve"> </v>
      </c>
      <c r="CC47" s="229" t="str">
        <f t="shared" si="38"/>
        <v xml:space="preserve"> </v>
      </c>
      <c r="CD47" s="317"/>
      <c r="CE47" s="27"/>
      <c r="CG47" s="98" t="str">
        <f t="shared" si="39"/>
        <v xml:space="preserve"> </v>
      </c>
      <c r="CH47" s="98" t="str">
        <f t="shared" si="39"/>
        <v xml:space="preserve"> </v>
      </c>
      <c r="CI47" s="98" t="str">
        <f t="shared" si="39"/>
        <v xml:space="preserve"> </v>
      </c>
      <c r="CK47" s="98" t="str">
        <f t="shared" si="40"/>
        <v xml:space="preserve"> </v>
      </c>
      <c r="CL47" s="98" t="str">
        <f t="shared" si="40"/>
        <v xml:space="preserve"> </v>
      </c>
      <c r="CM47" s="98" t="str">
        <f t="shared" si="40"/>
        <v xml:space="preserve"> </v>
      </c>
      <c r="CO47" s="22"/>
      <c r="DB47" s="28"/>
    </row>
    <row r="48" spans="1:106" s="26" customFormat="1" ht="24.95" customHeight="1" x14ac:dyDescent="0.25">
      <c r="A48" s="24"/>
      <c r="B48" s="311"/>
      <c r="C48" s="784"/>
      <c r="D48" s="785"/>
      <c r="E48" s="785"/>
      <c r="F48" s="786"/>
      <c r="G48" s="321"/>
      <c r="H48" s="321"/>
      <c r="I48" s="321"/>
      <c r="J48" s="321"/>
      <c r="K48" s="321"/>
      <c r="L48" s="321"/>
      <c r="M48" s="321"/>
      <c r="N48" s="321"/>
      <c r="O48" s="321"/>
      <c r="P48" s="321"/>
      <c r="Q48" s="321"/>
      <c r="R48" s="321"/>
      <c r="S48" s="321"/>
      <c r="T48" s="321"/>
      <c r="U48" s="321"/>
      <c r="V48" s="321"/>
      <c r="W48" s="179"/>
      <c r="X48" s="319" t="str">
        <f t="shared" si="41"/>
        <v xml:space="preserve"> </v>
      </c>
      <c r="Y48" s="319" t="str">
        <f t="shared" si="42"/>
        <v xml:space="preserve"> </v>
      </c>
      <c r="Z48" s="319" t="str">
        <f t="shared" si="43"/>
        <v xml:space="preserve"> </v>
      </c>
      <c r="AA48" s="319" t="str">
        <f t="shared" si="44"/>
        <v xml:space="preserve"> </v>
      </c>
      <c r="AB48" s="319" t="str">
        <f t="shared" si="45"/>
        <v xml:space="preserve"> </v>
      </c>
      <c r="AC48" s="96" t="str">
        <f t="shared" si="46"/>
        <v xml:space="preserve"> </v>
      </c>
      <c r="AD48" s="321"/>
      <c r="AE48" s="321"/>
      <c r="AF48" s="321"/>
      <c r="AG48" s="321"/>
      <c r="AH48" s="321"/>
      <c r="AI48" s="321"/>
      <c r="AJ48" s="321"/>
      <c r="AK48" s="321"/>
      <c r="AL48" s="321"/>
      <c r="AM48" s="321"/>
      <c r="AN48" s="21"/>
      <c r="AO48" s="24"/>
      <c r="AP48" s="96" t="str">
        <f t="shared" si="47"/>
        <v xml:space="preserve"> </v>
      </c>
      <c r="AQ48" s="69" t="str">
        <f t="shared" si="48"/>
        <v xml:space="preserve"> </v>
      </c>
      <c r="AR48" s="85" t="str">
        <f t="shared" si="49"/>
        <v xml:space="preserve"> </v>
      </c>
      <c r="AS48" s="70" t="str">
        <f t="shared" si="29"/>
        <v xml:space="preserve"> </v>
      </c>
      <c r="AT48" s="314"/>
      <c r="AU48" s="69" t="str">
        <f t="shared" si="50"/>
        <v xml:space="preserve"> </v>
      </c>
      <c r="AV48" s="85" t="str">
        <f t="shared" si="51"/>
        <v xml:space="preserve"> </v>
      </c>
      <c r="AW48" s="70" t="str">
        <f t="shared" si="30"/>
        <v xml:space="preserve"> </v>
      </c>
      <c r="AX48" s="314"/>
      <c r="AY48" s="205" t="str">
        <f t="shared" si="52"/>
        <v xml:space="preserve"> </v>
      </c>
      <c r="AZ48" s="206" t="str">
        <f t="shared" si="53"/>
        <v xml:space="preserve"> </v>
      </c>
      <c r="BA48" s="207" t="str">
        <f t="shared" si="31"/>
        <v xml:space="preserve"> </v>
      </c>
      <c r="BB48" s="315"/>
      <c r="BC48" s="205" t="str">
        <f t="shared" si="54"/>
        <v xml:space="preserve"> </v>
      </c>
      <c r="BD48" s="206" t="str">
        <f t="shared" si="55"/>
        <v xml:space="preserve"> </v>
      </c>
      <c r="BE48" s="207" t="str">
        <f t="shared" si="32"/>
        <v xml:space="preserve"> </v>
      </c>
      <c r="BF48" s="314"/>
      <c r="BG48" s="78" t="str">
        <f t="shared" si="56"/>
        <v xml:space="preserve"> </v>
      </c>
      <c r="BH48" s="87" t="str">
        <f t="shared" si="57"/>
        <v xml:space="preserve"> </v>
      </c>
      <c r="BI48" s="79" t="str">
        <f t="shared" si="33"/>
        <v xml:space="preserve"> </v>
      </c>
      <c r="BJ48" s="316"/>
      <c r="BK48" s="78" t="str">
        <f t="shared" si="58"/>
        <v xml:space="preserve"> </v>
      </c>
      <c r="BL48" s="87" t="str">
        <f t="shared" si="59"/>
        <v xml:space="preserve"> </v>
      </c>
      <c r="BM48" s="79" t="str">
        <f t="shared" si="34"/>
        <v xml:space="preserve"> </v>
      </c>
      <c r="BN48" s="314"/>
      <c r="BO48" s="80" t="str">
        <f t="shared" si="60"/>
        <v xml:space="preserve"> </v>
      </c>
      <c r="BP48" s="88" t="str">
        <f t="shared" si="61"/>
        <v xml:space="preserve"> </v>
      </c>
      <c r="BQ48" s="81" t="str">
        <f t="shared" si="35"/>
        <v xml:space="preserve"> </v>
      </c>
      <c r="BR48" s="317"/>
      <c r="BS48" s="201" t="str">
        <f t="shared" si="62"/>
        <v xml:space="preserve"> </v>
      </c>
      <c r="BT48" s="202" t="str">
        <f t="shared" si="63"/>
        <v xml:space="preserve"> </v>
      </c>
      <c r="BU48" s="203" t="str">
        <f t="shared" si="36"/>
        <v xml:space="preserve"> </v>
      </c>
      <c r="BV48" s="318"/>
      <c r="BW48" s="82" t="str">
        <f t="shared" si="64"/>
        <v xml:space="preserve"> </v>
      </c>
      <c r="BX48" s="89" t="str">
        <f t="shared" si="65"/>
        <v xml:space="preserve"> </v>
      </c>
      <c r="BY48" s="83" t="str">
        <f t="shared" si="37"/>
        <v xml:space="preserve"> </v>
      </c>
      <c r="BZ48" s="317"/>
      <c r="CA48" s="227" t="str">
        <f t="shared" si="66"/>
        <v xml:space="preserve"> </v>
      </c>
      <c r="CB48" s="228" t="str">
        <f t="shared" si="67"/>
        <v xml:space="preserve"> </v>
      </c>
      <c r="CC48" s="229" t="str">
        <f t="shared" si="38"/>
        <v xml:space="preserve"> </v>
      </c>
      <c r="CD48" s="317"/>
      <c r="CE48" s="27"/>
      <c r="CG48" s="98" t="str">
        <f t="shared" si="39"/>
        <v xml:space="preserve"> </v>
      </c>
      <c r="CH48" s="98" t="str">
        <f t="shared" si="39"/>
        <v xml:space="preserve"> </v>
      </c>
      <c r="CI48" s="98" t="str">
        <f t="shared" si="39"/>
        <v xml:space="preserve"> </v>
      </c>
      <c r="CK48" s="98" t="str">
        <f t="shared" si="40"/>
        <v xml:space="preserve"> </v>
      </c>
      <c r="CL48" s="98" t="str">
        <f t="shared" si="40"/>
        <v xml:space="preserve"> </v>
      </c>
      <c r="CM48" s="98" t="str">
        <f t="shared" si="40"/>
        <v xml:space="preserve"> </v>
      </c>
      <c r="CO48" s="22"/>
      <c r="DB48" s="28"/>
    </row>
    <row r="49" spans="1:106" s="26" customFormat="1" ht="24.95" customHeight="1" x14ac:dyDescent="0.25">
      <c r="A49" s="24"/>
      <c r="B49" s="311"/>
      <c r="C49" s="784"/>
      <c r="D49" s="785"/>
      <c r="E49" s="785"/>
      <c r="F49" s="786"/>
      <c r="G49" s="321"/>
      <c r="H49" s="321"/>
      <c r="I49" s="321"/>
      <c r="J49" s="321"/>
      <c r="K49" s="321"/>
      <c r="L49" s="321"/>
      <c r="M49" s="321"/>
      <c r="N49" s="321"/>
      <c r="O49" s="321"/>
      <c r="P49" s="321"/>
      <c r="Q49" s="321"/>
      <c r="R49" s="321"/>
      <c r="S49" s="321"/>
      <c r="T49" s="321"/>
      <c r="U49" s="321"/>
      <c r="V49" s="321"/>
      <c r="W49" s="179"/>
      <c r="X49" s="319" t="str">
        <f t="shared" si="41"/>
        <v xml:space="preserve"> </v>
      </c>
      <c r="Y49" s="319" t="str">
        <f t="shared" si="42"/>
        <v xml:space="preserve"> </v>
      </c>
      <c r="Z49" s="319" t="str">
        <f t="shared" si="43"/>
        <v xml:space="preserve"> </v>
      </c>
      <c r="AA49" s="319" t="str">
        <f t="shared" si="44"/>
        <v xml:space="preserve"> </v>
      </c>
      <c r="AB49" s="319" t="str">
        <f t="shared" si="45"/>
        <v xml:space="preserve"> </v>
      </c>
      <c r="AC49" s="96" t="str">
        <f t="shared" si="46"/>
        <v xml:space="preserve"> </v>
      </c>
      <c r="AD49" s="321"/>
      <c r="AE49" s="321"/>
      <c r="AF49" s="321"/>
      <c r="AG49" s="321"/>
      <c r="AH49" s="321"/>
      <c r="AI49" s="321"/>
      <c r="AJ49" s="321"/>
      <c r="AK49" s="321"/>
      <c r="AL49" s="321"/>
      <c r="AM49" s="321"/>
      <c r="AN49" s="21"/>
      <c r="AO49" s="24"/>
      <c r="AP49" s="96" t="str">
        <f t="shared" si="47"/>
        <v xml:space="preserve"> </v>
      </c>
      <c r="AQ49" s="69" t="str">
        <f t="shared" si="48"/>
        <v xml:space="preserve"> </v>
      </c>
      <c r="AR49" s="85" t="str">
        <f t="shared" si="49"/>
        <v xml:space="preserve"> </v>
      </c>
      <c r="AS49" s="70" t="str">
        <f t="shared" si="29"/>
        <v xml:space="preserve"> </v>
      </c>
      <c r="AT49" s="314"/>
      <c r="AU49" s="69" t="str">
        <f t="shared" si="50"/>
        <v xml:space="preserve"> </v>
      </c>
      <c r="AV49" s="85" t="str">
        <f t="shared" si="51"/>
        <v xml:space="preserve"> </v>
      </c>
      <c r="AW49" s="70" t="str">
        <f t="shared" si="30"/>
        <v xml:space="preserve"> </v>
      </c>
      <c r="AX49" s="314"/>
      <c r="AY49" s="205" t="str">
        <f t="shared" si="52"/>
        <v xml:space="preserve"> </v>
      </c>
      <c r="AZ49" s="206" t="str">
        <f t="shared" si="53"/>
        <v xml:space="preserve"> </v>
      </c>
      <c r="BA49" s="207" t="str">
        <f t="shared" si="31"/>
        <v xml:space="preserve"> </v>
      </c>
      <c r="BB49" s="315"/>
      <c r="BC49" s="205" t="str">
        <f t="shared" si="54"/>
        <v xml:space="preserve"> </v>
      </c>
      <c r="BD49" s="206" t="str">
        <f t="shared" si="55"/>
        <v xml:space="preserve"> </v>
      </c>
      <c r="BE49" s="207" t="str">
        <f t="shared" si="32"/>
        <v xml:space="preserve"> </v>
      </c>
      <c r="BF49" s="314"/>
      <c r="BG49" s="78" t="str">
        <f t="shared" si="56"/>
        <v xml:space="preserve"> </v>
      </c>
      <c r="BH49" s="87" t="str">
        <f t="shared" si="57"/>
        <v xml:space="preserve"> </v>
      </c>
      <c r="BI49" s="79" t="str">
        <f t="shared" si="33"/>
        <v xml:space="preserve"> </v>
      </c>
      <c r="BJ49" s="316"/>
      <c r="BK49" s="78" t="str">
        <f t="shared" si="58"/>
        <v xml:space="preserve"> </v>
      </c>
      <c r="BL49" s="87" t="str">
        <f t="shared" si="59"/>
        <v xml:space="preserve"> </v>
      </c>
      <c r="BM49" s="79" t="str">
        <f t="shared" si="34"/>
        <v xml:space="preserve"> </v>
      </c>
      <c r="BN49" s="314"/>
      <c r="BO49" s="80" t="str">
        <f t="shared" si="60"/>
        <v xml:space="preserve"> </v>
      </c>
      <c r="BP49" s="88" t="str">
        <f t="shared" si="61"/>
        <v xml:space="preserve"> </v>
      </c>
      <c r="BQ49" s="81" t="str">
        <f t="shared" si="35"/>
        <v xml:space="preserve"> </v>
      </c>
      <c r="BR49" s="317"/>
      <c r="BS49" s="201" t="str">
        <f t="shared" si="62"/>
        <v xml:space="preserve"> </v>
      </c>
      <c r="BT49" s="202" t="str">
        <f t="shared" si="63"/>
        <v xml:space="preserve"> </v>
      </c>
      <c r="BU49" s="203" t="str">
        <f t="shared" si="36"/>
        <v xml:space="preserve"> </v>
      </c>
      <c r="BV49" s="318"/>
      <c r="BW49" s="82" t="str">
        <f t="shared" si="64"/>
        <v xml:space="preserve"> </v>
      </c>
      <c r="BX49" s="89" t="str">
        <f t="shared" si="65"/>
        <v xml:space="preserve"> </v>
      </c>
      <c r="BY49" s="83" t="str">
        <f t="shared" si="37"/>
        <v xml:space="preserve"> </v>
      </c>
      <c r="BZ49" s="317"/>
      <c r="CA49" s="227" t="str">
        <f t="shared" si="66"/>
        <v xml:space="preserve"> </v>
      </c>
      <c r="CB49" s="228" t="str">
        <f t="shared" si="67"/>
        <v xml:space="preserve"> </v>
      </c>
      <c r="CC49" s="229" t="str">
        <f t="shared" si="38"/>
        <v xml:space="preserve"> </v>
      </c>
      <c r="CD49" s="317"/>
      <c r="CE49" s="27"/>
      <c r="CG49" s="98" t="str">
        <f t="shared" si="39"/>
        <v xml:space="preserve"> </v>
      </c>
      <c r="CH49" s="98" t="str">
        <f t="shared" si="39"/>
        <v xml:space="preserve"> </v>
      </c>
      <c r="CI49" s="98" t="str">
        <f t="shared" si="39"/>
        <v xml:space="preserve"> </v>
      </c>
      <c r="CK49" s="98" t="str">
        <f t="shared" si="40"/>
        <v xml:space="preserve"> </v>
      </c>
      <c r="CL49" s="98" t="str">
        <f t="shared" si="40"/>
        <v xml:space="preserve"> </v>
      </c>
      <c r="CM49" s="98" t="str">
        <f t="shared" si="40"/>
        <v xml:space="preserve"> </v>
      </c>
      <c r="CO49" s="22"/>
      <c r="DB49" s="28"/>
    </row>
    <row r="50" spans="1:106" s="26" customFormat="1" ht="24.95" customHeight="1" x14ac:dyDescent="0.25">
      <c r="A50" s="24"/>
      <c r="B50" s="311"/>
      <c r="C50" s="784"/>
      <c r="D50" s="785"/>
      <c r="E50" s="785"/>
      <c r="F50" s="786"/>
      <c r="G50" s="321"/>
      <c r="H50" s="321"/>
      <c r="I50" s="321"/>
      <c r="J50" s="321"/>
      <c r="K50" s="321"/>
      <c r="L50" s="321"/>
      <c r="M50" s="321"/>
      <c r="N50" s="321"/>
      <c r="O50" s="321"/>
      <c r="P50" s="321"/>
      <c r="Q50" s="321"/>
      <c r="R50" s="321"/>
      <c r="S50" s="321"/>
      <c r="T50" s="321"/>
      <c r="U50" s="321"/>
      <c r="V50" s="321"/>
      <c r="W50" s="179"/>
      <c r="X50" s="319" t="str">
        <f t="shared" si="41"/>
        <v xml:space="preserve"> </v>
      </c>
      <c r="Y50" s="319" t="str">
        <f t="shared" si="42"/>
        <v xml:space="preserve"> </v>
      </c>
      <c r="Z50" s="319" t="str">
        <f t="shared" si="43"/>
        <v xml:space="preserve"> </v>
      </c>
      <c r="AA50" s="319" t="str">
        <f t="shared" si="44"/>
        <v xml:space="preserve"> </v>
      </c>
      <c r="AB50" s="319" t="str">
        <f t="shared" si="45"/>
        <v xml:space="preserve"> </v>
      </c>
      <c r="AC50" s="96" t="str">
        <f t="shared" si="46"/>
        <v xml:space="preserve"> </v>
      </c>
      <c r="AD50" s="321"/>
      <c r="AE50" s="321"/>
      <c r="AF50" s="321"/>
      <c r="AG50" s="321"/>
      <c r="AH50" s="321"/>
      <c r="AI50" s="321"/>
      <c r="AJ50" s="321"/>
      <c r="AK50" s="321"/>
      <c r="AL50" s="321"/>
      <c r="AM50" s="321"/>
      <c r="AN50" s="21"/>
      <c r="AO50" s="24"/>
      <c r="AP50" s="96" t="str">
        <f t="shared" si="47"/>
        <v xml:space="preserve"> </v>
      </c>
      <c r="AQ50" s="69" t="str">
        <f t="shared" si="48"/>
        <v xml:space="preserve"> </v>
      </c>
      <c r="AR50" s="85" t="str">
        <f t="shared" si="49"/>
        <v xml:space="preserve"> </v>
      </c>
      <c r="AS50" s="70" t="str">
        <f t="shared" si="29"/>
        <v xml:space="preserve"> </v>
      </c>
      <c r="AT50" s="314"/>
      <c r="AU50" s="69" t="str">
        <f t="shared" si="50"/>
        <v xml:space="preserve"> </v>
      </c>
      <c r="AV50" s="85" t="str">
        <f t="shared" si="51"/>
        <v xml:space="preserve"> </v>
      </c>
      <c r="AW50" s="70" t="str">
        <f t="shared" si="30"/>
        <v xml:space="preserve"> </v>
      </c>
      <c r="AX50" s="314"/>
      <c r="AY50" s="205" t="str">
        <f t="shared" si="52"/>
        <v xml:space="preserve"> </v>
      </c>
      <c r="AZ50" s="206" t="str">
        <f t="shared" si="53"/>
        <v xml:space="preserve"> </v>
      </c>
      <c r="BA50" s="207" t="str">
        <f t="shared" si="31"/>
        <v xml:space="preserve"> </v>
      </c>
      <c r="BB50" s="315"/>
      <c r="BC50" s="205" t="str">
        <f t="shared" si="54"/>
        <v xml:space="preserve"> </v>
      </c>
      <c r="BD50" s="206" t="str">
        <f t="shared" si="55"/>
        <v xml:space="preserve"> </v>
      </c>
      <c r="BE50" s="207" t="str">
        <f t="shared" si="32"/>
        <v xml:space="preserve"> </v>
      </c>
      <c r="BF50" s="314"/>
      <c r="BG50" s="78" t="str">
        <f t="shared" si="56"/>
        <v xml:space="preserve"> </v>
      </c>
      <c r="BH50" s="87" t="str">
        <f t="shared" si="57"/>
        <v xml:space="preserve"> </v>
      </c>
      <c r="BI50" s="79" t="str">
        <f t="shared" si="33"/>
        <v xml:space="preserve"> </v>
      </c>
      <c r="BJ50" s="316"/>
      <c r="BK50" s="78" t="str">
        <f t="shared" si="58"/>
        <v xml:space="preserve"> </v>
      </c>
      <c r="BL50" s="87" t="str">
        <f t="shared" si="59"/>
        <v xml:space="preserve"> </v>
      </c>
      <c r="BM50" s="79" t="str">
        <f t="shared" si="34"/>
        <v xml:space="preserve"> </v>
      </c>
      <c r="BN50" s="314"/>
      <c r="BO50" s="80" t="str">
        <f t="shared" si="60"/>
        <v xml:space="preserve"> </v>
      </c>
      <c r="BP50" s="88" t="str">
        <f t="shared" si="61"/>
        <v xml:space="preserve"> </v>
      </c>
      <c r="BQ50" s="81" t="str">
        <f t="shared" si="35"/>
        <v xml:space="preserve"> </v>
      </c>
      <c r="BR50" s="317"/>
      <c r="BS50" s="201" t="str">
        <f t="shared" si="62"/>
        <v xml:space="preserve"> </v>
      </c>
      <c r="BT50" s="202" t="str">
        <f t="shared" si="63"/>
        <v xml:space="preserve"> </v>
      </c>
      <c r="BU50" s="203" t="str">
        <f t="shared" si="36"/>
        <v xml:space="preserve"> </v>
      </c>
      <c r="BV50" s="318"/>
      <c r="BW50" s="82" t="str">
        <f t="shared" si="64"/>
        <v xml:space="preserve"> </v>
      </c>
      <c r="BX50" s="89" t="str">
        <f t="shared" si="65"/>
        <v xml:space="preserve"> </v>
      </c>
      <c r="BY50" s="83" t="str">
        <f t="shared" si="37"/>
        <v xml:space="preserve"> </v>
      </c>
      <c r="BZ50" s="317"/>
      <c r="CA50" s="227" t="str">
        <f t="shared" si="66"/>
        <v xml:space="preserve"> </v>
      </c>
      <c r="CB50" s="228" t="str">
        <f t="shared" si="67"/>
        <v xml:space="preserve"> </v>
      </c>
      <c r="CC50" s="229" t="str">
        <f t="shared" si="38"/>
        <v xml:space="preserve"> </v>
      </c>
      <c r="CD50" s="317"/>
      <c r="CE50" s="27"/>
      <c r="CG50" s="98" t="str">
        <f t="shared" si="39"/>
        <v xml:space="preserve"> </v>
      </c>
      <c r="CH50" s="98" t="str">
        <f t="shared" si="39"/>
        <v xml:space="preserve"> </v>
      </c>
      <c r="CI50" s="98" t="str">
        <f t="shared" si="39"/>
        <v xml:space="preserve"> </v>
      </c>
      <c r="CK50" s="98" t="str">
        <f t="shared" si="40"/>
        <v xml:space="preserve"> </v>
      </c>
      <c r="CL50" s="98" t="str">
        <f t="shared" si="40"/>
        <v xml:space="preserve"> </v>
      </c>
      <c r="CM50" s="98" t="str">
        <f t="shared" si="40"/>
        <v xml:space="preserve"> </v>
      </c>
      <c r="CO50" s="22"/>
      <c r="DB50" s="28"/>
    </row>
    <row r="51" spans="1:106" s="26" customFormat="1" ht="24.95" customHeight="1" x14ac:dyDescent="0.25">
      <c r="A51" s="24"/>
      <c r="B51" s="311"/>
      <c r="C51" s="784"/>
      <c r="D51" s="785"/>
      <c r="E51" s="785"/>
      <c r="F51" s="786"/>
      <c r="G51" s="321"/>
      <c r="H51" s="321"/>
      <c r="I51" s="321"/>
      <c r="J51" s="321"/>
      <c r="K51" s="321"/>
      <c r="L51" s="321"/>
      <c r="M51" s="321"/>
      <c r="N51" s="321"/>
      <c r="O51" s="321"/>
      <c r="P51" s="321"/>
      <c r="Q51" s="321"/>
      <c r="R51" s="321"/>
      <c r="S51" s="321"/>
      <c r="T51" s="321"/>
      <c r="U51" s="321"/>
      <c r="V51" s="321"/>
      <c r="W51" s="179"/>
      <c r="X51" s="319" t="str">
        <f t="shared" si="41"/>
        <v xml:space="preserve"> </v>
      </c>
      <c r="Y51" s="319" t="str">
        <f t="shared" si="42"/>
        <v xml:space="preserve"> </v>
      </c>
      <c r="Z51" s="319" t="str">
        <f t="shared" si="43"/>
        <v xml:space="preserve"> </v>
      </c>
      <c r="AA51" s="319" t="str">
        <f t="shared" si="44"/>
        <v xml:space="preserve"> </v>
      </c>
      <c r="AB51" s="319" t="str">
        <f t="shared" si="45"/>
        <v xml:space="preserve"> </v>
      </c>
      <c r="AC51" s="96" t="str">
        <f t="shared" si="46"/>
        <v xml:space="preserve"> </v>
      </c>
      <c r="AD51" s="321"/>
      <c r="AE51" s="321"/>
      <c r="AF51" s="321"/>
      <c r="AG51" s="321"/>
      <c r="AH51" s="321"/>
      <c r="AI51" s="321"/>
      <c r="AJ51" s="321"/>
      <c r="AK51" s="321"/>
      <c r="AL51" s="321"/>
      <c r="AM51" s="321"/>
      <c r="AN51" s="21"/>
      <c r="AO51" s="24"/>
      <c r="AP51" s="96" t="str">
        <f t="shared" si="47"/>
        <v xml:space="preserve"> </v>
      </c>
      <c r="AQ51" s="69" t="str">
        <f t="shared" si="48"/>
        <v xml:space="preserve"> </v>
      </c>
      <c r="AR51" s="85" t="str">
        <f t="shared" si="49"/>
        <v xml:space="preserve"> </v>
      </c>
      <c r="AS51" s="70" t="str">
        <f t="shared" si="29"/>
        <v xml:space="preserve"> </v>
      </c>
      <c r="AT51" s="314"/>
      <c r="AU51" s="69" t="str">
        <f t="shared" si="50"/>
        <v xml:space="preserve"> </v>
      </c>
      <c r="AV51" s="85" t="str">
        <f t="shared" si="51"/>
        <v xml:space="preserve"> </v>
      </c>
      <c r="AW51" s="70" t="str">
        <f t="shared" si="30"/>
        <v xml:space="preserve"> </v>
      </c>
      <c r="AX51" s="314"/>
      <c r="AY51" s="205" t="str">
        <f t="shared" si="52"/>
        <v xml:space="preserve"> </v>
      </c>
      <c r="AZ51" s="206" t="str">
        <f t="shared" si="53"/>
        <v xml:space="preserve"> </v>
      </c>
      <c r="BA51" s="207" t="str">
        <f t="shared" si="31"/>
        <v xml:space="preserve"> </v>
      </c>
      <c r="BB51" s="315"/>
      <c r="BC51" s="205" t="str">
        <f t="shared" si="54"/>
        <v xml:space="preserve"> </v>
      </c>
      <c r="BD51" s="206" t="str">
        <f t="shared" si="55"/>
        <v xml:space="preserve"> </v>
      </c>
      <c r="BE51" s="207" t="str">
        <f t="shared" si="32"/>
        <v xml:space="preserve"> </v>
      </c>
      <c r="BF51" s="314"/>
      <c r="BG51" s="78" t="str">
        <f t="shared" si="56"/>
        <v xml:space="preserve"> </v>
      </c>
      <c r="BH51" s="87" t="str">
        <f t="shared" si="57"/>
        <v xml:space="preserve"> </v>
      </c>
      <c r="BI51" s="79" t="str">
        <f t="shared" si="33"/>
        <v xml:space="preserve"> </v>
      </c>
      <c r="BJ51" s="316"/>
      <c r="BK51" s="78" t="str">
        <f t="shared" si="58"/>
        <v xml:space="preserve"> </v>
      </c>
      <c r="BL51" s="87" t="str">
        <f t="shared" si="59"/>
        <v xml:space="preserve"> </v>
      </c>
      <c r="BM51" s="79" t="str">
        <f t="shared" si="34"/>
        <v xml:space="preserve"> </v>
      </c>
      <c r="BN51" s="314"/>
      <c r="BO51" s="80" t="str">
        <f t="shared" si="60"/>
        <v xml:space="preserve"> </v>
      </c>
      <c r="BP51" s="88" t="str">
        <f t="shared" si="61"/>
        <v xml:space="preserve"> </v>
      </c>
      <c r="BQ51" s="81" t="str">
        <f t="shared" si="35"/>
        <v xml:space="preserve"> </v>
      </c>
      <c r="BR51" s="317"/>
      <c r="BS51" s="201" t="str">
        <f t="shared" si="62"/>
        <v xml:space="preserve"> </v>
      </c>
      <c r="BT51" s="202" t="str">
        <f t="shared" si="63"/>
        <v xml:space="preserve"> </v>
      </c>
      <c r="BU51" s="203" t="str">
        <f t="shared" si="36"/>
        <v xml:space="preserve"> </v>
      </c>
      <c r="BV51" s="318"/>
      <c r="BW51" s="82" t="str">
        <f t="shared" si="64"/>
        <v xml:space="preserve"> </v>
      </c>
      <c r="BX51" s="89" t="str">
        <f t="shared" si="65"/>
        <v xml:space="preserve"> </v>
      </c>
      <c r="BY51" s="83" t="str">
        <f t="shared" si="37"/>
        <v xml:space="preserve"> </v>
      </c>
      <c r="BZ51" s="317"/>
      <c r="CA51" s="227" t="str">
        <f t="shared" si="66"/>
        <v xml:space="preserve"> </v>
      </c>
      <c r="CB51" s="228" t="str">
        <f t="shared" si="67"/>
        <v xml:space="preserve"> </v>
      </c>
      <c r="CC51" s="229" t="str">
        <f t="shared" si="38"/>
        <v xml:space="preserve"> </v>
      </c>
      <c r="CD51" s="317"/>
      <c r="CE51" s="27"/>
      <c r="CG51" s="98" t="str">
        <f t="shared" si="39"/>
        <v xml:space="preserve"> </v>
      </c>
      <c r="CH51" s="98" t="str">
        <f t="shared" si="39"/>
        <v xml:space="preserve"> </v>
      </c>
      <c r="CI51" s="98" t="str">
        <f t="shared" si="39"/>
        <v xml:space="preserve"> </v>
      </c>
      <c r="CK51" s="98" t="str">
        <f t="shared" si="40"/>
        <v xml:space="preserve"> </v>
      </c>
      <c r="CL51" s="98" t="str">
        <f t="shared" si="40"/>
        <v xml:space="preserve"> </v>
      </c>
      <c r="CM51" s="98" t="str">
        <f t="shared" si="40"/>
        <v xml:space="preserve"> </v>
      </c>
      <c r="CO51" s="22"/>
      <c r="DB51" s="28"/>
    </row>
    <row r="52" spans="1:106" s="26" customFormat="1" ht="24.95" customHeight="1" x14ac:dyDescent="0.25">
      <c r="A52" s="24"/>
      <c r="B52" s="311"/>
      <c r="C52" s="784"/>
      <c r="D52" s="785"/>
      <c r="E52" s="785"/>
      <c r="F52" s="786"/>
      <c r="G52" s="321"/>
      <c r="H52" s="321"/>
      <c r="I52" s="321"/>
      <c r="J52" s="321"/>
      <c r="K52" s="321"/>
      <c r="L52" s="321"/>
      <c r="M52" s="321"/>
      <c r="N52" s="321"/>
      <c r="O52" s="321"/>
      <c r="P52" s="321"/>
      <c r="Q52" s="321"/>
      <c r="R52" s="321"/>
      <c r="S52" s="321"/>
      <c r="T52" s="321"/>
      <c r="U52" s="321"/>
      <c r="V52" s="321"/>
      <c r="W52" s="179"/>
      <c r="X52" s="319" t="str">
        <f t="shared" si="41"/>
        <v xml:space="preserve"> </v>
      </c>
      <c r="Y52" s="319" t="str">
        <f t="shared" si="42"/>
        <v xml:space="preserve"> </v>
      </c>
      <c r="Z52" s="319" t="str">
        <f t="shared" si="43"/>
        <v xml:space="preserve"> </v>
      </c>
      <c r="AA52" s="319" t="str">
        <f t="shared" si="44"/>
        <v xml:space="preserve"> </v>
      </c>
      <c r="AB52" s="319" t="str">
        <f t="shared" si="45"/>
        <v xml:space="preserve"> </v>
      </c>
      <c r="AC52" s="96" t="str">
        <f t="shared" si="46"/>
        <v xml:space="preserve"> </v>
      </c>
      <c r="AD52" s="321"/>
      <c r="AE52" s="321"/>
      <c r="AF52" s="321"/>
      <c r="AG52" s="321"/>
      <c r="AH52" s="321"/>
      <c r="AI52" s="321"/>
      <c r="AJ52" s="321"/>
      <c r="AK52" s="321"/>
      <c r="AL52" s="321"/>
      <c r="AM52" s="321"/>
      <c r="AN52" s="21"/>
      <c r="AO52" s="24"/>
      <c r="AP52" s="96" t="str">
        <f t="shared" si="47"/>
        <v xml:space="preserve"> </v>
      </c>
      <c r="AQ52" s="69" t="str">
        <f t="shared" si="48"/>
        <v xml:space="preserve"> </v>
      </c>
      <c r="AR52" s="85" t="str">
        <f t="shared" si="49"/>
        <v xml:space="preserve"> </v>
      </c>
      <c r="AS52" s="70" t="str">
        <f t="shared" si="29"/>
        <v xml:space="preserve"> </v>
      </c>
      <c r="AT52" s="314"/>
      <c r="AU52" s="69" t="str">
        <f t="shared" si="50"/>
        <v xml:space="preserve"> </v>
      </c>
      <c r="AV52" s="85" t="str">
        <f t="shared" si="51"/>
        <v xml:space="preserve"> </v>
      </c>
      <c r="AW52" s="70" t="str">
        <f t="shared" si="30"/>
        <v xml:space="preserve"> </v>
      </c>
      <c r="AX52" s="314"/>
      <c r="AY52" s="205" t="str">
        <f t="shared" si="52"/>
        <v xml:space="preserve"> </v>
      </c>
      <c r="AZ52" s="206" t="str">
        <f t="shared" si="53"/>
        <v xml:space="preserve"> </v>
      </c>
      <c r="BA52" s="207" t="str">
        <f t="shared" si="31"/>
        <v xml:space="preserve"> </v>
      </c>
      <c r="BB52" s="315"/>
      <c r="BC52" s="205" t="str">
        <f t="shared" si="54"/>
        <v xml:space="preserve"> </v>
      </c>
      <c r="BD52" s="206" t="str">
        <f t="shared" si="55"/>
        <v xml:space="preserve"> </v>
      </c>
      <c r="BE52" s="207" t="str">
        <f t="shared" si="32"/>
        <v xml:space="preserve"> </v>
      </c>
      <c r="BF52" s="314"/>
      <c r="BG52" s="78" t="str">
        <f t="shared" si="56"/>
        <v xml:space="preserve"> </v>
      </c>
      <c r="BH52" s="87" t="str">
        <f t="shared" si="57"/>
        <v xml:space="preserve"> </v>
      </c>
      <c r="BI52" s="79" t="str">
        <f t="shared" si="33"/>
        <v xml:space="preserve"> </v>
      </c>
      <c r="BJ52" s="316"/>
      <c r="BK52" s="78" t="str">
        <f t="shared" si="58"/>
        <v xml:space="preserve"> </v>
      </c>
      <c r="BL52" s="87" t="str">
        <f t="shared" si="59"/>
        <v xml:space="preserve"> </v>
      </c>
      <c r="BM52" s="79" t="str">
        <f t="shared" si="34"/>
        <v xml:space="preserve"> </v>
      </c>
      <c r="BN52" s="314"/>
      <c r="BO52" s="80" t="str">
        <f t="shared" si="60"/>
        <v xml:space="preserve"> </v>
      </c>
      <c r="BP52" s="88" t="str">
        <f t="shared" si="61"/>
        <v xml:space="preserve"> </v>
      </c>
      <c r="BQ52" s="81" t="str">
        <f t="shared" si="35"/>
        <v xml:space="preserve"> </v>
      </c>
      <c r="BR52" s="317"/>
      <c r="BS52" s="201" t="str">
        <f t="shared" si="62"/>
        <v xml:space="preserve"> </v>
      </c>
      <c r="BT52" s="202" t="str">
        <f t="shared" si="63"/>
        <v xml:space="preserve"> </v>
      </c>
      <c r="BU52" s="203" t="str">
        <f t="shared" si="36"/>
        <v xml:space="preserve"> </v>
      </c>
      <c r="BV52" s="318"/>
      <c r="BW52" s="82" t="str">
        <f t="shared" si="64"/>
        <v xml:space="preserve"> </v>
      </c>
      <c r="BX52" s="89" t="str">
        <f t="shared" si="65"/>
        <v xml:space="preserve"> </v>
      </c>
      <c r="BY52" s="83" t="str">
        <f t="shared" si="37"/>
        <v xml:space="preserve"> </v>
      </c>
      <c r="BZ52" s="317"/>
      <c r="CA52" s="227" t="str">
        <f t="shared" si="66"/>
        <v xml:space="preserve"> </v>
      </c>
      <c r="CB52" s="228" t="str">
        <f t="shared" si="67"/>
        <v xml:space="preserve"> </v>
      </c>
      <c r="CC52" s="229" t="str">
        <f t="shared" si="38"/>
        <v xml:space="preserve"> </v>
      </c>
      <c r="CD52" s="317"/>
      <c r="CE52" s="27"/>
      <c r="CG52" s="98" t="str">
        <f t="shared" si="39"/>
        <v xml:space="preserve"> </v>
      </c>
      <c r="CH52" s="98" t="str">
        <f t="shared" si="39"/>
        <v xml:space="preserve"> </v>
      </c>
      <c r="CI52" s="98" t="str">
        <f t="shared" si="39"/>
        <v xml:space="preserve"> </v>
      </c>
      <c r="CK52" s="98" t="str">
        <f t="shared" si="40"/>
        <v xml:space="preserve"> </v>
      </c>
      <c r="CL52" s="98" t="str">
        <f t="shared" si="40"/>
        <v xml:space="preserve"> </v>
      </c>
      <c r="CM52" s="98" t="str">
        <f t="shared" si="40"/>
        <v xml:space="preserve"> </v>
      </c>
      <c r="CO52" s="22"/>
      <c r="DB52" s="28"/>
    </row>
    <row r="53" spans="1:106" s="26" customFormat="1" ht="24.95" customHeight="1" x14ac:dyDescent="0.25">
      <c r="A53" s="24"/>
      <c r="B53" s="311"/>
      <c r="C53" s="784"/>
      <c r="D53" s="785"/>
      <c r="E53" s="785"/>
      <c r="F53" s="786"/>
      <c r="G53" s="321"/>
      <c r="H53" s="321"/>
      <c r="I53" s="321"/>
      <c r="J53" s="321"/>
      <c r="K53" s="321"/>
      <c r="L53" s="321"/>
      <c r="M53" s="321"/>
      <c r="N53" s="321"/>
      <c r="O53" s="321"/>
      <c r="P53" s="321"/>
      <c r="Q53" s="321"/>
      <c r="R53" s="321"/>
      <c r="S53" s="321"/>
      <c r="T53" s="321"/>
      <c r="U53" s="321"/>
      <c r="V53" s="321"/>
      <c r="W53" s="179"/>
      <c r="X53" s="319" t="str">
        <f t="shared" si="41"/>
        <v xml:space="preserve"> </v>
      </c>
      <c r="Y53" s="319" t="str">
        <f t="shared" si="42"/>
        <v xml:space="preserve"> </v>
      </c>
      <c r="Z53" s="319" t="str">
        <f t="shared" si="43"/>
        <v xml:space="preserve"> </v>
      </c>
      <c r="AA53" s="319" t="str">
        <f t="shared" si="44"/>
        <v xml:space="preserve"> </v>
      </c>
      <c r="AB53" s="319" t="str">
        <f t="shared" si="45"/>
        <v xml:space="preserve"> </v>
      </c>
      <c r="AC53" s="96" t="str">
        <f t="shared" si="46"/>
        <v xml:space="preserve"> </v>
      </c>
      <c r="AD53" s="321"/>
      <c r="AE53" s="321"/>
      <c r="AF53" s="321"/>
      <c r="AG53" s="321"/>
      <c r="AH53" s="321"/>
      <c r="AI53" s="321"/>
      <c r="AJ53" s="321"/>
      <c r="AK53" s="321"/>
      <c r="AL53" s="321"/>
      <c r="AM53" s="321"/>
      <c r="AN53" s="21"/>
      <c r="AO53" s="24"/>
      <c r="AP53" s="96" t="str">
        <f t="shared" si="47"/>
        <v xml:space="preserve"> </v>
      </c>
      <c r="AQ53" s="69" t="str">
        <f t="shared" si="48"/>
        <v xml:space="preserve"> </v>
      </c>
      <c r="AR53" s="85" t="str">
        <f t="shared" si="49"/>
        <v xml:space="preserve"> </v>
      </c>
      <c r="AS53" s="70" t="str">
        <f t="shared" si="29"/>
        <v xml:space="preserve"> </v>
      </c>
      <c r="AT53" s="314"/>
      <c r="AU53" s="69" t="str">
        <f t="shared" si="50"/>
        <v xml:space="preserve"> </v>
      </c>
      <c r="AV53" s="85" t="str">
        <f t="shared" si="51"/>
        <v xml:space="preserve"> </v>
      </c>
      <c r="AW53" s="70" t="str">
        <f t="shared" si="30"/>
        <v xml:space="preserve"> </v>
      </c>
      <c r="AX53" s="314"/>
      <c r="AY53" s="205" t="str">
        <f t="shared" si="52"/>
        <v xml:space="preserve"> </v>
      </c>
      <c r="AZ53" s="206" t="str">
        <f t="shared" si="53"/>
        <v xml:space="preserve"> </v>
      </c>
      <c r="BA53" s="207" t="str">
        <f t="shared" si="31"/>
        <v xml:space="preserve"> </v>
      </c>
      <c r="BB53" s="315"/>
      <c r="BC53" s="205" t="str">
        <f t="shared" si="54"/>
        <v xml:space="preserve"> </v>
      </c>
      <c r="BD53" s="206" t="str">
        <f t="shared" si="55"/>
        <v xml:space="preserve"> </v>
      </c>
      <c r="BE53" s="207" t="str">
        <f t="shared" si="32"/>
        <v xml:space="preserve"> </v>
      </c>
      <c r="BF53" s="314"/>
      <c r="BG53" s="78" t="str">
        <f t="shared" si="56"/>
        <v xml:space="preserve"> </v>
      </c>
      <c r="BH53" s="87" t="str">
        <f t="shared" si="57"/>
        <v xml:space="preserve"> </v>
      </c>
      <c r="BI53" s="79" t="str">
        <f t="shared" si="33"/>
        <v xml:space="preserve"> </v>
      </c>
      <c r="BJ53" s="316"/>
      <c r="BK53" s="78" t="str">
        <f t="shared" si="58"/>
        <v xml:space="preserve"> </v>
      </c>
      <c r="BL53" s="87" t="str">
        <f t="shared" si="59"/>
        <v xml:space="preserve"> </v>
      </c>
      <c r="BM53" s="79" t="str">
        <f t="shared" si="34"/>
        <v xml:space="preserve"> </v>
      </c>
      <c r="BN53" s="314"/>
      <c r="BO53" s="80" t="str">
        <f t="shared" si="60"/>
        <v xml:space="preserve"> </v>
      </c>
      <c r="BP53" s="88" t="str">
        <f t="shared" si="61"/>
        <v xml:space="preserve"> </v>
      </c>
      <c r="BQ53" s="81" t="str">
        <f t="shared" si="35"/>
        <v xml:space="preserve"> </v>
      </c>
      <c r="BR53" s="317"/>
      <c r="BS53" s="201" t="str">
        <f t="shared" si="62"/>
        <v xml:space="preserve"> </v>
      </c>
      <c r="BT53" s="202" t="str">
        <f t="shared" si="63"/>
        <v xml:space="preserve"> </v>
      </c>
      <c r="BU53" s="203" t="str">
        <f t="shared" si="36"/>
        <v xml:space="preserve"> </v>
      </c>
      <c r="BV53" s="318"/>
      <c r="BW53" s="82" t="str">
        <f t="shared" si="64"/>
        <v xml:space="preserve"> </v>
      </c>
      <c r="BX53" s="89" t="str">
        <f t="shared" si="65"/>
        <v xml:space="preserve"> </v>
      </c>
      <c r="BY53" s="83" t="str">
        <f t="shared" si="37"/>
        <v xml:space="preserve"> </v>
      </c>
      <c r="BZ53" s="317"/>
      <c r="CA53" s="227" t="str">
        <f t="shared" si="66"/>
        <v xml:space="preserve"> </v>
      </c>
      <c r="CB53" s="228" t="str">
        <f t="shared" si="67"/>
        <v xml:space="preserve"> </v>
      </c>
      <c r="CC53" s="229" t="str">
        <f t="shared" si="38"/>
        <v xml:space="preserve"> </v>
      </c>
      <c r="CD53" s="317"/>
      <c r="CE53" s="27"/>
      <c r="CG53" s="98" t="str">
        <f t="shared" ref="CG53:CI72" si="68">IF($B53=CG$12,(SUM($G53:$V53))," ")</f>
        <v xml:space="preserve"> </v>
      </c>
      <c r="CH53" s="98" t="str">
        <f t="shared" si="68"/>
        <v xml:space="preserve"> </v>
      </c>
      <c r="CI53" s="98" t="str">
        <f t="shared" si="68"/>
        <v xml:space="preserve"> </v>
      </c>
      <c r="CK53" s="98" t="str">
        <f t="shared" ref="CK53:CM72" si="69">IF($B53=CK$12,(SUM($X53:$AM53))," ")</f>
        <v xml:space="preserve"> </v>
      </c>
      <c r="CL53" s="98" t="str">
        <f t="shared" si="69"/>
        <v xml:space="preserve"> </v>
      </c>
      <c r="CM53" s="98" t="str">
        <f t="shared" si="69"/>
        <v xml:space="preserve"> </v>
      </c>
      <c r="CO53" s="22"/>
      <c r="DB53" s="28"/>
    </row>
    <row r="54" spans="1:106" s="26" customFormat="1" ht="24.95" customHeight="1" x14ac:dyDescent="0.25">
      <c r="A54" s="24"/>
      <c r="B54" s="311"/>
      <c r="C54" s="784"/>
      <c r="D54" s="785"/>
      <c r="E54" s="785"/>
      <c r="F54" s="786"/>
      <c r="G54" s="321"/>
      <c r="H54" s="321"/>
      <c r="I54" s="321"/>
      <c r="J54" s="321"/>
      <c r="K54" s="321"/>
      <c r="L54" s="321"/>
      <c r="M54" s="321"/>
      <c r="N54" s="321"/>
      <c r="O54" s="321"/>
      <c r="P54" s="321"/>
      <c r="Q54" s="321"/>
      <c r="R54" s="321"/>
      <c r="S54" s="321"/>
      <c r="T54" s="321"/>
      <c r="U54" s="321"/>
      <c r="V54" s="321"/>
      <c r="W54" s="179"/>
      <c r="X54" s="319" t="str">
        <f t="shared" si="41"/>
        <v xml:space="preserve"> </v>
      </c>
      <c r="Y54" s="319" t="str">
        <f t="shared" si="42"/>
        <v xml:space="preserve"> </v>
      </c>
      <c r="Z54" s="319" t="str">
        <f t="shared" si="43"/>
        <v xml:space="preserve"> </v>
      </c>
      <c r="AA54" s="319" t="str">
        <f t="shared" si="44"/>
        <v xml:space="preserve"> </v>
      </c>
      <c r="AB54" s="319" t="str">
        <f t="shared" si="45"/>
        <v xml:space="preserve"> </v>
      </c>
      <c r="AC54" s="96" t="str">
        <f t="shared" si="46"/>
        <v xml:space="preserve"> </v>
      </c>
      <c r="AD54" s="321"/>
      <c r="AE54" s="321"/>
      <c r="AF54" s="321"/>
      <c r="AG54" s="321"/>
      <c r="AH54" s="321"/>
      <c r="AI54" s="321"/>
      <c r="AJ54" s="321"/>
      <c r="AK54" s="321"/>
      <c r="AL54" s="321"/>
      <c r="AM54" s="321"/>
      <c r="AN54" s="21"/>
      <c r="AO54" s="24"/>
      <c r="AP54" s="96" t="str">
        <f t="shared" si="47"/>
        <v xml:space="preserve"> </v>
      </c>
      <c r="AQ54" s="69" t="str">
        <f t="shared" si="48"/>
        <v xml:space="preserve"> </v>
      </c>
      <c r="AR54" s="85" t="str">
        <f t="shared" si="49"/>
        <v xml:space="preserve"> </v>
      </c>
      <c r="AS54" s="70" t="str">
        <f t="shared" si="29"/>
        <v xml:space="preserve"> </v>
      </c>
      <c r="AT54" s="314"/>
      <c r="AU54" s="69" t="str">
        <f t="shared" si="50"/>
        <v xml:space="preserve"> </v>
      </c>
      <c r="AV54" s="85" t="str">
        <f t="shared" si="51"/>
        <v xml:space="preserve"> </v>
      </c>
      <c r="AW54" s="70" t="str">
        <f t="shared" si="30"/>
        <v xml:space="preserve"> </v>
      </c>
      <c r="AX54" s="314"/>
      <c r="AY54" s="205" t="str">
        <f t="shared" si="52"/>
        <v xml:space="preserve"> </v>
      </c>
      <c r="AZ54" s="206" t="str">
        <f t="shared" si="53"/>
        <v xml:space="preserve"> </v>
      </c>
      <c r="BA54" s="207" t="str">
        <f t="shared" si="31"/>
        <v xml:space="preserve"> </v>
      </c>
      <c r="BB54" s="315"/>
      <c r="BC54" s="205" t="str">
        <f t="shared" si="54"/>
        <v xml:space="preserve"> </v>
      </c>
      <c r="BD54" s="206" t="str">
        <f t="shared" si="55"/>
        <v xml:space="preserve"> </v>
      </c>
      <c r="BE54" s="207" t="str">
        <f t="shared" si="32"/>
        <v xml:space="preserve"> </v>
      </c>
      <c r="BF54" s="314"/>
      <c r="BG54" s="78" t="str">
        <f t="shared" si="56"/>
        <v xml:space="preserve"> </v>
      </c>
      <c r="BH54" s="87" t="str">
        <f t="shared" si="57"/>
        <v xml:space="preserve"> </v>
      </c>
      <c r="BI54" s="79" t="str">
        <f t="shared" si="33"/>
        <v xml:space="preserve"> </v>
      </c>
      <c r="BJ54" s="316"/>
      <c r="BK54" s="78" t="str">
        <f t="shared" si="58"/>
        <v xml:space="preserve"> </v>
      </c>
      <c r="BL54" s="87" t="str">
        <f t="shared" si="59"/>
        <v xml:space="preserve"> </v>
      </c>
      <c r="BM54" s="79" t="str">
        <f t="shared" si="34"/>
        <v xml:space="preserve"> </v>
      </c>
      <c r="BN54" s="314"/>
      <c r="BO54" s="80" t="str">
        <f t="shared" si="60"/>
        <v xml:space="preserve"> </v>
      </c>
      <c r="BP54" s="88" t="str">
        <f t="shared" si="61"/>
        <v xml:space="preserve"> </v>
      </c>
      <c r="BQ54" s="81" t="str">
        <f t="shared" si="35"/>
        <v xml:space="preserve"> </v>
      </c>
      <c r="BR54" s="317"/>
      <c r="BS54" s="201" t="str">
        <f t="shared" si="62"/>
        <v xml:space="preserve"> </v>
      </c>
      <c r="BT54" s="202" t="str">
        <f t="shared" si="63"/>
        <v xml:space="preserve"> </v>
      </c>
      <c r="BU54" s="203" t="str">
        <f t="shared" si="36"/>
        <v xml:space="preserve"> </v>
      </c>
      <c r="BV54" s="318"/>
      <c r="BW54" s="82" t="str">
        <f t="shared" si="64"/>
        <v xml:space="preserve"> </v>
      </c>
      <c r="BX54" s="89" t="str">
        <f t="shared" si="65"/>
        <v xml:space="preserve"> </v>
      </c>
      <c r="BY54" s="83" t="str">
        <f t="shared" si="37"/>
        <v xml:space="preserve"> </v>
      </c>
      <c r="BZ54" s="317"/>
      <c r="CA54" s="227" t="str">
        <f t="shared" si="66"/>
        <v xml:space="preserve"> </v>
      </c>
      <c r="CB54" s="228" t="str">
        <f t="shared" si="67"/>
        <v xml:space="preserve"> </v>
      </c>
      <c r="CC54" s="229" t="str">
        <f t="shared" si="38"/>
        <v xml:space="preserve"> </v>
      </c>
      <c r="CD54" s="317"/>
      <c r="CE54" s="27"/>
      <c r="CG54" s="98" t="str">
        <f t="shared" si="68"/>
        <v xml:space="preserve"> </v>
      </c>
      <c r="CH54" s="98" t="str">
        <f t="shared" si="68"/>
        <v xml:space="preserve"> </v>
      </c>
      <c r="CI54" s="98" t="str">
        <f t="shared" si="68"/>
        <v xml:space="preserve"> </v>
      </c>
      <c r="CK54" s="98" t="str">
        <f t="shared" si="69"/>
        <v xml:space="preserve"> </v>
      </c>
      <c r="CL54" s="98" t="str">
        <f t="shared" si="69"/>
        <v xml:space="preserve"> </v>
      </c>
      <c r="CM54" s="98" t="str">
        <f t="shared" si="69"/>
        <v xml:space="preserve"> </v>
      </c>
      <c r="CO54" s="22"/>
      <c r="DB54" s="28"/>
    </row>
    <row r="55" spans="1:106" s="26" customFormat="1" ht="24.95" customHeight="1" x14ac:dyDescent="0.25">
      <c r="A55" s="24"/>
      <c r="B55" s="311"/>
      <c r="C55" s="784"/>
      <c r="D55" s="785"/>
      <c r="E55" s="785"/>
      <c r="F55" s="786"/>
      <c r="G55" s="321"/>
      <c r="H55" s="321"/>
      <c r="I55" s="321"/>
      <c r="J55" s="321"/>
      <c r="K55" s="321"/>
      <c r="L55" s="321"/>
      <c r="M55" s="321"/>
      <c r="N55" s="321"/>
      <c r="O55" s="321"/>
      <c r="P55" s="321"/>
      <c r="Q55" s="321"/>
      <c r="R55" s="321"/>
      <c r="S55" s="321"/>
      <c r="T55" s="321"/>
      <c r="U55" s="321"/>
      <c r="V55" s="321"/>
      <c r="W55" s="179"/>
      <c r="X55" s="319" t="str">
        <f t="shared" si="41"/>
        <v xml:space="preserve"> </v>
      </c>
      <c r="Y55" s="319" t="str">
        <f t="shared" si="42"/>
        <v xml:space="preserve"> </v>
      </c>
      <c r="Z55" s="319" t="str">
        <f t="shared" si="43"/>
        <v xml:space="preserve"> </v>
      </c>
      <c r="AA55" s="319" t="str">
        <f t="shared" si="44"/>
        <v xml:space="preserve"> </v>
      </c>
      <c r="AB55" s="319" t="str">
        <f t="shared" si="45"/>
        <v xml:space="preserve"> </v>
      </c>
      <c r="AC55" s="96" t="str">
        <f t="shared" si="46"/>
        <v xml:space="preserve"> </v>
      </c>
      <c r="AD55" s="321"/>
      <c r="AE55" s="321"/>
      <c r="AF55" s="321"/>
      <c r="AG55" s="321"/>
      <c r="AH55" s="321"/>
      <c r="AI55" s="321"/>
      <c r="AJ55" s="321"/>
      <c r="AK55" s="321"/>
      <c r="AL55" s="321"/>
      <c r="AM55" s="321"/>
      <c r="AN55" s="21"/>
      <c r="AO55" s="24"/>
      <c r="AP55" s="96" t="str">
        <f t="shared" si="47"/>
        <v xml:space="preserve"> </v>
      </c>
      <c r="AQ55" s="69" t="str">
        <f t="shared" si="48"/>
        <v xml:space="preserve"> </v>
      </c>
      <c r="AR55" s="85" t="str">
        <f t="shared" si="49"/>
        <v xml:space="preserve"> </v>
      </c>
      <c r="AS55" s="70" t="str">
        <f t="shared" si="29"/>
        <v xml:space="preserve"> </v>
      </c>
      <c r="AT55" s="314"/>
      <c r="AU55" s="69" t="str">
        <f t="shared" si="50"/>
        <v xml:space="preserve"> </v>
      </c>
      <c r="AV55" s="85" t="str">
        <f t="shared" si="51"/>
        <v xml:space="preserve"> </v>
      </c>
      <c r="AW55" s="70" t="str">
        <f t="shared" si="30"/>
        <v xml:space="preserve"> </v>
      </c>
      <c r="AX55" s="314"/>
      <c r="AY55" s="205" t="str">
        <f t="shared" si="52"/>
        <v xml:space="preserve"> </v>
      </c>
      <c r="AZ55" s="206" t="str">
        <f t="shared" si="53"/>
        <v xml:space="preserve"> </v>
      </c>
      <c r="BA55" s="207" t="str">
        <f t="shared" si="31"/>
        <v xml:space="preserve"> </v>
      </c>
      <c r="BB55" s="315"/>
      <c r="BC55" s="205" t="str">
        <f t="shared" si="54"/>
        <v xml:space="preserve"> </v>
      </c>
      <c r="BD55" s="206" t="str">
        <f t="shared" si="55"/>
        <v xml:space="preserve"> </v>
      </c>
      <c r="BE55" s="207" t="str">
        <f t="shared" si="32"/>
        <v xml:space="preserve"> </v>
      </c>
      <c r="BF55" s="314"/>
      <c r="BG55" s="78" t="str">
        <f t="shared" si="56"/>
        <v xml:space="preserve"> </v>
      </c>
      <c r="BH55" s="87" t="str">
        <f t="shared" si="57"/>
        <v xml:space="preserve"> </v>
      </c>
      <c r="BI55" s="79" t="str">
        <f t="shared" si="33"/>
        <v xml:space="preserve"> </v>
      </c>
      <c r="BJ55" s="316"/>
      <c r="BK55" s="78" t="str">
        <f t="shared" si="58"/>
        <v xml:space="preserve"> </v>
      </c>
      <c r="BL55" s="87" t="str">
        <f t="shared" si="59"/>
        <v xml:space="preserve"> </v>
      </c>
      <c r="BM55" s="79" t="str">
        <f t="shared" si="34"/>
        <v xml:space="preserve"> </v>
      </c>
      <c r="BN55" s="314"/>
      <c r="BO55" s="80" t="str">
        <f t="shared" si="60"/>
        <v xml:space="preserve"> </v>
      </c>
      <c r="BP55" s="88" t="str">
        <f t="shared" si="61"/>
        <v xml:space="preserve"> </v>
      </c>
      <c r="BQ55" s="81" t="str">
        <f t="shared" si="35"/>
        <v xml:space="preserve"> </v>
      </c>
      <c r="BR55" s="317"/>
      <c r="BS55" s="201" t="str">
        <f t="shared" si="62"/>
        <v xml:space="preserve"> </v>
      </c>
      <c r="BT55" s="202" t="str">
        <f t="shared" si="63"/>
        <v xml:space="preserve"> </v>
      </c>
      <c r="BU55" s="203" t="str">
        <f t="shared" si="36"/>
        <v xml:space="preserve"> </v>
      </c>
      <c r="BV55" s="318"/>
      <c r="BW55" s="82" t="str">
        <f t="shared" si="64"/>
        <v xml:space="preserve"> </v>
      </c>
      <c r="BX55" s="89" t="str">
        <f t="shared" si="65"/>
        <v xml:space="preserve"> </v>
      </c>
      <c r="BY55" s="83" t="str">
        <f t="shared" si="37"/>
        <v xml:space="preserve"> </v>
      </c>
      <c r="BZ55" s="317"/>
      <c r="CA55" s="227" t="str">
        <f t="shared" si="66"/>
        <v xml:space="preserve"> </v>
      </c>
      <c r="CB55" s="228" t="str">
        <f t="shared" si="67"/>
        <v xml:space="preserve"> </v>
      </c>
      <c r="CC55" s="229" t="str">
        <f t="shared" si="38"/>
        <v xml:space="preserve"> </v>
      </c>
      <c r="CD55" s="317"/>
      <c r="CE55" s="27"/>
      <c r="CG55" s="98" t="str">
        <f t="shared" si="68"/>
        <v xml:space="preserve"> </v>
      </c>
      <c r="CH55" s="98" t="str">
        <f t="shared" si="68"/>
        <v xml:space="preserve"> </v>
      </c>
      <c r="CI55" s="98" t="str">
        <f t="shared" si="68"/>
        <v xml:space="preserve"> </v>
      </c>
      <c r="CK55" s="98" t="str">
        <f t="shared" si="69"/>
        <v xml:space="preserve"> </v>
      </c>
      <c r="CL55" s="98" t="str">
        <f t="shared" si="69"/>
        <v xml:space="preserve"> </v>
      </c>
      <c r="CM55" s="98" t="str">
        <f t="shared" si="69"/>
        <v xml:space="preserve"> </v>
      </c>
      <c r="CO55" s="22"/>
      <c r="DB55" s="28"/>
    </row>
    <row r="56" spans="1:106" s="26" customFormat="1" ht="24.95" customHeight="1" x14ac:dyDescent="0.25">
      <c r="A56" s="24"/>
      <c r="B56" s="311"/>
      <c r="C56" s="784"/>
      <c r="D56" s="785"/>
      <c r="E56" s="785"/>
      <c r="F56" s="786"/>
      <c r="G56" s="321"/>
      <c r="H56" s="321"/>
      <c r="I56" s="321"/>
      <c r="J56" s="321"/>
      <c r="K56" s="321"/>
      <c r="L56" s="321"/>
      <c r="M56" s="321"/>
      <c r="N56" s="321"/>
      <c r="O56" s="321"/>
      <c r="P56" s="321"/>
      <c r="Q56" s="321"/>
      <c r="R56" s="321"/>
      <c r="S56" s="321"/>
      <c r="T56" s="321"/>
      <c r="U56" s="321"/>
      <c r="V56" s="321"/>
      <c r="W56" s="179"/>
      <c r="X56" s="319" t="str">
        <f t="shared" si="41"/>
        <v xml:space="preserve"> </v>
      </c>
      <c r="Y56" s="319" t="str">
        <f t="shared" si="42"/>
        <v xml:space="preserve"> </v>
      </c>
      <c r="Z56" s="319" t="str">
        <f t="shared" si="43"/>
        <v xml:space="preserve"> </v>
      </c>
      <c r="AA56" s="319" t="str">
        <f t="shared" si="44"/>
        <v xml:space="preserve"> </v>
      </c>
      <c r="AB56" s="319" t="str">
        <f t="shared" si="45"/>
        <v xml:space="preserve"> </v>
      </c>
      <c r="AC56" s="96" t="str">
        <f t="shared" si="46"/>
        <v xml:space="preserve"> </v>
      </c>
      <c r="AD56" s="321"/>
      <c r="AE56" s="321"/>
      <c r="AF56" s="321"/>
      <c r="AG56" s="321"/>
      <c r="AH56" s="321"/>
      <c r="AI56" s="321"/>
      <c r="AJ56" s="321"/>
      <c r="AK56" s="321"/>
      <c r="AL56" s="321"/>
      <c r="AM56" s="321"/>
      <c r="AN56" s="21"/>
      <c r="AO56" s="24"/>
      <c r="AP56" s="96" t="str">
        <f t="shared" si="47"/>
        <v xml:space="preserve"> </v>
      </c>
      <c r="AQ56" s="69" t="str">
        <f t="shared" si="48"/>
        <v xml:space="preserve"> </v>
      </c>
      <c r="AR56" s="85" t="str">
        <f t="shared" si="49"/>
        <v xml:space="preserve"> </v>
      </c>
      <c r="AS56" s="70" t="str">
        <f t="shared" si="29"/>
        <v xml:space="preserve"> </v>
      </c>
      <c r="AT56" s="314"/>
      <c r="AU56" s="69" t="str">
        <f t="shared" si="50"/>
        <v xml:space="preserve"> </v>
      </c>
      <c r="AV56" s="85" t="str">
        <f t="shared" si="51"/>
        <v xml:space="preserve"> </v>
      </c>
      <c r="AW56" s="70" t="str">
        <f t="shared" si="30"/>
        <v xml:space="preserve"> </v>
      </c>
      <c r="AX56" s="314"/>
      <c r="AY56" s="205" t="str">
        <f t="shared" si="52"/>
        <v xml:space="preserve"> </v>
      </c>
      <c r="AZ56" s="206" t="str">
        <f t="shared" si="53"/>
        <v xml:space="preserve"> </v>
      </c>
      <c r="BA56" s="207" t="str">
        <f t="shared" si="31"/>
        <v xml:space="preserve"> </v>
      </c>
      <c r="BB56" s="315"/>
      <c r="BC56" s="205" t="str">
        <f t="shared" si="54"/>
        <v xml:space="preserve"> </v>
      </c>
      <c r="BD56" s="206" t="str">
        <f t="shared" si="55"/>
        <v xml:space="preserve"> </v>
      </c>
      <c r="BE56" s="207" t="str">
        <f t="shared" si="32"/>
        <v xml:space="preserve"> </v>
      </c>
      <c r="BF56" s="314"/>
      <c r="BG56" s="78" t="str">
        <f t="shared" si="56"/>
        <v xml:space="preserve"> </v>
      </c>
      <c r="BH56" s="87" t="str">
        <f t="shared" si="57"/>
        <v xml:space="preserve"> </v>
      </c>
      <c r="BI56" s="79" t="str">
        <f t="shared" si="33"/>
        <v xml:space="preserve"> </v>
      </c>
      <c r="BJ56" s="316"/>
      <c r="BK56" s="78" t="str">
        <f t="shared" si="58"/>
        <v xml:space="preserve"> </v>
      </c>
      <c r="BL56" s="87" t="str">
        <f t="shared" si="59"/>
        <v xml:space="preserve"> </v>
      </c>
      <c r="BM56" s="79" t="str">
        <f t="shared" si="34"/>
        <v xml:space="preserve"> </v>
      </c>
      <c r="BN56" s="314"/>
      <c r="BO56" s="80" t="str">
        <f t="shared" si="60"/>
        <v xml:space="preserve"> </v>
      </c>
      <c r="BP56" s="88" t="str">
        <f t="shared" si="61"/>
        <v xml:space="preserve"> </v>
      </c>
      <c r="BQ56" s="81" t="str">
        <f t="shared" si="35"/>
        <v xml:space="preserve"> </v>
      </c>
      <c r="BR56" s="317"/>
      <c r="BS56" s="201" t="str">
        <f t="shared" si="62"/>
        <v xml:space="preserve"> </v>
      </c>
      <c r="BT56" s="202" t="str">
        <f t="shared" si="63"/>
        <v xml:space="preserve"> </v>
      </c>
      <c r="BU56" s="203" t="str">
        <f t="shared" si="36"/>
        <v xml:space="preserve"> </v>
      </c>
      <c r="BV56" s="318"/>
      <c r="BW56" s="82" t="str">
        <f t="shared" si="64"/>
        <v xml:space="preserve"> </v>
      </c>
      <c r="BX56" s="89" t="str">
        <f t="shared" si="65"/>
        <v xml:space="preserve"> </v>
      </c>
      <c r="BY56" s="83" t="str">
        <f t="shared" si="37"/>
        <v xml:space="preserve"> </v>
      </c>
      <c r="BZ56" s="317"/>
      <c r="CA56" s="227" t="str">
        <f t="shared" si="66"/>
        <v xml:space="preserve"> </v>
      </c>
      <c r="CB56" s="228" t="str">
        <f t="shared" si="67"/>
        <v xml:space="preserve"> </v>
      </c>
      <c r="CC56" s="229" t="str">
        <f t="shared" si="38"/>
        <v xml:space="preserve"> </v>
      </c>
      <c r="CD56" s="317"/>
      <c r="CE56" s="27"/>
      <c r="CG56" s="98" t="str">
        <f t="shared" si="68"/>
        <v xml:space="preserve"> </v>
      </c>
      <c r="CH56" s="98" t="str">
        <f t="shared" si="68"/>
        <v xml:space="preserve"> </v>
      </c>
      <c r="CI56" s="98" t="str">
        <f t="shared" si="68"/>
        <v xml:space="preserve"> </v>
      </c>
      <c r="CK56" s="98" t="str">
        <f t="shared" si="69"/>
        <v xml:space="preserve"> </v>
      </c>
      <c r="CL56" s="98" t="str">
        <f t="shared" si="69"/>
        <v xml:space="preserve"> </v>
      </c>
      <c r="CM56" s="98" t="str">
        <f t="shared" si="69"/>
        <v xml:space="preserve"> </v>
      </c>
      <c r="CO56" s="22"/>
      <c r="DB56" s="28"/>
    </row>
    <row r="57" spans="1:106" s="26" customFormat="1" ht="24.95" customHeight="1" x14ac:dyDescent="0.25">
      <c r="A57" s="24"/>
      <c r="B57" s="311"/>
      <c r="C57" s="784"/>
      <c r="D57" s="785"/>
      <c r="E57" s="785"/>
      <c r="F57" s="786"/>
      <c r="G57" s="321"/>
      <c r="H57" s="321"/>
      <c r="I57" s="321"/>
      <c r="J57" s="321"/>
      <c r="K57" s="321"/>
      <c r="L57" s="321"/>
      <c r="M57" s="321"/>
      <c r="N57" s="321"/>
      <c r="O57" s="321"/>
      <c r="P57" s="321"/>
      <c r="Q57" s="321"/>
      <c r="R57" s="321"/>
      <c r="S57" s="321"/>
      <c r="T57" s="321"/>
      <c r="U57" s="321"/>
      <c r="V57" s="321"/>
      <c r="W57" s="179"/>
      <c r="X57" s="319" t="str">
        <f t="shared" si="41"/>
        <v xml:space="preserve"> </v>
      </c>
      <c r="Y57" s="319" t="str">
        <f t="shared" si="42"/>
        <v xml:space="preserve"> </v>
      </c>
      <c r="Z57" s="319" t="str">
        <f t="shared" si="43"/>
        <v xml:space="preserve"> </v>
      </c>
      <c r="AA57" s="319" t="str">
        <f t="shared" si="44"/>
        <v xml:space="preserve"> </v>
      </c>
      <c r="AB57" s="319" t="str">
        <f t="shared" si="45"/>
        <v xml:space="preserve"> </v>
      </c>
      <c r="AC57" s="96" t="str">
        <f t="shared" si="46"/>
        <v xml:space="preserve"> </v>
      </c>
      <c r="AD57" s="321"/>
      <c r="AE57" s="321"/>
      <c r="AF57" s="321"/>
      <c r="AG57" s="321"/>
      <c r="AH57" s="321"/>
      <c r="AI57" s="321"/>
      <c r="AJ57" s="321"/>
      <c r="AK57" s="321"/>
      <c r="AL57" s="321"/>
      <c r="AM57" s="321"/>
      <c r="AN57" s="21"/>
      <c r="AO57" s="24"/>
      <c r="AP57" s="96" t="str">
        <f t="shared" si="47"/>
        <v xml:space="preserve"> </v>
      </c>
      <c r="AQ57" s="69" t="str">
        <f t="shared" si="48"/>
        <v xml:space="preserve"> </v>
      </c>
      <c r="AR57" s="85" t="str">
        <f t="shared" si="49"/>
        <v xml:space="preserve"> </v>
      </c>
      <c r="AS57" s="70" t="str">
        <f t="shared" si="29"/>
        <v xml:space="preserve"> </v>
      </c>
      <c r="AT57" s="314"/>
      <c r="AU57" s="69" t="str">
        <f t="shared" si="50"/>
        <v xml:space="preserve"> </v>
      </c>
      <c r="AV57" s="85" t="str">
        <f t="shared" si="51"/>
        <v xml:space="preserve"> </v>
      </c>
      <c r="AW57" s="70" t="str">
        <f t="shared" si="30"/>
        <v xml:space="preserve"> </v>
      </c>
      <c r="AX57" s="314"/>
      <c r="AY57" s="205" t="str">
        <f t="shared" si="52"/>
        <v xml:space="preserve"> </v>
      </c>
      <c r="AZ57" s="206" t="str">
        <f t="shared" si="53"/>
        <v xml:space="preserve"> </v>
      </c>
      <c r="BA57" s="207" t="str">
        <f t="shared" si="31"/>
        <v xml:space="preserve"> </v>
      </c>
      <c r="BB57" s="315"/>
      <c r="BC57" s="205" t="str">
        <f t="shared" si="54"/>
        <v xml:space="preserve"> </v>
      </c>
      <c r="BD57" s="206" t="str">
        <f t="shared" si="55"/>
        <v xml:space="preserve"> </v>
      </c>
      <c r="BE57" s="207" t="str">
        <f t="shared" si="32"/>
        <v xml:space="preserve"> </v>
      </c>
      <c r="BF57" s="314"/>
      <c r="BG57" s="78" t="str">
        <f t="shared" si="56"/>
        <v xml:space="preserve"> </v>
      </c>
      <c r="BH57" s="87" t="str">
        <f t="shared" si="57"/>
        <v xml:space="preserve"> </v>
      </c>
      <c r="BI57" s="79" t="str">
        <f t="shared" si="33"/>
        <v xml:space="preserve"> </v>
      </c>
      <c r="BJ57" s="316"/>
      <c r="BK57" s="78" t="str">
        <f t="shared" si="58"/>
        <v xml:space="preserve"> </v>
      </c>
      <c r="BL57" s="87" t="str">
        <f t="shared" si="59"/>
        <v xml:space="preserve"> </v>
      </c>
      <c r="BM57" s="79" t="str">
        <f t="shared" si="34"/>
        <v xml:space="preserve"> </v>
      </c>
      <c r="BN57" s="314"/>
      <c r="BO57" s="80" t="str">
        <f t="shared" si="60"/>
        <v xml:space="preserve"> </v>
      </c>
      <c r="BP57" s="88" t="str">
        <f t="shared" si="61"/>
        <v xml:space="preserve"> </v>
      </c>
      <c r="BQ57" s="81" t="str">
        <f t="shared" si="35"/>
        <v xml:space="preserve"> </v>
      </c>
      <c r="BR57" s="317"/>
      <c r="BS57" s="201" t="str">
        <f t="shared" si="62"/>
        <v xml:space="preserve"> </v>
      </c>
      <c r="BT57" s="202" t="str">
        <f t="shared" si="63"/>
        <v xml:space="preserve"> </v>
      </c>
      <c r="BU57" s="203" t="str">
        <f t="shared" si="36"/>
        <v xml:space="preserve"> </v>
      </c>
      <c r="BV57" s="318"/>
      <c r="BW57" s="82" t="str">
        <f t="shared" si="64"/>
        <v xml:space="preserve"> </v>
      </c>
      <c r="BX57" s="89" t="str">
        <f t="shared" si="65"/>
        <v xml:space="preserve"> </v>
      </c>
      <c r="BY57" s="83" t="str">
        <f t="shared" si="37"/>
        <v xml:space="preserve"> </v>
      </c>
      <c r="BZ57" s="317"/>
      <c r="CA57" s="227" t="str">
        <f t="shared" si="66"/>
        <v xml:space="preserve"> </v>
      </c>
      <c r="CB57" s="228" t="str">
        <f t="shared" si="67"/>
        <v xml:space="preserve"> </v>
      </c>
      <c r="CC57" s="229" t="str">
        <f t="shared" si="38"/>
        <v xml:space="preserve"> </v>
      </c>
      <c r="CD57" s="317"/>
      <c r="CE57" s="27"/>
      <c r="CG57" s="98" t="str">
        <f t="shared" si="68"/>
        <v xml:space="preserve"> </v>
      </c>
      <c r="CH57" s="98" t="str">
        <f t="shared" si="68"/>
        <v xml:space="preserve"> </v>
      </c>
      <c r="CI57" s="98" t="str">
        <f t="shared" si="68"/>
        <v xml:space="preserve"> </v>
      </c>
      <c r="CK57" s="98" t="str">
        <f t="shared" si="69"/>
        <v xml:space="preserve"> </v>
      </c>
      <c r="CL57" s="98" t="str">
        <f t="shared" si="69"/>
        <v xml:space="preserve"> </v>
      </c>
      <c r="CM57" s="98" t="str">
        <f t="shared" si="69"/>
        <v xml:space="preserve"> </v>
      </c>
      <c r="CO57" s="22"/>
      <c r="DB57" s="28"/>
    </row>
    <row r="58" spans="1:106" s="26" customFormat="1" ht="24.95" customHeight="1" x14ac:dyDescent="0.25">
      <c r="A58" s="24"/>
      <c r="B58" s="311"/>
      <c r="C58" s="784"/>
      <c r="D58" s="785"/>
      <c r="E58" s="785"/>
      <c r="F58" s="786"/>
      <c r="G58" s="321"/>
      <c r="H58" s="321"/>
      <c r="I58" s="321"/>
      <c r="J58" s="321"/>
      <c r="K58" s="321"/>
      <c r="L58" s="321"/>
      <c r="M58" s="321"/>
      <c r="N58" s="321"/>
      <c r="O58" s="321"/>
      <c r="P58" s="321"/>
      <c r="Q58" s="321"/>
      <c r="R58" s="321"/>
      <c r="S58" s="321"/>
      <c r="T58" s="321"/>
      <c r="U58" s="321"/>
      <c r="V58" s="321"/>
      <c r="W58" s="179"/>
      <c r="X58" s="319" t="str">
        <f t="shared" si="41"/>
        <v xml:space="preserve"> </v>
      </c>
      <c r="Y58" s="319" t="str">
        <f t="shared" si="42"/>
        <v xml:space="preserve"> </v>
      </c>
      <c r="Z58" s="319" t="str">
        <f t="shared" si="43"/>
        <v xml:space="preserve"> </v>
      </c>
      <c r="AA58" s="319" t="str">
        <f t="shared" si="44"/>
        <v xml:space="preserve"> </v>
      </c>
      <c r="AB58" s="319" t="str">
        <f t="shared" si="45"/>
        <v xml:space="preserve"> </v>
      </c>
      <c r="AC58" s="96" t="str">
        <f t="shared" si="46"/>
        <v xml:space="preserve"> </v>
      </c>
      <c r="AD58" s="321"/>
      <c r="AE58" s="321"/>
      <c r="AF58" s="321"/>
      <c r="AG58" s="321"/>
      <c r="AH58" s="321"/>
      <c r="AI58" s="321"/>
      <c r="AJ58" s="321"/>
      <c r="AK58" s="321"/>
      <c r="AL58" s="321"/>
      <c r="AM58" s="321"/>
      <c r="AN58" s="21"/>
      <c r="AO58" s="24"/>
      <c r="AP58" s="96" t="str">
        <f t="shared" si="47"/>
        <v xml:space="preserve"> </v>
      </c>
      <c r="AQ58" s="69" t="str">
        <f t="shared" si="48"/>
        <v xml:space="preserve"> </v>
      </c>
      <c r="AR58" s="85" t="str">
        <f t="shared" si="49"/>
        <v xml:space="preserve"> </v>
      </c>
      <c r="AS58" s="70" t="str">
        <f t="shared" si="29"/>
        <v xml:space="preserve"> </v>
      </c>
      <c r="AT58" s="314"/>
      <c r="AU58" s="69" t="str">
        <f t="shared" si="50"/>
        <v xml:space="preserve"> </v>
      </c>
      <c r="AV58" s="85" t="str">
        <f t="shared" si="51"/>
        <v xml:space="preserve"> </v>
      </c>
      <c r="AW58" s="70" t="str">
        <f t="shared" si="30"/>
        <v xml:space="preserve"> </v>
      </c>
      <c r="AX58" s="314"/>
      <c r="AY58" s="205" t="str">
        <f t="shared" si="52"/>
        <v xml:space="preserve"> </v>
      </c>
      <c r="AZ58" s="206" t="str">
        <f t="shared" si="53"/>
        <v xml:space="preserve"> </v>
      </c>
      <c r="BA58" s="207" t="str">
        <f t="shared" si="31"/>
        <v xml:space="preserve"> </v>
      </c>
      <c r="BB58" s="315"/>
      <c r="BC58" s="205" t="str">
        <f t="shared" si="54"/>
        <v xml:space="preserve"> </v>
      </c>
      <c r="BD58" s="206" t="str">
        <f t="shared" si="55"/>
        <v xml:space="preserve"> </v>
      </c>
      <c r="BE58" s="207" t="str">
        <f t="shared" si="32"/>
        <v xml:space="preserve"> </v>
      </c>
      <c r="BF58" s="314"/>
      <c r="BG58" s="78" t="str">
        <f t="shared" si="56"/>
        <v xml:space="preserve"> </v>
      </c>
      <c r="BH58" s="87" t="str">
        <f t="shared" si="57"/>
        <v xml:space="preserve"> </v>
      </c>
      <c r="BI58" s="79" t="str">
        <f t="shared" si="33"/>
        <v xml:space="preserve"> </v>
      </c>
      <c r="BJ58" s="316"/>
      <c r="BK58" s="78" t="str">
        <f t="shared" si="58"/>
        <v xml:space="preserve"> </v>
      </c>
      <c r="BL58" s="87" t="str">
        <f t="shared" si="59"/>
        <v xml:space="preserve"> </v>
      </c>
      <c r="BM58" s="79" t="str">
        <f t="shared" si="34"/>
        <v xml:space="preserve"> </v>
      </c>
      <c r="BN58" s="314"/>
      <c r="BO58" s="80" t="str">
        <f t="shared" si="60"/>
        <v xml:space="preserve"> </v>
      </c>
      <c r="BP58" s="88" t="str">
        <f t="shared" si="61"/>
        <v xml:space="preserve"> </v>
      </c>
      <c r="BQ58" s="81" t="str">
        <f t="shared" si="35"/>
        <v xml:space="preserve"> </v>
      </c>
      <c r="BR58" s="317"/>
      <c r="BS58" s="201" t="str">
        <f t="shared" si="62"/>
        <v xml:space="preserve"> </v>
      </c>
      <c r="BT58" s="202" t="str">
        <f t="shared" si="63"/>
        <v xml:space="preserve"> </v>
      </c>
      <c r="BU58" s="203" t="str">
        <f t="shared" si="36"/>
        <v xml:space="preserve"> </v>
      </c>
      <c r="BV58" s="318"/>
      <c r="BW58" s="82" t="str">
        <f t="shared" si="64"/>
        <v xml:space="preserve"> </v>
      </c>
      <c r="BX58" s="89" t="str">
        <f t="shared" si="65"/>
        <v xml:space="preserve"> </v>
      </c>
      <c r="BY58" s="83" t="str">
        <f t="shared" si="37"/>
        <v xml:space="preserve"> </v>
      </c>
      <c r="BZ58" s="317"/>
      <c r="CA58" s="227" t="str">
        <f t="shared" si="66"/>
        <v xml:space="preserve"> </v>
      </c>
      <c r="CB58" s="228" t="str">
        <f t="shared" si="67"/>
        <v xml:space="preserve"> </v>
      </c>
      <c r="CC58" s="229" t="str">
        <f t="shared" si="38"/>
        <v xml:space="preserve"> </v>
      </c>
      <c r="CD58" s="317"/>
      <c r="CE58" s="27"/>
      <c r="CG58" s="98" t="str">
        <f t="shared" si="68"/>
        <v xml:space="preserve"> </v>
      </c>
      <c r="CH58" s="98" t="str">
        <f t="shared" si="68"/>
        <v xml:space="preserve"> </v>
      </c>
      <c r="CI58" s="98" t="str">
        <f t="shared" si="68"/>
        <v xml:space="preserve"> </v>
      </c>
      <c r="CK58" s="98" t="str">
        <f t="shared" si="69"/>
        <v xml:space="preserve"> </v>
      </c>
      <c r="CL58" s="98" t="str">
        <f t="shared" si="69"/>
        <v xml:space="preserve"> </v>
      </c>
      <c r="CM58" s="98" t="str">
        <f t="shared" si="69"/>
        <v xml:space="preserve"> </v>
      </c>
      <c r="CO58" s="22"/>
      <c r="DB58" s="28"/>
    </row>
    <row r="59" spans="1:106" s="26" customFormat="1" ht="24.95" customHeight="1" x14ac:dyDescent="0.25">
      <c r="A59" s="24"/>
      <c r="B59" s="311"/>
      <c r="C59" s="784"/>
      <c r="D59" s="785"/>
      <c r="E59" s="785"/>
      <c r="F59" s="786"/>
      <c r="G59" s="321"/>
      <c r="H59" s="321"/>
      <c r="I59" s="321"/>
      <c r="J59" s="321"/>
      <c r="K59" s="321"/>
      <c r="L59" s="321"/>
      <c r="M59" s="321"/>
      <c r="N59" s="321"/>
      <c r="O59" s="321"/>
      <c r="P59" s="321"/>
      <c r="Q59" s="321"/>
      <c r="R59" s="321"/>
      <c r="S59" s="321"/>
      <c r="T59" s="321"/>
      <c r="U59" s="321"/>
      <c r="V59" s="321"/>
      <c r="W59" s="179"/>
      <c r="X59" s="319" t="str">
        <f t="shared" si="41"/>
        <v xml:space="preserve"> </v>
      </c>
      <c r="Y59" s="319" t="str">
        <f t="shared" si="42"/>
        <v xml:space="preserve"> </v>
      </c>
      <c r="Z59" s="319" t="str">
        <f t="shared" si="43"/>
        <v xml:space="preserve"> </v>
      </c>
      <c r="AA59" s="319" t="str">
        <f t="shared" si="44"/>
        <v xml:space="preserve"> </v>
      </c>
      <c r="AB59" s="319" t="str">
        <f t="shared" si="45"/>
        <v xml:space="preserve"> </v>
      </c>
      <c r="AC59" s="96" t="str">
        <f t="shared" si="46"/>
        <v xml:space="preserve"> </v>
      </c>
      <c r="AD59" s="321"/>
      <c r="AE59" s="321"/>
      <c r="AF59" s="321"/>
      <c r="AG59" s="321"/>
      <c r="AH59" s="321"/>
      <c r="AI59" s="321"/>
      <c r="AJ59" s="321"/>
      <c r="AK59" s="321"/>
      <c r="AL59" s="321"/>
      <c r="AM59" s="321"/>
      <c r="AN59" s="21"/>
      <c r="AO59" s="24"/>
      <c r="AP59" s="96" t="str">
        <f t="shared" si="47"/>
        <v xml:space="preserve"> </v>
      </c>
      <c r="AQ59" s="69" t="str">
        <f t="shared" si="48"/>
        <v xml:space="preserve"> </v>
      </c>
      <c r="AR59" s="85" t="str">
        <f t="shared" si="49"/>
        <v xml:space="preserve"> </v>
      </c>
      <c r="AS59" s="70" t="str">
        <f t="shared" si="29"/>
        <v xml:space="preserve"> </v>
      </c>
      <c r="AT59" s="314"/>
      <c r="AU59" s="69" t="str">
        <f t="shared" si="50"/>
        <v xml:space="preserve"> </v>
      </c>
      <c r="AV59" s="85" t="str">
        <f t="shared" si="51"/>
        <v xml:space="preserve"> </v>
      </c>
      <c r="AW59" s="70" t="str">
        <f t="shared" si="30"/>
        <v xml:space="preserve"> </v>
      </c>
      <c r="AX59" s="314"/>
      <c r="AY59" s="205" t="str">
        <f t="shared" si="52"/>
        <v xml:space="preserve"> </v>
      </c>
      <c r="AZ59" s="206" t="str">
        <f t="shared" si="53"/>
        <v xml:space="preserve"> </v>
      </c>
      <c r="BA59" s="207" t="str">
        <f t="shared" si="31"/>
        <v xml:space="preserve"> </v>
      </c>
      <c r="BB59" s="315"/>
      <c r="BC59" s="205" t="str">
        <f t="shared" si="54"/>
        <v xml:space="preserve"> </v>
      </c>
      <c r="BD59" s="206" t="str">
        <f t="shared" si="55"/>
        <v xml:space="preserve"> </v>
      </c>
      <c r="BE59" s="207" t="str">
        <f t="shared" si="32"/>
        <v xml:space="preserve"> </v>
      </c>
      <c r="BF59" s="314"/>
      <c r="BG59" s="78" t="str">
        <f t="shared" si="56"/>
        <v xml:space="preserve"> </v>
      </c>
      <c r="BH59" s="87" t="str">
        <f t="shared" si="57"/>
        <v xml:space="preserve"> </v>
      </c>
      <c r="BI59" s="79" t="str">
        <f t="shared" si="33"/>
        <v xml:space="preserve"> </v>
      </c>
      <c r="BJ59" s="316"/>
      <c r="BK59" s="78" t="str">
        <f t="shared" si="58"/>
        <v xml:space="preserve"> </v>
      </c>
      <c r="BL59" s="87" t="str">
        <f t="shared" si="59"/>
        <v xml:space="preserve"> </v>
      </c>
      <c r="BM59" s="79" t="str">
        <f t="shared" si="34"/>
        <v xml:space="preserve"> </v>
      </c>
      <c r="BN59" s="314"/>
      <c r="BO59" s="80" t="str">
        <f t="shared" si="60"/>
        <v xml:space="preserve"> </v>
      </c>
      <c r="BP59" s="88" t="str">
        <f t="shared" si="61"/>
        <v xml:space="preserve"> </v>
      </c>
      <c r="BQ59" s="81" t="str">
        <f t="shared" si="35"/>
        <v xml:space="preserve"> </v>
      </c>
      <c r="BR59" s="317"/>
      <c r="BS59" s="201" t="str">
        <f t="shared" si="62"/>
        <v xml:space="preserve"> </v>
      </c>
      <c r="BT59" s="202" t="str">
        <f t="shared" si="63"/>
        <v xml:space="preserve"> </v>
      </c>
      <c r="BU59" s="203" t="str">
        <f t="shared" si="36"/>
        <v xml:space="preserve"> </v>
      </c>
      <c r="BV59" s="318"/>
      <c r="BW59" s="82" t="str">
        <f t="shared" si="64"/>
        <v xml:space="preserve"> </v>
      </c>
      <c r="BX59" s="89" t="str">
        <f t="shared" si="65"/>
        <v xml:space="preserve"> </v>
      </c>
      <c r="BY59" s="83" t="str">
        <f t="shared" si="37"/>
        <v xml:space="preserve"> </v>
      </c>
      <c r="BZ59" s="317"/>
      <c r="CA59" s="227" t="str">
        <f t="shared" si="66"/>
        <v xml:space="preserve"> </v>
      </c>
      <c r="CB59" s="228" t="str">
        <f t="shared" si="67"/>
        <v xml:space="preserve"> </v>
      </c>
      <c r="CC59" s="229" t="str">
        <f t="shared" si="38"/>
        <v xml:space="preserve"> </v>
      </c>
      <c r="CD59" s="317"/>
      <c r="CE59" s="27"/>
      <c r="CG59" s="98" t="str">
        <f t="shared" si="68"/>
        <v xml:space="preserve"> </v>
      </c>
      <c r="CH59" s="98" t="str">
        <f t="shared" si="68"/>
        <v xml:space="preserve"> </v>
      </c>
      <c r="CI59" s="98" t="str">
        <f t="shared" si="68"/>
        <v xml:space="preserve"> </v>
      </c>
      <c r="CK59" s="98" t="str">
        <f t="shared" si="69"/>
        <v xml:space="preserve"> </v>
      </c>
      <c r="CL59" s="98" t="str">
        <f t="shared" si="69"/>
        <v xml:space="preserve"> </v>
      </c>
      <c r="CM59" s="98" t="str">
        <f t="shared" si="69"/>
        <v xml:space="preserve"> </v>
      </c>
      <c r="CO59" s="22"/>
      <c r="DB59" s="28"/>
    </row>
    <row r="60" spans="1:106" s="26" customFormat="1" ht="24.95" customHeight="1" x14ac:dyDescent="0.25">
      <c r="A60" s="24"/>
      <c r="B60" s="311"/>
      <c r="C60" s="784"/>
      <c r="D60" s="785"/>
      <c r="E60" s="785"/>
      <c r="F60" s="786"/>
      <c r="G60" s="321"/>
      <c r="H60" s="321"/>
      <c r="I60" s="321"/>
      <c r="J60" s="321"/>
      <c r="K60" s="321"/>
      <c r="L60" s="321"/>
      <c r="M60" s="321"/>
      <c r="N60" s="321"/>
      <c r="O60" s="321"/>
      <c r="P60" s="321"/>
      <c r="Q60" s="321"/>
      <c r="R60" s="321"/>
      <c r="S60" s="321"/>
      <c r="T60" s="321"/>
      <c r="U60" s="321"/>
      <c r="V60" s="321"/>
      <c r="W60" s="179"/>
      <c r="X60" s="319" t="str">
        <f t="shared" si="41"/>
        <v xml:space="preserve"> </v>
      </c>
      <c r="Y60" s="319" t="str">
        <f t="shared" si="42"/>
        <v xml:space="preserve"> </v>
      </c>
      <c r="Z60" s="319" t="str">
        <f t="shared" si="43"/>
        <v xml:space="preserve"> </v>
      </c>
      <c r="AA60" s="319" t="str">
        <f t="shared" si="44"/>
        <v xml:space="preserve"> </v>
      </c>
      <c r="AB60" s="319" t="str">
        <f t="shared" si="45"/>
        <v xml:space="preserve"> </v>
      </c>
      <c r="AC60" s="96" t="str">
        <f t="shared" si="46"/>
        <v xml:space="preserve"> </v>
      </c>
      <c r="AD60" s="321"/>
      <c r="AE60" s="321"/>
      <c r="AF60" s="321"/>
      <c r="AG60" s="321"/>
      <c r="AH60" s="321"/>
      <c r="AI60" s="321"/>
      <c r="AJ60" s="321"/>
      <c r="AK60" s="321"/>
      <c r="AL60" s="321"/>
      <c r="AM60" s="321"/>
      <c r="AN60" s="21"/>
      <c r="AO60" s="24"/>
      <c r="AP60" s="96" t="str">
        <f t="shared" si="47"/>
        <v xml:space="preserve"> </v>
      </c>
      <c r="AQ60" s="69" t="str">
        <f t="shared" si="48"/>
        <v xml:space="preserve"> </v>
      </c>
      <c r="AR60" s="85" t="str">
        <f t="shared" si="49"/>
        <v xml:space="preserve"> </v>
      </c>
      <c r="AS60" s="70" t="str">
        <f t="shared" si="29"/>
        <v xml:space="preserve"> </v>
      </c>
      <c r="AT60" s="314"/>
      <c r="AU60" s="69" t="str">
        <f t="shared" si="50"/>
        <v xml:space="preserve"> </v>
      </c>
      <c r="AV60" s="85" t="str">
        <f t="shared" si="51"/>
        <v xml:space="preserve"> </v>
      </c>
      <c r="AW60" s="70" t="str">
        <f t="shared" si="30"/>
        <v xml:space="preserve"> </v>
      </c>
      <c r="AX60" s="314"/>
      <c r="AY60" s="205" t="str">
        <f t="shared" si="52"/>
        <v xml:space="preserve"> </v>
      </c>
      <c r="AZ60" s="206" t="str">
        <f t="shared" si="53"/>
        <v xml:space="preserve"> </v>
      </c>
      <c r="BA60" s="207" t="str">
        <f t="shared" si="31"/>
        <v xml:space="preserve"> </v>
      </c>
      <c r="BB60" s="315"/>
      <c r="BC60" s="205" t="str">
        <f t="shared" si="54"/>
        <v xml:space="preserve"> </v>
      </c>
      <c r="BD60" s="206" t="str">
        <f t="shared" si="55"/>
        <v xml:space="preserve"> </v>
      </c>
      <c r="BE60" s="207" t="str">
        <f t="shared" si="32"/>
        <v xml:space="preserve"> </v>
      </c>
      <c r="BF60" s="314"/>
      <c r="BG60" s="78" t="str">
        <f t="shared" si="56"/>
        <v xml:space="preserve"> </v>
      </c>
      <c r="BH60" s="87" t="str">
        <f t="shared" si="57"/>
        <v xml:space="preserve"> </v>
      </c>
      <c r="BI60" s="79" t="str">
        <f t="shared" si="33"/>
        <v xml:space="preserve"> </v>
      </c>
      <c r="BJ60" s="316"/>
      <c r="BK60" s="78" t="str">
        <f t="shared" si="58"/>
        <v xml:space="preserve"> </v>
      </c>
      <c r="BL60" s="87" t="str">
        <f t="shared" si="59"/>
        <v xml:space="preserve"> </v>
      </c>
      <c r="BM60" s="79" t="str">
        <f t="shared" si="34"/>
        <v xml:space="preserve"> </v>
      </c>
      <c r="BN60" s="314"/>
      <c r="BO60" s="80" t="str">
        <f t="shared" si="60"/>
        <v xml:space="preserve"> </v>
      </c>
      <c r="BP60" s="88" t="str">
        <f t="shared" si="61"/>
        <v xml:space="preserve"> </v>
      </c>
      <c r="BQ60" s="81" t="str">
        <f t="shared" si="35"/>
        <v xml:space="preserve"> </v>
      </c>
      <c r="BR60" s="317"/>
      <c r="BS60" s="201" t="str">
        <f t="shared" si="62"/>
        <v xml:space="preserve"> </v>
      </c>
      <c r="BT60" s="202" t="str">
        <f t="shared" si="63"/>
        <v xml:space="preserve"> </v>
      </c>
      <c r="BU60" s="203" t="str">
        <f t="shared" si="36"/>
        <v xml:space="preserve"> </v>
      </c>
      <c r="BV60" s="318"/>
      <c r="BW60" s="82" t="str">
        <f t="shared" si="64"/>
        <v xml:space="preserve"> </v>
      </c>
      <c r="BX60" s="89" t="str">
        <f t="shared" si="65"/>
        <v xml:space="preserve"> </v>
      </c>
      <c r="BY60" s="83" t="str">
        <f t="shared" si="37"/>
        <v xml:space="preserve"> </v>
      </c>
      <c r="BZ60" s="317"/>
      <c r="CA60" s="227" t="str">
        <f t="shared" si="66"/>
        <v xml:space="preserve"> </v>
      </c>
      <c r="CB60" s="228" t="str">
        <f t="shared" si="67"/>
        <v xml:space="preserve"> </v>
      </c>
      <c r="CC60" s="229" t="str">
        <f t="shared" si="38"/>
        <v xml:space="preserve"> </v>
      </c>
      <c r="CD60" s="317"/>
      <c r="CE60" s="27"/>
      <c r="CG60" s="98" t="str">
        <f t="shared" si="68"/>
        <v xml:space="preserve"> </v>
      </c>
      <c r="CH60" s="98" t="str">
        <f t="shared" si="68"/>
        <v xml:space="preserve"> </v>
      </c>
      <c r="CI60" s="98" t="str">
        <f t="shared" si="68"/>
        <v xml:space="preserve"> </v>
      </c>
      <c r="CK60" s="98" t="str">
        <f t="shared" si="69"/>
        <v xml:space="preserve"> </v>
      </c>
      <c r="CL60" s="98" t="str">
        <f t="shared" si="69"/>
        <v xml:space="preserve"> </v>
      </c>
      <c r="CM60" s="98" t="str">
        <f t="shared" si="69"/>
        <v xml:space="preserve"> </v>
      </c>
      <c r="CO60" s="22"/>
      <c r="DB60" s="28"/>
    </row>
    <row r="61" spans="1:106" s="26" customFormat="1" ht="24.95" customHeight="1" x14ac:dyDescent="0.25">
      <c r="A61" s="24"/>
      <c r="B61" s="311"/>
      <c r="C61" s="784"/>
      <c r="D61" s="785"/>
      <c r="E61" s="785"/>
      <c r="F61" s="786"/>
      <c r="G61" s="321"/>
      <c r="H61" s="321"/>
      <c r="I61" s="321"/>
      <c r="J61" s="321"/>
      <c r="K61" s="321"/>
      <c r="L61" s="321"/>
      <c r="M61" s="321"/>
      <c r="N61" s="321"/>
      <c r="O61" s="321"/>
      <c r="P61" s="321"/>
      <c r="Q61" s="321"/>
      <c r="R61" s="321"/>
      <c r="S61" s="321"/>
      <c r="T61" s="321"/>
      <c r="U61" s="321"/>
      <c r="V61" s="321"/>
      <c r="W61" s="179"/>
      <c r="X61" s="319" t="str">
        <f t="shared" si="41"/>
        <v xml:space="preserve"> </v>
      </c>
      <c r="Y61" s="319" t="str">
        <f t="shared" si="42"/>
        <v xml:space="preserve"> </v>
      </c>
      <c r="Z61" s="319" t="str">
        <f t="shared" si="43"/>
        <v xml:space="preserve"> </v>
      </c>
      <c r="AA61" s="319" t="str">
        <f t="shared" si="44"/>
        <v xml:space="preserve"> </v>
      </c>
      <c r="AB61" s="319" t="str">
        <f t="shared" si="45"/>
        <v xml:space="preserve"> </v>
      </c>
      <c r="AC61" s="96" t="str">
        <f t="shared" si="46"/>
        <v xml:space="preserve"> </v>
      </c>
      <c r="AD61" s="321"/>
      <c r="AE61" s="321"/>
      <c r="AF61" s="321"/>
      <c r="AG61" s="321"/>
      <c r="AH61" s="321"/>
      <c r="AI61" s="321"/>
      <c r="AJ61" s="321"/>
      <c r="AK61" s="321"/>
      <c r="AL61" s="321"/>
      <c r="AM61" s="321"/>
      <c r="AN61" s="21"/>
      <c r="AO61" s="24"/>
      <c r="AP61" s="96" t="str">
        <f t="shared" si="47"/>
        <v xml:space="preserve"> </v>
      </c>
      <c r="AQ61" s="69" t="str">
        <f t="shared" si="48"/>
        <v xml:space="preserve"> </v>
      </c>
      <c r="AR61" s="85" t="str">
        <f t="shared" si="49"/>
        <v xml:space="preserve"> </v>
      </c>
      <c r="AS61" s="70" t="str">
        <f t="shared" si="29"/>
        <v xml:space="preserve"> </v>
      </c>
      <c r="AT61" s="314"/>
      <c r="AU61" s="69" t="str">
        <f t="shared" si="50"/>
        <v xml:space="preserve"> </v>
      </c>
      <c r="AV61" s="85" t="str">
        <f t="shared" si="51"/>
        <v xml:space="preserve"> </v>
      </c>
      <c r="AW61" s="70" t="str">
        <f t="shared" si="30"/>
        <v xml:space="preserve"> </v>
      </c>
      <c r="AX61" s="314"/>
      <c r="AY61" s="205" t="str">
        <f t="shared" si="52"/>
        <v xml:space="preserve"> </v>
      </c>
      <c r="AZ61" s="206" t="str">
        <f t="shared" si="53"/>
        <v xml:space="preserve"> </v>
      </c>
      <c r="BA61" s="207" t="str">
        <f t="shared" si="31"/>
        <v xml:space="preserve"> </v>
      </c>
      <c r="BB61" s="315"/>
      <c r="BC61" s="205" t="str">
        <f t="shared" si="54"/>
        <v xml:space="preserve"> </v>
      </c>
      <c r="BD61" s="206" t="str">
        <f t="shared" si="55"/>
        <v xml:space="preserve"> </v>
      </c>
      <c r="BE61" s="207" t="str">
        <f t="shared" si="32"/>
        <v xml:space="preserve"> </v>
      </c>
      <c r="BF61" s="314"/>
      <c r="BG61" s="78" t="str">
        <f t="shared" si="56"/>
        <v xml:space="preserve"> </v>
      </c>
      <c r="BH61" s="87" t="str">
        <f t="shared" si="57"/>
        <v xml:space="preserve"> </v>
      </c>
      <c r="BI61" s="79" t="str">
        <f t="shared" si="33"/>
        <v xml:space="preserve"> </v>
      </c>
      <c r="BJ61" s="316"/>
      <c r="BK61" s="78" t="str">
        <f t="shared" si="58"/>
        <v xml:space="preserve"> </v>
      </c>
      <c r="BL61" s="87" t="str">
        <f t="shared" si="59"/>
        <v xml:space="preserve"> </v>
      </c>
      <c r="BM61" s="79" t="str">
        <f t="shared" si="34"/>
        <v xml:space="preserve"> </v>
      </c>
      <c r="BN61" s="314"/>
      <c r="BO61" s="80" t="str">
        <f t="shared" si="60"/>
        <v xml:space="preserve"> </v>
      </c>
      <c r="BP61" s="88" t="str">
        <f t="shared" si="61"/>
        <v xml:space="preserve"> </v>
      </c>
      <c r="BQ61" s="81" t="str">
        <f t="shared" si="35"/>
        <v xml:space="preserve"> </v>
      </c>
      <c r="BR61" s="317"/>
      <c r="BS61" s="201" t="str">
        <f t="shared" si="62"/>
        <v xml:space="preserve"> </v>
      </c>
      <c r="BT61" s="202" t="str">
        <f t="shared" si="63"/>
        <v xml:space="preserve"> </v>
      </c>
      <c r="BU61" s="203" t="str">
        <f t="shared" si="36"/>
        <v xml:space="preserve"> </v>
      </c>
      <c r="BV61" s="318"/>
      <c r="BW61" s="82" t="str">
        <f t="shared" si="64"/>
        <v xml:space="preserve"> </v>
      </c>
      <c r="BX61" s="89" t="str">
        <f t="shared" si="65"/>
        <v xml:space="preserve"> </v>
      </c>
      <c r="BY61" s="83" t="str">
        <f t="shared" si="37"/>
        <v xml:space="preserve"> </v>
      </c>
      <c r="BZ61" s="317"/>
      <c r="CA61" s="227" t="str">
        <f t="shared" si="66"/>
        <v xml:space="preserve"> </v>
      </c>
      <c r="CB61" s="228" t="str">
        <f t="shared" si="67"/>
        <v xml:space="preserve"> </v>
      </c>
      <c r="CC61" s="229" t="str">
        <f t="shared" si="38"/>
        <v xml:space="preserve"> </v>
      </c>
      <c r="CD61" s="317"/>
      <c r="CE61" s="27"/>
      <c r="CG61" s="98" t="str">
        <f t="shared" si="68"/>
        <v xml:space="preserve"> </v>
      </c>
      <c r="CH61" s="98" t="str">
        <f t="shared" si="68"/>
        <v xml:space="preserve"> </v>
      </c>
      <c r="CI61" s="98" t="str">
        <f t="shared" si="68"/>
        <v xml:space="preserve"> </v>
      </c>
      <c r="CK61" s="98" t="str">
        <f t="shared" si="69"/>
        <v xml:space="preserve"> </v>
      </c>
      <c r="CL61" s="98" t="str">
        <f t="shared" si="69"/>
        <v xml:space="preserve"> </v>
      </c>
      <c r="CM61" s="98" t="str">
        <f t="shared" si="69"/>
        <v xml:space="preserve"> </v>
      </c>
      <c r="CO61" s="22"/>
      <c r="DB61" s="28"/>
    </row>
    <row r="62" spans="1:106" s="26" customFormat="1" ht="24.95" customHeight="1" x14ac:dyDescent="0.25">
      <c r="A62" s="24"/>
      <c r="B62" s="311"/>
      <c r="C62" s="784"/>
      <c r="D62" s="785"/>
      <c r="E62" s="785"/>
      <c r="F62" s="786"/>
      <c r="G62" s="321"/>
      <c r="H62" s="321"/>
      <c r="I62" s="321"/>
      <c r="J62" s="321"/>
      <c r="K62" s="321"/>
      <c r="L62" s="321"/>
      <c r="M62" s="321"/>
      <c r="N62" s="321"/>
      <c r="O62" s="321"/>
      <c r="P62" s="321"/>
      <c r="Q62" s="321"/>
      <c r="R62" s="321"/>
      <c r="S62" s="321"/>
      <c r="T62" s="321"/>
      <c r="U62" s="321"/>
      <c r="V62" s="321"/>
      <c r="W62" s="179"/>
      <c r="X62" s="319" t="str">
        <f t="shared" si="41"/>
        <v xml:space="preserve"> </v>
      </c>
      <c r="Y62" s="319" t="str">
        <f t="shared" si="42"/>
        <v xml:space="preserve"> </v>
      </c>
      <c r="Z62" s="319" t="str">
        <f t="shared" si="43"/>
        <v xml:space="preserve"> </v>
      </c>
      <c r="AA62" s="319" t="str">
        <f t="shared" si="44"/>
        <v xml:space="preserve"> </v>
      </c>
      <c r="AB62" s="319" t="str">
        <f t="shared" si="45"/>
        <v xml:space="preserve"> </v>
      </c>
      <c r="AC62" s="96" t="str">
        <f t="shared" si="46"/>
        <v xml:space="preserve"> </v>
      </c>
      <c r="AD62" s="321"/>
      <c r="AE62" s="321"/>
      <c r="AF62" s="321"/>
      <c r="AG62" s="321"/>
      <c r="AH62" s="321"/>
      <c r="AI62" s="321"/>
      <c r="AJ62" s="321"/>
      <c r="AK62" s="321"/>
      <c r="AL62" s="321"/>
      <c r="AM62" s="321"/>
      <c r="AN62" s="21"/>
      <c r="AO62" s="24"/>
      <c r="AP62" s="96" t="str">
        <f t="shared" si="47"/>
        <v xml:space="preserve"> </v>
      </c>
      <c r="AQ62" s="69" t="str">
        <f t="shared" si="48"/>
        <v xml:space="preserve"> </v>
      </c>
      <c r="AR62" s="85" t="str">
        <f t="shared" si="49"/>
        <v xml:space="preserve"> </v>
      </c>
      <c r="AS62" s="70" t="str">
        <f t="shared" si="29"/>
        <v xml:space="preserve"> </v>
      </c>
      <c r="AT62" s="314"/>
      <c r="AU62" s="69" t="str">
        <f t="shared" si="50"/>
        <v xml:space="preserve"> </v>
      </c>
      <c r="AV62" s="85" t="str">
        <f t="shared" si="51"/>
        <v xml:space="preserve"> </v>
      </c>
      <c r="AW62" s="70" t="str">
        <f t="shared" si="30"/>
        <v xml:space="preserve"> </v>
      </c>
      <c r="AX62" s="314"/>
      <c r="AY62" s="205" t="str">
        <f t="shared" si="52"/>
        <v xml:space="preserve"> </v>
      </c>
      <c r="AZ62" s="206" t="str">
        <f t="shared" si="53"/>
        <v xml:space="preserve"> </v>
      </c>
      <c r="BA62" s="207" t="str">
        <f t="shared" si="31"/>
        <v xml:space="preserve"> </v>
      </c>
      <c r="BB62" s="315"/>
      <c r="BC62" s="205" t="str">
        <f t="shared" si="54"/>
        <v xml:space="preserve"> </v>
      </c>
      <c r="BD62" s="206" t="str">
        <f t="shared" si="55"/>
        <v xml:space="preserve"> </v>
      </c>
      <c r="BE62" s="207" t="str">
        <f t="shared" si="32"/>
        <v xml:space="preserve"> </v>
      </c>
      <c r="BF62" s="314"/>
      <c r="BG62" s="78" t="str">
        <f t="shared" si="56"/>
        <v xml:space="preserve"> </v>
      </c>
      <c r="BH62" s="87" t="str">
        <f t="shared" si="57"/>
        <v xml:space="preserve"> </v>
      </c>
      <c r="BI62" s="79" t="str">
        <f t="shared" si="33"/>
        <v xml:space="preserve"> </v>
      </c>
      <c r="BJ62" s="316"/>
      <c r="BK62" s="78" t="str">
        <f t="shared" si="58"/>
        <v xml:space="preserve"> </v>
      </c>
      <c r="BL62" s="87" t="str">
        <f t="shared" si="59"/>
        <v xml:space="preserve"> </v>
      </c>
      <c r="BM62" s="79" t="str">
        <f t="shared" si="34"/>
        <v xml:space="preserve"> </v>
      </c>
      <c r="BN62" s="314"/>
      <c r="BO62" s="80" t="str">
        <f t="shared" si="60"/>
        <v xml:space="preserve"> </v>
      </c>
      <c r="BP62" s="88" t="str">
        <f t="shared" si="61"/>
        <v xml:space="preserve"> </v>
      </c>
      <c r="BQ62" s="81" t="str">
        <f t="shared" si="35"/>
        <v xml:space="preserve"> </v>
      </c>
      <c r="BR62" s="317"/>
      <c r="BS62" s="201" t="str">
        <f t="shared" si="62"/>
        <v xml:space="preserve"> </v>
      </c>
      <c r="BT62" s="202" t="str">
        <f t="shared" si="63"/>
        <v xml:space="preserve"> </v>
      </c>
      <c r="BU62" s="203" t="str">
        <f t="shared" si="36"/>
        <v xml:space="preserve"> </v>
      </c>
      <c r="BV62" s="318"/>
      <c r="BW62" s="82" t="str">
        <f t="shared" si="64"/>
        <v xml:space="preserve"> </v>
      </c>
      <c r="BX62" s="89" t="str">
        <f t="shared" si="65"/>
        <v xml:space="preserve"> </v>
      </c>
      <c r="BY62" s="83" t="str">
        <f t="shared" si="37"/>
        <v xml:space="preserve"> </v>
      </c>
      <c r="BZ62" s="317"/>
      <c r="CA62" s="227" t="str">
        <f t="shared" si="66"/>
        <v xml:space="preserve"> </v>
      </c>
      <c r="CB62" s="228" t="str">
        <f t="shared" si="67"/>
        <v xml:space="preserve"> </v>
      </c>
      <c r="CC62" s="229" t="str">
        <f t="shared" si="38"/>
        <v xml:space="preserve"> </v>
      </c>
      <c r="CD62" s="317"/>
      <c r="CE62" s="27"/>
      <c r="CG62" s="98" t="str">
        <f t="shared" si="68"/>
        <v xml:space="preserve"> </v>
      </c>
      <c r="CH62" s="98" t="str">
        <f t="shared" si="68"/>
        <v xml:space="preserve"> </v>
      </c>
      <c r="CI62" s="98" t="str">
        <f t="shared" si="68"/>
        <v xml:space="preserve"> </v>
      </c>
      <c r="CK62" s="98" t="str">
        <f t="shared" si="69"/>
        <v xml:space="preserve"> </v>
      </c>
      <c r="CL62" s="98" t="str">
        <f t="shared" si="69"/>
        <v xml:space="preserve"> </v>
      </c>
      <c r="CM62" s="98" t="str">
        <f t="shared" si="69"/>
        <v xml:space="preserve"> </v>
      </c>
      <c r="CO62" s="22"/>
      <c r="DB62" s="28"/>
    </row>
    <row r="63" spans="1:106" s="26" customFormat="1" ht="24.95" customHeight="1" x14ac:dyDescent="0.25">
      <c r="A63" s="24"/>
      <c r="B63" s="311"/>
      <c r="C63" s="784"/>
      <c r="D63" s="785"/>
      <c r="E63" s="785"/>
      <c r="F63" s="786"/>
      <c r="G63" s="321"/>
      <c r="H63" s="321"/>
      <c r="I63" s="321"/>
      <c r="J63" s="321"/>
      <c r="K63" s="321"/>
      <c r="L63" s="321"/>
      <c r="M63" s="321"/>
      <c r="N63" s="321"/>
      <c r="O63" s="321"/>
      <c r="P63" s="321"/>
      <c r="Q63" s="321"/>
      <c r="R63" s="321"/>
      <c r="S63" s="321"/>
      <c r="T63" s="321"/>
      <c r="U63" s="321"/>
      <c r="V63" s="321"/>
      <c r="W63" s="179"/>
      <c r="X63" s="319" t="str">
        <f t="shared" si="41"/>
        <v xml:space="preserve"> </v>
      </c>
      <c r="Y63" s="319" t="str">
        <f t="shared" si="42"/>
        <v xml:space="preserve"> </v>
      </c>
      <c r="Z63" s="319" t="str">
        <f t="shared" si="43"/>
        <v xml:space="preserve"> </v>
      </c>
      <c r="AA63" s="319" t="str">
        <f t="shared" si="44"/>
        <v xml:space="preserve"> </v>
      </c>
      <c r="AB63" s="319" t="str">
        <f t="shared" si="45"/>
        <v xml:space="preserve"> </v>
      </c>
      <c r="AC63" s="96" t="str">
        <f t="shared" si="46"/>
        <v xml:space="preserve"> </v>
      </c>
      <c r="AD63" s="321"/>
      <c r="AE63" s="321"/>
      <c r="AF63" s="321"/>
      <c r="AG63" s="321"/>
      <c r="AH63" s="321"/>
      <c r="AI63" s="321"/>
      <c r="AJ63" s="321"/>
      <c r="AK63" s="321"/>
      <c r="AL63" s="321"/>
      <c r="AM63" s="321"/>
      <c r="AN63" s="21"/>
      <c r="AO63" s="24"/>
      <c r="AP63" s="96" t="str">
        <f t="shared" si="47"/>
        <v xml:space="preserve"> </v>
      </c>
      <c r="AQ63" s="69" t="str">
        <f t="shared" si="48"/>
        <v xml:space="preserve"> </v>
      </c>
      <c r="AR63" s="85" t="str">
        <f t="shared" si="49"/>
        <v xml:space="preserve"> </v>
      </c>
      <c r="AS63" s="70" t="str">
        <f t="shared" si="29"/>
        <v xml:space="preserve"> </v>
      </c>
      <c r="AT63" s="314"/>
      <c r="AU63" s="69" t="str">
        <f t="shared" si="50"/>
        <v xml:space="preserve"> </v>
      </c>
      <c r="AV63" s="85" t="str">
        <f t="shared" si="51"/>
        <v xml:space="preserve"> </v>
      </c>
      <c r="AW63" s="70" t="str">
        <f t="shared" si="30"/>
        <v xml:space="preserve"> </v>
      </c>
      <c r="AX63" s="314"/>
      <c r="AY63" s="205" t="str">
        <f t="shared" si="52"/>
        <v xml:space="preserve"> </v>
      </c>
      <c r="AZ63" s="206" t="str">
        <f t="shared" si="53"/>
        <v xml:space="preserve"> </v>
      </c>
      <c r="BA63" s="207" t="str">
        <f t="shared" si="31"/>
        <v xml:space="preserve"> </v>
      </c>
      <c r="BB63" s="315"/>
      <c r="BC63" s="205" t="str">
        <f t="shared" si="54"/>
        <v xml:space="preserve"> </v>
      </c>
      <c r="BD63" s="206" t="str">
        <f t="shared" si="55"/>
        <v xml:space="preserve"> </v>
      </c>
      <c r="BE63" s="207" t="str">
        <f t="shared" si="32"/>
        <v xml:space="preserve"> </v>
      </c>
      <c r="BF63" s="314"/>
      <c r="BG63" s="78" t="str">
        <f t="shared" si="56"/>
        <v xml:space="preserve"> </v>
      </c>
      <c r="BH63" s="87" t="str">
        <f t="shared" si="57"/>
        <v xml:space="preserve"> </v>
      </c>
      <c r="BI63" s="79" t="str">
        <f t="shared" si="33"/>
        <v xml:space="preserve"> </v>
      </c>
      <c r="BJ63" s="316"/>
      <c r="BK63" s="78" t="str">
        <f t="shared" si="58"/>
        <v xml:space="preserve"> </v>
      </c>
      <c r="BL63" s="87" t="str">
        <f t="shared" si="59"/>
        <v xml:space="preserve"> </v>
      </c>
      <c r="BM63" s="79" t="str">
        <f t="shared" si="34"/>
        <v xml:space="preserve"> </v>
      </c>
      <c r="BN63" s="314"/>
      <c r="BO63" s="80" t="str">
        <f t="shared" si="60"/>
        <v xml:space="preserve"> </v>
      </c>
      <c r="BP63" s="88" t="str">
        <f t="shared" si="61"/>
        <v xml:space="preserve"> </v>
      </c>
      <c r="BQ63" s="81" t="str">
        <f t="shared" si="35"/>
        <v xml:space="preserve"> </v>
      </c>
      <c r="BR63" s="317"/>
      <c r="BS63" s="201" t="str">
        <f t="shared" si="62"/>
        <v xml:space="preserve"> </v>
      </c>
      <c r="BT63" s="202" t="str">
        <f t="shared" si="63"/>
        <v xml:space="preserve"> </v>
      </c>
      <c r="BU63" s="203" t="str">
        <f t="shared" si="36"/>
        <v xml:space="preserve"> </v>
      </c>
      <c r="BV63" s="318"/>
      <c r="BW63" s="82" t="str">
        <f t="shared" si="64"/>
        <v xml:space="preserve"> </v>
      </c>
      <c r="BX63" s="89" t="str">
        <f t="shared" si="65"/>
        <v xml:space="preserve"> </v>
      </c>
      <c r="BY63" s="83" t="str">
        <f t="shared" si="37"/>
        <v xml:space="preserve"> </v>
      </c>
      <c r="BZ63" s="317"/>
      <c r="CA63" s="227" t="str">
        <f t="shared" si="66"/>
        <v xml:space="preserve"> </v>
      </c>
      <c r="CB63" s="228" t="str">
        <f t="shared" si="67"/>
        <v xml:space="preserve"> </v>
      </c>
      <c r="CC63" s="229" t="str">
        <f t="shared" si="38"/>
        <v xml:space="preserve"> </v>
      </c>
      <c r="CD63" s="317"/>
      <c r="CE63" s="27"/>
      <c r="CG63" s="98" t="str">
        <f t="shared" si="68"/>
        <v xml:space="preserve"> </v>
      </c>
      <c r="CH63" s="98" t="str">
        <f t="shared" si="68"/>
        <v xml:space="preserve"> </v>
      </c>
      <c r="CI63" s="98" t="str">
        <f t="shared" si="68"/>
        <v xml:space="preserve"> </v>
      </c>
      <c r="CK63" s="98" t="str">
        <f t="shared" si="69"/>
        <v xml:space="preserve"> </v>
      </c>
      <c r="CL63" s="98" t="str">
        <f t="shared" si="69"/>
        <v xml:space="preserve"> </v>
      </c>
      <c r="CM63" s="98" t="str">
        <f t="shared" si="69"/>
        <v xml:space="preserve"> </v>
      </c>
      <c r="CO63" s="22"/>
      <c r="DB63" s="28"/>
    </row>
    <row r="64" spans="1:106" s="26" customFormat="1" ht="24.95" customHeight="1" x14ac:dyDescent="0.25">
      <c r="A64" s="24"/>
      <c r="B64" s="311"/>
      <c r="C64" s="784"/>
      <c r="D64" s="785"/>
      <c r="E64" s="785"/>
      <c r="F64" s="786"/>
      <c r="G64" s="321"/>
      <c r="H64" s="321"/>
      <c r="I64" s="321"/>
      <c r="J64" s="321"/>
      <c r="K64" s="321"/>
      <c r="L64" s="321"/>
      <c r="M64" s="321"/>
      <c r="N64" s="321"/>
      <c r="O64" s="321"/>
      <c r="P64" s="321"/>
      <c r="Q64" s="321"/>
      <c r="R64" s="321"/>
      <c r="S64" s="321"/>
      <c r="T64" s="321"/>
      <c r="U64" s="321"/>
      <c r="V64" s="321"/>
      <c r="W64" s="179"/>
      <c r="X64" s="319" t="str">
        <f t="shared" si="41"/>
        <v xml:space="preserve"> </v>
      </c>
      <c r="Y64" s="319" t="str">
        <f t="shared" si="42"/>
        <v xml:space="preserve"> </v>
      </c>
      <c r="Z64" s="319" t="str">
        <f t="shared" si="43"/>
        <v xml:space="preserve"> </v>
      </c>
      <c r="AA64" s="319" t="str">
        <f t="shared" si="44"/>
        <v xml:space="preserve"> </v>
      </c>
      <c r="AB64" s="319" t="str">
        <f t="shared" si="45"/>
        <v xml:space="preserve"> </v>
      </c>
      <c r="AC64" s="96" t="str">
        <f t="shared" si="46"/>
        <v xml:space="preserve"> </v>
      </c>
      <c r="AD64" s="321"/>
      <c r="AE64" s="321"/>
      <c r="AF64" s="321"/>
      <c r="AG64" s="321"/>
      <c r="AH64" s="321"/>
      <c r="AI64" s="321"/>
      <c r="AJ64" s="321"/>
      <c r="AK64" s="321"/>
      <c r="AL64" s="321"/>
      <c r="AM64" s="321"/>
      <c r="AN64" s="21"/>
      <c r="AO64" s="24"/>
      <c r="AP64" s="96" t="str">
        <f t="shared" si="47"/>
        <v xml:space="preserve"> </v>
      </c>
      <c r="AQ64" s="69" t="str">
        <f t="shared" si="48"/>
        <v xml:space="preserve"> </v>
      </c>
      <c r="AR64" s="85" t="str">
        <f t="shared" si="49"/>
        <v xml:space="preserve"> </v>
      </c>
      <c r="AS64" s="70" t="str">
        <f t="shared" si="29"/>
        <v xml:space="preserve"> </v>
      </c>
      <c r="AT64" s="314"/>
      <c r="AU64" s="69" t="str">
        <f t="shared" si="50"/>
        <v xml:space="preserve"> </v>
      </c>
      <c r="AV64" s="85" t="str">
        <f t="shared" si="51"/>
        <v xml:space="preserve"> </v>
      </c>
      <c r="AW64" s="70" t="str">
        <f t="shared" si="30"/>
        <v xml:space="preserve"> </v>
      </c>
      <c r="AX64" s="314"/>
      <c r="AY64" s="205" t="str">
        <f t="shared" si="52"/>
        <v xml:space="preserve"> </v>
      </c>
      <c r="AZ64" s="206" t="str">
        <f t="shared" si="53"/>
        <v xml:space="preserve"> </v>
      </c>
      <c r="BA64" s="207" t="str">
        <f t="shared" si="31"/>
        <v xml:space="preserve"> </v>
      </c>
      <c r="BB64" s="315"/>
      <c r="BC64" s="205" t="str">
        <f t="shared" si="54"/>
        <v xml:space="preserve"> </v>
      </c>
      <c r="BD64" s="206" t="str">
        <f t="shared" si="55"/>
        <v xml:space="preserve"> </v>
      </c>
      <c r="BE64" s="207" t="str">
        <f t="shared" si="32"/>
        <v xml:space="preserve"> </v>
      </c>
      <c r="BF64" s="314"/>
      <c r="BG64" s="78" t="str">
        <f t="shared" si="56"/>
        <v xml:space="preserve"> </v>
      </c>
      <c r="BH64" s="87" t="str">
        <f t="shared" si="57"/>
        <v xml:space="preserve"> </v>
      </c>
      <c r="BI64" s="79" t="str">
        <f t="shared" si="33"/>
        <v xml:space="preserve"> </v>
      </c>
      <c r="BJ64" s="316"/>
      <c r="BK64" s="78" t="str">
        <f t="shared" si="58"/>
        <v xml:space="preserve"> </v>
      </c>
      <c r="BL64" s="87" t="str">
        <f t="shared" si="59"/>
        <v xml:space="preserve"> </v>
      </c>
      <c r="BM64" s="79" t="str">
        <f t="shared" si="34"/>
        <v xml:space="preserve"> </v>
      </c>
      <c r="BN64" s="314"/>
      <c r="BO64" s="80" t="str">
        <f t="shared" si="60"/>
        <v xml:space="preserve"> </v>
      </c>
      <c r="BP64" s="88" t="str">
        <f t="shared" si="61"/>
        <v xml:space="preserve"> </v>
      </c>
      <c r="BQ64" s="81" t="str">
        <f t="shared" si="35"/>
        <v xml:space="preserve"> </v>
      </c>
      <c r="BR64" s="317"/>
      <c r="BS64" s="201" t="str">
        <f t="shared" si="62"/>
        <v xml:space="preserve"> </v>
      </c>
      <c r="BT64" s="202" t="str">
        <f t="shared" si="63"/>
        <v xml:space="preserve"> </v>
      </c>
      <c r="BU64" s="203" t="str">
        <f t="shared" si="36"/>
        <v xml:space="preserve"> </v>
      </c>
      <c r="BV64" s="318"/>
      <c r="BW64" s="82" t="str">
        <f t="shared" si="64"/>
        <v xml:space="preserve"> </v>
      </c>
      <c r="BX64" s="89" t="str">
        <f t="shared" si="65"/>
        <v xml:space="preserve"> </v>
      </c>
      <c r="BY64" s="83" t="str">
        <f t="shared" si="37"/>
        <v xml:space="preserve"> </v>
      </c>
      <c r="BZ64" s="317"/>
      <c r="CA64" s="227" t="str">
        <f t="shared" si="66"/>
        <v xml:space="preserve"> </v>
      </c>
      <c r="CB64" s="228" t="str">
        <f t="shared" si="67"/>
        <v xml:space="preserve"> </v>
      </c>
      <c r="CC64" s="229" t="str">
        <f t="shared" si="38"/>
        <v xml:space="preserve"> </v>
      </c>
      <c r="CD64" s="317"/>
      <c r="CE64" s="27"/>
      <c r="CG64" s="98" t="str">
        <f t="shared" si="68"/>
        <v xml:space="preserve"> </v>
      </c>
      <c r="CH64" s="98" t="str">
        <f t="shared" si="68"/>
        <v xml:space="preserve"> </v>
      </c>
      <c r="CI64" s="98" t="str">
        <f t="shared" si="68"/>
        <v xml:space="preserve"> </v>
      </c>
      <c r="CK64" s="98" t="str">
        <f t="shared" si="69"/>
        <v xml:space="preserve"> </v>
      </c>
      <c r="CL64" s="98" t="str">
        <f t="shared" si="69"/>
        <v xml:space="preserve"> </v>
      </c>
      <c r="CM64" s="98" t="str">
        <f t="shared" si="69"/>
        <v xml:space="preserve"> </v>
      </c>
      <c r="CO64" s="22"/>
      <c r="DB64" s="28"/>
    </row>
    <row r="65" spans="1:106" s="26" customFormat="1" ht="24.95" customHeight="1" x14ac:dyDescent="0.25">
      <c r="A65" s="24"/>
      <c r="B65" s="311"/>
      <c r="C65" s="784"/>
      <c r="D65" s="785"/>
      <c r="E65" s="785"/>
      <c r="F65" s="786"/>
      <c r="G65" s="321"/>
      <c r="H65" s="321"/>
      <c r="I65" s="321"/>
      <c r="J65" s="321"/>
      <c r="K65" s="321"/>
      <c r="L65" s="321"/>
      <c r="M65" s="321"/>
      <c r="N65" s="321"/>
      <c r="O65" s="321"/>
      <c r="P65" s="321"/>
      <c r="Q65" s="321"/>
      <c r="R65" s="321"/>
      <c r="S65" s="321"/>
      <c r="T65" s="321"/>
      <c r="U65" s="321"/>
      <c r="V65" s="321"/>
      <c r="W65" s="179"/>
      <c r="X65" s="319" t="str">
        <f t="shared" si="41"/>
        <v xml:space="preserve"> </v>
      </c>
      <c r="Y65" s="319" t="str">
        <f t="shared" si="42"/>
        <v xml:space="preserve"> </v>
      </c>
      <c r="Z65" s="319" t="str">
        <f t="shared" si="43"/>
        <v xml:space="preserve"> </v>
      </c>
      <c r="AA65" s="319" t="str">
        <f t="shared" si="44"/>
        <v xml:space="preserve"> </v>
      </c>
      <c r="AB65" s="319" t="str">
        <f t="shared" si="45"/>
        <v xml:space="preserve"> </v>
      </c>
      <c r="AC65" s="96" t="str">
        <f t="shared" si="46"/>
        <v xml:space="preserve"> </v>
      </c>
      <c r="AD65" s="321"/>
      <c r="AE65" s="321"/>
      <c r="AF65" s="321"/>
      <c r="AG65" s="321"/>
      <c r="AH65" s="321"/>
      <c r="AI65" s="321"/>
      <c r="AJ65" s="321"/>
      <c r="AK65" s="321"/>
      <c r="AL65" s="321"/>
      <c r="AM65" s="321"/>
      <c r="AN65" s="21"/>
      <c r="AO65" s="24"/>
      <c r="AP65" s="96" t="str">
        <f t="shared" si="47"/>
        <v xml:space="preserve"> </v>
      </c>
      <c r="AQ65" s="69" t="str">
        <f t="shared" si="48"/>
        <v xml:space="preserve"> </v>
      </c>
      <c r="AR65" s="85" t="str">
        <f t="shared" si="49"/>
        <v xml:space="preserve"> </v>
      </c>
      <c r="AS65" s="70" t="str">
        <f t="shared" si="29"/>
        <v xml:space="preserve"> </v>
      </c>
      <c r="AT65" s="314"/>
      <c r="AU65" s="69" t="str">
        <f t="shared" si="50"/>
        <v xml:space="preserve"> </v>
      </c>
      <c r="AV65" s="85" t="str">
        <f t="shared" si="51"/>
        <v xml:space="preserve"> </v>
      </c>
      <c r="AW65" s="70" t="str">
        <f t="shared" si="30"/>
        <v xml:space="preserve"> </v>
      </c>
      <c r="AX65" s="314"/>
      <c r="AY65" s="205" t="str">
        <f t="shared" si="52"/>
        <v xml:space="preserve"> </v>
      </c>
      <c r="AZ65" s="206" t="str">
        <f t="shared" si="53"/>
        <v xml:space="preserve"> </v>
      </c>
      <c r="BA65" s="207" t="str">
        <f t="shared" si="31"/>
        <v xml:space="preserve"> </v>
      </c>
      <c r="BB65" s="315"/>
      <c r="BC65" s="205" t="str">
        <f t="shared" si="54"/>
        <v xml:space="preserve"> </v>
      </c>
      <c r="BD65" s="206" t="str">
        <f t="shared" si="55"/>
        <v xml:space="preserve"> </v>
      </c>
      <c r="BE65" s="207" t="str">
        <f t="shared" si="32"/>
        <v xml:space="preserve"> </v>
      </c>
      <c r="BF65" s="314"/>
      <c r="BG65" s="78" t="str">
        <f t="shared" si="56"/>
        <v xml:space="preserve"> </v>
      </c>
      <c r="BH65" s="87" t="str">
        <f t="shared" si="57"/>
        <v xml:space="preserve"> </v>
      </c>
      <c r="BI65" s="79" t="str">
        <f t="shared" si="33"/>
        <v xml:space="preserve"> </v>
      </c>
      <c r="BJ65" s="316"/>
      <c r="BK65" s="78" t="str">
        <f t="shared" si="58"/>
        <v xml:space="preserve"> </v>
      </c>
      <c r="BL65" s="87" t="str">
        <f t="shared" si="59"/>
        <v xml:space="preserve"> </v>
      </c>
      <c r="BM65" s="79" t="str">
        <f t="shared" si="34"/>
        <v xml:space="preserve"> </v>
      </c>
      <c r="BN65" s="314"/>
      <c r="BO65" s="80" t="str">
        <f t="shared" si="60"/>
        <v xml:space="preserve"> </v>
      </c>
      <c r="BP65" s="88" t="str">
        <f t="shared" si="61"/>
        <v xml:space="preserve"> </v>
      </c>
      <c r="BQ65" s="81" t="str">
        <f t="shared" si="35"/>
        <v xml:space="preserve"> </v>
      </c>
      <c r="BR65" s="317"/>
      <c r="BS65" s="201" t="str">
        <f t="shared" si="62"/>
        <v xml:space="preserve"> </v>
      </c>
      <c r="BT65" s="202" t="str">
        <f t="shared" si="63"/>
        <v xml:space="preserve"> </v>
      </c>
      <c r="BU65" s="203" t="str">
        <f t="shared" si="36"/>
        <v xml:space="preserve"> </v>
      </c>
      <c r="BV65" s="318"/>
      <c r="BW65" s="82" t="str">
        <f t="shared" si="64"/>
        <v xml:space="preserve"> </v>
      </c>
      <c r="BX65" s="89" t="str">
        <f t="shared" si="65"/>
        <v xml:space="preserve"> </v>
      </c>
      <c r="BY65" s="83" t="str">
        <f t="shared" si="37"/>
        <v xml:space="preserve"> </v>
      </c>
      <c r="BZ65" s="317"/>
      <c r="CA65" s="227" t="str">
        <f t="shared" si="66"/>
        <v xml:space="preserve"> </v>
      </c>
      <c r="CB65" s="228" t="str">
        <f t="shared" si="67"/>
        <v xml:space="preserve"> </v>
      </c>
      <c r="CC65" s="229" t="str">
        <f t="shared" si="38"/>
        <v xml:space="preserve"> </v>
      </c>
      <c r="CD65" s="317"/>
      <c r="CE65" s="27"/>
      <c r="CG65" s="98" t="str">
        <f t="shared" si="68"/>
        <v xml:space="preserve"> </v>
      </c>
      <c r="CH65" s="98" t="str">
        <f t="shared" si="68"/>
        <v xml:space="preserve"> </v>
      </c>
      <c r="CI65" s="98" t="str">
        <f t="shared" si="68"/>
        <v xml:space="preserve"> </v>
      </c>
      <c r="CK65" s="98" t="str">
        <f t="shared" si="69"/>
        <v xml:space="preserve"> </v>
      </c>
      <c r="CL65" s="98" t="str">
        <f t="shared" si="69"/>
        <v xml:space="preserve"> </v>
      </c>
      <c r="CM65" s="98" t="str">
        <f t="shared" si="69"/>
        <v xml:space="preserve"> </v>
      </c>
      <c r="CO65" s="22"/>
      <c r="DB65" s="28"/>
    </row>
    <row r="66" spans="1:106" s="26" customFormat="1" ht="24.95" customHeight="1" x14ac:dyDescent="0.25">
      <c r="A66" s="24"/>
      <c r="B66" s="311"/>
      <c r="C66" s="784"/>
      <c r="D66" s="785"/>
      <c r="E66" s="785"/>
      <c r="F66" s="786"/>
      <c r="G66" s="321"/>
      <c r="H66" s="321"/>
      <c r="I66" s="321"/>
      <c r="J66" s="321"/>
      <c r="K66" s="321"/>
      <c r="L66" s="321"/>
      <c r="M66" s="321"/>
      <c r="N66" s="321"/>
      <c r="O66" s="321"/>
      <c r="P66" s="321"/>
      <c r="Q66" s="321"/>
      <c r="R66" s="321"/>
      <c r="S66" s="321"/>
      <c r="T66" s="321"/>
      <c r="U66" s="321"/>
      <c r="V66" s="321"/>
      <c r="W66" s="179"/>
      <c r="X66" s="319" t="str">
        <f t="shared" si="41"/>
        <v xml:space="preserve"> </v>
      </c>
      <c r="Y66" s="319" t="str">
        <f t="shared" si="42"/>
        <v xml:space="preserve"> </v>
      </c>
      <c r="Z66" s="319" t="str">
        <f t="shared" si="43"/>
        <v xml:space="preserve"> </v>
      </c>
      <c r="AA66" s="319" t="str">
        <f t="shared" si="44"/>
        <v xml:space="preserve"> </v>
      </c>
      <c r="AB66" s="319" t="str">
        <f t="shared" si="45"/>
        <v xml:space="preserve"> </v>
      </c>
      <c r="AC66" s="96" t="str">
        <f t="shared" si="46"/>
        <v xml:space="preserve"> </v>
      </c>
      <c r="AD66" s="321"/>
      <c r="AE66" s="321"/>
      <c r="AF66" s="321"/>
      <c r="AG66" s="321"/>
      <c r="AH66" s="321"/>
      <c r="AI66" s="321"/>
      <c r="AJ66" s="321"/>
      <c r="AK66" s="321"/>
      <c r="AL66" s="321"/>
      <c r="AM66" s="321"/>
      <c r="AN66" s="21"/>
      <c r="AO66" s="24"/>
      <c r="AP66" s="96" t="str">
        <f t="shared" si="47"/>
        <v xml:space="preserve"> </v>
      </c>
      <c r="AQ66" s="69" t="str">
        <f t="shared" si="48"/>
        <v xml:space="preserve"> </v>
      </c>
      <c r="AR66" s="85" t="str">
        <f t="shared" si="49"/>
        <v xml:space="preserve"> </v>
      </c>
      <c r="AS66" s="70" t="str">
        <f t="shared" si="29"/>
        <v xml:space="preserve"> </v>
      </c>
      <c r="AT66" s="314"/>
      <c r="AU66" s="69" t="str">
        <f t="shared" si="50"/>
        <v xml:space="preserve"> </v>
      </c>
      <c r="AV66" s="85" t="str">
        <f t="shared" si="51"/>
        <v xml:space="preserve"> </v>
      </c>
      <c r="AW66" s="70" t="str">
        <f t="shared" si="30"/>
        <v xml:space="preserve"> </v>
      </c>
      <c r="AX66" s="314"/>
      <c r="AY66" s="205" t="str">
        <f t="shared" si="52"/>
        <v xml:space="preserve"> </v>
      </c>
      <c r="AZ66" s="206" t="str">
        <f t="shared" si="53"/>
        <v xml:space="preserve"> </v>
      </c>
      <c r="BA66" s="207" t="str">
        <f t="shared" si="31"/>
        <v xml:space="preserve"> </v>
      </c>
      <c r="BB66" s="315"/>
      <c r="BC66" s="205" t="str">
        <f t="shared" si="54"/>
        <v xml:space="preserve"> </v>
      </c>
      <c r="BD66" s="206" t="str">
        <f t="shared" si="55"/>
        <v xml:space="preserve"> </v>
      </c>
      <c r="BE66" s="207" t="str">
        <f t="shared" si="32"/>
        <v xml:space="preserve"> </v>
      </c>
      <c r="BF66" s="314"/>
      <c r="BG66" s="78" t="str">
        <f t="shared" si="56"/>
        <v xml:space="preserve"> </v>
      </c>
      <c r="BH66" s="87" t="str">
        <f t="shared" si="57"/>
        <v xml:space="preserve"> </v>
      </c>
      <c r="BI66" s="79" t="str">
        <f t="shared" si="33"/>
        <v xml:space="preserve"> </v>
      </c>
      <c r="BJ66" s="316"/>
      <c r="BK66" s="78" t="str">
        <f t="shared" si="58"/>
        <v xml:space="preserve"> </v>
      </c>
      <c r="BL66" s="87" t="str">
        <f t="shared" si="59"/>
        <v xml:space="preserve"> </v>
      </c>
      <c r="BM66" s="79" t="str">
        <f t="shared" si="34"/>
        <v xml:space="preserve"> </v>
      </c>
      <c r="BN66" s="314"/>
      <c r="BO66" s="80" t="str">
        <f t="shared" si="60"/>
        <v xml:space="preserve"> </v>
      </c>
      <c r="BP66" s="88" t="str">
        <f t="shared" si="61"/>
        <v xml:space="preserve"> </v>
      </c>
      <c r="BQ66" s="81" t="str">
        <f t="shared" si="35"/>
        <v xml:space="preserve"> </v>
      </c>
      <c r="BR66" s="317"/>
      <c r="BS66" s="201" t="str">
        <f t="shared" si="62"/>
        <v xml:space="preserve"> </v>
      </c>
      <c r="BT66" s="202" t="str">
        <f t="shared" si="63"/>
        <v xml:space="preserve"> </v>
      </c>
      <c r="BU66" s="203" t="str">
        <f t="shared" si="36"/>
        <v xml:space="preserve"> </v>
      </c>
      <c r="BV66" s="318"/>
      <c r="BW66" s="82" t="str">
        <f t="shared" si="64"/>
        <v xml:space="preserve"> </v>
      </c>
      <c r="BX66" s="89" t="str">
        <f t="shared" si="65"/>
        <v xml:space="preserve"> </v>
      </c>
      <c r="BY66" s="83" t="str">
        <f t="shared" si="37"/>
        <v xml:space="preserve"> </v>
      </c>
      <c r="BZ66" s="317"/>
      <c r="CA66" s="227" t="str">
        <f t="shared" si="66"/>
        <v xml:space="preserve"> </v>
      </c>
      <c r="CB66" s="228" t="str">
        <f t="shared" si="67"/>
        <v xml:space="preserve"> </v>
      </c>
      <c r="CC66" s="229" t="str">
        <f t="shared" si="38"/>
        <v xml:space="preserve"> </v>
      </c>
      <c r="CD66" s="317"/>
      <c r="CE66" s="27"/>
      <c r="CG66" s="98" t="str">
        <f t="shared" si="68"/>
        <v xml:space="preserve"> </v>
      </c>
      <c r="CH66" s="98" t="str">
        <f t="shared" si="68"/>
        <v xml:space="preserve"> </v>
      </c>
      <c r="CI66" s="98" t="str">
        <f t="shared" si="68"/>
        <v xml:space="preserve"> </v>
      </c>
      <c r="CK66" s="98" t="str">
        <f t="shared" si="69"/>
        <v xml:space="preserve"> </v>
      </c>
      <c r="CL66" s="98" t="str">
        <f t="shared" si="69"/>
        <v xml:space="preserve"> </v>
      </c>
      <c r="CM66" s="98" t="str">
        <f t="shared" si="69"/>
        <v xml:space="preserve"> </v>
      </c>
      <c r="CO66" s="22"/>
      <c r="DB66" s="28"/>
    </row>
    <row r="67" spans="1:106" s="26" customFormat="1" ht="24.95" customHeight="1" x14ac:dyDescent="0.25">
      <c r="A67" s="24"/>
      <c r="B67" s="311"/>
      <c r="C67" s="784"/>
      <c r="D67" s="785"/>
      <c r="E67" s="785"/>
      <c r="F67" s="786"/>
      <c r="G67" s="321"/>
      <c r="H67" s="321"/>
      <c r="I67" s="321"/>
      <c r="J67" s="321"/>
      <c r="K67" s="321"/>
      <c r="L67" s="321"/>
      <c r="M67" s="321"/>
      <c r="N67" s="321"/>
      <c r="O67" s="321"/>
      <c r="P67" s="321"/>
      <c r="Q67" s="321"/>
      <c r="R67" s="321"/>
      <c r="S67" s="321"/>
      <c r="T67" s="321"/>
      <c r="U67" s="321"/>
      <c r="V67" s="321"/>
      <c r="W67" s="179"/>
      <c r="X67" s="319" t="str">
        <f t="shared" si="41"/>
        <v xml:space="preserve"> </v>
      </c>
      <c r="Y67" s="319" t="str">
        <f t="shared" si="42"/>
        <v xml:space="preserve"> </v>
      </c>
      <c r="Z67" s="319" t="str">
        <f t="shared" si="43"/>
        <v xml:space="preserve"> </v>
      </c>
      <c r="AA67" s="319" t="str">
        <f t="shared" si="44"/>
        <v xml:space="preserve"> </v>
      </c>
      <c r="AB67" s="319" t="str">
        <f t="shared" si="45"/>
        <v xml:space="preserve"> </v>
      </c>
      <c r="AC67" s="96" t="str">
        <f t="shared" si="46"/>
        <v xml:space="preserve"> </v>
      </c>
      <c r="AD67" s="321"/>
      <c r="AE67" s="321"/>
      <c r="AF67" s="321"/>
      <c r="AG67" s="321"/>
      <c r="AH67" s="321"/>
      <c r="AI67" s="321"/>
      <c r="AJ67" s="321"/>
      <c r="AK67" s="321"/>
      <c r="AL67" s="321"/>
      <c r="AM67" s="321"/>
      <c r="AN67" s="21"/>
      <c r="AO67" s="24"/>
      <c r="AP67" s="96" t="str">
        <f t="shared" si="47"/>
        <v xml:space="preserve"> </v>
      </c>
      <c r="AQ67" s="69" t="str">
        <f t="shared" si="48"/>
        <v xml:space="preserve"> </v>
      </c>
      <c r="AR67" s="85" t="str">
        <f t="shared" si="49"/>
        <v xml:space="preserve"> </v>
      </c>
      <c r="AS67" s="70" t="str">
        <f t="shared" si="29"/>
        <v xml:space="preserve"> </v>
      </c>
      <c r="AT67" s="314"/>
      <c r="AU67" s="69" t="str">
        <f t="shared" si="50"/>
        <v xml:space="preserve"> </v>
      </c>
      <c r="AV67" s="85" t="str">
        <f t="shared" si="51"/>
        <v xml:space="preserve"> </v>
      </c>
      <c r="AW67" s="70" t="str">
        <f t="shared" si="30"/>
        <v xml:space="preserve"> </v>
      </c>
      <c r="AX67" s="314"/>
      <c r="AY67" s="205" t="str">
        <f t="shared" si="52"/>
        <v xml:space="preserve"> </v>
      </c>
      <c r="AZ67" s="206" t="str">
        <f t="shared" si="53"/>
        <v xml:space="preserve"> </v>
      </c>
      <c r="BA67" s="207" t="str">
        <f t="shared" si="31"/>
        <v xml:space="preserve"> </v>
      </c>
      <c r="BB67" s="315"/>
      <c r="BC67" s="205" t="str">
        <f t="shared" si="54"/>
        <v xml:space="preserve"> </v>
      </c>
      <c r="BD67" s="206" t="str">
        <f t="shared" si="55"/>
        <v xml:space="preserve"> </v>
      </c>
      <c r="BE67" s="207" t="str">
        <f t="shared" si="32"/>
        <v xml:space="preserve"> </v>
      </c>
      <c r="BF67" s="314"/>
      <c r="BG67" s="78" t="str">
        <f t="shared" si="56"/>
        <v xml:space="preserve"> </v>
      </c>
      <c r="BH67" s="87" t="str">
        <f t="shared" si="57"/>
        <v xml:space="preserve"> </v>
      </c>
      <c r="BI67" s="79" t="str">
        <f t="shared" si="33"/>
        <v xml:space="preserve"> </v>
      </c>
      <c r="BJ67" s="316"/>
      <c r="BK67" s="78" t="str">
        <f t="shared" si="58"/>
        <v xml:space="preserve"> </v>
      </c>
      <c r="BL67" s="87" t="str">
        <f t="shared" si="59"/>
        <v xml:space="preserve"> </v>
      </c>
      <c r="BM67" s="79" t="str">
        <f t="shared" si="34"/>
        <v xml:space="preserve"> </v>
      </c>
      <c r="BN67" s="314"/>
      <c r="BO67" s="80" t="str">
        <f t="shared" si="60"/>
        <v xml:space="preserve"> </v>
      </c>
      <c r="BP67" s="88" t="str">
        <f t="shared" si="61"/>
        <v xml:space="preserve"> </v>
      </c>
      <c r="BQ67" s="81" t="str">
        <f t="shared" si="35"/>
        <v xml:space="preserve"> </v>
      </c>
      <c r="BR67" s="317"/>
      <c r="BS67" s="201" t="str">
        <f t="shared" si="62"/>
        <v xml:space="preserve"> </v>
      </c>
      <c r="BT67" s="202" t="str">
        <f t="shared" si="63"/>
        <v xml:space="preserve"> </v>
      </c>
      <c r="BU67" s="203" t="str">
        <f t="shared" si="36"/>
        <v xml:space="preserve"> </v>
      </c>
      <c r="BV67" s="318"/>
      <c r="BW67" s="82" t="str">
        <f t="shared" si="64"/>
        <v xml:space="preserve"> </v>
      </c>
      <c r="BX67" s="89" t="str">
        <f t="shared" si="65"/>
        <v xml:space="preserve"> </v>
      </c>
      <c r="BY67" s="83" t="str">
        <f t="shared" si="37"/>
        <v xml:space="preserve"> </v>
      </c>
      <c r="BZ67" s="317"/>
      <c r="CA67" s="227" t="str">
        <f t="shared" si="66"/>
        <v xml:space="preserve"> </v>
      </c>
      <c r="CB67" s="228" t="str">
        <f t="shared" si="67"/>
        <v xml:space="preserve"> </v>
      </c>
      <c r="CC67" s="229" t="str">
        <f t="shared" si="38"/>
        <v xml:space="preserve"> </v>
      </c>
      <c r="CD67" s="317"/>
      <c r="CE67" s="27"/>
      <c r="CG67" s="98" t="str">
        <f t="shared" si="68"/>
        <v xml:space="preserve"> </v>
      </c>
      <c r="CH67" s="98" t="str">
        <f t="shared" si="68"/>
        <v xml:space="preserve"> </v>
      </c>
      <c r="CI67" s="98" t="str">
        <f t="shared" si="68"/>
        <v xml:space="preserve"> </v>
      </c>
      <c r="CK67" s="98" t="str">
        <f t="shared" si="69"/>
        <v xml:space="preserve"> </v>
      </c>
      <c r="CL67" s="98" t="str">
        <f t="shared" si="69"/>
        <v xml:space="preserve"> </v>
      </c>
      <c r="CM67" s="98" t="str">
        <f t="shared" si="69"/>
        <v xml:space="preserve"> </v>
      </c>
      <c r="CO67" s="22"/>
      <c r="DB67" s="28"/>
    </row>
    <row r="68" spans="1:106" s="26" customFormat="1" ht="24.95" customHeight="1" x14ac:dyDescent="0.25">
      <c r="A68" s="24"/>
      <c r="B68" s="311"/>
      <c r="C68" s="784"/>
      <c r="D68" s="785"/>
      <c r="E68" s="785"/>
      <c r="F68" s="786"/>
      <c r="G68" s="321"/>
      <c r="H68" s="321"/>
      <c r="I68" s="321"/>
      <c r="J68" s="321"/>
      <c r="K68" s="321"/>
      <c r="L68" s="321"/>
      <c r="M68" s="321"/>
      <c r="N68" s="321"/>
      <c r="O68" s="321"/>
      <c r="P68" s="321"/>
      <c r="Q68" s="321"/>
      <c r="R68" s="321"/>
      <c r="S68" s="321"/>
      <c r="T68" s="321"/>
      <c r="U68" s="321"/>
      <c r="V68" s="321"/>
      <c r="W68" s="179"/>
      <c r="X68" s="319" t="str">
        <f t="shared" si="41"/>
        <v xml:space="preserve"> </v>
      </c>
      <c r="Y68" s="319" t="str">
        <f t="shared" si="42"/>
        <v xml:space="preserve"> </v>
      </c>
      <c r="Z68" s="319" t="str">
        <f t="shared" si="43"/>
        <v xml:space="preserve"> </v>
      </c>
      <c r="AA68" s="319" t="str">
        <f t="shared" si="44"/>
        <v xml:space="preserve"> </v>
      </c>
      <c r="AB68" s="319" t="str">
        <f t="shared" si="45"/>
        <v xml:space="preserve"> </v>
      </c>
      <c r="AC68" s="96" t="str">
        <f t="shared" si="46"/>
        <v xml:space="preserve"> </v>
      </c>
      <c r="AD68" s="321"/>
      <c r="AE68" s="321"/>
      <c r="AF68" s="321"/>
      <c r="AG68" s="321"/>
      <c r="AH68" s="321"/>
      <c r="AI68" s="321"/>
      <c r="AJ68" s="321"/>
      <c r="AK68" s="321"/>
      <c r="AL68" s="321"/>
      <c r="AM68" s="321"/>
      <c r="AN68" s="21"/>
      <c r="AO68" s="24"/>
      <c r="AP68" s="96" t="str">
        <f t="shared" si="47"/>
        <v xml:space="preserve"> </v>
      </c>
      <c r="AQ68" s="69" t="str">
        <f t="shared" si="48"/>
        <v xml:space="preserve"> </v>
      </c>
      <c r="AR68" s="85" t="str">
        <f t="shared" si="49"/>
        <v xml:space="preserve"> </v>
      </c>
      <c r="AS68" s="70" t="str">
        <f t="shared" si="29"/>
        <v xml:space="preserve"> </v>
      </c>
      <c r="AT68" s="314"/>
      <c r="AU68" s="69" t="str">
        <f t="shared" si="50"/>
        <v xml:space="preserve"> </v>
      </c>
      <c r="AV68" s="85" t="str">
        <f t="shared" si="51"/>
        <v xml:space="preserve"> </v>
      </c>
      <c r="AW68" s="70" t="str">
        <f t="shared" si="30"/>
        <v xml:space="preserve"> </v>
      </c>
      <c r="AX68" s="314"/>
      <c r="AY68" s="205" t="str">
        <f t="shared" si="52"/>
        <v xml:space="preserve"> </v>
      </c>
      <c r="AZ68" s="206" t="str">
        <f t="shared" si="53"/>
        <v xml:space="preserve"> </v>
      </c>
      <c r="BA68" s="207" t="str">
        <f t="shared" si="31"/>
        <v xml:space="preserve"> </v>
      </c>
      <c r="BB68" s="315"/>
      <c r="BC68" s="205" t="str">
        <f t="shared" si="54"/>
        <v xml:space="preserve"> </v>
      </c>
      <c r="BD68" s="206" t="str">
        <f t="shared" si="55"/>
        <v xml:space="preserve"> </v>
      </c>
      <c r="BE68" s="207" t="str">
        <f t="shared" si="32"/>
        <v xml:space="preserve"> </v>
      </c>
      <c r="BF68" s="314"/>
      <c r="BG68" s="78" t="str">
        <f t="shared" si="56"/>
        <v xml:space="preserve"> </v>
      </c>
      <c r="BH68" s="87" t="str">
        <f t="shared" si="57"/>
        <v xml:space="preserve"> </v>
      </c>
      <c r="BI68" s="79" t="str">
        <f t="shared" si="33"/>
        <v xml:space="preserve"> </v>
      </c>
      <c r="BJ68" s="316"/>
      <c r="BK68" s="78" t="str">
        <f t="shared" si="58"/>
        <v xml:space="preserve"> </v>
      </c>
      <c r="BL68" s="87" t="str">
        <f t="shared" si="59"/>
        <v xml:space="preserve"> </v>
      </c>
      <c r="BM68" s="79" t="str">
        <f t="shared" si="34"/>
        <v xml:space="preserve"> </v>
      </c>
      <c r="BN68" s="314"/>
      <c r="BO68" s="80" t="str">
        <f t="shared" si="60"/>
        <v xml:space="preserve"> </v>
      </c>
      <c r="BP68" s="88" t="str">
        <f t="shared" si="61"/>
        <v xml:space="preserve"> </v>
      </c>
      <c r="BQ68" s="81" t="str">
        <f t="shared" si="35"/>
        <v xml:space="preserve"> </v>
      </c>
      <c r="BR68" s="317"/>
      <c r="BS68" s="201" t="str">
        <f t="shared" si="62"/>
        <v xml:space="preserve"> </v>
      </c>
      <c r="BT68" s="202" t="str">
        <f t="shared" si="63"/>
        <v xml:space="preserve"> </v>
      </c>
      <c r="BU68" s="203" t="str">
        <f t="shared" si="36"/>
        <v xml:space="preserve"> </v>
      </c>
      <c r="BV68" s="318"/>
      <c r="BW68" s="82" t="str">
        <f t="shared" si="64"/>
        <v xml:space="preserve"> </v>
      </c>
      <c r="BX68" s="89" t="str">
        <f t="shared" si="65"/>
        <v xml:space="preserve"> </v>
      </c>
      <c r="BY68" s="83" t="str">
        <f t="shared" si="37"/>
        <v xml:space="preserve"> </v>
      </c>
      <c r="BZ68" s="317"/>
      <c r="CA68" s="227" t="str">
        <f t="shared" si="66"/>
        <v xml:space="preserve"> </v>
      </c>
      <c r="CB68" s="228" t="str">
        <f t="shared" si="67"/>
        <v xml:space="preserve"> </v>
      </c>
      <c r="CC68" s="229" t="str">
        <f t="shared" si="38"/>
        <v xml:space="preserve"> </v>
      </c>
      <c r="CD68" s="317"/>
      <c r="CE68" s="27"/>
      <c r="CG68" s="98" t="str">
        <f t="shared" si="68"/>
        <v xml:space="preserve"> </v>
      </c>
      <c r="CH68" s="98" t="str">
        <f t="shared" si="68"/>
        <v xml:space="preserve"> </v>
      </c>
      <c r="CI68" s="98" t="str">
        <f t="shared" si="68"/>
        <v xml:space="preserve"> </v>
      </c>
      <c r="CK68" s="98" t="str">
        <f t="shared" si="69"/>
        <v xml:space="preserve"> </v>
      </c>
      <c r="CL68" s="98" t="str">
        <f t="shared" si="69"/>
        <v xml:space="preserve"> </v>
      </c>
      <c r="CM68" s="98" t="str">
        <f t="shared" si="69"/>
        <v xml:space="preserve"> </v>
      </c>
      <c r="CO68" s="22"/>
      <c r="DB68" s="28"/>
    </row>
    <row r="69" spans="1:106" s="26" customFormat="1" ht="24.95" customHeight="1" x14ac:dyDescent="0.25">
      <c r="A69" s="24"/>
      <c r="B69" s="311"/>
      <c r="C69" s="784"/>
      <c r="D69" s="785"/>
      <c r="E69" s="785"/>
      <c r="F69" s="786"/>
      <c r="G69" s="321"/>
      <c r="H69" s="321"/>
      <c r="I69" s="321"/>
      <c r="J69" s="321"/>
      <c r="K69" s="321"/>
      <c r="L69" s="321"/>
      <c r="M69" s="321"/>
      <c r="N69" s="321"/>
      <c r="O69" s="321"/>
      <c r="P69" s="321"/>
      <c r="Q69" s="321"/>
      <c r="R69" s="321"/>
      <c r="S69" s="321"/>
      <c r="T69" s="321"/>
      <c r="U69" s="321"/>
      <c r="V69" s="321"/>
      <c r="W69" s="179"/>
      <c r="X69" s="319" t="str">
        <f t="shared" si="41"/>
        <v xml:space="preserve"> </v>
      </c>
      <c r="Y69" s="319" t="str">
        <f t="shared" si="42"/>
        <v xml:space="preserve"> </v>
      </c>
      <c r="Z69" s="319" t="str">
        <f t="shared" si="43"/>
        <v xml:space="preserve"> </v>
      </c>
      <c r="AA69" s="319" t="str">
        <f t="shared" si="44"/>
        <v xml:space="preserve"> </v>
      </c>
      <c r="AB69" s="319" t="str">
        <f t="shared" si="45"/>
        <v xml:space="preserve"> </v>
      </c>
      <c r="AC69" s="96" t="str">
        <f t="shared" si="46"/>
        <v xml:space="preserve"> </v>
      </c>
      <c r="AD69" s="321"/>
      <c r="AE69" s="321"/>
      <c r="AF69" s="321"/>
      <c r="AG69" s="321"/>
      <c r="AH69" s="321"/>
      <c r="AI69" s="321"/>
      <c r="AJ69" s="321"/>
      <c r="AK69" s="321"/>
      <c r="AL69" s="321"/>
      <c r="AM69" s="321"/>
      <c r="AN69" s="21"/>
      <c r="AO69" s="24"/>
      <c r="AP69" s="96" t="str">
        <f t="shared" si="47"/>
        <v xml:space="preserve"> </v>
      </c>
      <c r="AQ69" s="69" t="str">
        <f t="shared" si="48"/>
        <v xml:space="preserve"> </v>
      </c>
      <c r="AR69" s="85" t="str">
        <f t="shared" si="49"/>
        <v xml:space="preserve"> </v>
      </c>
      <c r="AS69" s="70" t="str">
        <f t="shared" si="29"/>
        <v xml:space="preserve"> </v>
      </c>
      <c r="AT69" s="314"/>
      <c r="AU69" s="69" t="str">
        <f t="shared" si="50"/>
        <v xml:space="preserve"> </v>
      </c>
      <c r="AV69" s="85" t="str">
        <f t="shared" si="51"/>
        <v xml:space="preserve"> </v>
      </c>
      <c r="AW69" s="70" t="str">
        <f t="shared" si="30"/>
        <v xml:space="preserve"> </v>
      </c>
      <c r="AX69" s="314"/>
      <c r="AY69" s="205" t="str">
        <f t="shared" si="52"/>
        <v xml:space="preserve"> </v>
      </c>
      <c r="AZ69" s="206" t="str">
        <f t="shared" si="53"/>
        <v xml:space="preserve"> </v>
      </c>
      <c r="BA69" s="207" t="str">
        <f t="shared" si="31"/>
        <v xml:space="preserve"> </v>
      </c>
      <c r="BB69" s="315"/>
      <c r="BC69" s="205" t="str">
        <f t="shared" si="54"/>
        <v xml:space="preserve"> </v>
      </c>
      <c r="BD69" s="206" t="str">
        <f t="shared" si="55"/>
        <v xml:space="preserve"> </v>
      </c>
      <c r="BE69" s="207" t="str">
        <f t="shared" si="32"/>
        <v xml:space="preserve"> </v>
      </c>
      <c r="BF69" s="314"/>
      <c r="BG69" s="78" t="str">
        <f t="shared" si="56"/>
        <v xml:space="preserve"> </v>
      </c>
      <c r="BH69" s="87" t="str">
        <f t="shared" si="57"/>
        <v xml:space="preserve"> </v>
      </c>
      <c r="BI69" s="79" t="str">
        <f t="shared" si="33"/>
        <v xml:space="preserve"> </v>
      </c>
      <c r="BJ69" s="316"/>
      <c r="BK69" s="78" t="str">
        <f t="shared" si="58"/>
        <v xml:space="preserve"> </v>
      </c>
      <c r="BL69" s="87" t="str">
        <f t="shared" si="59"/>
        <v xml:space="preserve"> </v>
      </c>
      <c r="BM69" s="79" t="str">
        <f t="shared" si="34"/>
        <v xml:space="preserve"> </v>
      </c>
      <c r="BN69" s="314"/>
      <c r="BO69" s="80" t="str">
        <f t="shared" si="60"/>
        <v xml:space="preserve"> </v>
      </c>
      <c r="BP69" s="88" t="str">
        <f t="shared" si="61"/>
        <v xml:space="preserve"> </v>
      </c>
      <c r="BQ69" s="81" t="str">
        <f t="shared" si="35"/>
        <v xml:space="preserve"> </v>
      </c>
      <c r="BR69" s="317"/>
      <c r="BS69" s="201" t="str">
        <f t="shared" si="62"/>
        <v xml:space="preserve"> </v>
      </c>
      <c r="BT69" s="202" t="str">
        <f t="shared" si="63"/>
        <v xml:space="preserve"> </v>
      </c>
      <c r="BU69" s="203" t="str">
        <f t="shared" si="36"/>
        <v xml:space="preserve"> </v>
      </c>
      <c r="BV69" s="318"/>
      <c r="BW69" s="82" t="str">
        <f t="shared" si="64"/>
        <v xml:space="preserve"> </v>
      </c>
      <c r="BX69" s="89" t="str">
        <f t="shared" si="65"/>
        <v xml:space="preserve"> </v>
      </c>
      <c r="BY69" s="83" t="str">
        <f t="shared" si="37"/>
        <v xml:space="preserve"> </v>
      </c>
      <c r="BZ69" s="317"/>
      <c r="CA69" s="227" t="str">
        <f t="shared" si="66"/>
        <v xml:space="preserve"> </v>
      </c>
      <c r="CB69" s="228" t="str">
        <f t="shared" si="67"/>
        <v xml:space="preserve"> </v>
      </c>
      <c r="CC69" s="229" t="str">
        <f t="shared" si="38"/>
        <v xml:space="preserve"> </v>
      </c>
      <c r="CD69" s="317"/>
      <c r="CE69" s="27"/>
      <c r="CG69" s="98" t="str">
        <f t="shared" si="68"/>
        <v xml:space="preserve"> </v>
      </c>
      <c r="CH69" s="98" t="str">
        <f t="shared" si="68"/>
        <v xml:space="preserve"> </v>
      </c>
      <c r="CI69" s="98" t="str">
        <f t="shared" si="68"/>
        <v xml:space="preserve"> </v>
      </c>
      <c r="CK69" s="98" t="str">
        <f t="shared" si="69"/>
        <v xml:space="preserve"> </v>
      </c>
      <c r="CL69" s="98" t="str">
        <f t="shared" si="69"/>
        <v xml:space="preserve"> </v>
      </c>
      <c r="CM69" s="98" t="str">
        <f t="shared" si="69"/>
        <v xml:space="preserve"> </v>
      </c>
      <c r="CO69" s="22"/>
      <c r="DB69" s="28"/>
    </row>
    <row r="70" spans="1:106" s="26" customFormat="1" ht="24.95" customHeight="1" x14ac:dyDescent="0.25">
      <c r="A70" s="24"/>
      <c r="B70" s="311"/>
      <c r="C70" s="784"/>
      <c r="D70" s="785"/>
      <c r="E70" s="785"/>
      <c r="F70" s="786"/>
      <c r="G70" s="321"/>
      <c r="H70" s="321"/>
      <c r="I70" s="321"/>
      <c r="J70" s="321"/>
      <c r="K70" s="321"/>
      <c r="L70" s="321"/>
      <c r="M70" s="321"/>
      <c r="N70" s="321"/>
      <c r="O70" s="321"/>
      <c r="P70" s="321"/>
      <c r="Q70" s="321"/>
      <c r="R70" s="321"/>
      <c r="S70" s="321"/>
      <c r="T70" s="321"/>
      <c r="U70" s="321"/>
      <c r="V70" s="321"/>
      <c r="W70" s="179"/>
      <c r="X70" s="319" t="str">
        <f t="shared" si="41"/>
        <v xml:space="preserve"> </v>
      </c>
      <c r="Y70" s="319" t="str">
        <f t="shared" si="42"/>
        <v xml:space="preserve"> </v>
      </c>
      <c r="Z70" s="319" t="str">
        <f t="shared" si="43"/>
        <v xml:space="preserve"> </v>
      </c>
      <c r="AA70" s="319" t="str">
        <f t="shared" si="44"/>
        <v xml:space="preserve"> </v>
      </c>
      <c r="AB70" s="319" t="str">
        <f t="shared" si="45"/>
        <v xml:space="preserve"> </v>
      </c>
      <c r="AC70" s="96" t="str">
        <f t="shared" si="46"/>
        <v xml:space="preserve"> </v>
      </c>
      <c r="AD70" s="321"/>
      <c r="AE70" s="321"/>
      <c r="AF70" s="321"/>
      <c r="AG70" s="321"/>
      <c r="AH70" s="321"/>
      <c r="AI70" s="321"/>
      <c r="AJ70" s="321"/>
      <c r="AK70" s="321"/>
      <c r="AL70" s="321"/>
      <c r="AM70" s="321"/>
      <c r="AN70" s="21"/>
      <c r="AO70" s="24"/>
      <c r="AP70" s="96" t="str">
        <f t="shared" si="47"/>
        <v xml:space="preserve"> </v>
      </c>
      <c r="AQ70" s="69" t="str">
        <f t="shared" si="48"/>
        <v xml:space="preserve"> </v>
      </c>
      <c r="AR70" s="85" t="str">
        <f t="shared" si="49"/>
        <v xml:space="preserve"> </v>
      </c>
      <c r="AS70" s="70" t="str">
        <f t="shared" si="29"/>
        <v xml:space="preserve"> </v>
      </c>
      <c r="AT70" s="314"/>
      <c r="AU70" s="69" t="str">
        <f t="shared" si="50"/>
        <v xml:space="preserve"> </v>
      </c>
      <c r="AV70" s="85" t="str">
        <f t="shared" si="51"/>
        <v xml:space="preserve"> </v>
      </c>
      <c r="AW70" s="70" t="str">
        <f t="shared" si="30"/>
        <v xml:space="preserve"> </v>
      </c>
      <c r="AX70" s="314"/>
      <c r="AY70" s="205" t="str">
        <f t="shared" si="52"/>
        <v xml:space="preserve"> </v>
      </c>
      <c r="AZ70" s="206" t="str">
        <f t="shared" si="53"/>
        <v xml:space="preserve"> </v>
      </c>
      <c r="BA70" s="207" t="str">
        <f t="shared" si="31"/>
        <v xml:space="preserve"> </v>
      </c>
      <c r="BB70" s="315"/>
      <c r="BC70" s="205" t="str">
        <f t="shared" si="54"/>
        <v xml:space="preserve"> </v>
      </c>
      <c r="BD70" s="206" t="str">
        <f t="shared" si="55"/>
        <v xml:space="preserve"> </v>
      </c>
      <c r="BE70" s="207" t="str">
        <f t="shared" si="32"/>
        <v xml:space="preserve"> </v>
      </c>
      <c r="BF70" s="314"/>
      <c r="BG70" s="78" t="str">
        <f t="shared" si="56"/>
        <v xml:space="preserve"> </v>
      </c>
      <c r="BH70" s="87" t="str">
        <f t="shared" si="57"/>
        <v xml:space="preserve"> </v>
      </c>
      <c r="BI70" s="79" t="str">
        <f t="shared" si="33"/>
        <v xml:space="preserve"> </v>
      </c>
      <c r="BJ70" s="316"/>
      <c r="BK70" s="78" t="str">
        <f t="shared" si="58"/>
        <v xml:space="preserve"> </v>
      </c>
      <c r="BL70" s="87" t="str">
        <f t="shared" si="59"/>
        <v xml:space="preserve"> </v>
      </c>
      <c r="BM70" s="79" t="str">
        <f t="shared" si="34"/>
        <v xml:space="preserve"> </v>
      </c>
      <c r="BN70" s="314"/>
      <c r="BO70" s="80" t="str">
        <f t="shared" si="60"/>
        <v xml:space="preserve"> </v>
      </c>
      <c r="BP70" s="88" t="str">
        <f t="shared" si="61"/>
        <v xml:space="preserve"> </v>
      </c>
      <c r="BQ70" s="81" t="str">
        <f t="shared" si="35"/>
        <v xml:space="preserve"> </v>
      </c>
      <c r="BR70" s="317"/>
      <c r="BS70" s="201" t="str">
        <f t="shared" si="62"/>
        <v xml:space="preserve"> </v>
      </c>
      <c r="BT70" s="202" t="str">
        <f t="shared" si="63"/>
        <v xml:space="preserve"> </v>
      </c>
      <c r="BU70" s="203" t="str">
        <f t="shared" si="36"/>
        <v xml:space="preserve"> </v>
      </c>
      <c r="BV70" s="318"/>
      <c r="BW70" s="82" t="str">
        <f t="shared" si="64"/>
        <v xml:space="preserve"> </v>
      </c>
      <c r="BX70" s="89" t="str">
        <f t="shared" si="65"/>
        <v xml:space="preserve"> </v>
      </c>
      <c r="BY70" s="83" t="str">
        <f t="shared" si="37"/>
        <v xml:space="preserve"> </v>
      </c>
      <c r="BZ70" s="317"/>
      <c r="CA70" s="227" t="str">
        <f t="shared" si="66"/>
        <v xml:space="preserve"> </v>
      </c>
      <c r="CB70" s="228" t="str">
        <f t="shared" si="67"/>
        <v xml:space="preserve"> </v>
      </c>
      <c r="CC70" s="229" t="str">
        <f t="shared" si="38"/>
        <v xml:space="preserve"> </v>
      </c>
      <c r="CD70" s="317"/>
      <c r="CE70" s="27"/>
      <c r="CG70" s="98" t="str">
        <f t="shared" si="68"/>
        <v xml:space="preserve"> </v>
      </c>
      <c r="CH70" s="98" t="str">
        <f t="shared" si="68"/>
        <v xml:space="preserve"> </v>
      </c>
      <c r="CI70" s="98" t="str">
        <f t="shared" si="68"/>
        <v xml:space="preserve"> </v>
      </c>
      <c r="CK70" s="98" t="str">
        <f t="shared" si="69"/>
        <v xml:space="preserve"> </v>
      </c>
      <c r="CL70" s="98" t="str">
        <f t="shared" si="69"/>
        <v xml:space="preserve"> </v>
      </c>
      <c r="CM70" s="98" t="str">
        <f t="shared" si="69"/>
        <v xml:space="preserve"> </v>
      </c>
      <c r="CO70" s="22"/>
      <c r="DB70" s="28"/>
    </row>
    <row r="71" spans="1:106" s="26" customFormat="1" ht="24.95" customHeight="1" x14ac:dyDescent="0.25">
      <c r="A71" s="24"/>
      <c r="B71" s="311"/>
      <c r="C71" s="784"/>
      <c r="D71" s="785"/>
      <c r="E71" s="785"/>
      <c r="F71" s="786"/>
      <c r="G71" s="321"/>
      <c r="H71" s="321"/>
      <c r="I71" s="321"/>
      <c r="J71" s="321"/>
      <c r="K71" s="321"/>
      <c r="L71" s="321"/>
      <c r="M71" s="321"/>
      <c r="N71" s="321"/>
      <c r="O71" s="321"/>
      <c r="P71" s="321"/>
      <c r="Q71" s="321"/>
      <c r="R71" s="321"/>
      <c r="S71" s="321"/>
      <c r="T71" s="321"/>
      <c r="U71" s="321"/>
      <c r="V71" s="321"/>
      <c r="W71" s="179"/>
      <c r="X71" s="319" t="str">
        <f t="shared" si="41"/>
        <v xml:space="preserve"> </v>
      </c>
      <c r="Y71" s="319" t="str">
        <f t="shared" si="42"/>
        <v xml:space="preserve"> </v>
      </c>
      <c r="Z71" s="319" t="str">
        <f t="shared" si="43"/>
        <v xml:space="preserve"> </v>
      </c>
      <c r="AA71" s="319" t="str">
        <f t="shared" si="44"/>
        <v xml:space="preserve"> </v>
      </c>
      <c r="AB71" s="319" t="str">
        <f t="shared" si="45"/>
        <v xml:space="preserve"> </v>
      </c>
      <c r="AC71" s="96" t="str">
        <f t="shared" si="46"/>
        <v xml:space="preserve"> </v>
      </c>
      <c r="AD71" s="321"/>
      <c r="AE71" s="321"/>
      <c r="AF71" s="321"/>
      <c r="AG71" s="321"/>
      <c r="AH71" s="321"/>
      <c r="AI71" s="321"/>
      <c r="AJ71" s="321"/>
      <c r="AK71" s="321"/>
      <c r="AL71" s="321"/>
      <c r="AM71" s="321"/>
      <c r="AN71" s="21"/>
      <c r="AO71" s="24"/>
      <c r="AP71" s="96" t="str">
        <f t="shared" si="47"/>
        <v xml:space="preserve"> </v>
      </c>
      <c r="AQ71" s="69" t="str">
        <f t="shared" si="48"/>
        <v xml:space="preserve"> </v>
      </c>
      <c r="AR71" s="85" t="str">
        <f t="shared" si="49"/>
        <v xml:space="preserve"> </v>
      </c>
      <c r="AS71" s="70" t="str">
        <f t="shared" si="29"/>
        <v xml:space="preserve"> </v>
      </c>
      <c r="AT71" s="314"/>
      <c r="AU71" s="69" t="str">
        <f t="shared" si="50"/>
        <v xml:space="preserve"> </v>
      </c>
      <c r="AV71" s="85" t="str">
        <f t="shared" si="51"/>
        <v xml:space="preserve"> </v>
      </c>
      <c r="AW71" s="70" t="str">
        <f t="shared" si="30"/>
        <v xml:space="preserve"> </v>
      </c>
      <c r="AX71" s="314"/>
      <c r="AY71" s="205" t="str">
        <f t="shared" si="52"/>
        <v xml:space="preserve"> </v>
      </c>
      <c r="AZ71" s="206" t="str">
        <f t="shared" si="53"/>
        <v xml:space="preserve"> </v>
      </c>
      <c r="BA71" s="207" t="str">
        <f t="shared" si="31"/>
        <v xml:space="preserve"> </v>
      </c>
      <c r="BB71" s="315"/>
      <c r="BC71" s="205" t="str">
        <f t="shared" si="54"/>
        <v xml:space="preserve"> </v>
      </c>
      <c r="BD71" s="206" t="str">
        <f t="shared" si="55"/>
        <v xml:space="preserve"> </v>
      </c>
      <c r="BE71" s="207" t="str">
        <f t="shared" si="32"/>
        <v xml:space="preserve"> </v>
      </c>
      <c r="BF71" s="314"/>
      <c r="BG71" s="78" t="str">
        <f t="shared" si="56"/>
        <v xml:space="preserve"> </v>
      </c>
      <c r="BH71" s="87" t="str">
        <f t="shared" si="57"/>
        <v xml:space="preserve"> </v>
      </c>
      <c r="BI71" s="79" t="str">
        <f t="shared" si="33"/>
        <v xml:space="preserve"> </v>
      </c>
      <c r="BJ71" s="316"/>
      <c r="BK71" s="78" t="str">
        <f t="shared" si="58"/>
        <v xml:space="preserve"> </v>
      </c>
      <c r="BL71" s="87" t="str">
        <f t="shared" si="59"/>
        <v xml:space="preserve"> </v>
      </c>
      <c r="BM71" s="79" t="str">
        <f t="shared" si="34"/>
        <v xml:space="preserve"> </v>
      </c>
      <c r="BN71" s="314"/>
      <c r="BO71" s="80" t="str">
        <f t="shared" si="60"/>
        <v xml:space="preserve"> </v>
      </c>
      <c r="BP71" s="88" t="str">
        <f t="shared" si="61"/>
        <v xml:space="preserve"> </v>
      </c>
      <c r="BQ71" s="81" t="str">
        <f t="shared" si="35"/>
        <v xml:space="preserve"> </v>
      </c>
      <c r="BR71" s="317"/>
      <c r="BS71" s="201" t="str">
        <f t="shared" si="62"/>
        <v xml:space="preserve"> </v>
      </c>
      <c r="BT71" s="202" t="str">
        <f t="shared" si="63"/>
        <v xml:space="preserve"> </v>
      </c>
      <c r="BU71" s="203" t="str">
        <f t="shared" si="36"/>
        <v xml:space="preserve"> </v>
      </c>
      <c r="BV71" s="318"/>
      <c r="BW71" s="82" t="str">
        <f t="shared" si="64"/>
        <v xml:space="preserve"> </v>
      </c>
      <c r="BX71" s="89" t="str">
        <f t="shared" si="65"/>
        <v xml:space="preserve"> </v>
      </c>
      <c r="BY71" s="83" t="str">
        <f t="shared" si="37"/>
        <v xml:space="preserve"> </v>
      </c>
      <c r="BZ71" s="317"/>
      <c r="CA71" s="227" t="str">
        <f t="shared" si="66"/>
        <v xml:space="preserve"> </v>
      </c>
      <c r="CB71" s="228" t="str">
        <f t="shared" si="67"/>
        <v xml:space="preserve"> </v>
      </c>
      <c r="CC71" s="229" t="str">
        <f t="shared" si="38"/>
        <v xml:space="preserve"> </v>
      </c>
      <c r="CD71" s="317"/>
      <c r="CE71" s="27"/>
      <c r="CG71" s="98" t="str">
        <f t="shared" si="68"/>
        <v xml:space="preserve"> </v>
      </c>
      <c r="CH71" s="98" t="str">
        <f t="shared" si="68"/>
        <v xml:space="preserve"> </v>
      </c>
      <c r="CI71" s="98" t="str">
        <f t="shared" si="68"/>
        <v xml:space="preserve"> </v>
      </c>
      <c r="CK71" s="98" t="str">
        <f t="shared" si="69"/>
        <v xml:space="preserve"> </v>
      </c>
      <c r="CL71" s="98" t="str">
        <f t="shared" si="69"/>
        <v xml:space="preserve"> </v>
      </c>
      <c r="CM71" s="98" t="str">
        <f t="shared" si="69"/>
        <v xml:space="preserve"> </v>
      </c>
      <c r="CO71" s="22"/>
      <c r="DB71" s="28"/>
    </row>
    <row r="72" spans="1:106" s="26" customFormat="1" ht="24.95" customHeight="1" x14ac:dyDescent="0.25">
      <c r="A72" s="24"/>
      <c r="B72" s="311"/>
      <c r="C72" s="784"/>
      <c r="D72" s="785"/>
      <c r="E72" s="785"/>
      <c r="F72" s="786"/>
      <c r="G72" s="321"/>
      <c r="H72" s="321"/>
      <c r="I72" s="321"/>
      <c r="J72" s="321"/>
      <c r="K72" s="321"/>
      <c r="L72" s="321"/>
      <c r="M72" s="321"/>
      <c r="N72" s="321"/>
      <c r="O72" s="321"/>
      <c r="P72" s="321"/>
      <c r="Q72" s="321"/>
      <c r="R72" s="321"/>
      <c r="S72" s="321"/>
      <c r="T72" s="321"/>
      <c r="U72" s="321"/>
      <c r="V72" s="321"/>
      <c r="W72" s="179"/>
      <c r="X72" s="319" t="str">
        <f t="shared" si="41"/>
        <v xml:space="preserve"> </v>
      </c>
      <c r="Y72" s="319" t="str">
        <f t="shared" si="42"/>
        <v xml:space="preserve"> </v>
      </c>
      <c r="Z72" s="319" t="str">
        <f t="shared" si="43"/>
        <v xml:space="preserve"> </v>
      </c>
      <c r="AA72" s="319" t="str">
        <f t="shared" si="44"/>
        <v xml:space="preserve"> </v>
      </c>
      <c r="AB72" s="319" t="str">
        <f t="shared" si="45"/>
        <v xml:space="preserve"> </v>
      </c>
      <c r="AC72" s="96" t="str">
        <f t="shared" si="46"/>
        <v xml:space="preserve"> </v>
      </c>
      <c r="AD72" s="321"/>
      <c r="AE72" s="321"/>
      <c r="AF72" s="321"/>
      <c r="AG72" s="321"/>
      <c r="AH72" s="321"/>
      <c r="AI72" s="321"/>
      <c r="AJ72" s="321"/>
      <c r="AK72" s="321"/>
      <c r="AL72" s="321"/>
      <c r="AM72" s="321"/>
      <c r="AN72" s="21"/>
      <c r="AO72" s="24"/>
      <c r="AP72" s="96" t="str">
        <f t="shared" si="47"/>
        <v xml:space="preserve"> </v>
      </c>
      <c r="AQ72" s="69" t="str">
        <f t="shared" si="48"/>
        <v xml:space="preserve"> </v>
      </c>
      <c r="AR72" s="85" t="str">
        <f t="shared" si="49"/>
        <v xml:space="preserve"> </v>
      </c>
      <c r="AS72" s="70" t="str">
        <f t="shared" si="29"/>
        <v xml:space="preserve"> </v>
      </c>
      <c r="AT72" s="314"/>
      <c r="AU72" s="69" t="str">
        <f t="shared" si="50"/>
        <v xml:space="preserve"> </v>
      </c>
      <c r="AV72" s="85" t="str">
        <f t="shared" si="51"/>
        <v xml:space="preserve"> </v>
      </c>
      <c r="AW72" s="70" t="str">
        <f t="shared" si="30"/>
        <v xml:space="preserve"> </v>
      </c>
      <c r="AX72" s="314"/>
      <c r="AY72" s="205" t="str">
        <f t="shared" si="52"/>
        <v xml:space="preserve"> </v>
      </c>
      <c r="AZ72" s="206" t="str">
        <f t="shared" si="53"/>
        <v xml:space="preserve"> </v>
      </c>
      <c r="BA72" s="207" t="str">
        <f t="shared" si="31"/>
        <v xml:space="preserve"> </v>
      </c>
      <c r="BB72" s="315"/>
      <c r="BC72" s="205" t="str">
        <f t="shared" si="54"/>
        <v xml:space="preserve"> </v>
      </c>
      <c r="BD72" s="206" t="str">
        <f t="shared" si="55"/>
        <v xml:space="preserve"> </v>
      </c>
      <c r="BE72" s="207" t="str">
        <f t="shared" si="32"/>
        <v xml:space="preserve"> </v>
      </c>
      <c r="BF72" s="314"/>
      <c r="BG72" s="78" t="str">
        <f t="shared" si="56"/>
        <v xml:space="preserve"> </v>
      </c>
      <c r="BH72" s="87" t="str">
        <f t="shared" si="57"/>
        <v xml:space="preserve"> </v>
      </c>
      <c r="BI72" s="79" t="str">
        <f t="shared" si="33"/>
        <v xml:space="preserve"> </v>
      </c>
      <c r="BJ72" s="316"/>
      <c r="BK72" s="78" t="str">
        <f t="shared" si="58"/>
        <v xml:space="preserve"> </v>
      </c>
      <c r="BL72" s="87" t="str">
        <f t="shared" si="59"/>
        <v xml:space="preserve"> </v>
      </c>
      <c r="BM72" s="79" t="str">
        <f t="shared" si="34"/>
        <v xml:space="preserve"> </v>
      </c>
      <c r="BN72" s="314"/>
      <c r="BO72" s="80" t="str">
        <f t="shared" si="60"/>
        <v xml:space="preserve"> </v>
      </c>
      <c r="BP72" s="88" t="str">
        <f t="shared" si="61"/>
        <v xml:space="preserve"> </v>
      </c>
      <c r="BQ72" s="81" t="str">
        <f t="shared" si="35"/>
        <v xml:space="preserve"> </v>
      </c>
      <c r="BR72" s="317"/>
      <c r="BS72" s="201" t="str">
        <f t="shared" si="62"/>
        <v xml:space="preserve"> </v>
      </c>
      <c r="BT72" s="202" t="str">
        <f t="shared" si="63"/>
        <v xml:space="preserve"> </v>
      </c>
      <c r="BU72" s="203" t="str">
        <f t="shared" si="36"/>
        <v xml:space="preserve"> </v>
      </c>
      <c r="BV72" s="318"/>
      <c r="BW72" s="82" t="str">
        <f t="shared" si="64"/>
        <v xml:space="preserve"> </v>
      </c>
      <c r="BX72" s="89" t="str">
        <f t="shared" si="65"/>
        <v xml:space="preserve"> </v>
      </c>
      <c r="BY72" s="83" t="str">
        <f t="shared" si="37"/>
        <v xml:space="preserve"> </v>
      </c>
      <c r="BZ72" s="317"/>
      <c r="CA72" s="227" t="str">
        <f t="shared" si="66"/>
        <v xml:space="preserve"> </v>
      </c>
      <c r="CB72" s="228" t="str">
        <f t="shared" si="67"/>
        <v xml:space="preserve"> </v>
      </c>
      <c r="CC72" s="229" t="str">
        <f t="shared" si="38"/>
        <v xml:space="preserve"> </v>
      </c>
      <c r="CD72" s="317"/>
      <c r="CE72" s="27"/>
      <c r="CG72" s="98" t="str">
        <f t="shared" si="68"/>
        <v xml:space="preserve"> </v>
      </c>
      <c r="CH72" s="98" t="str">
        <f t="shared" si="68"/>
        <v xml:space="preserve"> </v>
      </c>
      <c r="CI72" s="98" t="str">
        <f t="shared" si="68"/>
        <v xml:space="preserve"> </v>
      </c>
      <c r="CK72" s="98" t="str">
        <f t="shared" si="69"/>
        <v xml:space="preserve"> </v>
      </c>
      <c r="CL72" s="98" t="str">
        <f t="shared" si="69"/>
        <v xml:space="preserve"> </v>
      </c>
      <c r="CM72" s="98" t="str">
        <f t="shared" si="69"/>
        <v xml:space="preserve"> </v>
      </c>
      <c r="CO72" s="22"/>
      <c r="DB72" s="28"/>
    </row>
    <row r="73" spans="1:106" s="26" customFormat="1" ht="24.95" customHeight="1" x14ac:dyDescent="0.25">
      <c r="A73" s="24"/>
      <c r="B73" s="311"/>
      <c r="C73" s="784"/>
      <c r="D73" s="785"/>
      <c r="E73" s="785"/>
      <c r="F73" s="786"/>
      <c r="G73" s="321"/>
      <c r="H73" s="321"/>
      <c r="I73" s="321"/>
      <c r="J73" s="321"/>
      <c r="K73" s="321"/>
      <c r="L73" s="321"/>
      <c r="M73" s="321"/>
      <c r="N73" s="321"/>
      <c r="O73" s="321"/>
      <c r="P73" s="321"/>
      <c r="Q73" s="321"/>
      <c r="R73" s="321"/>
      <c r="S73" s="321"/>
      <c r="T73" s="321"/>
      <c r="U73" s="321"/>
      <c r="V73" s="321"/>
      <c r="W73" s="179"/>
      <c r="X73" s="319" t="str">
        <f t="shared" si="41"/>
        <v xml:space="preserve"> </v>
      </c>
      <c r="Y73" s="319" t="str">
        <f t="shared" si="42"/>
        <v xml:space="preserve"> </v>
      </c>
      <c r="Z73" s="319" t="str">
        <f t="shared" si="43"/>
        <v xml:space="preserve"> </v>
      </c>
      <c r="AA73" s="319" t="str">
        <f t="shared" si="44"/>
        <v xml:space="preserve"> </v>
      </c>
      <c r="AB73" s="319" t="str">
        <f t="shared" si="45"/>
        <v xml:space="preserve"> </v>
      </c>
      <c r="AC73" s="96" t="str">
        <f t="shared" si="46"/>
        <v xml:space="preserve"> </v>
      </c>
      <c r="AD73" s="321"/>
      <c r="AE73" s="321"/>
      <c r="AF73" s="321"/>
      <c r="AG73" s="321"/>
      <c r="AH73" s="321"/>
      <c r="AI73" s="321"/>
      <c r="AJ73" s="321"/>
      <c r="AK73" s="321"/>
      <c r="AL73" s="321"/>
      <c r="AM73" s="321"/>
      <c r="AN73" s="21"/>
      <c r="AO73" s="24"/>
      <c r="AP73" s="96" t="str">
        <f t="shared" si="47"/>
        <v xml:space="preserve"> </v>
      </c>
      <c r="AQ73" s="69" t="str">
        <f t="shared" si="48"/>
        <v xml:space="preserve"> </v>
      </c>
      <c r="AR73" s="85" t="str">
        <f t="shared" si="49"/>
        <v xml:space="preserve"> </v>
      </c>
      <c r="AS73" s="70" t="str">
        <f t="shared" si="29"/>
        <v xml:space="preserve"> </v>
      </c>
      <c r="AT73" s="314"/>
      <c r="AU73" s="69" t="str">
        <f t="shared" si="50"/>
        <v xml:space="preserve"> </v>
      </c>
      <c r="AV73" s="85" t="str">
        <f t="shared" si="51"/>
        <v xml:space="preserve"> </v>
      </c>
      <c r="AW73" s="70" t="str">
        <f t="shared" si="30"/>
        <v xml:space="preserve"> </v>
      </c>
      <c r="AX73" s="314"/>
      <c r="AY73" s="205" t="str">
        <f t="shared" si="52"/>
        <v xml:space="preserve"> </v>
      </c>
      <c r="AZ73" s="206" t="str">
        <f t="shared" si="53"/>
        <v xml:space="preserve"> </v>
      </c>
      <c r="BA73" s="207" t="str">
        <f t="shared" si="31"/>
        <v xml:space="preserve"> </v>
      </c>
      <c r="BB73" s="315"/>
      <c r="BC73" s="205" t="str">
        <f t="shared" si="54"/>
        <v xml:space="preserve"> </v>
      </c>
      <c r="BD73" s="206" t="str">
        <f t="shared" si="55"/>
        <v xml:space="preserve"> </v>
      </c>
      <c r="BE73" s="207" t="str">
        <f t="shared" si="32"/>
        <v xml:space="preserve"> </v>
      </c>
      <c r="BF73" s="314"/>
      <c r="BG73" s="78" t="str">
        <f t="shared" si="56"/>
        <v xml:space="preserve"> </v>
      </c>
      <c r="BH73" s="87" t="str">
        <f t="shared" si="57"/>
        <v xml:space="preserve"> </v>
      </c>
      <c r="BI73" s="79" t="str">
        <f t="shared" si="33"/>
        <v xml:space="preserve"> </v>
      </c>
      <c r="BJ73" s="316"/>
      <c r="BK73" s="78" t="str">
        <f t="shared" si="58"/>
        <v xml:space="preserve"> </v>
      </c>
      <c r="BL73" s="87" t="str">
        <f t="shared" si="59"/>
        <v xml:space="preserve"> </v>
      </c>
      <c r="BM73" s="79" t="str">
        <f t="shared" si="34"/>
        <v xml:space="preserve"> </v>
      </c>
      <c r="BN73" s="314"/>
      <c r="BO73" s="80" t="str">
        <f t="shared" si="60"/>
        <v xml:space="preserve"> </v>
      </c>
      <c r="BP73" s="88" t="str">
        <f t="shared" si="61"/>
        <v xml:space="preserve"> </v>
      </c>
      <c r="BQ73" s="81" t="str">
        <f t="shared" si="35"/>
        <v xml:space="preserve"> </v>
      </c>
      <c r="BR73" s="317"/>
      <c r="BS73" s="201" t="str">
        <f t="shared" si="62"/>
        <v xml:space="preserve"> </v>
      </c>
      <c r="BT73" s="202" t="str">
        <f t="shared" si="63"/>
        <v xml:space="preserve"> </v>
      </c>
      <c r="BU73" s="203" t="str">
        <f t="shared" si="36"/>
        <v xml:space="preserve"> </v>
      </c>
      <c r="BV73" s="318"/>
      <c r="BW73" s="82" t="str">
        <f t="shared" si="64"/>
        <v xml:space="preserve"> </v>
      </c>
      <c r="BX73" s="89" t="str">
        <f t="shared" si="65"/>
        <v xml:space="preserve"> </v>
      </c>
      <c r="BY73" s="83" t="str">
        <f t="shared" si="37"/>
        <v xml:space="preserve"> </v>
      </c>
      <c r="BZ73" s="317"/>
      <c r="CA73" s="227" t="str">
        <f t="shared" si="66"/>
        <v xml:space="preserve"> </v>
      </c>
      <c r="CB73" s="228" t="str">
        <f t="shared" si="67"/>
        <v xml:space="preserve"> </v>
      </c>
      <c r="CC73" s="229" t="str">
        <f t="shared" si="38"/>
        <v xml:space="preserve"> </v>
      </c>
      <c r="CD73" s="317"/>
      <c r="CE73" s="27"/>
      <c r="CG73" s="98" t="str">
        <f t="shared" ref="CG73:CI92" si="70">IF($B73=CG$12,(SUM($G73:$V73))," ")</f>
        <v xml:space="preserve"> </v>
      </c>
      <c r="CH73" s="98" t="str">
        <f t="shared" si="70"/>
        <v xml:space="preserve"> </v>
      </c>
      <c r="CI73" s="98" t="str">
        <f t="shared" si="70"/>
        <v xml:space="preserve"> </v>
      </c>
      <c r="CK73" s="98" t="str">
        <f t="shared" ref="CK73:CM92" si="71">IF($B73=CK$12,(SUM($X73:$AM73))," ")</f>
        <v xml:space="preserve"> </v>
      </c>
      <c r="CL73" s="98" t="str">
        <f t="shared" si="71"/>
        <v xml:space="preserve"> </v>
      </c>
      <c r="CM73" s="98" t="str">
        <f t="shared" si="71"/>
        <v xml:space="preserve"> </v>
      </c>
      <c r="CO73" s="22"/>
      <c r="DB73" s="28"/>
    </row>
    <row r="74" spans="1:106" s="26" customFormat="1" ht="24.95" customHeight="1" x14ac:dyDescent="0.25">
      <c r="A74" s="24"/>
      <c r="B74" s="311"/>
      <c r="C74" s="784"/>
      <c r="D74" s="785"/>
      <c r="E74" s="785"/>
      <c r="F74" s="786"/>
      <c r="G74" s="321"/>
      <c r="H74" s="321"/>
      <c r="I74" s="321"/>
      <c r="J74" s="321"/>
      <c r="K74" s="321"/>
      <c r="L74" s="321"/>
      <c r="M74" s="321"/>
      <c r="N74" s="321"/>
      <c r="O74" s="321"/>
      <c r="P74" s="321"/>
      <c r="Q74" s="321"/>
      <c r="R74" s="321"/>
      <c r="S74" s="321"/>
      <c r="T74" s="321"/>
      <c r="U74" s="321"/>
      <c r="V74" s="321"/>
      <c r="W74" s="179"/>
      <c r="X74" s="319" t="str">
        <f t="shared" si="41"/>
        <v xml:space="preserve"> </v>
      </c>
      <c r="Y74" s="319" t="str">
        <f t="shared" si="42"/>
        <v xml:space="preserve"> </v>
      </c>
      <c r="Z74" s="319" t="str">
        <f t="shared" si="43"/>
        <v xml:space="preserve"> </v>
      </c>
      <c r="AA74" s="319" t="str">
        <f t="shared" si="44"/>
        <v xml:space="preserve"> </v>
      </c>
      <c r="AB74" s="319" t="str">
        <f t="shared" si="45"/>
        <v xml:space="preserve"> </v>
      </c>
      <c r="AC74" s="96" t="str">
        <f t="shared" si="46"/>
        <v xml:space="preserve"> </v>
      </c>
      <c r="AD74" s="321"/>
      <c r="AE74" s="321"/>
      <c r="AF74" s="321"/>
      <c r="AG74" s="321"/>
      <c r="AH74" s="321"/>
      <c r="AI74" s="321"/>
      <c r="AJ74" s="321"/>
      <c r="AK74" s="321"/>
      <c r="AL74" s="321"/>
      <c r="AM74" s="321"/>
      <c r="AN74" s="21"/>
      <c r="AO74" s="24"/>
      <c r="AP74" s="96" t="str">
        <f t="shared" si="47"/>
        <v xml:space="preserve"> </v>
      </c>
      <c r="AQ74" s="69" t="str">
        <f t="shared" si="48"/>
        <v xml:space="preserve"> </v>
      </c>
      <c r="AR74" s="85" t="str">
        <f t="shared" si="49"/>
        <v xml:space="preserve"> </v>
      </c>
      <c r="AS74" s="70" t="str">
        <f t="shared" si="29"/>
        <v xml:space="preserve"> </v>
      </c>
      <c r="AT74" s="314"/>
      <c r="AU74" s="69" t="str">
        <f t="shared" si="50"/>
        <v xml:space="preserve"> </v>
      </c>
      <c r="AV74" s="85" t="str">
        <f t="shared" si="51"/>
        <v xml:space="preserve"> </v>
      </c>
      <c r="AW74" s="70" t="str">
        <f t="shared" si="30"/>
        <v xml:space="preserve"> </v>
      </c>
      <c r="AX74" s="314"/>
      <c r="AY74" s="205" t="str">
        <f t="shared" si="52"/>
        <v xml:space="preserve"> </v>
      </c>
      <c r="AZ74" s="206" t="str">
        <f t="shared" si="53"/>
        <v xml:space="preserve"> </v>
      </c>
      <c r="BA74" s="207" t="str">
        <f t="shared" si="31"/>
        <v xml:space="preserve"> </v>
      </c>
      <c r="BB74" s="315"/>
      <c r="BC74" s="205" t="str">
        <f t="shared" si="54"/>
        <v xml:space="preserve"> </v>
      </c>
      <c r="BD74" s="206" t="str">
        <f t="shared" si="55"/>
        <v xml:space="preserve"> </v>
      </c>
      <c r="BE74" s="207" t="str">
        <f t="shared" si="32"/>
        <v xml:space="preserve"> </v>
      </c>
      <c r="BF74" s="314"/>
      <c r="BG74" s="78" t="str">
        <f t="shared" si="56"/>
        <v xml:space="preserve"> </v>
      </c>
      <c r="BH74" s="87" t="str">
        <f t="shared" si="57"/>
        <v xml:space="preserve"> </v>
      </c>
      <c r="BI74" s="79" t="str">
        <f t="shared" si="33"/>
        <v xml:space="preserve"> </v>
      </c>
      <c r="BJ74" s="316"/>
      <c r="BK74" s="78" t="str">
        <f t="shared" si="58"/>
        <v xml:space="preserve"> </v>
      </c>
      <c r="BL74" s="87" t="str">
        <f t="shared" si="59"/>
        <v xml:space="preserve"> </v>
      </c>
      <c r="BM74" s="79" t="str">
        <f t="shared" si="34"/>
        <v xml:space="preserve"> </v>
      </c>
      <c r="BN74" s="314"/>
      <c r="BO74" s="80" t="str">
        <f t="shared" si="60"/>
        <v xml:space="preserve"> </v>
      </c>
      <c r="BP74" s="88" t="str">
        <f t="shared" si="61"/>
        <v xml:space="preserve"> </v>
      </c>
      <c r="BQ74" s="81" t="str">
        <f t="shared" si="35"/>
        <v xml:space="preserve"> </v>
      </c>
      <c r="BR74" s="317"/>
      <c r="BS74" s="201" t="str">
        <f t="shared" si="62"/>
        <v xml:space="preserve"> </v>
      </c>
      <c r="BT74" s="202" t="str">
        <f t="shared" si="63"/>
        <v xml:space="preserve"> </v>
      </c>
      <c r="BU74" s="203" t="str">
        <f t="shared" si="36"/>
        <v xml:space="preserve"> </v>
      </c>
      <c r="BV74" s="318"/>
      <c r="BW74" s="82" t="str">
        <f t="shared" si="64"/>
        <v xml:space="preserve"> </v>
      </c>
      <c r="BX74" s="89" t="str">
        <f t="shared" si="65"/>
        <v xml:space="preserve"> </v>
      </c>
      <c r="BY74" s="83" t="str">
        <f t="shared" si="37"/>
        <v xml:space="preserve"> </v>
      </c>
      <c r="BZ74" s="317"/>
      <c r="CA74" s="227" t="str">
        <f t="shared" si="66"/>
        <v xml:space="preserve"> </v>
      </c>
      <c r="CB74" s="228" t="str">
        <f t="shared" si="67"/>
        <v xml:space="preserve"> </v>
      </c>
      <c r="CC74" s="229" t="str">
        <f t="shared" si="38"/>
        <v xml:space="preserve"> </v>
      </c>
      <c r="CD74" s="317"/>
      <c r="CE74" s="27"/>
      <c r="CG74" s="98" t="str">
        <f t="shared" si="70"/>
        <v xml:space="preserve"> </v>
      </c>
      <c r="CH74" s="98" t="str">
        <f t="shared" si="70"/>
        <v xml:space="preserve"> </v>
      </c>
      <c r="CI74" s="98" t="str">
        <f t="shared" si="70"/>
        <v xml:space="preserve"> </v>
      </c>
      <c r="CK74" s="98" t="str">
        <f t="shared" si="71"/>
        <v xml:space="preserve"> </v>
      </c>
      <c r="CL74" s="98" t="str">
        <f t="shared" si="71"/>
        <v xml:space="preserve"> </v>
      </c>
      <c r="CM74" s="98" t="str">
        <f t="shared" si="71"/>
        <v xml:space="preserve"> </v>
      </c>
      <c r="CO74" s="22"/>
      <c r="DB74" s="28"/>
    </row>
    <row r="75" spans="1:106" s="26" customFormat="1" ht="24.95" customHeight="1" x14ac:dyDescent="0.25">
      <c r="A75" s="24"/>
      <c r="B75" s="311"/>
      <c r="C75" s="784"/>
      <c r="D75" s="785"/>
      <c r="E75" s="785"/>
      <c r="F75" s="786"/>
      <c r="G75" s="321"/>
      <c r="H75" s="321"/>
      <c r="I75" s="321"/>
      <c r="J75" s="321"/>
      <c r="K75" s="321"/>
      <c r="L75" s="321"/>
      <c r="M75" s="321"/>
      <c r="N75" s="321"/>
      <c r="O75" s="321"/>
      <c r="P75" s="321"/>
      <c r="Q75" s="321"/>
      <c r="R75" s="321"/>
      <c r="S75" s="321"/>
      <c r="T75" s="321"/>
      <c r="U75" s="321"/>
      <c r="V75" s="321"/>
      <c r="W75" s="179"/>
      <c r="X75" s="319" t="str">
        <f t="shared" si="41"/>
        <v xml:space="preserve"> </v>
      </c>
      <c r="Y75" s="319" t="str">
        <f t="shared" si="42"/>
        <v xml:space="preserve"> </v>
      </c>
      <c r="Z75" s="319" t="str">
        <f t="shared" si="43"/>
        <v xml:space="preserve"> </v>
      </c>
      <c r="AA75" s="319" t="str">
        <f t="shared" si="44"/>
        <v xml:space="preserve"> </v>
      </c>
      <c r="AB75" s="319" t="str">
        <f t="shared" si="45"/>
        <v xml:space="preserve"> </v>
      </c>
      <c r="AC75" s="96" t="str">
        <f t="shared" si="46"/>
        <v xml:space="preserve"> </v>
      </c>
      <c r="AD75" s="321"/>
      <c r="AE75" s="321"/>
      <c r="AF75" s="321"/>
      <c r="AG75" s="321"/>
      <c r="AH75" s="321"/>
      <c r="AI75" s="321"/>
      <c r="AJ75" s="321"/>
      <c r="AK75" s="321"/>
      <c r="AL75" s="321"/>
      <c r="AM75" s="321"/>
      <c r="AN75" s="21"/>
      <c r="AO75" s="24"/>
      <c r="AP75" s="96" t="str">
        <f t="shared" si="47"/>
        <v xml:space="preserve"> </v>
      </c>
      <c r="AQ75" s="69" t="str">
        <f t="shared" si="48"/>
        <v xml:space="preserve"> </v>
      </c>
      <c r="AR75" s="85" t="str">
        <f t="shared" si="49"/>
        <v xml:space="preserve"> </v>
      </c>
      <c r="AS75" s="70" t="str">
        <f t="shared" si="29"/>
        <v xml:space="preserve"> </v>
      </c>
      <c r="AT75" s="314"/>
      <c r="AU75" s="69" t="str">
        <f t="shared" si="50"/>
        <v xml:space="preserve"> </v>
      </c>
      <c r="AV75" s="85" t="str">
        <f t="shared" si="51"/>
        <v xml:space="preserve"> </v>
      </c>
      <c r="AW75" s="70" t="str">
        <f t="shared" si="30"/>
        <v xml:space="preserve"> </v>
      </c>
      <c r="AX75" s="314"/>
      <c r="AY75" s="205" t="str">
        <f t="shared" si="52"/>
        <v xml:space="preserve"> </v>
      </c>
      <c r="AZ75" s="206" t="str">
        <f t="shared" si="53"/>
        <v xml:space="preserve"> </v>
      </c>
      <c r="BA75" s="207" t="str">
        <f t="shared" si="31"/>
        <v xml:space="preserve"> </v>
      </c>
      <c r="BB75" s="315"/>
      <c r="BC75" s="205" t="str">
        <f t="shared" si="54"/>
        <v xml:space="preserve"> </v>
      </c>
      <c r="BD75" s="206" t="str">
        <f t="shared" si="55"/>
        <v xml:space="preserve"> </v>
      </c>
      <c r="BE75" s="207" t="str">
        <f t="shared" si="32"/>
        <v xml:space="preserve"> </v>
      </c>
      <c r="BF75" s="314"/>
      <c r="BG75" s="78" t="str">
        <f t="shared" si="56"/>
        <v xml:space="preserve"> </v>
      </c>
      <c r="BH75" s="87" t="str">
        <f t="shared" si="57"/>
        <v xml:space="preserve"> </v>
      </c>
      <c r="BI75" s="79" t="str">
        <f t="shared" si="33"/>
        <v xml:space="preserve"> </v>
      </c>
      <c r="BJ75" s="316"/>
      <c r="BK75" s="78" t="str">
        <f t="shared" si="58"/>
        <v xml:space="preserve"> </v>
      </c>
      <c r="BL75" s="87" t="str">
        <f t="shared" si="59"/>
        <v xml:space="preserve"> </v>
      </c>
      <c r="BM75" s="79" t="str">
        <f t="shared" si="34"/>
        <v xml:space="preserve"> </v>
      </c>
      <c r="BN75" s="314"/>
      <c r="BO75" s="80" t="str">
        <f t="shared" si="60"/>
        <v xml:space="preserve"> </v>
      </c>
      <c r="BP75" s="88" t="str">
        <f t="shared" si="61"/>
        <v xml:space="preserve"> </v>
      </c>
      <c r="BQ75" s="81" t="str">
        <f t="shared" si="35"/>
        <v xml:space="preserve"> </v>
      </c>
      <c r="BR75" s="317"/>
      <c r="BS75" s="201" t="str">
        <f t="shared" si="62"/>
        <v xml:space="preserve"> </v>
      </c>
      <c r="BT75" s="202" t="str">
        <f t="shared" si="63"/>
        <v xml:space="preserve"> </v>
      </c>
      <c r="BU75" s="203" t="str">
        <f t="shared" si="36"/>
        <v xml:space="preserve"> </v>
      </c>
      <c r="BV75" s="318"/>
      <c r="BW75" s="82" t="str">
        <f t="shared" si="64"/>
        <v xml:space="preserve"> </v>
      </c>
      <c r="BX75" s="89" t="str">
        <f t="shared" si="65"/>
        <v xml:space="preserve"> </v>
      </c>
      <c r="BY75" s="83" t="str">
        <f t="shared" si="37"/>
        <v xml:space="preserve"> </v>
      </c>
      <c r="BZ75" s="317"/>
      <c r="CA75" s="227" t="str">
        <f t="shared" si="66"/>
        <v xml:space="preserve"> </v>
      </c>
      <c r="CB75" s="228" t="str">
        <f t="shared" si="67"/>
        <v xml:space="preserve"> </v>
      </c>
      <c r="CC75" s="229" t="str">
        <f t="shared" si="38"/>
        <v xml:space="preserve"> </v>
      </c>
      <c r="CD75" s="317"/>
      <c r="CE75" s="27"/>
      <c r="CG75" s="98" t="str">
        <f t="shared" si="70"/>
        <v xml:space="preserve"> </v>
      </c>
      <c r="CH75" s="98" t="str">
        <f t="shared" si="70"/>
        <v xml:space="preserve"> </v>
      </c>
      <c r="CI75" s="98" t="str">
        <f t="shared" si="70"/>
        <v xml:space="preserve"> </v>
      </c>
      <c r="CK75" s="98" t="str">
        <f t="shared" si="71"/>
        <v xml:space="preserve"> </v>
      </c>
      <c r="CL75" s="98" t="str">
        <f t="shared" si="71"/>
        <v xml:space="preserve"> </v>
      </c>
      <c r="CM75" s="98" t="str">
        <f t="shared" si="71"/>
        <v xml:space="preserve"> </v>
      </c>
      <c r="CO75" s="22"/>
      <c r="DB75" s="28"/>
    </row>
    <row r="76" spans="1:106" s="26" customFormat="1" ht="24.95" customHeight="1" x14ac:dyDescent="0.25">
      <c r="A76" s="24"/>
      <c r="B76" s="311"/>
      <c r="C76" s="784"/>
      <c r="D76" s="785"/>
      <c r="E76" s="785"/>
      <c r="F76" s="786"/>
      <c r="G76" s="321"/>
      <c r="H76" s="321"/>
      <c r="I76" s="321"/>
      <c r="J76" s="321"/>
      <c r="K76" s="321"/>
      <c r="L76" s="321"/>
      <c r="M76" s="321"/>
      <c r="N76" s="321"/>
      <c r="O76" s="321"/>
      <c r="P76" s="321"/>
      <c r="Q76" s="321"/>
      <c r="R76" s="321"/>
      <c r="S76" s="321"/>
      <c r="T76" s="321"/>
      <c r="U76" s="321"/>
      <c r="V76" s="321"/>
      <c r="W76" s="179"/>
      <c r="X76" s="319" t="str">
        <f t="shared" ref="X76:X107" si="72">+IF((G76)=0," ",IF((G76)&gt;0,G76))</f>
        <v xml:space="preserve"> </v>
      </c>
      <c r="Y76" s="319" t="str">
        <f t="shared" ref="Y76:Y107" si="73">+IF((H76)=0," ",IF((H76)&gt;0,H76))</f>
        <v xml:space="preserve"> </v>
      </c>
      <c r="Z76" s="319" t="str">
        <f t="shared" ref="Z76:Z107" si="74">+IF((I76)=0," ",IF((I76)&gt;0,I76))</f>
        <v xml:space="preserve"> </v>
      </c>
      <c r="AA76" s="319" t="str">
        <f t="shared" ref="AA76:AA107" si="75">+IF((J76)=0," ",IF((J76)&gt;0,J76))</f>
        <v xml:space="preserve"> </v>
      </c>
      <c r="AB76" s="319" t="str">
        <f t="shared" ref="AB76:AB107" si="76">+IF((K76)=0," ",IF((K76)&gt;0,K76))</f>
        <v xml:space="preserve"> </v>
      </c>
      <c r="AC76" s="96" t="str">
        <f t="shared" si="46"/>
        <v xml:space="preserve"> </v>
      </c>
      <c r="AD76" s="321"/>
      <c r="AE76" s="321"/>
      <c r="AF76" s="321"/>
      <c r="AG76" s="321"/>
      <c r="AH76" s="321"/>
      <c r="AI76" s="321"/>
      <c r="AJ76" s="321"/>
      <c r="AK76" s="321"/>
      <c r="AL76" s="321"/>
      <c r="AM76" s="321"/>
      <c r="AN76" s="21"/>
      <c r="AO76" s="24"/>
      <c r="AP76" s="96" t="str">
        <f t="shared" si="47"/>
        <v xml:space="preserve"> </v>
      </c>
      <c r="AQ76" s="69" t="str">
        <f t="shared" si="48"/>
        <v xml:space="preserve"> </v>
      </c>
      <c r="AR76" s="85" t="str">
        <f t="shared" si="49"/>
        <v xml:space="preserve"> </v>
      </c>
      <c r="AS76" s="70" t="str">
        <f t="shared" si="29"/>
        <v xml:space="preserve"> </v>
      </c>
      <c r="AT76" s="314"/>
      <c r="AU76" s="69" t="str">
        <f t="shared" si="50"/>
        <v xml:space="preserve"> </v>
      </c>
      <c r="AV76" s="85" t="str">
        <f t="shared" si="51"/>
        <v xml:space="preserve"> </v>
      </c>
      <c r="AW76" s="70" t="str">
        <f t="shared" si="30"/>
        <v xml:space="preserve"> </v>
      </c>
      <c r="AX76" s="314"/>
      <c r="AY76" s="205" t="str">
        <f t="shared" si="52"/>
        <v xml:space="preserve"> </v>
      </c>
      <c r="AZ76" s="206" t="str">
        <f t="shared" si="53"/>
        <v xml:space="preserve"> </v>
      </c>
      <c r="BA76" s="207" t="str">
        <f t="shared" si="31"/>
        <v xml:space="preserve"> </v>
      </c>
      <c r="BB76" s="315"/>
      <c r="BC76" s="205" t="str">
        <f t="shared" si="54"/>
        <v xml:space="preserve"> </v>
      </c>
      <c r="BD76" s="206" t="str">
        <f t="shared" si="55"/>
        <v xml:space="preserve"> </v>
      </c>
      <c r="BE76" s="207" t="str">
        <f t="shared" si="32"/>
        <v xml:space="preserve"> </v>
      </c>
      <c r="BF76" s="314"/>
      <c r="BG76" s="78" t="str">
        <f t="shared" si="56"/>
        <v xml:space="preserve"> </v>
      </c>
      <c r="BH76" s="87" t="str">
        <f t="shared" si="57"/>
        <v xml:space="preserve"> </v>
      </c>
      <c r="BI76" s="79" t="str">
        <f t="shared" si="33"/>
        <v xml:space="preserve"> </v>
      </c>
      <c r="BJ76" s="316"/>
      <c r="BK76" s="78" t="str">
        <f t="shared" si="58"/>
        <v xml:space="preserve"> </v>
      </c>
      <c r="BL76" s="87" t="str">
        <f t="shared" si="59"/>
        <v xml:space="preserve"> </v>
      </c>
      <c r="BM76" s="79" t="str">
        <f t="shared" si="34"/>
        <v xml:space="preserve"> </v>
      </c>
      <c r="BN76" s="314"/>
      <c r="BO76" s="80" t="str">
        <f t="shared" si="60"/>
        <v xml:space="preserve"> </v>
      </c>
      <c r="BP76" s="88" t="str">
        <f t="shared" si="61"/>
        <v xml:space="preserve"> </v>
      </c>
      <c r="BQ76" s="81" t="str">
        <f t="shared" si="35"/>
        <v xml:space="preserve"> </v>
      </c>
      <c r="BR76" s="317"/>
      <c r="BS76" s="201" t="str">
        <f t="shared" si="62"/>
        <v xml:space="preserve"> </v>
      </c>
      <c r="BT76" s="202" t="str">
        <f t="shared" si="63"/>
        <v xml:space="preserve"> </v>
      </c>
      <c r="BU76" s="203" t="str">
        <f t="shared" si="36"/>
        <v xml:space="preserve"> </v>
      </c>
      <c r="BV76" s="318"/>
      <c r="BW76" s="82" t="str">
        <f t="shared" si="64"/>
        <v xml:space="preserve"> </v>
      </c>
      <c r="BX76" s="89" t="str">
        <f t="shared" si="65"/>
        <v xml:space="preserve"> </v>
      </c>
      <c r="BY76" s="83" t="str">
        <f t="shared" si="37"/>
        <v xml:space="preserve"> </v>
      </c>
      <c r="BZ76" s="317"/>
      <c r="CA76" s="227" t="str">
        <f t="shared" si="66"/>
        <v xml:space="preserve"> </v>
      </c>
      <c r="CB76" s="228" t="str">
        <f t="shared" si="67"/>
        <v xml:space="preserve"> </v>
      </c>
      <c r="CC76" s="229" t="str">
        <f t="shared" si="38"/>
        <v xml:space="preserve"> </v>
      </c>
      <c r="CD76" s="317"/>
      <c r="CE76" s="27"/>
      <c r="CG76" s="98" t="str">
        <f t="shared" si="70"/>
        <v xml:space="preserve"> </v>
      </c>
      <c r="CH76" s="98" t="str">
        <f t="shared" si="70"/>
        <v xml:space="preserve"> </v>
      </c>
      <c r="CI76" s="98" t="str">
        <f t="shared" si="70"/>
        <v xml:space="preserve"> </v>
      </c>
      <c r="CK76" s="98" t="str">
        <f t="shared" si="71"/>
        <v xml:space="preserve"> </v>
      </c>
      <c r="CL76" s="98" t="str">
        <f t="shared" si="71"/>
        <v xml:space="preserve"> </v>
      </c>
      <c r="CM76" s="98" t="str">
        <f t="shared" si="71"/>
        <v xml:space="preserve"> </v>
      </c>
      <c r="CO76" s="22"/>
      <c r="DB76" s="28"/>
    </row>
    <row r="77" spans="1:106" s="26" customFormat="1" ht="24.95" customHeight="1" x14ac:dyDescent="0.25">
      <c r="A77" s="24"/>
      <c r="B77" s="311"/>
      <c r="C77" s="784"/>
      <c r="D77" s="785"/>
      <c r="E77" s="785"/>
      <c r="F77" s="786"/>
      <c r="G77" s="321"/>
      <c r="H77" s="321"/>
      <c r="I77" s="321"/>
      <c r="J77" s="321"/>
      <c r="K77" s="321"/>
      <c r="L77" s="321"/>
      <c r="M77" s="321"/>
      <c r="N77" s="321"/>
      <c r="O77" s="321"/>
      <c r="P77" s="321"/>
      <c r="Q77" s="321"/>
      <c r="R77" s="321"/>
      <c r="S77" s="321"/>
      <c r="T77" s="321"/>
      <c r="U77" s="321"/>
      <c r="V77" s="321"/>
      <c r="W77" s="179"/>
      <c r="X77" s="319" t="str">
        <f t="shared" si="72"/>
        <v xml:space="preserve"> </v>
      </c>
      <c r="Y77" s="319" t="str">
        <f t="shared" si="73"/>
        <v xml:space="preserve"> </v>
      </c>
      <c r="Z77" s="319" t="str">
        <f t="shared" si="74"/>
        <v xml:space="preserve"> </v>
      </c>
      <c r="AA77" s="319" t="str">
        <f t="shared" si="75"/>
        <v xml:space="preserve"> </v>
      </c>
      <c r="AB77" s="319" t="str">
        <f t="shared" si="76"/>
        <v xml:space="preserve"> </v>
      </c>
      <c r="AC77" s="96" t="str">
        <f t="shared" ref="AC77:AC108" si="77">+IF((L77)=0," ",IF((L77)&gt;0,L77))</f>
        <v xml:space="preserve"> </v>
      </c>
      <c r="AD77" s="321"/>
      <c r="AE77" s="321"/>
      <c r="AF77" s="321"/>
      <c r="AG77" s="321"/>
      <c r="AH77" s="321"/>
      <c r="AI77" s="321"/>
      <c r="AJ77" s="321"/>
      <c r="AK77" s="321"/>
      <c r="AL77" s="321"/>
      <c r="AM77" s="321"/>
      <c r="AN77" s="21"/>
      <c r="AO77" s="24"/>
      <c r="AP77" s="96" t="str">
        <f t="shared" ref="AP77:AP108" si="78">+IF((AC77)=0," ",IF((AC77)&gt;0,AC77))</f>
        <v xml:space="preserve"> </v>
      </c>
      <c r="AQ77" s="69" t="str">
        <f t="shared" ref="AQ77:AQ108" si="79">+IF((AD77-M77)=0," ",IF((AD77-M77)&lt;0,(AD77-M77)*-1,(AD77-M77)))</f>
        <v xml:space="preserve"> </v>
      </c>
      <c r="AR77" s="85" t="str">
        <f t="shared" ref="AR77:AR108" si="80">+IF((AD77-M77)=0," ",IF((AD77-M77)&lt;-1,"Servidores excedentes",IF((AD77-M77)=1,"Servidor requerido",IF((AD77-M77)=-1,"Servidor excedente",IF((AD77-M77)&gt;1,"Servidores requeridos","")))))</f>
        <v xml:space="preserve"> </v>
      </c>
      <c r="AS77" s="70" t="str">
        <f t="shared" si="29"/>
        <v xml:space="preserve"> </v>
      </c>
      <c r="AT77" s="314"/>
      <c r="AU77" s="69" t="str">
        <f t="shared" ref="AU77:AU108" si="81">+IF((AE77-N77)=0," ",IF((AE77-N77)&lt;0,(AE77-N77)*-1,(AE77-N77)))</f>
        <v xml:space="preserve"> </v>
      </c>
      <c r="AV77" s="85" t="str">
        <f t="shared" ref="AV77:AV108" si="82">+IF((AE77-N77)=0," ",IF((AE77-N77)&lt;-1,"Servidores excedentes",IF((AE77-N77)=1,"Servidor requerido",IF((AE77-N77)=-1,"Servidor excedente",IF((AE77-N77)&gt;1,"Servidores requeridos","")))))</f>
        <v xml:space="preserve"> </v>
      </c>
      <c r="AW77" s="70" t="str">
        <f t="shared" si="30"/>
        <v xml:space="preserve"> </v>
      </c>
      <c r="AX77" s="314"/>
      <c r="AY77" s="205" t="str">
        <f t="shared" ref="AY77:AY108" si="83">IF((AF77-O77)=0," ",IF((AF77-O77)&lt;0,(AF77-O77)*-1,(AF77-O77)))</f>
        <v xml:space="preserve"> </v>
      </c>
      <c r="AZ77" s="206" t="str">
        <f t="shared" ref="AZ77:AZ108" si="84">+IF((AF77-O77)=0," ",IF((AF77-O77)&lt;-1,"Servidores excedentes",IF((AF77-O77)=1,"Servidor requerido",IF((AF77-O77)=-1,"Servidor excedente",IF((AF77-O77)&gt;1,"Servidores requeridos","")))))</f>
        <v xml:space="preserve"> </v>
      </c>
      <c r="BA77" s="207" t="str">
        <f t="shared" si="31"/>
        <v xml:space="preserve"> </v>
      </c>
      <c r="BB77" s="315"/>
      <c r="BC77" s="205" t="str">
        <f t="shared" ref="BC77:BC108" si="85">+IF((AG77-P77)=0," ",IF((AG77-P77)&lt;0,(AG77-P77)*-1,(AG77-P77)))</f>
        <v xml:space="preserve"> </v>
      </c>
      <c r="BD77" s="206" t="str">
        <f t="shared" ref="BD77:BD108" si="86">+IF((AG77-P77)=0," ",IF((AG77-P77)&lt;-1,"Servidores excedentes",IF((AG77-P77)=1,"Servidor requerido",IF((AG77-P77)=-1,"Servidor excedente",IF((AG77-P77)&gt;1,"Servidores requeridos","")))))</f>
        <v xml:space="preserve"> </v>
      </c>
      <c r="BE77" s="207" t="str">
        <f t="shared" si="32"/>
        <v xml:space="preserve"> </v>
      </c>
      <c r="BF77" s="314"/>
      <c r="BG77" s="78" t="str">
        <f t="shared" ref="BG77:BG108" si="87">IF((AH77-Q77)=0," ",IF((AH77-Q77)&lt;0,(AH77-Q77)*-1,(AH77-Q77)))</f>
        <v xml:space="preserve"> </v>
      </c>
      <c r="BH77" s="87" t="str">
        <f t="shared" ref="BH77:BH108" si="88">+IF((AH77-Q77)=0," ", IF((AH77-Q77)=-1,"Servidor excedente",IF((AH77-Q77)&lt;-1,"Servidores excedentes", IF((AH77-Q77)=1,"Servidor requerido", IF((AH77-Q77)&gt;1,"Servidores requeridos","")))))</f>
        <v xml:space="preserve"> </v>
      </c>
      <c r="BI77" s="79" t="str">
        <f t="shared" si="33"/>
        <v xml:space="preserve"> </v>
      </c>
      <c r="BJ77" s="316"/>
      <c r="BK77" s="78" t="str">
        <f t="shared" ref="BK77:BK108" si="89">+IF((AI77-R77)=0," ",IF((AI77-R77)&lt;0,(AI77-R77)*-1,(AI77-R77)))</f>
        <v xml:space="preserve"> </v>
      </c>
      <c r="BL77" s="87" t="str">
        <f t="shared" ref="BL77:BL108" si="90">+IF((AI77-R77)=0," ",IF((AI77-R77)&lt;-1,"Servidores excedentes",IF((AI77-R77)=1,"Servidor requerido",IF((AI77-R77)=-1,"Servidor excedente",IF((AI77-R77)&gt;1,"Servidores requeridos","")))))</f>
        <v xml:space="preserve"> </v>
      </c>
      <c r="BM77" s="79" t="str">
        <f t="shared" si="34"/>
        <v xml:space="preserve"> </v>
      </c>
      <c r="BN77" s="314"/>
      <c r="BO77" s="80" t="str">
        <f t="shared" ref="BO77:BO108" si="91">IF((AJ77-S77)=0," ",IF((AJ77-S77)&lt;0,(AJ77-S77)*-1,(AJ77-S77)))</f>
        <v xml:space="preserve"> </v>
      </c>
      <c r="BP77" s="88" t="str">
        <f t="shared" ref="BP77:BP108" si="92">+IF((AJ77-S77)=0," ",IF((AJ77-S77)=1,"Servidor requerido",IF((AJ77-S77)&gt;1,"Servidores requeridos",IF((AJ77-S77)=-1,"Servidor excedente",IF((AJ77-S77)&lt;-1,"Servidores excedentes","")))))</f>
        <v xml:space="preserve"> </v>
      </c>
      <c r="BQ77" s="81" t="str">
        <f t="shared" si="35"/>
        <v xml:space="preserve"> </v>
      </c>
      <c r="BR77" s="317"/>
      <c r="BS77" s="201" t="str">
        <f t="shared" ref="BS77:BS108" si="93">IF((AK77-T77)=0," ",IF((AK77-T77)&lt;0,(AK77-T77)*-1,(AK77-T77)))</f>
        <v xml:space="preserve"> </v>
      </c>
      <c r="BT77" s="202" t="str">
        <f t="shared" ref="BT77:BT108" si="94">+IF((AK77-T77)=0," ",IF((AK77-T77)=1,"Servidor requerido",IF((AK77-T77)&gt;1,"Servidores requeridos",IF((AK77-T77)=-1,"Servidor excedente",IF((AK77-T77)&lt;-1,"Servidores excedentes","")))))</f>
        <v xml:space="preserve"> </v>
      </c>
      <c r="BU77" s="203" t="str">
        <f t="shared" si="36"/>
        <v xml:space="preserve"> </v>
      </c>
      <c r="BV77" s="318"/>
      <c r="BW77" s="82" t="str">
        <f t="shared" ref="BW77:BW108" si="95">IF((AL77-U77)=0," ",IF((AL77-U77)&lt;0,(AL77-U77)*-1,(AL77-U77)))</f>
        <v xml:space="preserve"> </v>
      </c>
      <c r="BX77" s="89" t="str">
        <f t="shared" ref="BX77:BX108" si="96">+IF((AL77-U77)=0," ",IF((AL77-U77)=1,"Servidor requerido",IF((AL77-U77)&gt;1,"Servidores requeridos",IF((AL77-U77)=-1,"Servidor excedente",IF((AL77-U77)&lt;-1,"Servidores excedentes","")))))</f>
        <v xml:space="preserve"> </v>
      </c>
      <c r="BY77" s="83" t="str">
        <f t="shared" si="37"/>
        <v xml:space="preserve"> </v>
      </c>
      <c r="BZ77" s="317"/>
      <c r="CA77" s="227" t="str">
        <f t="shared" ref="CA77:CA108" si="97">IF((AM77-V77)=0," ",IF((AM77-V77)&lt;0,(AM77-V77)*-1,(AM77-V77)))</f>
        <v xml:space="preserve"> </v>
      </c>
      <c r="CB77" s="228" t="str">
        <f t="shared" ref="CB77:CB108" si="98">+IF((AM77-V77)=0," ",IF((AM77-V77)=1,"Servidor requerido",IF((AM77-V77)&gt;1,"Servidores requeridos",IF((AM77-V77)=-1,"Servidor excedente",IF((AM77-V77)&lt;-1,"Servidores excedentes","")))))</f>
        <v xml:space="preserve"> </v>
      </c>
      <c r="CC77" s="229" t="str">
        <f t="shared" si="38"/>
        <v xml:space="preserve"> </v>
      </c>
      <c r="CD77" s="317"/>
      <c r="CE77" s="27"/>
      <c r="CG77" s="98" t="str">
        <f t="shared" si="70"/>
        <v xml:space="preserve"> </v>
      </c>
      <c r="CH77" s="98" t="str">
        <f t="shared" si="70"/>
        <v xml:space="preserve"> </v>
      </c>
      <c r="CI77" s="98" t="str">
        <f t="shared" si="70"/>
        <v xml:space="preserve"> </v>
      </c>
      <c r="CK77" s="98" t="str">
        <f t="shared" si="71"/>
        <v xml:space="preserve"> </v>
      </c>
      <c r="CL77" s="98" t="str">
        <f t="shared" si="71"/>
        <v xml:space="preserve"> </v>
      </c>
      <c r="CM77" s="98" t="str">
        <f t="shared" si="71"/>
        <v xml:space="preserve"> </v>
      </c>
      <c r="CO77" s="22"/>
      <c r="DB77" s="28"/>
    </row>
    <row r="78" spans="1:106" s="26" customFormat="1" ht="24.95" customHeight="1" x14ac:dyDescent="0.25">
      <c r="A78" s="24"/>
      <c r="B78" s="311"/>
      <c r="C78" s="784"/>
      <c r="D78" s="785"/>
      <c r="E78" s="785"/>
      <c r="F78" s="786"/>
      <c r="G78" s="321"/>
      <c r="H78" s="321"/>
      <c r="I78" s="321"/>
      <c r="J78" s="321"/>
      <c r="K78" s="321"/>
      <c r="L78" s="321"/>
      <c r="M78" s="321"/>
      <c r="N78" s="321"/>
      <c r="O78" s="321"/>
      <c r="P78" s="321"/>
      <c r="Q78" s="321"/>
      <c r="R78" s="321"/>
      <c r="S78" s="321"/>
      <c r="T78" s="321"/>
      <c r="U78" s="321"/>
      <c r="V78" s="321"/>
      <c r="W78" s="179"/>
      <c r="X78" s="319" t="str">
        <f t="shared" si="72"/>
        <v xml:space="preserve"> </v>
      </c>
      <c r="Y78" s="319" t="str">
        <f t="shared" si="73"/>
        <v xml:space="preserve"> </v>
      </c>
      <c r="Z78" s="319" t="str">
        <f t="shared" si="74"/>
        <v xml:space="preserve"> </v>
      </c>
      <c r="AA78" s="319" t="str">
        <f t="shared" si="75"/>
        <v xml:space="preserve"> </v>
      </c>
      <c r="AB78" s="319" t="str">
        <f t="shared" si="76"/>
        <v xml:space="preserve"> </v>
      </c>
      <c r="AC78" s="96" t="str">
        <f t="shared" si="77"/>
        <v xml:space="preserve"> </v>
      </c>
      <c r="AD78" s="321"/>
      <c r="AE78" s="321"/>
      <c r="AF78" s="321"/>
      <c r="AG78" s="321"/>
      <c r="AH78" s="321"/>
      <c r="AI78" s="321"/>
      <c r="AJ78" s="321"/>
      <c r="AK78" s="321"/>
      <c r="AL78" s="321"/>
      <c r="AM78" s="321"/>
      <c r="AN78" s="21"/>
      <c r="AO78" s="24"/>
      <c r="AP78" s="96" t="str">
        <f t="shared" si="78"/>
        <v xml:space="preserve"> </v>
      </c>
      <c r="AQ78" s="69" t="str">
        <f t="shared" si="79"/>
        <v xml:space="preserve"> </v>
      </c>
      <c r="AR78" s="85" t="str">
        <f t="shared" si="80"/>
        <v xml:space="preserve"> </v>
      </c>
      <c r="AS78" s="70" t="str">
        <f t="shared" ref="AS78:AS141" si="99">IF(OR(AR78="Servidor excedente",AR78="Servidores excedentes"),"ñ",IF(OR(AR78="Servidores requeridos",AR78="Servidor requerido"),"ò"," "))</f>
        <v xml:space="preserve"> </v>
      </c>
      <c r="AT78" s="314"/>
      <c r="AU78" s="69" t="str">
        <f t="shared" si="81"/>
        <v xml:space="preserve"> </v>
      </c>
      <c r="AV78" s="85" t="str">
        <f t="shared" si="82"/>
        <v xml:space="preserve"> </v>
      </c>
      <c r="AW78" s="70" t="str">
        <f t="shared" ref="AW78:AW141" si="100">IF(OR(AV78="Servidor excedente",AV78="Servidores excedentes"),"ñ",IF(OR(AV78="Servidores requeridos",AV78="Servidor requerido"),"ò"," "))</f>
        <v xml:space="preserve"> </v>
      </c>
      <c r="AX78" s="314"/>
      <c r="AY78" s="205" t="str">
        <f t="shared" si="83"/>
        <v xml:space="preserve"> </v>
      </c>
      <c r="AZ78" s="206" t="str">
        <f t="shared" si="84"/>
        <v xml:space="preserve"> </v>
      </c>
      <c r="BA78" s="207" t="str">
        <f t="shared" ref="BA78:BA141" si="101">IF(OR(AZ78="Servidor excedente",AZ78="Servidores excedentes"),"ñ",IF(OR(AZ78="Servidores requeridos",AZ78="Servidor requerido"),"ò"," "))</f>
        <v xml:space="preserve"> </v>
      </c>
      <c r="BB78" s="315"/>
      <c r="BC78" s="205" t="str">
        <f t="shared" si="85"/>
        <v xml:space="preserve"> </v>
      </c>
      <c r="BD78" s="206" t="str">
        <f t="shared" si="86"/>
        <v xml:space="preserve"> </v>
      </c>
      <c r="BE78" s="207" t="str">
        <f t="shared" ref="BE78:BE141" si="102">IF(OR(BD78="Servidor excedente",BD78="Servidores excedentes"),"ñ",IF(OR(BD78="Servidores requeridos",BD78="Servidor requerido"),"ò"," "))</f>
        <v xml:space="preserve"> </v>
      </c>
      <c r="BF78" s="314"/>
      <c r="BG78" s="78" t="str">
        <f t="shared" si="87"/>
        <v xml:space="preserve"> </v>
      </c>
      <c r="BH78" s="87" t="str">
        <f t="shared" si="88"/>
        <v xml:space="preserve"> </v>
      </c>
      <c r="BI78" s="79" t="str">
        <f t="shared" ref="BI78:BI141" si="103">IF(OR(BH78="Servidor excedente",BH78="Servidores excedentes"),"ñ",IF(OR(BH78="Servidores requeridos",BH78="Servidor requerido"),"ò"," "))</f>
        <v xml:space="preserve"> </v>
      </c>
      <c r="BJ78" s="316"/>
      <c r="BK78" s="78" t="str">
        <f t="shared" si="89"/>
        <v xml:space="preserve"> </v>
      </c>
      <c r="BL78" s="87" t="str">
        <f t="shared" si="90"/>
        <v xml:space="preserve"> </v>
      </c>
      <c r="BM78" s="79" t="str">
        <f t="shared" ref="BM78:BM141" si="104">IF(OR(BL78="Servidor excedente",BL78="Servidores excedentes"),"ñ",IF(OR(BL78="Servidores requeridos",BL78="Servidor requerido"),"ò"," "))</f>
        <v xml:space="preserve"> </v>
      </c>
      <c r="BN78" s="314"/>
      <c r="BO78" s="80" t="str">
        <f t="shared" si="91"/>
        <v xml:space="preserve"> </v>
      </c>
      <c r="BP78" s="88" t="str">
        <f t="shared" si="92"/>
        <v xml:space="preserve"> </v>
      </c>
      <c r="BQ78" s="81" t="str">
        <f t="shared" ref="BQ78:BQ141" si="105">IF(OR(BP78="Servidor excedente",BP78="Servidores excedentes"),"ñ",IF(OR(BP78="Servidores requeridos",BP78="Servidor requerido"),"ò"," "))</f>
        <v xml:space="preserve"> </v>
      </c>
      <c r="BR78" s="317"/>
      <c r="BS78" s="201" t="str">
        <f t="shared" si="93"/>
        <v xml:space="preserve"> </v>
      </c>
      <c r="BT78" s="202" t="str">
        <f t="shared" si="94"/>
        <v xml:space="preserve"> </v>
      </c>
      <c r="BU78" s="203" t="str">
        <f t="shared" ref="BU78:BU141" si="106">IF(OR(BT78="Servidor excedente",BT78="Servidores excedentes"),"ñ",IF(OR(BT78="Servidores requeridos",BT78="Servidor requerido"),"ò"," "))</f>
        <v xml:space="preserve"> </v>
      </c>
      <c r="BV78" s="318"/>
      <c r="BW78" s="82" t="str">
        <f t="shared" si="95"/>
        <v xml:space="preserve"> </v>
      </c>
      <c r="BX78" s="89" t="str">
        <f t="shared" si="96"/>
        <v xml:space="preserve"> </v>
      </c>
      <c r="BY78" s="83" t="str">
        <f t="shared" ref="BY78:BY141" si="107">IF(OR(BX78="Servidor excedente",BX78="Servidores excedentes"),"ñ",IF(OR(BX78="Servidores requeridos",BX78="Servidor requerido"),"ò"," "))</f>
        <v xml:space="preserve"> </v>
      </c>
      <c r="BZ78" s="317"/>
      <c r="CA78" s="227" t="str">
        <f t="shared" si="97"/>
        <v xml:space="preserve"> </v>
      </c>
      <c r="CB78" s="228" t="str">
        <f t="shared" si="98"/>
        <v xml:space="preserve"> </v>
      </c>
      <c r="CC78" s="229" t="str">
        <f t="shared" ref="CC78:CC141" si="108">IF(OR(CB78="Servidor excedente",CB78="Servidores excedentes"),"ñ",IF(OR(CB78="Servidores requeridos",CB78="Servidor requerido"),"ò"," "))</f>
        <v xml:space="preserve"> </v>
      </c>
      <c r="CD78" s="317"/>
      <c r="CE78" s="27"/>
      <c r="CG78" s="98" t="str">
        <f t="shared" si="70"/>
        <v xml:space="preserve"> </v>
      </c>
      <c r="CH78" s="98" t="str">
        <f t="shared" si="70"/>
        <v xml:space="preserve"> </v>
      </c>
      <c r="CI78" s="98" t="str">
        <f t="shared" si="70"/>
        <v xml:space="preserve"> </v>
      </c>
      <c r="CK78" s="98" t="str">
        <f t="shared" si="71"/>
        <v xml:space="preserve"> </v>
      </c>
      <c r="CL78" s="98" t="str">
        <f t="shared" si="71"/>
        <v xml:space="preserve"> </v>
      </c>
      <c r="CM78" s="98" t="str">
        <f t="shared" si="71"/>
        <v xml:space="preserve"> </v>
      </c>
      <c r="CO78" s="22"/>
      <c r="DB78" s="28"/>
    </row>
    <row r="79" spans="1:106" s="26" customFormat="1" ht="24.95" customHeight="1" x14ac:dyDescent="0.25">
      <c r="A79" s="24"/>
      <c r="B79" s="311"/>
      <c r="C79" s="784"/>
      <c r="D79" s="785"/>
      <c r="E79" s="785"/>
      <c r="F79" s="786"/>
      <c r="G79" s="321"/>
      <c r="H79" s="321"/>
      <c r="I79" s="321"/>
      <c r="J79" s="321"/>
      <c r="K79" s="321"/>
      <c r="L79" s="321"/>
      <c r="M79" s="321"/>
      <c r="N79" s="321"/>
      <c r="O79" s="321"/>
      <c r="P79" s="321"/>
      <c r="Q79" s="321"/>
      <c r="R79" s="321"/>
      <c r="S79" s="321"/>
      <c r="T79" s="321"/>
      <c r="U79" s="321"/>
      <c r="V79" s="321"/>
      <c r="W79" s="179"/>
      <c r="X79" s="319" t="str">
        <f t="shared" si="72"/>
        <v xml:space="preserve"> </v>
      </c>
      <c r="Y79" s="319" t="str">
        <f t="shared" si="73"/>
        <v xml:space="preserve"> </v>
      </c>
      <c r="Z79" s="319" t="str">
        <f t="shared" si="74"/>
        <v xml:space="preserve"> </v>
      </c>
      <c r="AA79" s="319" t="str">
        <f t="shared" si="75"/>
        <v xml:space="preserve"> </v>
      </c>
      <c r="AB79" s="319" t="str">
        <f t="shared" si="76"/>
        <v xml:space="preserve"> </v>
      </c>
      <c r="AC79" s="96" t="str">
        <f t="shared" si="77"/>
        <v xml:space="preserve"> </v>
      </c>
      <c r="AD79" s="321"/>
      <c r="AE79" s="321"/>
      <c r="AF79" s="321"/>
      <c r="AG79" s="321"/>
      <c r="AH79" s="321"/>
      <c r="AI79" s="321"/>
      <c r="AJ79" s="321"/>
      <c r="AK79" s="321"/>
      <c r="AL79" s="321"/>
      <c r="AM79" s="321"/>
      <c r="AN79" s="21"/>
      <c r="AO79" s="24"/>
      <c r="AP79" s="96" t="str">
        <f t="shared" si="78"/>
        <v xml:space="preserve"> </v>
      </c>
      <c r="AQ79" s="69" t="str">
        <f t="shared" si="79"/>
        <v xml:space="preserve"> </v>
      </c>
      <c r="AR79" s="85" t="str">
        <f t="shared" si="80"/>
        <v xml:space="preserve"> </v>
      </c>
      <c r="AS79" s="70" t="str">
        <f t="shared" si="99"/>
        <v xml:space="preserve"> </v>
      </c>
      <c r="AT79" s="314"/>
      <c r="AU79" s="69" t="str">
        <f t="shared" si="81"/>
        <v xml:space="preserve"> </v>
      </c>
      <c r="AV79" s="85" t="str">
        <f t="shared" si="82"/>
        <v xml:space="preserve"> </v>
      </c>
      <c r="AW79" s="70" t="str">
        <f t="shared" si="100"/>
        <v xml:space="preserve"> </v>
      </c>
      <c r="AX79" s="314"/>
      <c r="AY79" s="205" t="str">
        <f t="shared" si="83"/>
        <v xml:space="preserve"> </v>
      </c>
      <c r="AZ79" s="206" t="str">
        <f t="shared" si="84"/>
        <v xml:space="preserve"> </v>
      </c>
      <c r="BA79" s="207" t="str">
        <f t="shared" si="101"/>
        <v xml:space="preserve"> </v>
      </c>
      <c r="BB79" s="315"/>
      <c r="BC79" s="205" t="str">
        <f t="shared" si="85"/>
        <v xml:space="preserve"> </v>
      </c>
      <c r="BD79" s="206" t="str">
        <f t="shared" si="86"/>
        <v xml:space="preserve"> </v>
      </c>
      <c r="BE79" s="207" t="str">
        <f t="shared" si="102"/>
        <v xml:space="preserve"> </v>
      </c>
      <c r="BF79" s="314"/>
      <c r="BG79" s="78" t="str">
        <f t="shared" si="87"/>
        <v xml:space="preserve"> </v>
      </c>
      <c r="BH79" s="87" t="str">
        <f t="shared" si="88"/>
        <v xml:space="preserve"> </v>
      </c>
      <c r="BI79" s="79" t="str">
        <f t="shared" si="103"/>
        <v xml:space="preserve"> </v>
      </c>
      <c r="BJ79" s="316"/>
      <c r="BK79" s="78" t="str">
        <f t="shared" si="89"/>
        <v xml:space="preserve"> </v>
      </c>
      <c r="BL79" s="87" t="str">
        <f t="shared" si="90"/>
        <v xml:space="preserve"> </v>
      </c>
      <c r="BM79" s="79" t="str">
        <f t="shared" si="104"/>
        <v xml:space="preserve"> </v>
      </c>
      <c r="BN79" s="314"/>
      <c r="BO79" s="80" t="str">
        <f t="shared" si="91"/>
        <v xml:space="preserve"> </v>
      </c>
      <c r="BP79" s="88" t="str">
        <f t="shared" si="92"/>
        <v xml:space="preserve"> </v>
      </c>
      <c r="BQ79" s="81" t="str">
        <f t="shared" si="105"/>
        <v xml:space="preserve"> </v>
      </c>
      <c r="BR79" s="317"/>
      <c r="BS79" s="201" t="str">
        <f t="shared" si="93"/>
        <v xml:space="preserve"> </v>
      </c>
      <c r="BT79" s="202" t="str">
        <f t="shared" si="94"/>
        <v xml:space="preserve"> </v>
      </c>
      <c r="BU79" s="203" t="str">
        <f t="shared" si="106"/>
        <v xml:space="preserve"> </v>
      </c>
      <c r="BV79" s="318"/>
      <c r="BW79" s="82" t="str">
        <f t="shared" si="95"/>
        <v xml:space="preserve"> </v>
      </c>
      <c r="BX79" s="89" t="str">
        <f t="shared" si="96"/>
        <v xml:space="preserve"> </v>
      </c>
      <c r="BY79" s="83" t="str">
        <f t="shared" si="107"/>
        <v xml:space="preserve"> </v>
      </c>
      <c r="BZ79" s="317"/>
      <c r="CA79" s="227" t="str">
        <f t="shared" si="97"/>
        <v xml:space="preserve"> </v>
      </c>
      <c r="CB79" s="228" t="str">
        <f t="shared" si="98"/>
        <v xml:space="preserve"> </v>
      </c>
      <c r="CC79" s="229" t="str">
        <f t="shared" si="108"/>
        <v xml:space="preserve"> </v>
      </c>
      <c r="CD79" s="317"/>
      <c r="CE79" s="27"/>
      <c r="CG79" s="98" t="str">
        <f t="shared" si="70"/>
        <v xml:space="preserve"> </v>
      </c>
      <c r="CH79" s="98" t="str">
        <f t="shared" si="70"/>
        <v xml:space="preserve"> </v>
      </c>
      <c r="CI79" s="98" t="str">
        <f t="shared" si="70"/>
        <v xml:space="preserve"> </v>
      </c>
      <c r="CK79" s="98" t="str">
        <f t="shared" si="71"/>
        <v xml:space="preserve"> </v>
      </c>
      <c r="CL79" s="98" t="str">
        <f t="shared" si="71"/>
        <v xml:space="preserve"> </v>
      </c>
      <c r="CM79" s="98" t="str">
        <f t="shared" si="71"/>
        <v xml:space="preserve"> </v>
      </c>
      <c r="CO79" s="22"/>
      <c r="DB79" s="28"/>
    </row>
    <row r="80" spans="1:106" s="26" customFormat="1" ht="24.95" customHeight="1" x14ac:dyDescent="0.25">
      <c r="A80" s="24"/>
      <c r="B80" s="311"/>
      <c r="C80" s="784"/>
      <c r="D80" s="785"/>
      <c r="E80" s="785"/>
      <c r="F80" s="786"/>
      <c r="G80" s="321"/>
      <c r="H80" s="321"/>
      <c r="I80" s="321"/>
      <c r="J80" s="321"/>
      <c r="K80" s="321"/>
      <c r="L80" s="321"/>
      <c r="M80" s="321"/>
      <c r="N80" s="321"/>
      <c r="O80" s="321"/>
      <c r="P80" s="321"/>
      <c r="Q80" s="321"/>
      <c r="R80" s="321"/>
      <c r="S80" s="321"/>
      <c r="T80" s="321"/>
      <c r="U80" s="321"/>
      <c r="V80" s="321"/>
      <c r="W80" s="179"/>
      <c r="X80" s="319" t="str">
        <f t="shared" si="72"/>
        <v xml:space="preserve"> </v>
      </c>
      <c r="Y80" s="319" t="str">
        <f t="shared" si="73"/>
        <v xml:space="preserve"> </v>
      </c>
      <c r="Z80" s="319" t="str">
        <f t="shared" si="74"/>
        <v xml:space="preserve"> </v>
      </c>
      <c r="AA80" s="319" t="str">
        <f t="shared" si="75"/>
        <v xml:space="preserve"> </v>
      </c>
      <c r="AB80" s="319" t="str">
        <f t="shared" si="76"/>
        <v xml:space="preserve"> </v>
      </c>
      <c r="AC80" s="96" t="str">
        <f t="shared" si="77"/>
        <v xml:space="preserve"> </v>
      </c>
      <c r="AD80" s="321"/>
      <c r="AE80" s="321"/>
      <c r="AF80" s="321"/>
      <c r="AG80" s="321"/>
      <c r="AH80" s="321"/>
      <c r="AI80" s="321"/>
      <c r="AJ80" s="321"/>
      <c r="AK80" s="321"/>
      <c r="AL80" s="321"/>
      <c r="AM80" s="321"/>
      <c r="AN80" s="21"/>
      <c r="AO80" s="24"/>
      <c r="AP80" s="96" t="str">
        <f t="shared" si="78"/>
        <v xml:space="preserve"> </v>
      </c>
      <c r="AQ80" s="69" t="str">
        <f t="shared" si="79"/>
        <v xml:space="preserve"> </v>
      </c>
      <c r="AR80" s="85" t="str">
        <f t="shared" si="80"/>
        <v xml:space="preserve"> </v>
      </c>
      <c r="AS80" s="70" t="str">
        <f t="shared" si="99"/>
        <v xml:space="preserve"> </v>
      </c>
      <c r="AT80" s="314"/>
      <c r="AU80" s="69" t="str">
        <f t="shared" si="81"/>
        <v xml:space="preserve"> </v>
      </c>
      <c r="AV80" s="85" t="str">
        <f t="shared" si="82"/>
        <v xml:space="preserve"> </v>
      </c>
      <c r="AW80" s="70" t="str">
        <f t="shared" si="100"/>
        <v xml:space="preserve"> </v>
      </c>
      <c r="AX80" s="314"/>
      <c r="AY80" s="205" t="str">
        <f t="shared" si="83"/>
        <v xml:space="preserve"> </v>
      </c>
      <c r="AZ80" s="206" t="str">
        <f t="shared" si="84"/>
        <v xml:space="preserve"> </v>
      </c>
      <c r="BA80" s="207" t="str">
        <f t="shared" si="101"/>
        <v xml:space="preserve"> </v>
      </c>
      <c r="BB80" s="315"/>
      <c r="BC80" s="205" t="str">
        <f t="shared" si="85"/>
        <v xml:space="preserve"> </v>
      </c>
      <c r="BD80" s="206" t="str">
        <f t="shared" si="86"/>
        <v xml:space="preserve"> </v>
      </c>
      <c r="BE80" s="207" t="str">
        <f t="shared" si="102"/>
        <v xml:space="preserve"> </v>
      </c>
      <c r="BF80" s="314"/>
      <c r="BG80" s="78" t="str">
        <f t="shared" si="87"/>
        <v xml:space="preserve"> </v>
      </c>
      <c r="BH80" s="87" t="str">
        <f t="shared" si="88"/>
        <v xml:space="preserve"> </v>
      </c>
      <c r="BI80" s="79" t="str">
        <f t="shared" si="103"/>
        <v xml:space="preserve"> </v>
      </c>
      <c r="BJ80" s="316"/>
      <c r="BK80" s="78" t="str">
        <f t="shared" si="89"/>
        <v xml:space="preserve"> </v>
      </c>
      <c r="BL80" s="87" t="str">
        <f t="shared" si="90"/>
        <v xml:space="preserve"> </v>
      </c>
      <c r="BM80" s="79" t="str">
        <f t="shared" si="104"/>
        <v xml:space="preserve"> </v>
      </c>
      <c r="BN80" s="314"/>
      <c r="BO80" s="80" t="str">
        <f t="shared" si="91"/>
        <v xml:space="preserve"> </v>
      </c>
      <c r="BP80" s="88" t="str">
        <f t="shared" si="92"/>
        <v xml:space="preserve"> </v>
      </c>
      <c r="BQ80" s="81" t="str">
        <f t="shared" si="105"/>
        <v xml:space="preserve"> </v>
      </c>
      <c r="BR80" s="317"/>
      <c r="BS80" s="201" t="str">
        <f t="shared" si="93"/>
        <v xml:space="preserve"> </v>
      </c>
      <c r="BT80" s="202" t="str">
        <f t="shared" si="94"/>
        <v xml:space="preserve"> </v>
      </c>
      <c r="BU80" s="203" t="str">
        <f t="shared" si="106"/>
        <v xml:space="preserve"> </v>
      </c>
      <c r="BV80" s="318"/>
      <c r="BW80" s="82" t="str">
        <f t="shared" si="95"/>
        <v xml:space="preserve"> </v>
      </c>
      <c r="BX80" s="89" t="str">
        <f t="shared" si="96"/>
        <v xml:space="preserve"> </v>
      </c>
      <c r="BY80" s="83" t="str">
        <f t="shared" si="107"/>
        <v xml:space="preserve"> </v>
      </c>
      <c r="BZ80" s="317"/>
      <c r="CA80" s="227" t="str">
        <f t="shared" si="97"/>
        <v xml:space="preserve"> </v>
      </c>
      <c r="CB80" s="228" t="str">
        <f t="shared" si="98"/>
        <v xml:space="preserve"> </v>
      </c>
      <c r="CC80" s="229" t="str">
        <f t="shared" si="108"/>
        <v xml:space="preserve"> </v>
      </c>
      <c r="CD80" s="317"/>
      <c r="CE80" s="27"/>
      <c r="CG80" s="98" t="str">
        <f t="shared" si="70"/>
        <v xml:space="preserve"> </v>
      </c>
      <c r="CH80" s="98" t="str">
        <f t="shared" si="70"/>
        <v xml:space="preserve"> </v>
      </c>
      <c r="CI80" s="98" t="str">
        <f t="shared" si="70"/>
        <v xml:space="preserve"> </v>
      </c>
      <c r="CK80" s="98" t="str">
        <f t="shared" si="71"/>
        <v xml:space="preserve"> </v>
      </c>
      <c r="CL80" s="98" t="str">
        <f t="shared" si="71"/>
        <v xml:space="preserve"> </v>
      </c>
      <c r="CM80" s="98" t="str">
        <f t="shared" si="71"/>
        <v xml:space="preserve"> </v>
      </c>
      <c r="CO80" s="22"/>
      <c r="DB80" s="28"/>
    </row>
    <row r="81" spans="1:106" s="26" customFormat="1" ht="24.95" customHeight="1" x14ac:dyDescent="0.25">
      <c r="A81" s="24"/>
      <c r="B81" s="311"/>
      <c r="C81" s="784"/>
      <c r="D81" s="785"/>
      <c r="E81" s="785"/>
      <c r="F81" s="786"/>
      <c r="G81" s="321"/>
      <c r="H81" s="321"/>
      <c r="I81" s="321"/>
      <c r="J81" s="321"/>
      <c r="K81" s="321"/>
      <c r="L81" s="321"/>
      <c r="M81" s="321"/>
      <c r="N81" s="321"/>
      <c r="O81" s="321"/>
      <c r="P81" s="321"/>
      <c r="Q81" s="321"/>
      <c r="R81" s="321"/>
      <c r="S81" s="321"/>
      <c r="T81" s="321"/>
      <c r="U81" s="321"/>
      <c r="V81" s="321"/>
      <c r="W81" s="179"/>
      <c r="X81" s="319" t="str">
        <f t="shared" si="72"/>
        <v xml:space="preserve"> </v>
      </c>
      <c r="Y81" s="319" t="str">
        <f t="shared" si="73"/>
        <v xml:space="preserve"> </v>
      </c>
      <c r="Z81" s="319" t="str">
        <f t="shared" si="74"/>
        <v xml:space="preserve"> </v>
      </c>
      <c r="AA81" s="319" t="str">
        <f t="shared" si="75"/>
        <v xml:space="preserve"> </v>
      </c>
      <c r="AB81" s="319" t="str">
        <f t="shared" si="76"/>
        <v xml:space="preserve"> </v>
      </c>
      <c r="AC81" s="96" t="str">
        <f t="shared" si="77"/>
        <v xml:space="preserve"> </v>
      </c>
      <c r="AD81" s="321"/>
      <c r="AE81" s="321"/>
      <c r="AF81" s="321"/>
      <c r="AG81" s="321"/>
      <c r="AH81" s="321"/>
      <c r="AI81" s="321"/>
      <c r="AJ81" s="321"/>
      <c r="AK81" s="321"/>
      <c r="AL81" s="321"/>
      <c r="AM81" s="321"/>
      <c r="AN81" s="21"/>
      <c r="AO81" s="24"/>
      <c r="AP81" s="96" t="str">
        <f t="shared" si="78"/>
        <v xml:space="preserve"> </v>
      </c>
      <c r="AQ81" s="69" t="str">
        <f t="shared" si="79"/>
        <v xml:space="preserve"> </v>
      </c>
      <c r="AR81" s="85" t="str">
        <f t="shared" si="80"/>
        <v xml:space="preserve"> </v>
      </c>
      <c r="AS81" s="70" t="str">
        <f t="shared" si="99"/>
        <v xml:space="preserve"> </v>
      </c>
      <c r="AT81" s="314"/>
      <c r="AU81" s="69" t="str">
        <f t="shared" si="81"/>
        <v xml:space="preserve"> </v>
      </c>
      <c r="AV81" s="85" t="str">
        <f t="shared" si="82"/>
        <v xml:space="preserve"> </v>
      </c>
      <c r="AW81" s="70" t="str">
        <f t="shared" si="100"/>
        <v xml:space="preserve"> </v>
      </c>
      <c r="AX81" s="314"/>
      <c r="AY81" s="205" t="str">
        <f t="shared" si="83"/>
        <v xml:space="preserve"> </v>
      </c>
      <c r="AZ81" s="206" t="str">
        <f t="shared" si="84"/>
        <v xml:space="preserve"> </v>
      </c>
      <c r="BA81" s="207" t="str">
        <f t="shared" si="101"/>
        <v xml:space="preserve"> </v>
      </c>
      <c r="BB81" s="315"/>
      <c r="BC81" s="205" t="str">
        <f t="shared" si="85"/>
        <v xml:space="preserve"> </v>
      </c>
      <c r="BD81" s="206" t="str">
        <f t="shared" si="86"/>
        <v xml:space="preserve"> </v>
      </c>
      <c r="BE81" s="207" t="str">
        <f t="shared" si="102"/>
        <v xml:space="preserve"> </v>
      </c>
      <c r="BF81" s="314"/>
      <c r="BG81" s="78" t="str">
        <f t="shared" si="87"/>
        <v xml:space="preserve"> </v>
      </c>
      <c r="BH81" s="87" t="str">
        <f t="shared" si="88"/>
        <v xml:space="preserve"> </v>
      </c>
      <c r="BI81" s="79" t="str">
        <f t="shared" si="103"/>
        <v xml:space="preserve"> </v>
      </c>
      <c r="BJ81" s="316"/>
      <c r="BK81" s="78" t="str">
        <f t="shared" si="89"/>
        <v xml:space="preserve"> </v>
      </c>
      <c r="BL81" s="87" t="str">
        <f t="shared" si="90"/>
        <v xml:space="preserve"> </v>
      </c>
      <c r="BM81" s="79" t="str">
        <f t="shared" si="104"/>
        <v xml:space="preserve"> </v>
      </c>
      <c r="BN81" s="314"/>
      <c r="BO81" s="80" t="str">
        <f t="shared" si="91"/>
        <v xml:space="preserve"> </v>
      </c>
      <c r="BP81" s="88" t="str">
        <f t="shared" si="92"/>
        <v xml:space="preserve"> </v>
      </c>
      <c r="BQ81" s="81" t="str">
        <f t="shared" si="105"/>
        <v xml:space="preserve"> </v>
      </c>
      <c r="BR81" s="317"/>
      <c r="BS81" s="201" t="str">
        <f t="shared" si="93"/>
        <v xml:space="preserve"> </v>
      </c>
      <c r="BT81" s="202" t="str">
        <f t="shared" si="94"/>
        <v xml:space="preserve"> </v>
      </c>
      <c r="BU81" s="203" t="str">
        <f t="shared" si="106"/>
        <v xml:space="preserve"> </v>
      </c>
      <c r="BV81" s="318"/>
      <c r="BW81" s="82" t="str">
        <f t="shared" si="95"/>
        <v xml:space="preserve"> </v>
      </c>
      <c r="BX81" s="89" t="str">
        <f t="shared" si="96"/>
        <v xml:space="preserve"> </v>
      </c>
      <c r="BY81" s="83" t="str">
        <f t="shared" si="107"/>
        <v xml:space="preserve"> </v>
      </c>
      <c r="BZ81" s="317"/>
      <c r="CA81" s="227" t="str">
        <f t="shared" si="97"/>
        <v xml:space="preserve"> </v>
      </c>
      <c r="CB81" s="228" t="str">
        <f t="shared" si="98"/>
        <v xml:space="preserve"> </v>
      </c>
      <c r="CC81" s="229" t="str">
        <f t="shared" si="108"/>
        <v xml:space="preserve"> </v>
      </c>
      <c r="CD81" s="317"/>
      <c r="CE81" s="27"/>
      <c r="CG81" s="98" t="str">
        <f t="shared" si="70"/>
        <v xml:space="preserve"> </v>
      </c>
      <c r="CH81" s="98" t="str">
        <f t="shared" si="70"/>
        <v xml:space="preserve"> </v>
      </c>
      <c r="CI81" s="98" t="str">
        <f t="shared" si="70"/>
        <v xml:space="preserve"> </v>
      </c>
      <c r="CK81" s="98" t="str">
        <f t="shared" si="71"/>
        <v xml:space="preserve"> </v>
      </c>
      <c r="CL81" s="98" t="str">
        <f t="shared" si="71"/>
        <v xml:space="preserve"> </v>
      </c>
      <c r="CM81" s="98" t="str">
        <f t="shared" si="71"/>
        <v xml:space="preserve"> </v>
      </c>
      <c r="CO81" s="22"/>
      <c r="DB81" s="28"/>
    </row>
    <row r="82" spans="1:106" s="26" customFormat="1" ht="24.95" customHeight="1" x14ac:dyDescent="0.25">
      <c r="A82" s="24"/>
      <c r="B82" s="311"/>
      <c r="C82" s="784"/>
      <c r="D82" s="785"/>
      <c r="E82" s="785"/>
      <c r="F82" s="786"/>
      <c r="G82" s="321"/>
      <c r="H82" s="321"/>
      <c r="I82" s="321"/>
      <c r="J82" s="321"/>
      <c r="K82" s="321"/>
      <c r="L82" s="321"/>
      <c r="M82" s="321"/>
      <c r="N82" s="321"/>
      <c r="O82" s="321"/>
      <c r="P82" s="321"/>
      <c r="Q82" s="321"/>
      <c r="R82" s="321"/>
      <c r="S82" s="321"/>
      <c r="T82" s="321"/>
      <c r="U82" s="321"/>
      <c r="V82" s="321"/>
      <c r="W82" s="179"/>
      <c r="X82" s="319" t="str">
        <f t="shared" si="72"/>
        <v xml:space="preserve"> </v>
      </c>
      <c r="Y82" s="319" t="str">
        <f t="shared" si="73"/>
        <v xml:space="preserve"> </v>
      </c>
      <c r="Z82" s="319" t="str">
        <f t="shared" si="74"/>
        <v xml:space="preserve"> </v>
      </c>
      <c r="AA82" s="319" t="str">
        <f t="shared" si="75"/>
        <v xml:space="preserve"> </v>
      </c>
      <c r="AB82" s="319" t="str">
        <f t="shared" si="76"/>
        <v xml:space="preserve"> </v>
      </c>
      <c r="AC82" s="96" t="str">
        <f t="shared" si="77"/>
        <v xml:space="preserve"> </v>
      </c>
      <c r="AD82" s="321"/>
      <c r="AE82" s="321"/>
      <c r="AF82" s="321"/>
      <c r="AG82" s="321"/>
      <c r="AH82" s="321"/>
      <c r="AI82" s="321"/>
      <c r="AJ82" s="321"/>
      <c r="AK82" s="321"/>
      <c r="AL82" s="321"/>
      <c r="AM82" s="321"/>
      <c r="AN82" s="21"/>
      <c r="AO82" s="24"/>
      <c r="AP82" s="96" t="str">
        <f t="shared" si="78"/>
        <v xml:space="preserve"> </v>
      </c>
      <c r="AQ82" s="69" t="str">
        <f t="shared" si="79"/>
        <v xml:space="preserve"> </v>
      </c>
      <c r="AR82" s="85" t="str">
        <f t="shared" si="80"/>
        <v xml:space="preserve"> </v>
      </c>
      <c r="AS82" s="70" t="str">
        <f t="shared" si="99"/>
        <v xml:space="preserve"> </v>
      </c>
      <c r="AT82" s="314"/>
      <c r="AU82" s="69" t="str">
        <f t="shared" si="81"/>
        <v xml:space="preserve"> </v>
      </c>
      <c r="AV82" s="85" t="str">
        <f t="shared" si="82"/>
        <v xml:space="preserve"> </v>
      </c>
      <c r="AW82" s="70" t="str">
        <f t="shared" si="100"/>
        <v xml:space="preserve"> </v>
      </c>
      <c r="AX82" s="314"/>
      <c r="AY82" s="205" t="str">
        <f t="shared" si="83"/>
        <v xml:space="preserve"> </v>
      </c>
      <c r="AZ82" s="206" t="str">
        <f t="shared" si="84"/>
        <v xml:space="preserve"> </v>
      </c>
      <c r="BA82" s="207" t="str">
        <f t="shared" si="101"/>
        <v xml:space="preserve"> </v>
      </c>
      <c r="BB82" s="315"/>
      <c r="BC82" s="205" t="str">
        <f t="shared" si="85"/>
        <v xml:space="preserve"> </v>
      </c>
      <c r="BD82" s="206" t="str">
        <f t="shared" si="86"/>
        <v xml:space="preserve"> </v>
      </c>
      <c r="BE82" s="207" t="str">
        <f t="shared" si="102"/>
        <v xml:space="preserve"> </v>
      </c>
      <c r="BF82" s="314"/>
      <c r="BG82" s="78" t="str">
        <f t="shared" si="87"/>
        <v xml:space="preserve"> </v>
      </c>
      <c r="BH82" s="87" t="str">
        <f t="shared" si="88"/>
        <v xml:space="preserve"> </v>
      </c>
      <c r="BI82" s="79" t="str">
        <f t="shared" si="103"/>
        <v xml:space="preserve"> </v>
      </c>
      <c r="BJ82" s="316"/>
      <c r="BK82" s="78" t="str">
        <f t="shared" si="89"/>
        <v xml:space="preserve"> </v>
      </c>
      <c r="BL82" s="87" t="str">
        <f t="shared" si="90"/>
        <v xml:space="preserve"> </v>
      </c>
      <c r="BM82" s="79" t="str">
        <f t="shared" si="104"/>
        <v xml:space="preserve"> </v>
      </c>
      <c r="BN82" s="314"/>
      <c r="BO82" s="80" t="str">
        <f t="shared" si="91"/>
        <v xml:space="preserve"> </v>
      </c>
      <c r="BP82" s="88" t="str">
        <f t="shared" si="92"/>
        <v xml:space="preserve"> </v>
      </c>
      <c r="BQ82" s="81" t="str">
        <f t="shared" si="105"/>
        <v xml:space="preserve"> </v>
      </c>
      <c r="BR82" s="317"/>
      <c r="BS82" s="201" t="str">
        <f t="shared" si="93"/>
        <v xml:space="preserve"> </v>
      </c>
      <c r="BT82" s="202" t="str">
        <f t="shared" si="94"/>
        <v xml:space="preserve"> </v>
      </c>
      <c r="BU82" s="203" t="str">
        <f t="shared" si="106"/>
        <v xml:space="preserve"> </v>
      </c>
      <c r="BV82" s="318"/>
      <c r="BW82" s="82" t="str">
        <f t="shared" si="95"/>
        <v xml:space="preserve"> </v>
      </c>
      <c r="BX82" s="89" t="str">
        <f t="shared" si="96"/>
        <v xml:space="preserve"> </v>
      </c>
      <c r="BY82" s="83" t="str">
        <f t="shared" si="107"/>
        <v xml:space="preserve"> </v>
      </c>
      <c r="BZ82" s="317"/>
      <c r="CA82" s="227" t="str">
        <f t="shared" si="97"/>
        <v xml:space="preserve"> </v>
      </c>
      <c r="CB82" s="228" t="str">
        <f t="shared" si="98"/>
        <v xml:space="preserve"> </v>
      </c>
      <c r="CC82" s="229" t="str">
        <f t="shared" si="108"/>
        <v xml:space="preserve"> </v>
      </c>
      <c r="CD82" s="317"/>
      <c r="CE82" s="27"/>
      <c r="CG82" s="98" t="str">
        <f t="shared" si="70"/>
        <v xml:space="preserve"> </v>
      </c>
      <c r="CH82" s="98" t="str">
        <f t="shared" si="70"/>
        <v xml:space="preserve"> </v>
      </c>
      <c r="CI82" s="98" t="str">
        <f t="shared" si="70"/>
        <v xml:space="preserve"> </v>
      </c>
      <c r="CK82" s="98" t="str">
        <f t="shared" si="71"/>
        <v xml:space="preserve"> </v>
      </c>
      <c r="CL82" s="98" t="str">
        <f t="shared" si="71"/>
        <v xml:space="preserve"> </v>
      </c>
      <c r="CM82" s="98" t="str">
        <f t="shared" si="71"/>
        <v xml:space="preserve"> </v>
      </c>
      <c r="CO82" s="22"/>
      <c r="DB82" s="28"/>
    </row>
    <row r="83" spans="1:106" s="26" customFormat="1" ht="24.95" customHeight="1" x14ac:dyDescent="0.25">
      <c r="A83" s="24"/>
      <c r="B83" s="311"/>
      <c r="C83" s="784"/>
      <c r="D83" s="785"/>
      <c r="E83" s="785"/>
      <c r="F83" s="786"/>
      <c r="G83" s="321"/>
      <c r="H83" s="321"/>
      <c r="I83" s="321"/>
      <c r="J83" s="321"/>
      <c r="K83" s="321"/>
      <c r="L83" s="321"/>
      <c r="M83" s="321"/>
      <c r="N83" s="321"/>
      <c r="O83" s="321"/>
      <c r="P83" s="321"/>
      <c r="Q83" s="321"/>
      <c r="R83" s="321"/>
      <c r="S83" s="321"/>
      <c r="T83" s="321"/>
      <c r="U83" s="321"/>
      <c r="V83" s="321"/>
      <c r="W83" s="179"/>
      <c r="X83" s="319" t="str">
        <f t="shared" si="72"/>
        <v xml:space="preserve"> </v>
      </c>
      <c r="Y83" s="319" t="str">
        <f t="shared" si="73"/>
        <v xml:space="preserve"> </v>
      </c>
      <c r="Z83" s="319" t="str">
        <f t="shared" si="74"/>
        <v xml:space="preserve"> </v>
      </c>
      <c r="AA83" s="319" t="str">
        <f t="shared" si="75"/>
        <v xml:space="preserve"> </v>
      </c>
      <c r="AB83" s="319" t="str">
        <f t="shared" si="76"/>
        <v xml:space="preserve"> </v>
      </c>
      <c r="AC83" s="96" t="str">
        <f t="shared" si="77"/>
        <v xml:space="preserve"> </v>
      </c>
      <c r="AD83" s="321"/>
      <c r="AE83" s="321"/>
      <c r="AF83" s="321"/>
      <c r="AG83" s="321"/>
      <c r="AH83" s="321"/>
      <c r="AI83" s="321"/>
      <c r="AJ83" s="321"/>
      <c r="AK83" s="321"/>
      <c r="AL83" s="321"/>
      <c r="AM83" s="321"/>
      <c r="AN83" s="21"/>
      <c r="AO83" s="24"/>
      <c r="AP83" s="96" t="str">
        <f t="shared" si="78"/>
        <v xml:space="preserve"> </v>
      </c>
      <c r="AQ83" s="69" t="str">
        <f t="shared" si="79"/>
        <v xml:space="preserve"> </v>
      </c>
      <c r="AR83" s="85" t="str">
        <f t="shared" si="80"/>
        <v xml:space="preserve"> </v>
      </c>
      <c r="AS83" s="70" t="str">
        <f t="shared" si="99"/>
        <v xml:space="preserve"> </v>
      </c>
      <c r="AT83" s="314"/>
      <c r="AU83" s="69" t="str">
        <f t="shared" si="81"/>
        <v xml:space="preserve"> </v>
      </c>
      <c r="AV83" s="85" t="str">
        <f t="shared" si="82"/>
        <v xml:space="preserve"> </v>
      </c>
      <c r="AW83" s="70" t="str">
        <f t="shared" si="100"/>
        <v xml:space="preserve"> </v>
      </c>
      <c r="AX83" s="314"/>
      <c r="AY83" s="205" t="str">
        <f t="shared" si="83"/>
        <v xml:space="preserve"> </v>
      </c>
      <c r="AZ83" s="206" t="str">
        <f t="shared" si="84"/>
        <v xml:space="preserve"> </v>
      </c>
      <c r="BA83" s="207" t="str">
        <f t="shared" si="101"/>
        <v xml:space="preserve"> </v>
      </c>
      <c r="BB83" s="315"/>
      <c r="BC83" s="205" t="str">
        <f t="shared" si="85"/>
        <v xml:space="preserve"> </v>
      </c>
      <c r="BD83" s="206" t="str">
        <f t="shared" si="86"/>
        <v xml:space="preserve"> </v>
      </c>
      <c r="BE83" s="207" t="str">
        <f t="shared" si="102"/>
        <v xml:space="preserve"> </v>
      </c>
      <c r="BF83" s="314"/>
      <c r="BG83" s="78" t="str">
        <f t="shared" si="87"/>
        <v xml:space="preserve"> </v>
      </c>
      <c r="BH83" s="87" t="str">
        <f t="shared" si="88"/>
        <v xml:space="preserve"> </v>
      </c>
      <c r="BI83" s="79" t="str">
        <f t="shared" si="103"/>
        <v xml:space="preserve"> </v>
      </c>
      <c r="BJ83" s="316"/>
      <c r="BK83" s="78" t="str">
        <f t="shared" si="89"/>
        <v xml:space="preserve"> </v>
      </c>
      <c r="BL83" s="87" t="str">
        <f t="shared" si="90"/>
        <v xml:space="preserve"> </v>
      </c>
      <c r="BM83" s="79" t="str">
        <f t="shared" si="104"/>
        <v xml:space="preserve"> </v>
      </c>
      <c r="BN83" s="314"/>
      <c r="BO83" s="80" t="str">
        <f t="shared" si="91"/>
        <v xml:space="preserve"> </v>
      </c>
      <c r="BP83" s="88" t="str">
        <f t="shared" si="92"/>
        <v xml:space="preserve"> </v>
      </c>
      <c r="BQ83" s="81" t="str">
        <f t="shared" si="105"/>
        <v xml:space="preserve"> </v>
      </c>
      <c r="BR83" s="317"/>
      <c r="BS83" s="201" t="str">
        <f t="shared" si="93"/>
        <v xml:space="preserve"> </v>
      </c>
      <c r="BT83" s="202" t="str">
        <f t="shared" si="94"/>
        <v xml:space="preserve"> </v>
      </c>
      <c r="BU83" s="203" t="str">
        <f t="shared" si="106"/>
        <v xml:space="preserve"> </v>
      </c>
      <c r="BV83" s="318"/>
      <c r="BW83" s="82" t="str">
        <f t="shared" si="95"/>
        <v xml:space="preserve"> </v>
      </c>
      <c r="BX83" s="89" t="str">
        <f t="shared" si="96"/>
        <v xml:space="preserve"> </v>
      </c>
      <c r="BY83" s="83" t="str">
        <f t="shared" si="107"/>
        <v xml:space="preserve"> </v>
      </c>
      <c r="BZ83" s="317"/>
      <c r="CA83" s="227" t="str">
        <f t="shared" si="97"/>
        <v xml:space="preserve"> </v>
      </c>
      <c r="CB83" s="228" t="str">
        <f t="shared" si="98"/>
        <v xml:space="preserve"> </v>
      </c>
      <c r="CC83" s="229" t="str">
        <f t="shared" si="108"/>
        <v xml:space="preserve"> </v>
      </c>
      <c r="CD83" s="317"/>
      <c r="CE83" s="27"/>
      <c r="CG83" s="98" t="str">
        <f t="shared" si="70"/>
        <v xml:space="preserve"> </v>
      </c>
      <c r="CH83" s="98" t="str">
        <f t="shared" si="70"/>
        <v xml:space="preserve"> </v>
      </c>
      <c r="CI83" s="98" t="str">
        <f t="shared" si="70"/>
        <v xml:space="preserve"> </v>
      </c>
      <c r="CK83" s="98" t="str">
        <f t="shared" si="71"/>
        <v xml:space="preserve"> </v>
      </c>
      <c r="CL83" s="98" t="str">
        <f t="shared" si="71"/>
        <v xml:space="preserve"> </v>
      </c>
      <c r="CM83" s="98" t="str">
        <f t="shared" si="71"/>
        <v xml:space="preserve"> </v>
      </c>
      <c r="CO83" s="22"/>
      <c r="DB83" s="28"/>
    </row>
    <row r="84" spans="1:106" s="26" customFormat="1" ht="24.95" customHeight="1" x14ac:dyDescent="0.25">
      <c r="A84" s="24"/>
      <c r="B84" s="311"/>
      <c r="C84" s="784"/>
      <c r="D84" s="785"/>
      <c r="E84" s="785"/>
      <c r="F84" s="786"/>
      <c r="G84" s="321"/>
      <c r="H84" s="321"/>
      <c r="I84" s="321"/>
      <c r="J84" s="321"/>
      <c r="K84" s="321"/>
      <c r="L84" s="321"/>
      <c r="M84" s="321"/>
      <c r="N84" s="321"/>
      <c r="O84" s="321"/>
      <c r="P84" s="321"/>
      <c r="Q84" s="321"/>
      <c r="R84" s="321"/>
      <c r="S84" s="321"/>
      <c r="T84" s="321"/>
      <c r="U84" s="321"/>
      <c r="V84" s="321"/>
      <c r="W84" s="179"/>
      <c r="X84" s="319" t="str">
        <f t="shared" si="72"/>
        <v xml:space="preserve"> </v>
      </c>
      <c r="Y84" s="319" t="str">
        <f t="shared" si="73"/>
        <v xml:space="preserve"> </v>
      </c>
      <c r="Z84" s="319" t="str">
        <f t="shared" si="74"/>
        <v xml:space="preserve"> </v>
      </c>
      <c r="AA84" s="319" t="str">
        <f t="shared" si="75"/>
        <v xml:space="preserve"> </v>
      </c>
      <c r="AB84" s="319" t="str">
        <f t="shared" si="76"/>
        <v xml:space="preserve"> </v>
      </c>
      <c r="AC84" s="96" t="str">
        <f t="shared" si="77"/>
        <v xml:space="preserve"> </v>
      </c>
      <c r="AD84" s="321"/>
      <c r="AE84" s="321"/>
      <c r="AF84" s="321"/>
      <c r="AG84" s="321"/>
      <c r="AH84" s="321"/>
      <c r="AI84" s="321"/>
      <c r="AJ84" s="321"/>
      <c r="AK84" s="321"/>
      <c r="AL84" s="321"/>
      <c r="AM84" s="321"/>
      <c r="AN84" s="21"/>
      <c r="AO84" s="24"/>
      <c r="AP84" s="96" t="str">
        <f t="shared" si="78"/>
        <v xml:space="preserve"> </v>
      </c>
      <c r="AQ84" s="69" t="str">
        <f t="shared" si="79"/>
        <v xml:space="preserve"> </v>
      </c>
      <c r="AR84" s="85" t="str">
        <f t="shared" si="80"/>
        <v xml:space="preserve"> </v>
      </c>
      <c r="AS84" s="70" t="str">
        <f t="shared" si="99"/>
        <v xml:space="preserve"> </v>
      </c>
      <c r="AT84" s="314"/>
      <c r="AU84" s="69" t="str">
        <f t="shared" si="81"/>
        <v xml:space="preserve"> </v>
      </c>
      <c r="AV84" s="85" t="str">
        <f t="shared" si="82"/>
        <v xml:space="preserve"> </v>
      </c>
      <c r="AW84" s="70" t="str">
        <f t="shared" si="100"/>
        <v xml:space="preserve"> </v>
      </c>
      <c r="AX84" s="314"/>
      <c r="AY84" s="205" t="str">
        <f t="shared" si="83"/>
        <v xml:space="preserve"> </v>
      </c>
      <c r="AZ84" s="206" t="str">
        <f t="shared" si="84"/>
        <v xml:space="preserve"> </v>
      </c>
      <c r="BA84" s="207" t="str">
        <f t="shared" si="101"/>
        <v xml:space="preserve"> </v>
      </c>
      <c r="BB84" s="315"/>
      <c r="BC84" s="205" t="str">
        <f t="shared" si="85"/>
        <v xml:space="preserve"> </v>
      </c>
      <c r="BD84" s="206" t="str">
        <f t="shared" si="86"/>
        <v xml:space="preserve"> </v>
      </c>
      <c r="BE84" s="207" t="str">
        <f t="shared" si="102"/>
        <v xml:space="preserve"> </v>
      </c>
      <c r="BF84" s="314"/>
      <c r="BG84" s="78" t="str">
        <f t="shared" si="87"/>
        <v xml:space="preserve"> </v>
      </c>
      <c r="BH84" s="87" t="str">
        <f t="shared" si="88"/>
        <v xml:space="preserve"> </v>
      </c>
      <c r="BI84" s="79" t="str">
        <f t="shared" si="103"/>
        <v xml:space="preserve"> </v>
      </c>
      <c r="BJ84" s="316"/>
      <c r="BK84" s="78" t="str">
        <f t="shared" si="89"/>
        <v xml:space="preserve"> </v>
      </c>
      <c r="BL84" s="87" t="str">
        <f t="shared" si="90"/>
        <v xml:space="preserve"> </v>
      </c>
      <c r="BM84" s="79" t="str">
        <f t="shared" si="104"/>
        <v xml:space="preserve"> </v>
      </c>
      <c r="BN84" s="314"/>
      <c r="BO84" s="80" t="str">
        <f t="shared" si="91"/>
        <v xml:space="preserve"> </v>
      </c>
      <c r="BP84" s="88" t="str">
        <f t="shared" si="92"/>
        <v xml:space="preserve"> </v>
      </c>
      <c r="BQ84" s="81" t="str">
        <f t="shared" si="105"/>
        <v xml:space="preserve"> </v>
      </c>
      <c r="BR84" s="317"/>
      <c r="BS84" s="201" t="str">
        <f t="shared" si="93"/>
        <v xml:space="preserve"> </v>
      </c>
      <c r="BT84" s="202" t="str">
        <f t="shared" si="94"/>
        <v xml:space="preserve"> </v>
      </c>
      <c r="BU84" s="203" t="str">
        <f t="shared" si="106"/>
        <v xml:space="preserve"> </v>
      </c>
      <c r="BV84" s="318"/>
      <c r="BW84" s="82" t="str">
        <f t="shared" si="95"/>
        <v xml:space="preserve"> </v>
      </c>
      <c r="BX84" s="89" t="str">
        <f t="shared" si="96"/>
        <v xml:space="preserve"> </v>
      </c>
      <c r="BY84" s="83" t="str">
        <f t="shared" si="107"/>
        <v xml:space="preserve"> </v>
      </c>
      <c r="BZ84" s="317"/>
      <c r="CA84" s="227" t="str">
        <f t="shared" si="97"/>
        <v xml:space="preserve"> </v>
      </c>
      <c r="CB84" s="228" t="str">
        <f t="shared" si="98"/>
        <v xml:space="preserve"> </v>
      </c>
      <c r="CC84" s="229" t="str">
        <f t="shared" si="108"/>
        <v xml:space="preserve"> </v>
      </c>
      <c r="CD84" s="317"/>
      <c r="CE84" s="27"/>
      <c r="CG84" s="98" t="str">
        <f t="shared" si="70"/>
        <v xml:space="preserve"> </v>
      </c>
      <c r="CH84" s="98" t="str">
        <f t="shared" si="70"/>
        <v xml:space="preserve"> </v>
      </c>
      <c r="CI84" s="98" t="str">
        <f t="shared" si="70"/>
        <v xml:space="preserve"> </v>
      </c>
      <c r="CK84" s="98" t="str">
        <f t="shared" si="71"/>
        <v xml:space="preserve"> </v>
      </c>
      <c r="CL84" s="98" t="str">
        <f t="shared" si="71"/>
        <v xml:space="preserve"> </v>
      </c>
      <c r="CM84" s="98" t="str">
        <f t="shared" si="71"/>
        <v xml:space="preserve"> </v>
      </c>
      <c r="CO84" s="22"/>
      <c r="DB84" s="28"/>
    </row>
    <row r="85" spans="1:106" s="26" customFormat="1" ht="24.95" customHeight="1" x14ac:dyDescent="0.25">
      <c r="A85" s="24"/>
      <c r="B85" s="311"/>
      <c r="C85" s="784"/>
      <c r="D85" s="785"/>
      <c r="E85" s="785"/>
      <c r="F85" s="786"/>
      <c r="G85" s="321"/>
      <c r="H85" s="321"/>
      <c r="I85" s="321"/>
      <c r="J85" s="321"/>
      <c r="K85" s="321"/>
      <c r="L85" s="321"/>
      <c r="M85" s="321"/>
      <c r="N85" s="321"/>
      <c r="O85" s="321"/>
      <c r="P85" s="321"/>
      <c r="Q85" s="321"/>
      <c r="R85" s="321"/>
      <c r="S85" s="321"/>
      <c r="T85" s="321"/>
      <c r="U85" s="321"/>
      <c r="V85" s="321"/>
      <c r="W85" s="179"/>
      <c r="X85" s="319" t="str">
        <f t="shared" si="72"/>
        <v xml:space="preserve"> </v>
      </c>
      <c r="Y85" s="319" t="str">
        <f t="shared" si="73"/>
        <v xml:space="preserve"> </v>
      </c>
      <c r="Z85" s="319" t="str">
        <f t="shared" si="74"/>
        <v xml:space="preserve"> </v>
      </c>
      <c r="AA85" s="319" t="str">
        <f t="shared" si="75"/>
        <v xml:space="preserve"> </v>
      </c>
      <c r="AB85" s="319" t="str">
        <f t="shared" si="76"/>
        <v xml:space="preserve"> </v>
      </c>
      <c r="AC85" s="96" t="str">
        <f t="shared" si="77"/>
        <v xml:space="preserve"> </v>
      </c>
      <c r="AD85" s="321"/>
      <c r="AE85" s="321"/>
      <c r="AF85" s="321"/>
      <c r="AG85" s="321"/>
      <c r="AH85" s="321"/>
      <c r="AI85" s="321"/>
      <c r="AJ85" s="321"/>
      <c r="AK85" s="321"/>
      <c r="AL85" s="321"/>
      <c r="AM85" s="321"/>
      <c r="AN85" s="21"/>
      <c r="AO85" s="24"/>
      <c r="AP85" s="96" t="str">
        <f t="shared" si="78"/>
        <v xml:space="preserve"> </v>
      </c>
      <c r="AQ85" s="69" t="str">
        <f t="shared" si="79"/>
        <v xml:space="preserve"> </v>
      </c>
      <c r="AR85" s="85" t="str">
        <f t="shared" si="80"/>
        <v xml:space="preserve"> </v>
      </c>
      <c r="AS85" s="70" t="str">
        <f t="shared" si="99"/>
        <v xml:space="preserve"> </v>
      </c>
      <c r="AT85" s="314"/>
      <c r="AU85" s="69" t="str">
        <f t="shared" si="81"/>
        <v xml:space="preserve"> </v>
      </c>
      <c r="AV85" s="85" t="str">
        <f t="shared" si="82"/>
        <v xml:space="preserve"> </v>
      </c>
      <c r="AW85" s="70" t="str">
        <f t="shared" si="100"/>
        <v xml:space="preserve"> </v>
      </c>
      <c r="AX85" s="314"/>
      <c r="AY85" s="205" t="str">
        <f t="shared" si="83"/>
        <v xml:space="preserve"> </v>
      </c>
      <c r="AZ85" s="206" t="str">
        <f t="shared" si="84"/>
        <v xml:space="preserve"> </v>
      </c>
      <c r="BA85" s="207" t="str">
        <f t="shared" si="101"/>
        <v xml:space="preserve"> </v>
      </c>
      <c r="BB85" s="315"/>
      <c r="BC85" s="205" t="str">
        <f t="shared" si="85"/>
        <v xml:space="preserve"> </v>
      </c>
      <c r="BD85" s="206" t="str">
        <f t="shared" si="86"/>
        <v xml:space="preserve"> </v>
      </c>
      <c r="BE85" s="207" t="str">
        <f t="shared" si="102"/>
        <v xml:space="preserve"> </v>
      </c>
      <c r="BF85" s="314"/>
      <c r="BG85" s="78" t="str">
        <f t="shared" si="87"/>
        <v xml:space="preserve"> </v>
      </c>
      <c r="BH85" s="87" t="str">
        <f t="shared" si="88"/>
        <v xml:space="preserve"> </v>
      </c>
      <c r="BI85" s="79" t="str">
        <f t="shared" si="103"/>
        <v xml:space="preserve"> </v>
      </c>
      <c r="BJ85" s="316"/>
      <c r="BK85" s="78" t="str">
        <f t="shared" si="89"/>
        <v xml:space="preserve"> </v>
      </c>
      <c r="BL85" s="87" t="str">
        <f t="shared" si="90"/>
        <v xml:space="preserve"> </v>
      </c>
      <c r="BM85" s="79" t="str">
        <f t="shared" si="104"/>
        <v xml:space="preserve"> </v>
      </c>
      <c r="BN85" s="314"/>
      <c r="BO85" s="80" t="str">
        <f t="shared" si="91"/>
        <v xml:space="preserve"> </v>
      </c>
      <c r="BP85" s="88" t="str">
        <f t="shared" si="92"/>
        <v xml:space="preserve"> </v>
      </c>
      <c r="BQ85" s="81" t="str">
        <f t="shared" si="105"/>
        <v xml:space="preserve"> </v>
      </c>
      <c r="BR85" s="317"/>
      <c r="BS85" s="201" t="str">
        <f t="shared" si="93"/>
        <v xml:space="preserve"> </v>
      </c>
      <c r="BT85" s="202" t="str">
        <f t="shared" si="94"/>
        <v xml:space="preserve"> </v>
      </c>
      <c r="BU85" s="203" t="str">
        <f t="shared" si="106"/>
        <v xml:space="preserve"> </v>
      </c>
      <c r="BV85" s="318"/>
      <c r="BW85" s="82" t="str">
        <f t="shared" si="95"/>
        <v xml:space="preserve"> </v>
      </c>
      <c r="BX85" s="89" t="str">
        <f t="shared" si="96"/>
        <v xml:space="preserve"> </v>
      </c>
      <c r="BY85" s="83" t="str">
        <f t="shared" si="107"/>
        <v xml:space="preserve"> </v>
      </c>
      <c r="BZ85" s="317"/>
      <c r="CA85" s="227" t="str">
        <f t="shared" si="97"/>
        <v xml:space="preserve"> </v>
      </c>
      <c r="CB85" s="228" t="str">
        <f t="shared" si="98"/>
        <v xml:space="preserve"> </v>
      </c>
      <c r="CC85" s="229" t="str">
        <f t="shared" si="108"/>
        <v xml:space="preserve"> </v>
      </c>
      <c r="CD85" s="317"/>
      <c r="CE85" s="27"/>
      <c r="CG85" s="98" t="str">
        <f t="shared" si="70"/>
        <v xml:space="preserve"> </v>
      </c>
      <c r="CH85" s="98" t="str">
        <f t="shared" si="70"/>
        <v xml:space="preserve"> </v>
      </c>
      <c r="CI85" s="98" t="str">
        <f t="shared" si="70"/>
        <v xml:space="preserve"> </v>
      </c>
      <c r="CK85" s="98" t="str">
        <f t="shared" si="71"/>
        <v xml:space="preserve"> </v>
      </c>
      <c r="CL85" s="98" t="str">
        <f t="shared" si="71"/>
        <v xml:space="preserve"> </v>
      </c>
      <c r="CM85" s="98" t="str">
        <f t="shared" si="71"/>
        <v xml:space="preserve"> </v>
      </c>
      <c r="CO85" s="22"/>
      <c r="DB85" s="28"/>
    </row>
    <row r="86" spans="1:106" s="26" customFormat="1" ht="24.95" customHeight="1" x14ac:dyDescent="0.25">
      <c r="A86" s="24"/>
      <c r="B86" s="311"/>
      <c r="C86" s="784"/>
      <c r="D86" s="785"/>
      <c r="E86" s="785"/>
      <c r="F86" s="786"/>
      <c r="G86" s="321"/>
      <c r="H86" s="321"/>
      <c r="I86" s="321"/>
      <c r="J86" s="321"/>
      <c r="K86" s="321"/>
      <c r="L86" s="321"/>
      <c r="M86" s="321"/>
      <c r="N86" s="321"/>
      <c r="O86" s="321"/>
      <c r="P86" s="321"/>
      <c r="Q86" s="321"/>
      <c r="R86" s="321"/>
      <c r="S86" s="321"/>
      <c r="T86" s="321"/>
      <c r="U86" s="321"/>
      <c r="V86" s="321"/>
      <c r="W86" s="179"/>
      <c r="X86" s="319" t="str">
        <f t="shared" si="72"/>
        <v xml:space="preserve"> </v>
      </c>
      <c r="Y86" s="319" t="str">
        <f t="shared" si="73"/>
        <v xml:space="preserve"> </v>
      </c>
      <c r="Z86" s="319" t="str">
        <f t="shared" si="74"/>
        <v xml:space="preserve"> </v>
      </c>
      <c r="AA86" s="319" t="str">
        <f t="shared" si="75"/>
        <v xml:space="preserve"> </v>
      </c>
      <c r="AB86" s="319" t="str">
        <f t="shared" si="76"/>
        <v xml:space="preserve"> </v>
      </c>
      <c r="AC86" s="96" t="str">
        <f t="shared" si="77"/>
        <v xml:space="preserve"> </v>
      </c>
      <c r="AD86" s="321"/>
      <c r="AE86" s="321"/>
      <c r="AF86" s="321"/>
      <c r="AG86" s="321"/>
      <c r="AH86" s="321"/>
      <c r="AI86" s="321"/>
      <c r="AJ86" s="321"/>
      <c r="AK86" s="321"/>
      <c r="AL86" s="321"/>
      <c r="AM86" s="321"/>
      <c r="AN86" s="21"/>
      <c r="AO86" s="24"/>
      <c r="AP86" s="96" t="str">
        <f t="shared" si="78"/>
        <v xml:space="preserve"> </v>
      </c>
      <c r="AQ86" s="69" t="str">
        <f t="shared" si="79"/>
        <v xml:space="preserve"> </v>
      </c>
      <c r="AR86" s="85" t="str">
        <f t="shared" si="80"/>
        <v xml:space="preserve"> </v>
      </c>
      <c r="AS86" s="70" t="str">
        <f t="shared" si="99"/>
        <v xml:space="preserve"> </v>
      </c>
      <c r="AT86" s="314"/>
      <c r="AU86" s="69" t="str">
        <f t="shared" si="81"/>
        <v xml:space="preserve"> </v>
      </c>
      <c r="AV86" s="85" t="str">
        <f t="shared" si="82"/>
        <v xml:space="preserve"> </v>
      </c>
      <c r="AW86" s="70" t="str">
        <f t="shared" si="100"/>
        <v xml:space="preserve"> </v>
      </c>
      <c r="AX86" s="314"/>
      <c r="AY86" s="205" t="str">
        <f t="shared" si="83"/>
        <v xml:space="preserve"> </v>
      </c>
      <c r="AZ86" s="206" t="str">
        <f t="shared" si="84"/>
        <v xml:space="preserve"> </v>
      </c>
      <c r="BA86" s="207" t="str">
        <f t="shared" si="101"/>
        <v xml:space="preserve"> </v>
      </c>
      <c r="BB86" s="315"/>
      <c r="BC86" s="205" t="str">
        <f t="shared" si="85"/>
        <v xml:space="preserve"> </v>
      </c>
      <c r="BD86" s="206" t="str">
        <f t="shared" si="86"/>
        <v xml:space="preserve"> </v>
      </c>
      <c r="BE86" s="207" t="str">
        <f t="shared" si="102"/>
        <v xml:space="preserve"> </v>
      </c>
      <c r="BF86" s="314"/>
      <c r="BG86" s="78" t="str">
        <f t="shared" si="87"/>
        <v xml:space="preserve"> </v>
      </c>
      <c r="BH86" s="87" t="str">
        <f t="shared" si="88"/>
        <v xml:space="preserve"> </v>
      </c>
      <c r="BI86" s="79" t="str">
        <f t="shared" si="103"/>
        <v xml:space="preserve"> </v>
      </c>
      <c r="BJ86" s="316"/>
      <c r="BK86" s="78" t="str">
        <f t="shared" si="89"/>
        <v xml:space="preserve"> </v>
      </c>
      <c r="BL86" s="87" t="str">
        <f t="shared" si="90"/>
        <v xml:space="preserve"> </v>
      </c>
      <c r="BM86" s="79" t="str">
        <f t="shared" si="104"/>
        <v xml:space="preserve"> </v>
      </c>
      <c r="BN86" s="314"/>
      <c r="BO86" s="80" t="str">
        <f t="shared" si="91"/>
        <v xml:space="preserve"> </v>
      </c>
      <c r="BP86" s="88" t="str">
        <f t="shared" si="92"/>
        <v xml:space="preserve"> </v>
      </c>
      <c r="BQ86" s="81" t="str">
        <f t="shared" si="105"/>
        <v xml:space="preserve"> </v>
      </c>
      <c r="BR86" s="317"/>
      <c r="BS86" s="201" t="str">
        <f t="shared" si="93"/>
        <v xml:space="preserve"> </v>
      </c>
      <c r="BT86" s="202" t="str">
        <f t="shared" si="94"/>
        <v xml:space="preserve"> </v>
      </c>
      <c r="BU86" s="203" t="str">
        <f t="shared" si="106"/>
        <v xml:space="preserve"> </v>
      </c>
      <c r="BV86" s="318"/>
      <c r="BW86" s="82" t="str">
        <f t="shared" si="95"/>
        <v xml:space="preserve"> </v>
      </c>
      <c r="BX86" s="89" t="str">
        <f t="shared" si="96"/>
        <v xml:space="preserve"> </v>
      </c>
      <c r="BY86" s="83" t="str">
        <f t="shared" si="107"/>
        <v xml:space="preserve"> </v>
      </c>
      <c r="BZ86" s="317"/>
      <c r="CA86" s="227" t="str">
        <f t="shared" si="97"/>
        <v xml:space="preserve"> </v>
      </c>
      <c r="CB86" s="228" t="str">
        <f t="shared" si="98"/>
        <v xml:space="preserve"> </v>
      </c>
      <c r="CC86" s="229" t="str">
        <f t="shared" si="108"/>
        <v xml:space="preserve"> </v>
      </c>
      <c r="CD86" s="317"/>
      <c r="CE86" s="27"/>
      <c r="CG86" s="98" t="str">
        <f t="shared" si="70"/>
        <v xml:space="preserve"> </v>
      </c>
      <c r="CH86" s="98" t="str">
        <f t="shared" si="70"/>
        <v xml:space="preserve"> </v>
      </c>
      <c r="CI86" s="98" t="str">
        <f t="shared" si="70"/>
        <v xml:space="preserve"> </v>
      </c>
      <c r="CK86" s="98" t="str">
        <f t="shared" si="71"/>
        <v xml:space="preserve"> </v>
      </c>
      <c r="CL86" s="98" t="str">
        <f t="shared" si="71"/>
        <v xml:space="preserve"> </v>
      </c>
      <c r="CM86" s="98" t="str">
        <f t="shared" si="71"/>
        <v xml:space="preserve"> </v>
      </c>
      <c r="CO86" s="22"/>
      <c r="DB86" s="28"/>
    </row>
    <row r="87" spans="1:106" s="26" customFormat="1" ht="24.95" customHeight="1" x14ac:dyDescent="0.25">
      <c r="A87" s="24"/>
      <c r="B87" s="311"/>
      <c r="C87" s="784"/>
      <c r="D87" s="785"/>
      <c r="E87" s="785"/>
      <c r="F87" s="786"/>
      <c r="G87" s="321"/>
      <c r="H87" s="321"/>
      <c r="I87" s="321"/>
      <c r="J87" s="321"/>
      <c r="K87" s="321"/>
      <c r="L87" s="321"/>
      <c r="M87" s="321"/>
      <c r="N87" s="321"/>
      <c r="O87" s="321"/>
      <c r="P87" s="321"/>
      <c r="Q87" s="321"/>
      <c r="R87" s="321"/>
      <c r="S87" s="321"/>
      <c r="T87" s="321"/>
      <c r="U87" s="321"/>
      <c r="V87" s="321"/>
      <c r="W87" s="179"/>
      <c r="X87" s="319" t="str">
        <f t="shared" si="72"/>
        <v xml:space="preserve"> </v>
      </c>
      <c r="Y87" s="319" t="str">
        <f t="shared" si="73"/>
        <v xml:space="preserve"> </v>
      </c>
      <c r="Z87" s="319" t="str">
        <f t="shared" si="74"/>
        <v xml:space="preserve"> </v>
      </c>
      <c r="AA87" s="319" t="str">
        <f t="shared" si="75"/>
        <v xml:space="preserve"> </v>
      </c>
      <c r="AB87" s="319" t="str">
        <f t="shared" si="76"/>
        <v xml:space="preserve"> </v>
      </c>
      <c r="AC87" s="96" t="str">
        <f t="shared" si="77"/>
        <v xml:space="preserve"> </v>
      </c>
      <c r="AD87" s="321"/>
      <c r="AE87" s="321"/>
      <c r="AF87" s="321"/>
      <c r="AG87" s="321"/>
      <c r="AH87" s="321"/>
      <c r="AI87" s="321"/>
      <c r="AJ87" s="321"/>
      <c r="AK87" s="321"/>
      <c r="AL87" s="321"/>
      <c r="AM87" s="321"/>
      <c r="AN87" s="21"/>
      <c r="AO87" s="24"/>
      <c r="AP87" s="96" t="str">
        <f t="shared" si="78"/>
        <v xml:space="preserve"> </v>
      </c>
      <c r="AQ87" s="69" t="str">
        <f t="shared" si="79"/>
        <v xml:space="preserve"> </v>
      </c>
      <c r="AR87" s="85" t="str">
        <f t="shared" si="80"/>
        <v xml:space="preserve"> </v>
      </c>
      <c r="AS87" s="70" t="str">
        <f t="shared" si="99"/>
        <v xml:space="preserve"> </v>
      </c>
      <c r="AT87" s="314"/>
      <c r="AU87" s="69" t="str">
        <f t="shared" si="81"/>
        <v xml:space="preserve"> </v>
      </c>
      <c r="AV87" s="85" t="str">
        <f t="shared" si="82"/>
        <v xml:space="preserve"> </v>
      </c>
      <c r="AW87" s="70" t="str">
        <f t="shared" si="100"/>
        <v xml:space="preserve"> </v>
      </c>
      <c r="AX87" s="314"/>
      <c r="AY87" s="205" t="str">
        <f t="shared" si="83"/>
        <v xml:space="preserve"> </v>
      </c>
      <c r="AZ87" s="206" t="str">
        <f t="shared" si="84"/>
        <v xml:space="preserve"> </v>
      </c>
      <c r="BA87" s="207" t="str">
        <f t="shared" si="101"/>
        <v xml:space="preserve"> </v>
      </c>
      <c r="BB87" s="315"/>
      <c r="BC87" s="205" t="str">
        <f t="shared" si="85"/>
        <v xml:space="preserve"> </v>
      </c>
      <c r="BD87" s="206" t="str">
        <f t="shared" si="86"/>
        <v xml:space="preserve"> </v>
      </c>
      <c r="BE87" s="207" t="str">
        <f t="shared" si="102"/>
        <v xml:space="preserve"> </v>
      </c>
      <c r="BF87" s="314"/>
      <c r="BG87" s="78" t="str">
        <f t="shared" si="87"/>
        <v xml:space="preserve"> </v>
      </c>
      <c r="BH87" s="87" t="str">
        <f t="shared" si="88"/>
        <v xml:space="preserve"> </v>
      </c>
      <c r="BI87" s="79" t="str">
        <f t="shared" si="103"/>
        <v xml:space="preserve"> </v>
      </c>
      <c r="BJ87" s="316"/>
      <c r="BK87" s="78" t="str">
        <f t="shared" si="89"/>
        <v xml:space="preserve"> </v>
      </c>
      <c r="BL87" s="87" t="str">
        <f t="shared" si="90"/>
        <v xml:space="preserve"> </v>
      </c>
      <c r="BM87" s="79" t="str">
        <f t="shared" si="104"/>
        <v xml:space="preserve"> </v>
      </c>
      <c r="BN87" s="314"/>
      <c r="BO87" s="80" t="str">
        <f t="shared" si="91"/>
        <v xml:space="preserve"> </v>
      </c>
      <c r="BP87" s="88" t="str">
        <f t="shared" si="92"/>
        <v xml:space="preserve"> </v>
      </c>
      <c r="BQ87" s="81" t="str">
        <f t="shared" si="105"/>
        <v xml:space="preserve"> </v>
      </c>
      <c r="BR87" s="317"/>
      <c r="BS87" s="201" t="str">
        <f t="shared" si="93"/>
        <v xml:space="preserve"> </v>
      </c>
      <c r="BT87" s="202" t="str">
        <f t="shared" si="94"/>
        <v xml:space="preserve"> </v>
      </c>
      <c r="BU87" s="203" t="str">
        <f t="shared" si="106"/>
        <v xml:space="preserve"> </v>
      </c>
      <c r="BV87" s="318"/>
      <c r="BW87" s="82" t="str">
        <f t="shared" si="95"/>
        <v xml:space="preserve"> </v>
      </c>
      <c r="BX87" s="89" t="str">
        <f t="shared" si="96"/>
        <v xml:space="preserve"> </v>
      </c>
      <c r="BY87" s="83" t="str">
        <f t="shared" si="107"/>
        <v xml:space="preserve"> </v>
      </c>
      <c r="BZ87" s="317"/>
      <c r="CA87" s="227" t="str">
        <f t="shared" si="97"/>
        <v xml:space="preserve"> </v>
      </c>
      <c r="CB87" s="228" t="str">
        <f t="shared" si="98"/>
        <v xml:space="preserve"> </v>
      </c>
      <c r="CC87" s="229" t="str">
        <f t="shared" si="108"/>
        <v xml:space="preserve"> </v>
      </c>
      <c r="CD87" s="317"/>
      <c r="CE87" s="27"/>
      <c r="CG87" s="98" t="str">
        <f t="shared" si="70"/>
        <v xml:space="preserve"> </v>
      </c>
      <c r="CH87" s="98" t="str">
        <f t="shared" si="70"/>
        <v xml:space="preserve"> </v>
      </c>
      <c r="CI87" s="98" t="str">
        <f t="shared" si="70"/>
        <v xml:space="preserve"> </v>
      </c>
      <c r="CK87" s="98" t="str">
        <f t="shared" si="71"/>
        <v xml:space="preserve"> </v>
      </c>
      <c r="CL87" s="98" t="str">
        <f t="shared" si="71"/>
        <v xml:space="preserve"> </v>
      </c>
      <c r="CM87" s="98" t="str">
        <f t="shared" si="71"/>
        <v xml:space="preserve"> </v>
      </c>
      <c r="CO87" s="22"/>
      <c r="DB87" s="28"/>
    </row>
    <row r="88" spans="1:106" s="26" customFormat="1" ht="24.95" customHeight="1" x14ac:dyDescent="0.25">
      <c r="A88" s="24"/>
      <c r="B88" s="311"/>
      <c r="C88" s="784"/>
      <c r="D88" s="785"/>
      <c r="E88" s="785"/>
      <c r="F88" s="786"/>
      <c r="G88" s="321"/>
      <c r="H88" s="321"/>
      <c r="I88" s="321"/>
      <c r="J88" s="321"/>
      <c r="K88" s="321"/>
      <c r="L88" s="321"/>
      <c r="M88" s="321"/>
      <c r="N88" s="321"/>
      <c r="O88" s="321"/>
      <c r="P88" s="321"/>
      <c r="Q88" s="321"/>
      <c r="R88" s="321"/>
      <c r="S88" s="321"/>
      <c r="T88" s="321"/>
      <c r="U88" s="321"/>
      <c r="V88" s="321"/>
      <c r="W88" s="179"/>
      <c r="X88" s="319" t="str">
        <f t="shared" si="72"/>
        <v xml:space="preserve"> </v>
      </c>
      <c r="Y88" s="319" t="str">
        <f t="shared" si="73"/>
        <v xml:space="preserve"> </v>
      </c>
      <c r="Z88" s="319" t="str">
        <f t="shared" si="74"/>
        <v xml:space="preserve"> </v>
      </c>
      <c r="AA88" s="319" t="str">
        <f t="shared" si="75"/>
        <v xml:space="preserve"> </v>
      </c>
      <c r="AB88" s="319" t="str">
        <f t="shared" si="76"/>
        <v xml:space="preserve"> </v>
      </c>
      <c r="AC88" s="96" t="str">
        <f t="shared" si="77"/>
        <v xml:space="preserve"> </v>
      </c>
      <c r="AD88" s="321"/>
      <c r="AE88" s="321"/>
      <c r="AF88" s="321"/>
      <c r="AG88" s="321"/>
      <c r="AH88" s="321"/>
      <c r="AI88" s="321"/>
      <c r="AJ88" s="321"/>
      <c r="AK88" s="321"/>
      <c r="AL88" s="321"/>
      <c r="AM88" s="321"/>
      <c r="AN88" s="21"/>
      <c r="AO88" s="24"/>
      <c r="AP88" s="96" t="str">
        <f t="shared" si="78"/>
        <v xml:space="preserve"> </v>
      </c>
      <c r="AQ88" s="69" t="str">
        <f t="shared" si="79"/>
        <v xml:space="preserve"> </v>
      </c>
      <c r="AR88" s="85" t="str">
        <f t="shared" si="80"/>
        <v xml:space="preserve"> </v>
      </c>
      <c r="AS88" s="70" t="str">
        <f t="shared" si="99"/>
        <v xml:space="preserve"> </v>
      </c>
      <c r="AT88" s="314"/>
      <c r="AU88" s="69" t="str">
        <f t="shared" si="81"/>
        <v xml:space="preserve"> </v>
      </c>
      <c r="AV88" s="85" t="str">
        <f t="shared" si="82"/>
        <v xml:space="preserve"> </v>
      </c>
      <c r="AW88" s="70" t="str">
        <f t="shared" si="100"/>
        <v xml:space="preserve"> </v>
      </c>
      <c r="AX88" s="314"/>
      <c r="AY88" s="205" t="str">
        <f t="shared" si="83"/>
        <v xml:space="preserve"> </v>
      </c>
      <c r="AZ88" s="206" t="str">
        <f t="shared" si="84"/>
        <v xml:space="preserve"> </v>
      </c>
      <c r="BA88" s="207" t="str">
        <f t="shared" si="101"/>
        <v xml:space="preserve"> </v>
      </c>
      <c r="BB88" s="315"/>
      <c r="BC88" s="205" t="str">
        <f t="shared" si="85"/>
        <v xml:space="preserve"> </v>
      </c>
      <c r="BD88" s="206" t="str">
        <f t="shared" si="86"/>
        <v xml:space="preserve"> </v>
      </c>
      <c r="BE88" s="207" t="str">
        <f t="shared" si="102"/>
        <v xml:space="preserve"> </v>
      </c>
      <c r="BF88" s="314"/>
      <c r="BG88" s="78" t="str">
        <f t="shared" si="87"/>
        <v xml:space="preserve"> </v>
      </c>
      <c r="BH88" s="87" t="str">
        <f t="shared" si="88"/>
        <v xml:space="preserve"> </v>
      </c>
      <c r="BI88" s="79" t="str">
        <f t="shared" si="103"/>
        <v xml:space="preserve"> </v>
      </c>
      <c r="BJ88" s="316"/>
      <c r="BK88" s="78" t="str">
        <f t="shared" si="89"/>
        <v xml:space="preserve"> </v>
      </c>
      <c r="BL88" s="87" t="str">
        <f t="shared" si="90"/>
        <v xml:space="preserve"> </v>
      </c>
      <c r="BM88" s="79" t="str">
        <f t="shared" si="104"/>
        <v xml:space="preserve"> </v>
      </c>
      <c r="BN88" s="314"/>
      <c r="BO88" s="80" t="str">
        <f t="shared" si="91"/>
        <v xml:space="preserve"> </v>
      </c>
      <c r="BP88" s="88" t="str">
        <f t="shared" si="92"/>
        <v xml:space="preserve"> </v>
      </c>
      <c r="BQ88" s="81" t="str">
        <f t="shared" si="105"/>
        <v xml:space="preserve"> </v>
      </c>
      <c r="BR88" s="317"/>
      <c r="BS88" s="201" t="str">
        <f t="shared" si="93"/>
        <v xml:space="preserve"> </v>
      </c>
      <c r="BT88" s="202" t="str">
        <f t="shared" si="94"/>
        <v xml:space="preserve"> </v>
      </c>
      <c r="BU88" s="203" t="str">
        <f t="shared" si="106"/>
        <v xml:space="preserve"> </v>
      </c>
      <c r="BV88" s="318"/>
      <c r="BW88" s="82" t="str">
        <f t="shared" si="95"/>
        <v xml:space="preserve"> </v>
      </c>
      <c r="BX88" s="89" t="str">
        <f t="shared" si="96"/>
        <v xml:space="preserve"> </v>
      </c>
      <c r="BY88" s="83" t="str">
        <f t="shared" si="107"/>
        <v xml:space="preserve"> </v>
      </c>
      <c r="BZ88" s="317"/>
      <c r="CA88" s="227" t="str">
        <f t="shared" si="97"/>
        <v xml:space="preserve"> </v>
      </c>
      <c r="CB88" s="228" t="str">
        <f t="shared" si="98"/>
        <v xml:space="preserve"> </v>
      </c>
      <c r="CC88" s="229" t="str">
        <f t="shared" si="108"/>
        <v xml:space="preserve"> </v>
      </c>
      <c r="CD88" s="317"/>
      <c r="CE88" s="27"/>
      <c r="CG88" s="98" t="str">
        <f t="shared" si="70"/>
        <v xml:space="preserve"> </v>
      </c>
      <c r="CH88" s="98" t="str">
        <f t="shared" si="70"/>
        <v xml:space="preserve"> </v>
      </c>
      <c r="CI88" s="98" t="str">
        <f t="shared" si="70"/>
        <v xml:space="preserve"> </v>
      </c>
      <c r="CK88" s="98" t="str">
        <f t="shared" si="71"/>
        <v xml:space="preserve"> </v>
      </c>
      <c r="CL88" s="98" t="str">
        <f t="shared" si="71"/>
        <v xml:space="preserve"> </v>
      </c>
      <c r="CM88" s="98" t="str">
        <f t="shared" si="71"/>
        <v xml:space="preserve"> </v>
      </c>
      <c r="CO88" s="22"/>
      <c r="DB88" s="28"/>
    </row>
    <row r="89" spans="1:106" s="26" customFormat="1" ht="24.95" customHeight="1" x14ac:dyDescent="0.25">
      <c r="A89" s="24"/>
      <c r="B89" s="311"/>
      <c r="C89" s="784"/>
      <c r="D89" s="785"/>
      <c r="E89" s="785"/>
      <c r="F89" s="786"/>
      <c r="G89" s="321"/>
      <c r="H89" s="321"/>
      <c r="I89" s="321"/>
      <c r="J89" s="321"/>
      <c r="K89" s="321"/>
      <c r="L89" s="321"/>
      <c r="M89" s="321"/>
      <c r="N89" s="321"/>
      <c r="O89" s="321"/>
      <c r="P89" s="321"/>
      <c r="Q89" s="321"/>
      <c r="R89" s="321"/>
      <c r="S89" s="321"/>
      <c r="T89" s="321"/>
      <c r="U89" s="321"/>
      <c r="V89" s="321"/>
      <c r="W89" s="179"/>
      <c r="X89" s="319" t="str">
        <f t="shared" si="72"/>
        <v xml:space="preserve"> </v>
      </c>
      <c r="Y89" s="319" t="str">
        <f t="shared" si="73"/>
        <v xml:space="preserve"> </v>
      </c>
      <c r="Z89" s="319" t="str">
        <f t="shared" si="74"/>
        <v xml:space="preserve"> </v>
      </c>
      <c r="AA89" s="319" t="str">
        <f t="shared" si="75"/>
        <v xml:space="preserve"> </v>
      </c>
      <c r="AB89" s="319" t="str">
        <f t="shared" si="76"/>
        <v xml:space="preserve"> </v>
      </c>
      <c r="AC89" s="96" t="str">
        <f t="shared" si="77"/>
        <v xml:space="preserve"> </v>
      </c>
      <c r="AD89" s="321"/>
      <c r="AE89" s="321"/>
      <c r="AF89" s="321"/>
      <c r="AG89" s="321"/>
      <c r="AH89" s="321"/>
      <c r="AI89" s="321"/>
      <c r="AJ89" s="321"/>
      <c r="AK89" s="321"/>
      <c r="AL89" s="321"/>
      <c r="AM89" s="321"/>
      <c r="AN89" s="21"/>
      <c r="AO89" s="24"/>
      <c r="AP89" s="96" t="str">
        <f t="shared" si="78"/>
        <v xml:space="preserve"> </v>
      </c>
      <c r="AQ89" s="69" t="str">
        <f t="shared" si="79"/>
        <v xml:space="preserve"> </v>
      </c>
      <c r="AR89" s="85" t="str">
        <f t="shared" si="80"/>
        <v xml:space="preserve"> </v>
      </c>
      <c r="AS89" s="70" t="str">
        <f t="shared" si="99"/>
        <v xml:space="preserve"> </v>
      </c>
      <c r="AT89" s="314"/>
      <c r="AU89" s="69" t="str">
        <f t="shared" si="81"/>
        <v xml:space="preserve"> </v>
      </c>
      <c r="AV89" s="85" t="str">
        <f t="shared" si="82"/>
        <v xml:space="preserve"> </v>
      </c>
      <c r="AW89" s="70" t="str">
        <f t="shared" si="100"/>
        <v xml:space="preserve"> </v>
      </c>
      <c r="AX89" s="314"/>
      <c r="AY89" s="205" t="str">
        <f t="shared" si="83"/>
        <v xml:space="preserve"> </v>
      </c>
      <c r="AZ89" s="206" t="str">
        <f t="shared" si="84"/>
        <v xml:space="preserve"> </v>
      </c>
      <c r="BA89" s="207" t="str">
        <f t="shared" si="101"/>
        <v xml:space="preserve"> </v>
      </c>
      <c r="BB89" s="315"/>
      <c r="BC89" s="205" t="str">
        <f t="shared" si="85"/>
        <v xml:space="preserve"> </v>
      </c>
      <c r="BD89" s="206" t="str">
        <f t="shared" si="86"/>
        <v xml:space="preserve"> </v>
      </c>
      <c r="BE89" s="207" t="str">
        <f t="shared" si="102"/>
        <v xml:space="preserve"> </v>
      </c>
      <c r="BF89" s="314"/>
      <c r="BG89" s="78" t="str">
        <f t="shared" si="87"/>
        <v xml:space="preserve"> </v>
      </c>
      <c r="BH89" s="87" t="str">
        <f t="shared" si="88"/>
        <v xml:space="preserve"> </v>
      </c>
      <c r="BI89" s="79" t="str">
        <f t="shared" si="103"/>
        <v xml:space="preserve"> </v>
      </c>
      <c r="BJ89" s="316"/>
      <c r="BK89" s="78" t="str">
        <f t="shared" si="89"/>
        <v xml:space="preserve"> </v>
      </c>
      <c r="BL89" s="87" t="str">
        <f t="shared" si="90"/>
        <v xml:space="preserve"> </v>
      </c>
      <c r="BM89" s="79" t="str">
        <f t="shared" si="104"/>
        <v xml:space="preserve"> </v>
      </c>
      <c r="BN89" s="314"/>
      <c r="BO89" s="80" t="str">
        <f t="shared" si="91"/>
        <v xml:space="preserve"> </v>
      </c>
      <c r="BP89" s="88" t="str">
        <f t="shared" si="92"/>
        <v xml:space="preserve"> </v>
      </c>
      <c r="BQ89" s="81" t="str">
        <f t="shared" si="105"/>
        <v xml:space="preserve"> </v>
      </c>
      <c r="BR89" s="317"/>
      <c r="BS89" s="201" t="str">
        <f t="shared" si="93"/>
        <v xml:space="preserve"> </v>
      </c>
      <c r="BT89" s="202" t="str">
        <f t="shared" si="94"/>
        <v xml:space="preserve"> </v>
      </c>
      <c r="BU89" s="203" t="str">
        <f t="shared" si="106"/>
        <v xml:space="preserve"> </v>
      </c>
      <c r="BV89" s="318"/>
      <c r="BW89" s="82" t="str">
        <f t="shared" si="95"/>
        <v xml:space="preserve"> </v>
      </c>
      <c r="BX89" s="89" t="str">
        <f t="shared" si="96"/>
        <v xml:space="preserve"> </v>
      </c>
      <c r="BY89" s="83" t="str">
        <f t="shared" si="107"/>
        <v xml:space="preserve"> </v>
      </c>
      <c r="BZ89" s="317"/>
      <c r="CA89" s="227" t="str">
        <f t="shared" si="97"/>
        <v xml:space="preserve"> </v>
      </c>
      <c r="CB89" s="228" t="str">
        <f t="shared" si="98"/>
        <v xml:space="preserve"> </v>
      </c>
      <c r="CC89" s="229" t="str">
        <f t="shared" si="108"/>
        <v xml:space="preserve"> </v>
      </c>
      <c r="CD89" s="317"/>
      <c r="CE89" s="27"/>
      <c r="CG89" s="98" t="str">
        <f t="shared" si="70"/>
        <v xml:space="preserve"> </v>
      </c>
      <c r="CH89" s="98" t="str">
        <f t="shared" si="70"/>
        <v xml:space="preserve"> </v>
      </c>
      <c r="CI89" s="98" t="str">
        <f t="shared" si="70"/>
        <v xml:space="preserve"> </v>
      </c>
      <c r="CK89" s="98" t="str">
        <f t="shared" si="71"/>
        <v xml:space="preserve"> </v>
      </c>
      <c r="CL89" s="98" t="str">
        <f t="shared" si="71"/>
        <v xml:space="preserve"> </v>
      </c>
      <c r="CM89" s="98" t="str">
        <f t="shared" si="71"/>
        <v xml:space="preserve"> </v>
      </c>
      <c r="CO89" s="22"/>
      <c r="DB89" s="28"/>
    </row>
    <row r="90" spans="1:106" s="26" customFormat="1" ht="24.95" customHeight="1" x14ac:dyDescent="0.25">
      <c r="A90" s="24"/>
      <c r="B90" s="311"/>
      <c r="C90" s="784"/>
      <c r="D90" s="785"/>
      <c r="E90" s="785"/>
      <c r="F90" s="786"/>
      <c r="G90" s="321"/>
      <c r="H90" s="321"/>
      <c r="I90" s="321"/>
      <c r="J90" s="321"/>
      <c r="K90" s="321"/>
      <c r="L90" s="321"/>
      <c r="M90" s="321"/>
      <c r="N90" s="321"/>
      <c r="O90" s="321"/>
      <c r="P90" s="321"/>
      <c r="Q90" s="321"/>
      <c r="R90" s="321"/>
      <c r="S90" s="321"/>
      <c r="T90" s="321"/>
      <c r="U90" s="321"/>
      <c r="V90" s="321"/>
      <c r="W90" s="179"/>
      <c r="X90" s="319" t="str">
        <f t="shared" si="72"/>
        <v xml:space="preserve"> </v>
      </c>
      <c r="Y90" s="319" t="str">
        <f t="shared" si="73"/>
        <v xml:space="preserve"> </v>
      </c>
      <c r="Z90" s="319" t="str">
        <f t="shared" si="74"/>
        <v xml:space="preserve"> </v>
      </c>
      <c r="AA90" s="319" t="str">
        <f t="shared" si="75"/>
        <v xml:space="preserve"> </v>
      </c>
      <c r="AB90" s="319" t="str">
        <f t="shared" si="76"/>
        <v xml:space="preserve"> </v>
      </c>
      <c r="AC90" s="96" t="str">
        <f t="shared" si="77"/>
        <v xml:space="preserve"> </v>
      </c>
      <c r="AD90" s="321"/>
      <c r="AE90" s="321"/>
      <c r="AF90" s="321"/>
      <c r="AG90" s="321"/>
      <c r="AH90" s="321"/>
      <c r="AI90" s="321"/>
      <c r="AJ90" s="321"/>
      <c r="AK90" s="321"/>
      <c r="AL90" s="321"/>
      <c r="AM90" s="321"/>
      <c r="AN90" s="21"/>
      <c r="AO90" s="24"/>
      <c r="AP90" s="96" t="str">
        <f t="shared" si="78"/>
        <v xml:space="preserve"> </v>
      </c>
      <c r="AQ90" s="69" t="str">
        <f t="shared" si="79"/>
        <v xml:space="preserve"> </v>
      </c>
      <c r="AR90" s="85" t="str">
        <f t="shared" si="80"/>
        <v xml:space="preserve"> </v>
      </c>
      <c r="AS90" s="70" t="str">
        <f t="shared" si="99"/>
        <v xml:space="preserve"> </v>
      </c>
      <c r="AT90" s="314"/>
      <c r="AU90" s="69" t="str">
        <f t="shared" si="81"/>
        <v xml:space="preserve"> </v>
      </c>
      <c r="AV90" s="85" t="str">
        <f t="shared" si="82"/>
        <v xml:space="preserve"> </v>
      </c>
      <c r="AW90" s="70" t="str">
        <f t="shared" si="100"/>
        <v xml:space="preserve"> </v>
      </c>
      <c r="AX90" s="314"/>
      <c r="AY90" s="205" t="str">
        <f t="shared" si="83"/>
        <v xml:space="preserve"> </v>
      </c>
      <c r="AZ90" s="206" t="str">
        <f t="shared" si="84"/>
        <v xml:space="preserve"> </v>
      </c>
      <c r="BA90" s="207" t="str">
        <f t="shared" si="101"/>
        <v xml:space="preserve"> </v>
      </c>
      <c r="BB90" s="315"/>
      <c r="BC90" s="205" t="str">
        <f t="shared" si="85"/>
        <v xml:space="preserve"> </v>
      </c>
      <c r="BD90" s="206" t="str">
        <f t="shared" si="86"/>
        <v xml:space="preserve"> </v>
      </c>
      <c r="BE90" s="207" t="str">
        <f t="shared" si="102"/>
        <v xml:space="preserve"> </v>
      </c>
      <c r="BF90" s="314"/>
      <c r="BG90" s="78" t="str">
        <f t="shared" si="87"/>
        <v xml:space="preserve"> </v>
      </c>
      <c r="BH90" s="87" t="str">
        <f t="shared" si="88"/>
        <v xml:space="preserve"> </v>
      </c>
      <c r="BI90" s="79" t="str">
        <f t="shared" si="103"/>
        <v xml:space="preserve"> </v>
      </c>
      <c r="BJ90" s="316"/>
      <c r="BK90" s="78" t="str">
        <f t="shared" si="89"/>
        <v xml:space="preserve"> </v>
      </c>
      <c r="BL90" s="87" t="str">
        <f t="shared" si="90"/>
        <v xml:space="preserve"> </v>
      </c>
      <c r="BM90" s="79" t="str">
        <f t="shared" si="104"/>
        <v xml:space="preserve"> </v>
      </c>
      <c r="BN90" s="314"/>
      <c r="BO90" s="80" t="str">
        <f t="shared" si="91"/>
        <v xml:space="preserve"> </v>
      </c>
      <c r="BP90" s="88" t="str">
        <f t="shared" si="92"/>
        <v xml:space="preserve"> </v>
      </c>
      <c r="BQ90" s="81" t="str">
        <f t="shared" si="105"/>
        <v xml:space="preserve"> </v>
      </c>
      <c r="BR90" s="317"/>
      <c r="BS90" s="201" t="str">
        <f t="shared" si="93"/>
        <v xml:space="preserve"> </v>
      </c>
      <c r="BT90" s="202" t="str">
        <f t="shared" si="94"/>
        <v xml:space="preserve"> </v>
      </c>
      <c r="BU90" s="203" t="str">
        <f t="shared" si="106"/>
        <v xml:space="preserve"> </v>
      </c>
      <c r="BV90" s="318"/>
      <c r="BW90" s="82" t="str">
        <f t="shared" si="95"/>
        <v xml:space="preserve"> </v>
      </c>
      <c r="BX90" s="89" t="str">
        <f t="shared" si="96"/>
        <v xml:space="preserve"> </v>
      </c>
      <c r="BY90" s="83" t="str">
        <f t="shared" si="107"/>
        <v xml:space="preserve"> </v>
      </c>
      <c r="BZ90" s="317"/>
      <c r="CA90" s="227" t="str">
        <f t="shared" si="97"/>
        <v xml:space="preserve"> </v>
      </c>
      <c r="CB90" s="228" t="str">
        <f t="shared" si="98"/>
        <v xml:space="preserve"> </v>
      </c>
      <c r="CC90" s="229" t="str">
        <f t="shared" si="108"/>
        <v xml:space="preserve"> </v>
      </c>
      <c r="CD90" s="317"/>
      <c r="CE90" s="27"/>
      <c r="CG90" s="98" t="str">
        <f t="shared" si="70"/>
        <v xml:space="preserve"> </v>
      </c>
      <c r="CH90" s="98" t="str">
        <f t="shared" si="70"/>
        <v xml:space="preserve"> </v>
      </c>
      <c r="CI90" s="98" t="str">
        <f t="shared" si="70"/>
        <v xml:space="preserve"> </v>
      </c>
      <c r="CK90" s="98" t="str">
        <f t="shared" si="71"/>
        <v xml:space="preserve"> </v>
      </c>
      <c r="CL90" s="98" t="str">
        <f t="shared" si="71"/>
        <v xml:space="preserve"> </v>
      </c>
      <c r="CM90" s="98" t="str">
        <f t="shared" si="71"/>
        <v xml:space="preserve"> </v>
      </c>
      <c r="CO90" s="22"/>
      <c r="DB90" s="28"/>
    </row>
    <row r="91" spans="1:106" s="26" customFormat="1" ht="24.95" customHeight="1" x14ac:dyDescent="0.25">
      <c r="A91" s="24"/>
      <c r="B91" s="311"/>
      <c r="C91" s="784"/>
      <c r="D91" s="785"/>
      <c r="E91" s="785"/>
      <c r="F91" s="786"/>
      <c r="G91" s="321"/>
      <c r="H91" s="321"/>
      <c r="I91" s="321"/>
      <c r="J91" s="321"/>
      <c r="K91" s="321"/>
      <c r="L91" s="321"/>
      <c r="M91" s="321"/>
      <c r="N91" s="321"/>
      <c r="O91" s="321"/>
      <c r="P91" s="321"/>
      <c r="Q91" s="321"/>
      <c r="R91" s="321"/>
      <c r="S91" s="321"/>
      <c r="T91" s="321"/>
      <c r="U91" s="321"/>
      <c r="V91" s="321"/>
      <c r="W91" s="179"/>
      <c r="X91" s="319" t="str">
        <f t="shared" si="72"/>
        <v xml:space="preserve"> </v>
      </c>
      <c r="Y91" s="319" t="str">
        <f t="shared" si="73"/>
        <v xml:space="preserve"> </v>
      </c>
      <c r="Z91" s="319" t="str">
        <f t="shared" si="74"/>
        <v xml:space="preserve"> </v>
      </c>
      <c r="AA91" s="319" t="str">
        <f t="shared" si="75"/>
        <v xml:space="preserve"> </v>
      </c>
      <c r="AB91" s="319" t="str">
        <f t="shared" si="76"/>
        <v xml:space="preserve"> </v>
      </c>
      <c r="AC91" s="96" t="str">
        <f t="shared" si="77"/>
        <v xml:space="preserve"> </v>
      </c>
      <c r="AD91" s="321"/>
      <c r="AE91" s="321"/>
      <c r="AF91" s="321"/>
      <c r="AG91" s="321"/>
      <c r="AH91" s="321"/>
      <c r="AI91" s="321"/>
      <c r="AJ91" s="321"/>
      <c r="AK91" s="321"/>
      <c r="AL91" s="321"/>
      <c r="AM91" s="321"/>
      <c r="AN91" s="21"/>
      <c r="AO91" s="24"/>
      <c r="AP91" s="96" t="str">
        <f t="shared" si="78"/>
        <v xml:space="preserve"> </v>
      </c>
      <c r="AQ91" s="69" t="str">
        <f t="shared" si="79"/>
        <v xml:space="preserve"> </v>
      </c>
      <c r="AR91" s="85" t="str">
        <f t="shared" si="80"/>
        <v xml:space="preserve"> </v>
      </c>
      <c r="AS91" s="70" t="str">
        <f t="shared" si="99"/>
        <v xml:space="preserve"> </v>
      </c>
      <c r="AT91" s="314"/>
      <c r="AU91" s="69" t="str">
        <f t="shared" si="81"/>
        <v xml:space="preserve"> </v>
      </c>
      <c r="AV91" s="85" t="str">
        <f t="shared" si="82"/>
        <v xml:space="preserve"> </v>
      </c>
      <c r="AW91" s="70" t="str">
        <f t="shared" si="100"/>
        <v xml:space="preserve"> </v>
      </c>
      <c r="AX91" s="314"/>
      <c r="AY91" s="205" t="str">
        <f t="shared" si="83"/>
        <v xml:space="preserve"> </v>
      </c>
      <c r="AZ91" s="206" t="str">
        <f t="shared" si="84"/>
        <v xml:space="preserve"> </v>
      </c>
      <c r="BA91" s="207" t="str">
        <f t="shared" si="101"/>
        <v xml:space="preserve"> </v>
      </c>
      <c r="BB91" s="315"/>
      <c r="BC91" s="205" t="str">
        <f t="shared" si="85"/>
        <v xml:space="preserve"> </v>
      </c>
      <c r="BD91" s="206" t="str">
        <f t="shared" si="86"/>
        <v xml:space="preserve"> </v>
      </c>
      <c r="BE91" s="207" t="str">
        <f t="shared" si="102"/>
        <v xml:space="preserve"> </v>
      </c>
      <c r="BF91" s="314"/>
      <c r="BG91" s="78" t="str">
        <f t="shared" si="87"/>
        <v xml:space="preserve"> </v>
      </c>
      <c r="BH91" s="87" t="str">
        <f t="shared" si="88"/>
        <v xml:space="preserve"> </v>
      </c>
      <c r="BI91" s="79" t="str">
        <f t="shared" si="103"/>
        <v xml:space="preserve"> </v>
      </c>
      <c r="BJ91" s="316"/>
      <c r="BK91" s="78" t="str">
        <f t="shared" si="89"/>
        <v xml:space="preserve"> </v>
      </c>
      <c r="BL91" s="87" t="str">
        <f t="shared" si="90"/>
        <v xml:space="preserve"> </v>
      </c>
      <c r="BM91" s="79" t="str">
        <f t="shared" si="104"/>
        <v xml:space="preserve"> </v>
      </c>
      <c r="BN91" s="314"/>
      <c r="BO91" s="80" t="str">
        <f t="shared" si="91"/>
        <v xml:space="preserve"> </v>
      </c>
      <c r="BP91" s="88" t="str">
        <f t="shared" si="92"/>
        <v xml:space="preserve"> </v>
      </c>
      <c r="BQ91" s="81" t="str">
        <f t="shared" si="105"/>
        <v xml:space="preserve"> </v>
      </c>
      <c r="BR91" s="317"/>
      <c r="BS91" s="201" t="str">
        <f t="shared" si="93"/>
        <v xml:space="preserve"> </v>
      </c>
      <c r="BT91" s="202" t="str">
        <f t="shared" si="94"/>
        <v xml:space="preserve"> </v>
      </c>
      <c r="BU91" s="203" t="str">
        <f t="shared" si="106"/>
        <v xml:space="preserve"> </v>
      </c>
      <c r="BV91" s="318"/>
      <c r="BW91" s="82" t="str">
        <f t="shared" si="95"/>
        <v xml:space="preserve"> </v>
      </c>
      <c r="BX91" s="89" t="str">
        <f t="shared" si="96"/>
        <v xml:space="preserve"> </v>
      </c>
      <c r="BY91" s="83" t="str">
        <f t="shared" si="107"/>
        <v xml:space="preserve"> </v>
      </c>
      <c r="BZ91" s="317"/>
      <c r="CA91" s="227" t="str">
        <f t="shared" si="97"/>
        <v xml:space="preserve"> </v>
      </c>
      <c r="CB91" s="228" t="str">
        <f t="shared" si="98"/>
        <v xml:space="preserve"> </v>
      </c>
      <c r="CC91" s="229" t="str">
        <f t="shared" si="108"/>
        <v xml:space="preserve"> </v>
      </c>
      <c r="CD91" s="317"/>
      <c r="CE91" s="27"/>
      <c r="CG91" s="98" t="str">
        <f t="shared" si="70"/>
        <v xml:space="preserve"> </v>
      </c>
      <c r="CH91" s="98" t="str">
        <f t="shared" si="70"/>
        <v xml:space="preserve"> </v>
      </c>
      <c r="CI91" s="98" t="str">
        <f t="shared" si="70"/>
        <v xml:space="preserve"> </v>
      </c>
      <c r="CK91" s="98" t="str">
        <f t="shared" si="71"/>
        <v xml:space="preserve"> </v>
      </c>
      <c r="CL91" s="98" t="str">
        <f t="shared" si="71"/>
        <v xml:space="preserve"> </v>
      </c>
      <c r="CM91" s="98" t="str">
        <f t="shared" si="71"/>
        <v xml:space="preserve"> </v>
      </c>
      <c r="CO91" s="22"/>
      <c r="DB91" s="28"/>
    </row>
    <row r="92" spans="1:106" s="26" customFormat="1" ht="24.95" customHeight="1" x14ac:dyDescent="0.25">
      <c r="A92" s="24"/>
      <c r="B92" s="311"/>
      <c r="C92" s="784"/>
      <c r="D92" s="785"/>
      <c r="E92" s="785"/>
      <c r="F92" s="786"/>
      <c r="G92" s="321"/>
      <c r="H92" s="321"/>
      <c r="I92" s="321"/>
      <c r="J92" s="321"/>
      <c r="K92" s="321"/>
      <c r="L92" s="321"/>
      <c r="M92" s="321"/>
      <c r="N92" s="321"/>
      <c r="O92" s="321"/>
      <c r="P92" s="321"/>
      <c r="Q92" s="321"/>
      <c r="R92" s="321"/>
      <c r="S92" s="321"/>
      <c r="T92" s="321"/>
      <c r="U92" s="321"/>
      <c r="V92" s="321"/>
      <c r="W92" s="179"/>
      <c r="X92" s="319" t="str">
        <f t="shared" si="72"/>
        <v xml:space="preserve"> </v>
      </c>
      <c r="Y92" s="319" t="str">
        <f t="shared" si="73"/>
        <v xml:space="preserve"> </v>
      </c>
      <c r="Z92" s="319" t="str">
        <f t="shared" si="74"/>
        <v xml:space="preserve"> </v>
      </c>
      <c r="AA92" s="319" t="str">
        <f t="shared" si="75"/>
        <v xml:space="preserve"> </v>
      </c>
      <c r="AB92" s="319" t="str">
        <f t="shared" si="76"/>
        <v xml:space="preserve"> </v>
      </c>
      <c r="AC92" s="96" t="str">
        <f t="shared" si="77"/>
        <v xml:space="preserve"> </v>
      </c>
      <c r="AD92" s="321"/>
      <c r="AE92" s="321"/>
      <c r="AF92" s="321"/>
      <c r="AG92" s="321"/>
      <c r="AH92" s="321"/>
      <c r="AI92" s="321"/>
      <c r="AJ92" s="321"/>
      <c r="AK92" s="321"/>
      <c r="AL92" s="321"/>
      <c r="AM92" s="321"/>
      <c r="AN92" s="21"/>
      <c r="AO92" s="24"/>
      <c r="AP92" s="96" t="str">
        <f t="shared" si="78"/>
        <v xml:space="preserve"> </v>
      </c>
      <c r="AQ92" s="69" t="str">
        <f t="shared" si="79"/>
        <v xml:space="preserve"> </v>
      </c>
      <c r="AR92" s="85" t="str">
        <f t="shared" si="80"/>
        <v xml:space="preserve"> </v>
      </c>
      <c r="AS92" s="70" t="str">
        <f t="shared" si="99"/>
        <v xml:space="preserve"> </v>
      </c>
      <c r="AT92" s="314"/>
      <c r="AU92" s="69" t="str">
        <f t="shared" si="81"/>
        <v xml:space="preserve"> </v>
      </c>
      <c r="AV92" s="85" t="str">
        <f t="shared" si="82"/>
        <v xml:space="preserve"> </v>
      </c>
      <c r="AW92" s="70" t="str">
        <f t="shared" si="100"/>
        <v xml:space="preserve"> </v>
      </c>
      <c r="AX92" s="314"/>
      <c r="AY92" s="205" t="str">
        <f t="shared" si="83"/>
        <v xml:space="preserve"> </v>
      </c>
      <c r="AZ92" s="206" t="str">
        <f t="shared" si="84"/>
        <v xml:space="preserve"> </v>
      </c>
      <c r="BA92" s="207" t="str">
        <f t="shared" si="101"/>
        <v xml:space="preserve"> </v>
      </c>
      <c r="BB92" s="315"/>
      <c r="BC92" s="205" t="str">
        <f t="shared" si="85"/>
        <v xml:space="preserve"> </v>
      </c>
      <c r="BD92" s="206" t="str">
        <f t="shared" si="86"/>
        <v xml:space="preserve"> </v>
      </c>
      <c r="BE92" s="207" t="str">
        <f t="shared" si="102"/>
        <v xml:space="preserve"> </v>
      </c>
      <c r="BF92" s="314"/>
      <c r="BG92" s="78" t="str">
        <f t="shared" si="87"/>
        <v xml:space="preserve"> </v>
      </c>
      <c r="BH92" s="87" t="str">
        <f t="shared" si="88"/>
        <v xml:space="preserve"> </v>
      </c>
      <c r="BI92" s="79" t="str">
        <f t="shared" si="103"/>
        <v xml:space="preserve"> </v>
      </c>
      <c r="BJ92" s="316"/>
      <c r="BK92" s="78" t="str">
        <f t="shared" si="89"/>
        <v xml:space="preserve"> </v>
      </c>
      <c r="BL92" s="87" t="str">
        <f t="shared" si="90"/>
        <v xml:space="preserve"> </v>
      </c>
      <c r="BM92" s="79" t="str">
        <f t="shared" si="104"/>
        <v xml:space="preserve"> </v>
      </c>
      <c r="BN92" s="314"/>
      <c r="BO92" s="80" t="str">
        <f t="shared" si="91"/>
        <v xml:space="preserve"> </v>
      </c>
      <c r="BP92" s="88" t="str">
        <f t="shared" si="92"/>
        <v xml:space="preserve"> </v>
      </c>
      <c r="BQ92" s="81" t="str">
        <f t="shared" si="105"/>
        <v xml:space="preserve"> </v>
      </c>
      <c r="BR92" s="317"/>
      <c r="BS92" s="201" t="str">
        <f t="shared" si="93"/>
        <v xml:space="preserve"> </v>
      </c>
      <c r="BT92" s="202" t="str">
        <f t="shared" si="94"/>
        <v xml:space="preserve"> </v>
      </c>
      <c r="BU92" s="203" t="str">
        <f t="shared" si="106"/>
        <v xml:space="preserve"> </v>
      </c>
      <c r="BV92" s="318"/>
      <c r="BW92" s="82" t="str">
        <f t="shared" si="95"/>
        <v xml:space="preserve"> </v>
      </c>
      <c r="BX92" s="89" t="str">
        <f t="shared" si="96"/>
        <v xml:space="preserve"> </v>
      </c>
      <c r="BY92" s="83" t="str">
        <f t="shared" si="107"/>
        <v xml:space="preserve"> </v>
      </c>
      <c r="BZ92" s="317"/>
      <c r="CA92" s="227" t="str">
        <f t="shared" si="97"/>
        <v xml:space="preserve"> </v>
      </c>
      <c r="CB92" s="228" t="str">
        <f t="shared" si="98"/>
        <v xml:space="preserve"> </v>
      </c>
      <c r="CC92" s="229" t="str">
        <f t="shared" si="108"/>
        <v xml:space="preserve"> </v>
      </c>
      <c r="CD92" s="317"/>
      <c r="CE92" s="27"/>
      <c r="CG92" s="98" t="str">
        <f t="shared" si="70"/>
        <v xml:space="preserve"> </v>
      </c>
      <c r="CH92" s="98" t="str">
        <f t="shared" si="70"/>
        <v xml:space="preserve"> </v>
      </c>
      <c r="CI92" s="98" t="str">
        <f t="shared" si="70"/>
        <v xml:space="preserve"> </v>
      </c>
      <c r="CK92" s="98" t="str">
        <f t="shared" si="71"/>
        <v xml:space="preserve"> </v>
      </c>
      <c r="CL92" s="98" t="str">
        <f t="shared" si="71"/>
        <v xml:space="preserve"> </v>
      </c>
      <c r="CM92" s="98" t="str">
        <f t="shared" si="71"/>
        <v xml:space="preserve"> </v>
      </c>
      <c r="CO92" s="22"/>
      <c r="DB92" s="28"/>
    </row>
    <row r="93" spans="1:106" s="26" customFormat="1" ht="24.95" customHeight="1" x14ac:dyDescent="0.25">
      <c r="A93" s="24"/>
      <c r="B93" s="311"/>
      <c r="C93" s="784"/>
      <c r="D93" s="785"/>
      <c r="E93" s="785"/>
      <c r="F93" s="786"/>
      <c r="G93" s="321"/>
      <c r="H93" s="321"/>
      <c r="I93" s="321"/>
      <c r="J93" s="321"/>
      <c r="K93" s="321"/>
      <c r="L93" s="321"/>
      <c r="M93" s="321"/>
      <c r="N93" s="321"/>
      <c r="O93" s="321"/>
      <c r="P93" s="321"/>
      <c r="Q93" s="321"/>
      <c r="R93" s="321"/>
      <c r="S93" s="321"/>
      <c r="T93" s="321"/>
      <c r="U93" s="321"/>
      <c r="V93" s="321"/>
      <c r="W93" s="179"/>
      <c r="X93" s="319" t="str">
        <f t="shared" si="72"/>
        <v xml:space="preserve"> </v>
      </c>
      <c r="Y93" s="319" t="str">
        <f t="shared" si="73"/>
        <v xml:space="preserve"> </v>
      </c>
      <c r="Z93" s="319" t="str">
        <f t="shared" si="74"/>
        <v xml:space="preserve"> </v>
      </c>
      <c r="AA93" s="319" t="str">
        <f t="shared" si="75"/>
        <v xml:space="preserve"> </v>
      </c>
      <c r="AB93" s="319" t="str">
        <f t="shared" si="76"/>
        <v xml:space="preserve"> </v>
      </c>
      <c r="AC93" s="96" t="str">
        <f t="shared" si="77"/>
        <v xml:space="preserve"> </v>
      </c>
      <c r="AD93" s="321"/>
      <c r="AE93" s="321"/>
      <c r="AF93" s="321"/>
      <c r="AG93" s="321"/>
      <c r="AH93" s="321"/>
      <c r="AI93" s="321"/>
      <c r="AJ93" s="321"/>
      <c r="AK93" s="321"/>
      <c r="AL93" s="321"/>
      <c r="AM93" s="321"/>
      <c r="AN93" s="21"/>
      <c r="AO93" s="24"/>
      <c r="AP93" s="96" t="str">
        <f t="shared" si="78"/>
        <v xml:space="preserve"> </v>
      </c>
      <c r="AQ93" s="69" t="str">
        <f t="shared" si="79"/>
        <v xml:space="preserve"> </v>
      </c>
      <c r="AR93" s="85" t="str">
        <f t="shared" si="80"/>
        <v xml:space="preserve"> </v>
      </c>
      <c r="AS93" s="70" t="str">
        <f t="shared" si="99"/>
        <v xml:space="preserve"> </v>
      </c>
      <c r="AT93" s="314"/>
      <c r="AU93" s="69" t="str">
        <f t="shared" si="81"/>
        <v xml:space="preserve"> </v>
      </c>
      <c r="AV93" s="85" t="str">
        <f t="shared" si="82"/>
        <v xml:space="preserve"> </v>
      </c>
      <c r="AW93" s="70" t="str">
        <f t="shared" si="100"/>
        <v xml:space="preserve"> </v>
      </c>
      <c r="AX93" s="314"/>
      <c r="AY93" s="205" t="str">
        <f t="shared" si="83"/>
        <v xml:space="preserve"> </v>
      </c>
      <c r="AZ93" s="206" t="str">
        <f t="shared" si="84"/>
        <v xml:space="preserve"> </v>
      </c>
      <c r="BA93" s="207" t="str">
        <f t="shared" si="101"/>
        <v xml:space="preserve"> </v>
      </c>
      <c r="BB93" s="315"/>
      <c r="BC93" s="205" t="str">
        <f t="shared" si="85"/>
        <v xml:space="preserve"> </v>
      </c>
      <c r="BD93" s="206" t="str">
        <f t="shared" si="86"/>
        <v xml:space="preserve"> </v>
      </c>
      <c r="BE93" s="207" t="str">
        <f t="shared" si="102"/>
        <v xml:space="preserve"> </v>
      </c>
      <c r="BF93" s="314"/>
      <c r="BG93" s="78" t="str">
        <f t="shared" si="87"/>
        <v xml:space="preserve"> </v>
      </c>
      <c r="BH93" s="87" t="str">
        <f t="shared" si="88"/>
        <v xml:space="preserve"> </v>
      </c>
      <c r="BI93" s="79" t="str">
        <f t="shared" si="103"/>
        <v xml:space="preserve"> </v>
      </c>
      <c r="BJ93" s="316"/>
      <c r="BK93" s="78" t="str">
        <f t="shared" si="89"/>
        <v xml:space="preserve"> </v>
      </c>
      <c r="BL93" s="87" t="str">
        <f t="shared" si="90"/>
        <v xml:space="preserve"> </v>
      </c>
      <c r="BM93" s="79" t="str">
        <f t="shared" si="104"/>
        <v xml:space="preserve"> </v>
      </c>
      <c r="BN93" s="314"/>
      <c r="BO93" s="80" t="str">
        <f t="shared" si="91"/>
        <v xml:space="preserve"> </v>
      </c>
      <c r="BP93" s="88" t="str">
        <f t="shared" si="92"/>
        <v xml:space="preserve"> </v>
      </c>
      <c r="BQ93" s="81" t="str">
        <f t="shared" si="105"/>
        <v xml:space="preserve"> </v>
      </c>
      <c r="BR93" s="317"/>
      <c r="BS93" s="201" t="str">
        <f t="shared" si="93"/>
        <v xml:space="preserve"> </v>
      </c>
      <c r="BT93" s="202" t="str">
        <f t="shared" si="94"/>
        <v xml:space="preserve"> </v>
      </c>
      <c r="BU93" s="203" t="str">
        <f t="shared" si="106"/>
        <v xml:space="preserve"> </v>
      </c>
      <c r="BV93" s="318"/>
      <c r="BW93" s="82" t="str">
        <f t="shared" si="95"/>
        <v xml:space="preserve"> </v>
      </c>
      <c r="BX93" s="89" t="str">
        <f t="shared" si="96"/>
        <v xml:space="preserve"> </v>
      </c>
      <c r="BY93" s="83" t="str">
        <f t="shared" si="107"/>
        <v xml:space="preserve"> </v>
      </c>
      <c r="BZ93" s="317"/>
      <c r="CA93" s="227" t="str">
        <f t="shared" si="97"/>
        <v xml:space="preserve"> </v>
      </c>
      <c r="CB93" s="228" t="str">
        <f t="shared" si="98"/>
        <v xml:space="preserve"> </v>
      </c>
      <c r="CC93" s="229" t="str">
        <f t="shared" si="108"/>
        <v xml:space="preserve"> </v>
      </c>
      <c r="CD93" s="317"/>
      <c r="CE93" s="27"/>
      <c r="CG93" s="98" t="str">
        <f t="shared" ref="CG93:CI112" si="109">IF($B93=CG$12,(SUM($G93:$V93))," ")</f>
        <v xml:space="preserve"> </v>
      </c>
      <c r="CH93" s="98" t="str">
        <f t="shared" si="109"/>
        <v xml:space="preserve"> </v>
      </c>
      <c r="CI93" s="98" t="str">
        <f t="shared" si="109"/>
        <v xml:space="preserve"> </v>
      </c>
      <c r="CK93" s="98" t="str">
        <f t="shared" ref="CK93:CM112" si="110">IF($B93=CK$12,(SUM($X93:$AM93))," ")</f>
        <v xml:space="preserve"> </v>
      </c>
      <c r="CL93" s="98" t="str">
        <f t="shared" si="110"/>
        <v xml:space="preserve"> </v>
      </c>
      <c r="CM93" s="98" t="str">
        <f t="shared" si="110"/>
        <v xml:space="preserve"> </v>
      </c>
      <c r="CO93" s="22"/>
      <c r="DB93" s="28"/>
    </row>
    <row r="94" spans="1:106" s="26" customFormat="1" ht="24.95" customHeight="1" x14ac:dyDescent="0.25">
      <c r="A94" s="24"/>
      <c r="B94" s="311"/>
      <c r="C94" s="784"/>
      <c r="D94" s="785"/>
      <c r="E94" s="785"/>
      <c r="F94" s="786"/>
      <c r="G94" s="321"/>
      <c r="H94" s="321"/>
      <c r="I94" s="321"/>
      <c r="J94" s="321"/>
      <c r="K94" s="321"/>
      <c r="L94" s="321"/>
      <c r="M94" s="321"/>
      <c r="N94" s="321"/>
      <c r="O94" s="321"/>
      <c r="P94" s="321"/>
      <c r="Q94" s="321"/>
      <c r="R94" s="321"/>
      <c r="S94" s="321"/>
      <c r="T94" s="321"/>
      <c r="U94" s="321"/>
      <c r="V94" s="321"/>
      <c r="W94" s="179"/>
      <c r="X94" s="319" t="str">
        <f t="shared" si="72"/>
        <v xml:space="preserve"> </v>
      </c>
      <c r="Y94" s="319" t="str">
        <f t="shared" si="73"/>
        <v xml:space="preserve"> </v>
      </c>
      <c r="Z94" s="319" t="str">
        <f t="shared" si="74"/>
        <v xml:space="preserve"> </v>
      </c>
      <c r="AA94" s="319" t="str">
        <f t="shared" si="75"/>
        <v xml:space="preserve"> </v>
      </c>
      <c r="AB94" s="319" t="str">
        <f t="shared" si="76"/>
        <v xml:space="preserve"> </v>
      </c>
      <c r="AC94" s="96" t="str">
        <f t="shared" si="77"/>
        <v xml:space="preserve"> </v>
      </c>
      <c r="AD94" s="321"/>
      <c r="AE94" s="321"/>
      <c r="AF94" s="321"/>
      <c r="AG94" s="321"/>
      <c r="AH94" s="321"/>
      <c r="AI94" s="321"/>
      <c r="AJ94" s="321"/>
      <c r="AK94" s="321"/>
      <c r="AL94" s="321"/>
      <c r="AM94" s="321"/>
      <c r="AN94" s="21"/>
      <c r="AO94" s="24"/>
      <c r="AP94" s="96" t="str">
        <f t="shared" si="78"/>
        <v xml:space="preserve"> </v>
      </c>
      <c r="AQ94" s="69" t="str">
        <f t="shared" si="79"/>
        <v xml:space="preserve"> </v>
      </c>
      <c r="AR94" s="85" t="str">
        <f t="shared" si="80"/>
        <v xml:space="preserve"> </v>
      </c>
      <c r="AS94" s="70" t="str">
        <f t="shared" si="99"/>
        <v xml:space="preserve"> </v>
      </c>
      <c r="AT94" s="314"/>
      <c r="AU94" s="69" t="str">
        <f t="shared" si="81"/>
        <v xml:space="preserve"> </v>
      </c>
      <c r="AV94" s="85" t="str">
        <f t="shared" si="82"/>
        <v xml:space="preserve"> </v>
      </c>
      <c r="AW94" s="70" t="str">
        <f t="shared" si="100"/>
        <v xml:space="preserve"> </v>
      </c>
      <c r="AX94" s="314"/>
      <c r="AY94" s="205" t="str">
        <f t="shared" si="83"/>
        <v xml:space="preserve"> </v>
      </c>
      <c r="AZ94" s="206" t="str">
        <f t="shared" si="84"/>
        <v xml:space="preserve"> </v>
      </c>
      <c r="BA94" s="207" t="str">
        <f t="shared" si="101"/>
        <v xml:space="preserve"> </v>
      </c>
      <c r="BB94" s="315"/>
      <c r="BC94" s="205" t="str">
        <f t="shared" si="85"/>
        <v xml:space="preserve"> </v>
      </c>
      <c r="BD94" s="206" t="str">
        <f t="shared" si="86"/>
        <v xml:space="preserve"> </v>
      </c>
      <c r="BE94" s="207" t="str">
        <f t="shared" si="102"/>
        <v xml:space="preserve"> </v>
      </c>
      <c r="BF94" s="314"/>
      <c r="BG94" s="78" t="str">
        <f t="shared" si="87"/>
        <v xml:space="preserve"> </v>
      </c>
      <c r="BH94" s="87" t="str">
        <f t="shared" si="88"/>
        <v xml:space="preserve"> </v>
      </c>
      <c r="BI94" s="79" t="str">
        <f t="shared" si="103"/>
        <v xml:space="preserve"> </v>
      </c>
      <c r="BJ94" s="316"/>
      <c r="BK94" s="78" t="str">
        <f t="shared" si="89"/>
        <v xml:space="preserve"> </v>
      </c>
      <c r="BL94" s="87" t="str">
        <f t="shared" si="90"/>
        <v xml:space="preserve"> </v>
      </c>
      <c r="BM94" s="79" t="str">
        <f t="shared" si="104"/>
        <v xml:space="preserve"> </v>
      </c>
      <c r="BN94" s="314"/>
      <c r="BO94" s="80" t="str">
        <f t="shared" si="91"/>
        <v xml:space="preserve"> </v>
      </c>
      <c r="BP94" s="88" t="str">
        <f t="shared" si="92"/>
        <v xml:space="preserve"> </v>
      </c>
      <c r="BQ94" s="81" t="str">
        <f t="shared" si="105"/>
        <v xml:space="preserve"> </v>
      </c>
      <c r="BR94" s="317"/>
      <c r="BS94" s="201" t="str">
        <f t="shared" si="93"/>
        <v xml:space="preserve"> </v>
      </c>
      <c r="BT94" s="202" t="str">
        <f t="shared" si="94"/>
        <v xml:space="preserve"> </v>
      </c>
      <c r="BU94" s="203" t="str">
        <f t="shared" si="106"/>
        <v xml:space="preserve"> </v>
      </c>
      <c r="BV94" s="318"/>
      <c r="BW94" s="82" t="str">
        <f t="shared" si="95"/>
        <v xml:space="preserve"> </v>
      </c>
      <c r="BX94" s="89" t="str">
        <f t="shared" si="96"/>
        <v xml:space="preserve"> </v>
      </c>
      <c r="BY94" s="83" t="str">
        <f t="shared" si="107"/>
        <v xml:space="preserve"> </v>
      </c>
      <c r="BZ94" s="317"/>
      <c r="CA94" s="227" t="str">
        <f t="shared" si="97"/>
        <v xml:space="preserve"> </v>
      </c>
      <c r="CB94" s="228" t="str">
        <f t="shared" si="98"/>
        <v xml:space="preserve"> </v>
      </c>
      <c r="CC94" s="229" t="str">
        <f t="shared" si="108"/>
        <v xml:space="preserve"> </v>
      </c>
      <c r="CD94" s="317"/>
      <c r="CE94" s="27"/>
      <c r="CG94" s="98" t="str">
        <f t="shared" si="109"/>
        <v xml:space="preserve"> </v>
      </c>
      <c r="CH94" s="98" t="str">
        <f t="shared" si="109"/>
        <v xml:space="preserve"> </v>
      </c>
      <c r="CI94" s="98" t="str">
        <f t="shared" si="109"/>
        <v xml:space="preserve"> </v>
      </c>
      <c r="CK94" s="98" t="str">
        <f t="shared" si="110"/>
        <v xml:space="preserve"> </v>
      </c>
      <c r="CL94" s="98" t="str">
        <f t="shared" si="110"/>
        <v xml:space="preserve"> </v>
      </c>
      <c r="CM94" s="98" t="str">
        <f t="shared" si="110"/>
        <v xml:space="preserve"> </v>
      </c>
      <c r="CO94" s="22"/>
      <c r="DB94" s="28"/>
    </row>
    <row r="95" spans="1:106" s="26" customFormat="1" ht="24.95" customHeight="1" x14ac:dyDescent="0.25">
      <c r="A95" s="24"/>
      <c r="B95" s="311"/>
      <c r="C95" s="784"/>
      <c r="D95" s="785"/>
      <c r="E95" s="785"/>
      <c r="F95" s="786"/>
      <c r="G95" s="321"/>
      <c r="H95" s="321"/>
      <c r="I95" s="321"/>
      <c r="J95" s="321"/>
      <c r="K95" s="321"/>
      <c r="L95" s="321"/>
      <c r="M95" s="321"/>
      <c r="N95" s="321"/>
      <c r="O95" s="321"/>
      <c r="P95" s="321"/>
      <c r="Q95" s="321"/>
      <c r="R95" s="321"/>
      <c r="S95" s="321"/>
      <c r="T95" s="321"/>
      <c r="U95" s="321"/>
      <c r="V95" s="321"/>
      <c r="W95" s="179"/>
      <c r="X95" s="319" t="str">
        <f t="shared" si="72"/>
        <v xml:space="preserve"> </v>
      </c>
      <c r="Y95" s="319" t="str">
        <f t="shared" si="73"/>
        <v xml:space="preserve"> </v>
      </c>
      <c r="Z95" s="319" t="str">
        <f t="shared" si="74"/>
        <v xml:space="preserve"> </v>
      </c>
      <c r="AA95" s="319" t="str">
        <f t="shared" si="75"/>
        <v xml:space="preserve"> </v>
      </c>
      <c r="AB95" s="319" t="str">
        <f t="shared" si="76"/>
        <v xml:space="preserve"> </v>
      </c>
      <c r="AC95" s="96" t="str">
        <f t="shared" si="77"/>
        <v xml:space="preserve"> </v>
      </c>
      <c r="AD95" s="321"/>
      <c r="AE95" s="321"/>
      <c r="AF95" s="321"/>
      <c r="AG95" s="321"/>
      <c r="AH95" s="321"/>
      <c r="AI95" s="321"/>
      <c r="AJ95" s="321"/>
      <c r="AK95" s="321"/>
      <c r="AL95" s="321"/>
      <c r="AM95" s="321"/>
      <c r="AN95" s="21"/>
      <c r="AO95" s="24"/>
      <c r="AP95" s="96" t="str">
        <f t="shared" si="78"/>
        <v xml:space="preserve"> </v>
      </c>
      <c r="AQ95" s="69" t="str">
        <f t="shared" si="79"/>
        <v xml:space="preserve"> </v>
      </c>
      <c r="AR95" s="85" t="str">
        <f t="shared" si="80"/>
        <v xml:space="preserve"> </v>
      </c>
      <c r="AS95" s="70" t="str">
        <f t="shared" si="99"/>
        <v xml:space="preserve"> </v>
      </c>
      <c r="AT95" s="314"/>
      <c r="AU95" s="69" t="str">
        <f t="shared" si="81"/>
        <v xml:space="preserve"> </v>
      </c>
      <c r="AV95" s="85" t="str">
        <f t="shared" si="82"/>
        <v xml:space="preserve"> </v>
      </c>
      <c r="AW95" s="70" t="str">
        <f t="shared" si="100"/>
        <v xml:space="preserve"> </v>
      </c>
      <c r="AX95" s="314"/>
      <c r="AY95" s="205" t="str">
        <f t="shared" si="83"/>
        <v xml:space="preserve"> </v>
      </c>
      <c r="AZ95" s="206" t="str">
        <f t="shared" si="84"/>
        <v xml:space="preserve"> </v>
      </c>
      <c r="BA95" s="207" t="str">
        <f t="shared" si="101"/>
        <v xml:space="preserve"> </v>
      </c>
      <c r="BB95" s="315"/>
      <c r="BC95" s="205" t="str">
        <f t="shared" si="85"/>
        <v xml:space="preserve"> </v>
      </c>
      <c r="BD95" s="206" t="str">
        <f t="shared" si="86"/>
        <v xml:space="preserve"> </v>
      </c>
      <c r="BE95" s="207" t="str">
        <f t="shared" si="102"/>
        <v xml:space="preserve"> </v>
      </c>
      <c r="BF95" s="314"/>
      <c r="BG95" s="78" t="str">
        <f t="shared" si="87"/>
        <v xml:space="preserve"> </v>
      </c>
      <c r="BH95" s="87" t="str">
        <f t="shared" si="88"/>
        <v xml:space="preserve"> </v>
      </c>
      <c r="BI95" s="79" t="str">
        <f t="shared" si="103"/>
        <v xml:space="preserve"> </v>
      </c>
      <c r="BJ95" s="316"/>
      <c r="BK95" s="78" t="str">
        <f t="shared" si="89"/>
        <v xml:space="preserve"> </v>
      </c>
      <c r="BL95" s="87" t="str">
        <f t="shared" si="90"/>
        <v xml:space="preserve"> </v>
      </c>
      <c r="BM95" s="79" t="str">
        <f t="shared" si="104"/>
        <v xml:space="preserve"> </v>
      </c>
      <c r="BN95" s="314"/>
      <c r="BO95" s="80" t="str">
        <f t="shared" si="91"/>
        <v xml:space="preserve"> </v>
      </c>
      <c r="BP95" s="88" t="str">
        <f t="shared" si="92"/>
        <v xml:space="preserve"> </v>
      </c>
      <c r="BQ95" s="81" t="str">
        <f t="shared" si="105"/>
        <v xml:space="preserve"> </v>
      </c>
      <c r="BR95" s="317"/>
      <c r="BS95" s="201" t="str">
        <f t="shared" si="93"/>
        <v xml:space="preserve"> </v>
      </c>
      <c r="BT95" s="202" t="str">
        <f t="shared" si="94"/>
        <v xml:space="preserve"> </v>
      </c>
      <c r="BU95" s="203" t="str">
        <f t="shared" si="106"/>
        <v xml:space="preserve"> </v>
      </c>
      <c r="BV95" s="318"/>
      <c r="BW95" s="82" t="str">
        <f t="shared" si="95"/>
        <v xml:space="preserve"> </v>
      </c>
      <c r="BX95" s="89" t="str">
        <f t="shared" si="96"/>
        <v xml:space="preserve"> </v>
      </c>
      <c r="BY95" s="83" t="str">
        <f t="shared" si="107"/>
        <v xml:space="preserve"> </v>
      </c>
      <c r="BZ95" s="317"/>
      <c r="CA95" s="227" t="str">
        <f t="shared" si="97"/>
        <v xml:space="preserve"> </v>
      </c>
      <c r="CB95" s="228" t="str">
        <f t="shared" si="98"/>
        <v xml:space="preserve"> </v>
      </c>
      <c r="CC95" s="229" t="str">
        <f t="shared" si="108"/>
        <v xml:space="preserve"> </v>
      </c>
      <c r="CD95" s="317"/>
      <c r="CE95" s="27"/>
      <c r="CG95" s="98" t="str">
        <f t="shared" si="109"/>
        <v xml:space="preserve"> </v>
      </c>
      <c r="CH95" s="98" t="str">
        <f t="shared" si="109"/>
        <v xml:space="preserve"> </v>
      </c>
      <c r="CI95" s="98" t="str">
        <f t="shared" si="109"/>
        <v xml:space="preserve"> </v>
      </c>
      <c r="CK95" s="98" t="str">
        <f t="shared" si="110"/>
        <v xml:space="preserve"> </v>
      </c>
      <c r="CL95" s="98" t="str">
        <f t="shared" si="110"/>
        <v xml:space="preserve"> </v>
      </c>
      <c r="CM95" s="98" t="str">
        <f t="shared" si="110"/>
        <v xml:space="preserve"> </v>
      </c>
      <c r="CO95" s="22"/>
      <c r="DB95" s="28"/>
    </row>
    <row r="96" spans="1:106" s="26" customFormat="1" ht="24.95" customHeight="1" x14ac:dyDescent="0.25">
      <c r="A96" s="24"/>
      <c r="B96" s="311"/>
      <c r="C96" s="784"/>
      <c r="D96" s="785"/>
      <c r="E96" s="785"/>
      <c r="F96" s="786"/>
      <c r="G96" s="321"/>
      <c r="H96" s="321"/>
      <c r="I96" s="321"/>
      <c r="J96" s="321"/>
      <c r="K96" s="321"/>
      <c r="L96" s="321"/>
      <c r="M96" s="321"/>
      <c r="N96" s="321"/>
      <c r="O96" s="321"/>
      <c r="P96" s="321"/>
      <c r="Q96" s="321"/>
      <c r="R96" s="321"/>
      <c r="S96" s="321"/>
      <c r="T96" s="321"/>
      <c r="U96" s="321"/>
      <c r="V96" s="321"/>
      <c r="W96" s="179"/>
      <c r="X96" s="319" t="str">
        <f t="shared" si="72"/>
        <v xml:space="preserve"> </v>
      </c>
      <c r="Y96" s="319" t="str">
        <f t="shared" si="73"/>
        <v xml:space="preserve"> </v>
      </c>
      <c r="Z96" s="319" t="str">
        <f t="shared" si="74"/>
        <v xml:space="preserve"> </v>
      </c>
      <c r="AA96" s="319" t="str">
        <f t="shared" si="75"/>
        <v xml:space="preserve"> </v>
      </c>
      <c r="AB96" s="319" t="str">
        <f t="shared" si="76"/>
        <v xml:space="preserve"> </v>
      </c>
      <c r="AC96" s="96" t="str">
        <f t="shared" si="77"/>
        <v xml:space="preserve"> </v>
      </c>
      <c r="AD96" s="321"/>
      <c r="AE96" s="321"/>
      <c r="AF96" s="321"/>
      <c r="AG96" s="321"/>
      <c r="AH96" s="321"/>
      <c r="AI96" s="321"/>
      <c r="AJ96" s="321"/>
      <c r="AK96" s="321"/>
      <c r="AL96" s="321"/>
      <c r="AM96" s="321"/>
      <c r="AN96" s="21"/>
      <c r="AO96" s="24"/>
      <c r="AP96" s="96" t="str">
        <f t="shared" si="78"/>
        <v xml:space="preserve"> </v>
      </c>
      <c r="AQ96" s="69" t="str">
        <f t="shared" si="79"/>
        <v xml:space="preserve"> </v>
      </c>
      <c r="AR96" s="85" t="str">
        <f t="shared" si="80"/>
        <v xml:space="preserve"> </v>
      </c>
      <c r="AS96" s="70" t="str">
        <f t="shared" si="99"/>
        <v xml:space="preserve"> </v>
      </c>
      <c r="AT96" s="314"/>
      <c r="AU96" s="69" t="str">
        <f t="shared" si="81"/>
        <v xml:space="preserve"> </v>
      </c>
      <c r="AV96" s="85" t="str">
        <f t="shared" si="82"/>
        <v xml:space="preserve"> </v>
      </c>
      <c r="AW96" s="70" t="str">
        <f t="shared" si="100"/>
        <v xml:space="preserve"> </v>
      </c>
      <c r="AX96" s="314"/>
      <c r="AY96" s="205" t="str">
        <f t="shared" si="83"/>
        <v xml:space="preserve"> </v>
      </c>
      <c r="AZ96" s="206" t="str">
        <f t="shared" si="84"/>
        <v xml:space="preserve"> </v>
      </c>
      <c r="BA96" s="207" t="str">
        <f t="shared" si="101"/>
        <v xml:space="preserve"> </v>
      </c>
      <c r="BB96" s="315"/>
      <c r="BC96" s="205" t="str">
        <f t="shared" si="85"/>
        <v xml:space="preserve"> </v>
      </c>
      <c r="BD96" s="206" t="str">
        <f t="shared" si="86"/>
        <v xml:space="preserve"> </v>
      </c>
      <c r="BE96" s="207" t="str">
        <f t="shared" si="102"/>
        <v xml:space="preserve"> </v>
      </c>
      <c r="BF96" s="314"/>
      <c r="BG96" s="78" t="str">
        <f t="shared" si="87"/>
        <v xml:space="preserve"> </v>
      </c>
      <c r="BH96" s="87" t="str">
        <f t="shared" si="88"/>
        <v xml:space="preserve"> </v>
      </c>
      <c r="BI96" s="79" t="str">
        <f t="shared" si="103"/>
        <v xml:space="preserve"> </v>
      </c>
      <c r="BJ96" s="316"/>
      <c r="BK96" s="78" t="str">
        <f t="shared" si="89"/>
        <v xml:space="preserve"> </v>
      </c>
      <c r="BL96" s="87" t="str">
        <f t="shared" si="90"/>
        <v xml:space="preserve"> </v>
      </c>
      <c r="BM96" s="79" t="str">
        <f t="shared" si="104"/>
        <v xml:space="preserve"> </v>
      </c>
      <c r="BN96" s="314"/>
      <c r="BO96" s="80" t="str">
        <f t="shared" si="91"/>
        <v xml:space="preserve"> </v>
      </c>
      <c r="BP96" s="88" t="str">
        <f t="shared" si="92"/>
        <v xml:space="preserve"> </v>
      </c>
      <c r="BQ96" s="81" t="str">
        <f t="shared" si="105"/>
        <v xml:space="preserve"> </v>
      </c>
      <c r="BR96" s="317"/>
      <c r="BS96" s="201" t="str">
        <f t="shared" si="93"/>
        <v xml:space="preserve"> </v>
      </c>
      <c r="BT96" s="202" t="str">
        <f t="shared" si="94"/>
        <v xml:space="preserve"> </v>
      </c>
      <c r="BU96" s="203" t="str">
        <f t="shared" si="106"/>
        <v xml:space="preserve"> </v>
      </c>
      <c r="BV96" s="318"/>
      <c r="BW96" s="82" t="str">
        <f t="shared" si="95"/>
        <v xml:space="preserve"> </v>
      </c>
      <c r="BX96" s="89" t="str">
        <f t="shared" si="96"/>
        <v xml:space="preserve"> </v>
      </c>
      <c r="BY96" s="83" t="str">
        <f t="shared" si="107"/>
        <v xml:space="preserve"> </v>
      </c>
      <c r="BZ96" s="317"/>
      <c r="CA96" s="227" t="str">
        <f t="shared" si="97"/>
        <v xml:space="preserve"> </v>
      </c>
      <c r="CB96" s="228" t="str">
        <f t="shared" si="98"/>
        <v xml:space="preserve"> </v>
      </c>
      <c r="CC96" s="229" t="str">
        <f t="shared" si="108"/>
        <v xml:space="preserve"> </v>
      </c>
      <c r="CD96" s="317"/>
      <c r="CE96" s="27"/>
      <c r="CG96" s="98" t="str">
        <f t="shared" si="109"/>
        <v xml:space="preserve"> </v>
      </c>
      <c r="CH96" s="98" t="str">
        <f t="shared" si="109"/>
        <v xml:space="preserve"> </v>
      </c>
      <c r="CI96" s="98" t="str">
        <f t="shared" si="109"/>
        <v xml:space="preserve"> </v>
      </c>
      <c r="CK96" s="98" t="str">
        <f t="shared" si="110"/>
        <v xml:space="preserve"> </v>
      </c>
      <c r="CL96" s="98" t="str">
        <f t="shared" si="110"/>
        <v xml:space="preserve"> </v>
      </c>
      <c r="CM96" s="98" t="str">
        <f t="shared" si="110"/>
        <v xml:space="preserve"> </v>
      </c>
      <c r="CO96" s="22"/>
      <c r="DB96" s="28"/>
    </row>
    <row r="97" spans="1:106" s="26" customFormat="1" ht="24.95" customHeight="1" x14ac:dyDescent="0.25">
      <c r="A97" s="24"/>
      <c r="B97" s="311"/>
      <c r="C97" s="784"/>
      <c r="D97" s="785"/>
      <c r="E97" s="785"/>
      <c r="F97" s="786"/>
      <c r="G97" s="321"/>
      <c r="H97" s="321"/>
      <c r="I97" s="321"/>
      <c r="J97" s="321"/>
      <c r="K97" s="321"/>
      <c r="L97" s="321"/>
      <c r="M97" s="321"/>
      <c r="N97" s="321"/>
      <c r="O97" s="321"/>
      <c r="P97" s="321"/>
      <c r="Q97" s="321"/>
      <c r="R97" s="321"/>
      <c r="S97" s="321"/>
      <c r="T97" s="321"/>
      <c r="U97" s="321"/>
      <c r="V97" s="321"/>
      <c r="W97" s="179"/>
      <c r="X97" s="319" t="str">
        <f t="shared" si="72"/>
        <v xml:space="preserve"> </v>
      </c>
      <c r="Y97" s="319" t="str">
        <f t="shared" si="73"/>
        <v xml:space="preserve"> </v>
      </c>
      <c r="Z97" s="319" t="str">
        <f t="shared" si="74"/>
        <v xml:space="preserve"> </v>
      </c>
      <c r="AA97" s="319" t="str">
        <f t="shared" si="75"/>
        <v xml:space="preserve"> </v>
      </c>
      <c r="AB97" s="319" t="str">
        <f t="shared" si="76"/>
        <v xml:space="preserve"> </v>
      </c>
      <c r="AC97" s="96" t="str">
        <f t="shared" si="77"/>
        <v xml:space="preserve"> </v>
      </c>
      <c r="AD97" s="321"/>
      <c r="AE97" s="321"/>
      <c r="AF97" s="321"/>
      <c r="AG97" s="321"/>
      <c r="AH97" s="321"/>
      <c r="AI97" s="321"/>
      <c r="AJ97" s="321"/>
      <c r="AK97" s="321"/>
      <c r="AL97" s="321"/>
      <c r="AM97" s="321"/>
      <c r="AN97" s="21"/>
      <c r="AO97" s="24"/>
      <c r="AP97" s="96" t="str">
        <f t="shared" si="78"/>
        <v xml:space="preserve"> </v>
      </c>
      <c r="AQ97" s="69" t="str">
        <f t="shared" si="79"/>
        <v xml:space="preserve"> </v>
      </c>
      <c r="AR97" s="85" t="str">
        <f t="shared" si="80"/>
        <v xml:space="preserve"> </v>
      </c>
      <c r="AS97" s="70" t="str">
        <f t="shared" si="99"/>
        <v xml:space="preserve"> </v>
      </c>
      <c r="AT97" s="314"/>
      <c r="AU97" s="69" t="str">
        <f t="shared" si="81"/>
        <v xml:space="preserve"> </v>
      </c>
      <c r="AV97" s="85" t="str">
        <f t="shared" si="82"/>
        <v xml:space="preserve"> </v>
      </c>
      <c r="AW97" s="70" t="str">
        <f t="shared" si="100"/>
        <v xml:space="preserve"> </v>
      </c>
      <c r="AX97" s="314"/>
      <c r="AY97" s="205" t="str">
        <f t="shared" si="83"/>
        <v xml:space="preserve"> </v>
      </c>
      <c r="AZ97" s="206" t="str">
        <f t="shared" si="84"/>
        <v xml:space="preserve"> </v>
      </c>
      <c r="BA97" s="207" t="str">
        <f t="shared" si="101"/>
        <v xml:space="preserve"> </v>
      </c>
      <c r="BB97" s="315"/>
      <c r="BC97" s="205" t="str">
        <f t="shared" si="85"/>
        <v xml:space="preserve"> </v>
      </c>
      <c r="BD97" s="206" t="str">
        <f t="shared" si="86"/>
        <v xml:space="preserve"> </v>
      </c>
      <c r="BE97" s="207" t="str">
        <f t="shared" si="102"/>
        <v xml:space="preserve"> </v>
      </c>
      <c r="BF97" s="314"/>
      <c r="BG97" s="78" t="str">
        <f t="shared" si="87"/>
        <v xml:space="preserve"> </v>
      </c>
      <c r="BH97" s="87" t="str">
        <f t="shared" si="88"/>
        <v xml:space="preserve"> </v>
      </c>
      <c r="BI97" s="79" t="str">
        <f t="shared" si="103"/>
        <v xml:space="preserve"> </v>
      </c>
      <c r="BJ97" s="316"/>
      <c r="BK97" s="78" t="str">
        <f t="shared" si="89"/>
        <v xml:space="preserve"> </v>
      </c>
      <c r="BL97" s="87" t="str">
        <f t="shared" si="90"/>
        <v xml:space="preserve"> </v>
      </c>
      <c r="BM97" s="79" t="str">
        <f t="shared" si="104"/>
        <v xml:space="preserve"> </v>
      </c>
      <c r="BN97" s="314"/>
      <c r="BO97" s="80" t="str">
        <f t="shared" si="91"/>
        <v xml:space="preserve"> </v>
      </c>
      <c r="BP97" s="88" t="str">
        <f t="shared" si="92"/>
        <v xml:space="preserve"> </v>
      </c>
      <c r="BQ97" s="81" t="str">
        <f t="shared" si="105"/>
        <v xml:space="preserve"> </v>
      </c>
      <c r="BR97" s="317"/>
      <c r="BS97" s="201" t="str">
        <f t="shared" si="93"/>
        <v xml:space="preserve"> </v>
      </c>
      <c r="BT97" s="202" t="str">
        <f t="shared" si="94"/>
        <v xml:space="preserve"> </v>
      </c>
      <c r="BU97" s="203" t="str">
        <f t="shared" si="106"/>
        <v xml:space="preserve"> </v>
      </c>
      <c r="BV97" s="318"/>
      <c r="BW97" s="82" t="str">
        <f t="shared" si="95"/>
        <v xml:space="preserve"> </v>
      </c>
      <c r="BX97" s="89" t="str">
        <f t="shared" si="96"/>
        <v xml:space="preserve"> </v>
      </c>
      <c r="BY97" s="83" t="str">
        <f t="shared" si="107"/>
        <v xml:space="preserve"> </v>
      </c>
      <c r="BZ97" s="317"/>
      <c r="CA97" s="227" t="str">
        <f t="shared" si="97"/>
        <v xml:space="preserve"> </v>
      </c>
      <c r="CB97" s="228" t="str">
        <f t="shared" si="98"/>
        <v xml:space="preserve"> </v>
      </c>
      <c r="CC97" s="229" t="str">
        <f t="shared" si="108"/>
        <v xml:space="preserve"> </v>
      </c>
      <c r="CD97" s="317"/>
      <c r="CE97" s="27"/>
      <c r="CG97" s="98" t="str">
        <f t="shared" si="109"/>
        <v xml:space="preserve"> </v>
      </c>
      <c r="CH97" s="98" t="str">
        <f t="shared" si="109"/>
        <v xml:space="preserve"> </v>
      </c>
      <c r="CI97" s="98" t="str">
        <f t="shared" si="109"/>
        <v xml:space="preserve"> </v>
      </c>
      <c r="CK97" s="98" t="str">
        <f t="shared" si="110"/>
        <v xml:space="preserve"> </v>
      </c>
      <c r="CL97" s="98" t="str">
        <f t="shared" si="110"/>
        <v xml:space="preserve"> </v>
      </c>
      <c r="CM97" s="98" t="str">
        <f t="shared" si="110"/>
        <v xml:space="preserve"> </v>
      </c>
      <c r="CO97" s="22"/>
      <c r="DB97" s="28"/>
    </row>
    <row r="98" spans="1:106" s="26" customFormat="1" ht="24.95" customHeight="1" x14ac:dyDescent="0.25">
      <c r="A98" s="24"/>
      <c r="B98" s="311"/>
      <c r="C98" s="784"/>
      <c r="D98" s="785"/>
      <c r="E98" s="785"/>
      <c r="F98" s="786"/>
      <c r="G98" s="321"/>
      <c r="H98" s="321"/>
      <c r="I98" s="321"/>
      <c r="J98" s="321"/>
      <c r="K98" s="321"/>
      <c r="L98" s="321"/>
      <c r="M98" s="321"/>
      <c r="N98" s="321"/>
      <c r="O98" s="321"/>
      <c r="P98" s="321"/>
      <c r="Q98" s="321"/>
      <c r="R98" s="321"/>
      <c r="S98" s="321"/>
      <c r="T98" s="321"/>
      <c r="U98" s="321"/>
      <c r="V98" s="321"/>
      <c r="W98" s="179"/>
      <c r="X98" s="319" t="str">
        <f t="shared" si="72"/>
        <v xml:space="preserve"> </v>
      </c>
      <c r="Y98" s="319" t="str">
        <f t="shared" si="73"/>
        <v xml:space="preserve"> </v>
      </c>
      <c r="Z98" s="319" t="str">
        <f t="shared" si="74"/>
        <v xml:space="preserve"> </v>
      </c>
      <c r="AA98" s="319" t="str">
        <f t="shared" si="75"/>
        <v xml:space="preserve"> </v>
      </c>
      <c r="AB98" s="319" t="str">
        <f t="shared" si="76"/>
        <v xml:space="preserve"> </v>
      </c>
      <c r="AC98" s="96" t="str">
        <f t="shared" si="77"/>
        <v xml:space="preserve"> </v>
      </c>
      <c r="AD98" s="321"/>
      <c r="AE98" s="321"/>
      <c r="AF98" s="321"/>
      <c r="AG98" s="321"/>
      <c r="AH98" s="321"/>
      <c r="AI98" s="321"/>
      <c r="AJ98" s="321"/>
      <c r="AK98" s="321"/>
      <c r="AL98" s="321"/>
      <c r="AM98" s="321"/>
      <c r="AN98" s="21"/>
      <c r="AO98" s="24"/>
      <c r="AP98" s="96" t="str">
        <f t="shared" si="78"/>
        <v xml:space="preserve"> </v>
      </c>
      <c r="AQ98" s="69" t="str">
        <f t="shared" si="79"/>
        <v xml:space="preserve"> </v>
      </c>
      <c r="AR98" s="85" t="str">
        <f t="shared" si="80"/>
        <v xml:space="preserve"> </v>
      </c>
      <c r="AS98" s="70" t="str">
        <f t="shared" si="99"/>
        <v xml:space="preserve"> </v>
      </c>
      <c r="AT98" s="314"/>
      <c r="AU98" s="69" t="str">
        <f t="shared" si="81"/>
        <v xml:space="preserve"> </v>
      </c>
      <c r="AV98" s="85" t="str">
        <f t="shared" si="82"/>
        <v xml:space="preserve"> </v>
      </c>
      <c r="AW98" s="70" t="str">
        <f t="shared" si="100"/>
        <v xml:space="preserve"> </v>
      </c>
      <c r="AX98" s="314"/>
      <c r="AY98" s="205" t="str">
        <f t="shared" si="83"/>
        <v xml:space="preserve"> </v>
      </c>
      <c r="AZ98" s="206" t="str">
        <f t="shared" si="84"/>
        <v xml:space="preserve"> </v>
      </c>
      <c r="BA98" s="207" t="str">
        <f t="shared" si="101"/>
        <v xml:space="preserve"> </v>
      </c>
      <c r="BB98" s="315"/>
      <c r="BC98" s="205" t="str">
        <f t="shared" si="85"/>
        <v xml:space="preserve"> </v>
      </c>
      <c r="BD98" s="206" t="str">
        <f t="shared" si="86"/>
        <v xml:space="preserve"> </v>
      </c>
      <c r="BE98" s="207" t="str">
        <f t="shared" si="102"/>
        <v xml:space="preserve"> </v>
      </c>
      <c r="BF98" s="314"/>
      <c r="BG98" s="78" t="str">
        <f t="shared" si="87"/>
        <v xml:space="preserve"> </v>
      </c>
      <c r="BH98" s="87" t="str">
        <f t="shared" si="88"/>
        <v xml:space="preserve"> </v>
      </c>
      <c r="BI98" s="79" t="str">
        <f t="shared" si="103"/>
        <v xml:space="preserve"> </v>
      </c>
      <c r="BJ98" s="316"/>
      <c r="BK98" s="78" t="str">
        <f t="shared" si="89"/>
        <v xml:space="preserve"> </v>
      </c>
      <c r="BL98" s="87" t="str">
        <f t="shared" si="90"/>
        <v xml:space="preserve"> </v>
      </c>
      <c r="BM98" s="79" t="str">
        <f t="shared" si="104"/>
        <v xml:space="preserve"> </v>
      </c>
      <c r="BN98" s="314"/>
      <c r="BO98" s="80" t="str">
        <f t="shared" si="91"/>
        <v xml:space="preserve"> </v>
      </c>
      <c r="BP98" s="88" t="str">
        <f t="shared" si="92"/>
        <v xml:space="preserve"> </v>
      </c>
      <c r="BQ98" s="81" t="str">
        <f t="shared" si="105"/>
        <v xml:space="preserve"> </v>
      </c>
      <c r="BR98" s="317"/>
      <c r="BS98" s="201" t="str">
        <f t="shared" si="93"/>
        <v xml:space="preserve"> </v>
      </c>
      <c r="BT98" s="202" t="str">
        <f t="shared" si="94"/>
        <v xml:space="preserve"> </v>
      </c>
      <c r="BU98" s="203" t="str">
        <f t="shared" si="106"/>
        <v xml:space="preserve"> </v>
      </c>
      <c r="BV98" s="318"/>
      <c r="BW98" s="82" t="str">
        <f t="shared" si="95"/>
        <v xml:space="preserve"> </v>
      </c>
      <c r="BX98" s="89" t="str">
        <f t="shared" si="96"/>
        <v xml:space="preserve"> </v>
      </c>
      <c r="BY98" s="83" t="str">
        <f t="shared" si="107"/>
        <v xml:space="preserve"> </v>
      </c>
      <c r="BZ98" s="317"/>
      <c r="CA98" s="227" t="str">
        <f t="shared" si="97"/>
        <v xml:space="preserve"> </v>
      </c>
      <c r="CB98" s="228" t="str">
        <f t="shared" si="98"/>
        <v xml:space="preserve"> </v>
      </c>
      <c r="CC98" s="229" t="str">
        <f t="shared" si="108"/>
        <v xml:space="preserve"> </v>
      </c>
      <c r="CD98" s="317"/>
      <c r="CE98" s="27"/>
      <c r="CG98" s="98" t="str">
        <f t="shared" si="109"/>
        <v xml:space="preserve"> </v>
      </c>
      <c r="CH98" s="98" t="str">
        <f t="shared" si="109"/>
        <v xml:space="preserve"> </v>
      </c>
      <c r="CI98" s="98" t="str">
        <f t="shared" si="109"/>
        <v xml:space="preserve"> </v>
      </c>
      <c r="CK98" s="98" t="str">
        <f t="shared" si="110"/>
        <v xml:space="preserve"> </v>
      </c>
      <c r="CL98" s="98" t="str">
        <f t="shared" si="110"/>
        <v xml:space="preserve"> </v>
      </c>
      <c r="CM98" s="98" t="str">
        <f t="shared" si="110"/>
        <v xml:space="preserve"> </v>
      </c>
      <c r="CO98" s="22"/>
      <c r="DB98" s="28"/>
    </row>
    <row r="99" spans="1:106" s="26" customFormat="1" ht="24.95" customHeight="1" x14ac:dyDescent="0.25">
      <c r="A99" s="24"/>
      <c r="B99" s="311"/>
      <c r="C99" s="784"/>
      <c r="D99" s="785"/>
      <c r="E99" s="785"/>
      <c r="F99" s="786"/>
      <c r="G99" s="321"/>
      <c r="H99" s="321"/>
      <c r="I99" s="321"/>
      <c r="J99" s="321"/>
      <c r="K99" s="321"/>
      <c r="L99" s="321"/>
      <c r="M99" s="321"/>
      <c r="N99" s="321"/>
      <c r="O99" s="321"/>
      <c r="P99" s="321"/>
      <c r="Q99" s="321"/>
      <c r="R99" s="321"/>
      <c r="S99" s="321"/>
      <c r="T99" s="321"/>
      <c r="U99" s="321"/>
      <c r="V99" s="321"/>
      <c r="W99" s="179"/>
      <c r="X99" s="319" t="str">
        <f t="shared" si="72"/>
        <v xml:space="preserve"> </v>
      </c>
      <c r="Y99" s="319" t="str">
        <f t="shared" si="73"/>
        <v xml:space="preserve"> </v>
      </c>
      <c r="Z99" s="319" t="str">
        <f t="shared" si="74"/>
        <v xml:space="preserve"> </v>
      </c>
      <c r="AA99" s="319" t="str">
        <f t="shared" si="75"/>
        <v xml:space="preserve"> </v>
      </c>
      <c r="AB99" s="319" t="str">
        <f t="shared" si="76"/>
        <v xml:space="preserve"> </v>
      </c>
      <c r="AC99" s="96" t="str">
        <f t="shared" si="77"/>
        <v xml:space="preserve"> </v>
      </c>
      <c r="AD99" s="321"/>
      <c r="AE99" s="321"/>
      <c r="AF99" s="321"/>
      <c r="AG99" s="321"/>
      <c r="AH99" s="321"/>
      <c r="AI99" s="321"/>
      <c r="AJ99" s="321"/>
      <c r="AK99" s="321"/>
      <c r="AL99" s="321"/>
      <c r="AM99" s="321"/>
      <c r="AN99" s="21"/>
      <c r="AO99" s="24"/>
      <c r="AP99" s="96" t="str">
        <f t="shared" si="78"/>
        <v xml:space="preserve"> </v>
      </c>
      <c r="AQ99" s="69" t="str">
        <f t="shared" si="79"/>
        <v xml:space="preserve"> </v>
      </c>
      <c r="AR99" s="85" t="str">
        <f t="shared" si="80"/>
        <v xml:space="preserve"> </v>
      </c>
      <c r="AS99" s="70" t="str">
        <f t="shared" si="99"/>
        <v xml:space="preserve"> </v>
      </c>
      <c r="AT99" s="314"/>
      <c r="AU99" s="69" t="str">
        <f t="shared" si="81"/>
        <v xml:space="preserve"> </v>
      </c>
      <c r="AV99" s="85" t="str">
        <f t="shared" si="82"/>
        <v xml:space="preserve"> </v>
      </c>
      <c r="AW99" s="70" t="str">
        <f t="shared" si="100"/>
        <v xml:space="preserve"> </v>
      </c>
      <c r="AX99" s="314"/>
      <c r="AY99" s="205" t="str">
        <f t="shared" si="83"/>
        <v xml:space="preserve"> </v>
      </c>
      <c r="AZ99" s="206" t="str">
        <f t="shared" si="84"/>
        <v xml:space="preserve"> </v>
      </c>
      <c r="BA99" s="207" t="str">
        <f t="shared" si="101"/>
        <v xml:space="preserve"> </v>
      </c>
      <c r="BB99" s="315"/>
      <c r="BC99" s="205" t="str">
        <f t="shared" si="85"/>
        <v xml:space="preserve"> </v>
      </c>
      <c r="BD99" s="206" t="str">
        <f t="shared" si="86"/>
        <v xml:space="preserve"> </v>
      </c>
      <c r="BE99" s="207" t="str">
        <f t="shared" si="102"/>
        <v xml:space="preserve"> </v>
      </c>
      <c r="BF99" s="314"/>
      <c r="BG99" s="78" t="str">
        <f t="shared" si="87"/>
        <v xml:space="preserve"> </v>
      </c>
      <c r="BH99" s="87" t="str">
        <f t="shared" si="88"/>
        <v xml:space="preserve"> </v>
      </c>
      <c r="BI99" s="79" t="str">
        <f t="shared" si="103"/>
        <v xml:space="preserve"> </v>
      </c>
      <c r="BJ99" s="316"/>
      <c r="BK99" s="78" t="str">
        <f t="shared" si="89"/>
        <v xml:space="preserve"> </v>
      </c>
      <c r="BL99" s="87" t="str">
        <f t="shared" si="90"/>
        <v xml:space="preserve"> </v>
      </c>
      <c r="BM99" s="79" t="str">
        <f t="shared" si="104"/>
        <v xml:space="preserve"> </v>
      </c>
      <c r="BN99" s="314"/>
      <c r="BO99" s="80" t="str">
        <f t="shared" si="91"/>
        <v xml:space="preserve"> </v>
      </c>
      <c r="BP99" s="88" t="str">
        <f t="shared" si="92"/>
        <v xml:space="preserve"> </v>
      </c>
      <c r="BQ99" s="81" t="str">
        <f t="shared" si="105"/>
        <v xml:space="preserve"> </v>
      </c>
      <c r="BR99" s="317"/>
      <c r="BS99" s="201" t="str">
        <f t="shared" si="93"/>
        <v xml:space="preserve"> </v>
      </c>
      <c r="BT99" s="202" t="str">
        <f t="shared" si="94"/>
        <v xml:space="preserve"> </v>
      </c>
      <c r="BU99" s="203" t="str">
        <f t="shared" si="106"/>
        <v xml:space="preserve"> </v>
      </c>
      <c r="BV99" s="318"/>
      <c r="BW99" s="82" t="str">
        <f t="shared" si="95"/>
        <v xml:space="preserve"> </v>
      </c>
      <c r="BX99" s="89" t="str">
        <f t="shared" si="96"/>
        <v xml:space="preserve"> </v>
      </c>
      <c r="BY99" s="83" t="str">
        <f t="shared" si="107"/>
        <v xml:space="preserve"> </v>
      </c>
      <c r="BZ99" s="317"/>
      <c r="CA99" s="227" t="str">
        <f t="shared" si="97"/>
        <v xml:space="preserve"> </v>
      </c>
      <c r="CB99" s="228" t="str">
        <f t="shared" si="98"/>
        <v xml:space="preserve"> </v>
      </c>
      <c r="CC99" s="229" t="str">
        <f t="shared" si="108"/>
        <v xml:space="preserve"> </v>
      </c>
      <c r="CD99" s="317"/>
      <c r="CE99" s="27"/>
      <c r="CG99" s="98" t="str">
        <f t="shared" si="109"/>
        <v xml:space="preserve"> </v>
      </c>
      <c r="CH99" s="98" t="str">
        <f t="shared" si="109"/>
        <v xml:space="preserve"> </v>
      </c>
      <c r="CI99" s="98" t="str">
        <f t="shared" si="109"/>
        <v xml:space="preserve"> </v>
      </c>
      <c r="CK99" s="98" t="str">
        <f t="shared" si="110"/>
        <v xml:space="preserve"> </v>
      </c>
      <c r="CL99" s="98" t="str">
        <f t="shared" si="110"/>
        <v xml:space="preserve"> </v>
      </c>
      <c r="CM99" s="98" t="str">
        <f t="shared" si="110"/>
        <v xml:space="preserve"> </v>
      </c>
      <c r="CO99" s="22"/>
      <c r="DB99" s="28"/>
    </row>
    <row r="100" spans="1:106" s="26" customFormat="1" ht="24.95" customHeight="1" x14ac:dyDescent="0.25">
      <c r="A100" s="24"/>
      <c r="B100" s="311"/>
      <c r="C100" s="784"/>
      <c r="D100" s="785"/>
      <c r="E100" s="785"/>
      <c r="F100" s="786"/>
      <c r="G100" s="321"/>
      <c r="H100" s="321"/>
      <c r="I100" s="321"/>
      <c r="J100" s="321"/>
      <c r="K100" s="321"/>
      <c r="L100" s="321"/>
      <c r="M100" s="321"/>
      <c r="N100" s="321"/>
      <c r="O100" s="321"/>
      <c r="P100" s="321"/>
      <c r="Q100" s="321"/>
      <c r="R100" s="321"/>
      <c r="S100" s="321"/>
      <c r="T100" s="321"/>
      <c r="U100" s="321"/>
      <c r="V100" s="321"/>
      <c r="W100" s="179"/>
      <c r="X100" s="319" t="str">
        <f t="shared" si="72"/>
        <v xml:space="preserve"> </v>
      </c>
      <c r="Y100" s="319" t="str">
        <f t="shared" si="73"/>
        <v xml:space="preserve"> </v>
      </c>
      <c r="Z100" s="319" t="str">
        <f t="shared" si="74"/>
        <v xml:space="preserve"> </v>
      </c>
      <c r="AA100" s="319" t="str">
        <f t="shared" si="75"/>
        <v xml:space="preserve"> </v>
      </c>
      <c r="AB100" s="319" t="str">
        <f t="shared" si="76"/>
        <v xml:space="preserve"> </v>
      </c>
      <c r="AC100" s="96" t="str">
        <f t="shared" si="77"/>
        <v xml:space="preserve"> </v>
      </c>
      <c r="AD100" s="321"/>
      <c r="AE100" s="321"/>
      <c r="AF100" s="321"/>
      <c r="AG100" s="321"/>
      <c r="AH100" s="321"/>
      <c r="AI100" s="321"/>
      <c r="AJ100" s="321"/>
      <c r="AK100" s="321"/>
      <c r="AL100" s="321"/>
      <c r="AM100" s="321"/>
      <c r="AN100" s="21"/>
      <c r="AO100" s="24"/>
      <c r="AP100" s="96" t="str">
        <f t="shared" si="78"/>
        <v xml:space="preserve"> </v>
      </c>
      <c r="AQ100" s="69" t="str">
        <f t="shared" si="79"/>
        <v xml:space="preserve"> </v>
      </c>
      <c r="AR100" s="85" t="str">
        <f t="shared" si="80"/>
        <v xml:space="preserve"> </v>
      </c>
      <c r="AS100" s="70" t="str">
        <f t="shared" si="99"/>
        <v xml:space="preserve"> </v>
      </c>
      <c r="AT100" s="314"/>
      <c r="AU100" s="69" t="str">
        <f t="shared" si="81"/>
        <v xml:space="preserve"> </v>
      </c>
      <c r="AV100" s="85" t="str">
        <f t="shared" si="82"/>
        <v xml:space="preserve"> </v>
      </c>
      <c r="AW100" s="70" t="str">
        <f t="shared" si="100"/>
        <v xml:space="preserve"> </v>
      </c>
      <c r="AX100" s="314"/>
      <c r="AY100" s="205" t="str">
        <f t="shared" si="83"/>
        <v xml:space="preserve"> </v>
      </c>
      <c r="AZ100" s="206" t="str">
        <f t="shared" si="84"/>
        <v xml:space="preserve"> </v>
      </c>
      <c r="BA100" s="207" t="str">
        <f t="shared" si="101"/>
        <v xml:space="preserve"> </v>
      </c>
      <c r="BB100" s="315"/>
      <c r="BC100" s="205" t="str">
        <f t="shared" si="85"/>
        <v xml:space="preserve"> </v>
      </c>
      <c r="BD100" s="206" t="str">
        <f t="shared" si="86"/>
        <v xml:space="preserve"> </v>
      </c>
      <c r="BE100" s="207" t="str">
        <f t="shared" si="102"/>
        <v xml:space="preserve"> </v>
      </c>
      <c r="BF100" s="314"/>
      <c r="BG100" s="78" t="str">
        <f t="shared" si="87"/>
        <v xml:space="preserve"> </v>
      </c>
      <c r="BH100" s="87" t="str">
        <f t="shared" si="88"/>
        <v xml:space="preserve"> </v>
      </c>
      <c r="BI100" s="79" t="str">
        <f t="shared" si="103"/>
        <v xml:space="preserve"> </v>
      </c>
      <c r="BJ100" s="316"/>
      <c r="BK100" s="78" t="str">
        <f t="shared" si="89"/>
        <v xml:space="preserve"> </v>
      </c>
      <c r="BL100" s="87" t="str">
        <f t="shared" si="90"/>
        <v xml:space="preserve"> </v>
      </c>
      <c r="BM100" s="79" t="str">
        <f t="shared" si="104"/>
        <v xml:space="preserve"> </v>
      </c>
      <c r="BN100" s="314"/>
      <c r="BO100" s="80" t="str">
        <f t="shared" si="91"/>
        <v xml:space="preserve"> </v>
      </c>
      <c r="BP100" s="88" t="str">
        <f t="shared" si="92"/>
        <v xml:space="preserve"> </v>
      </c>
      <c r="BQ100" s="81" t="str">
        <f t="shared" si="105"/>
        <v xml:space="preserve"> </v>
      </c>
      <c r="BR100" s="317"/>
      <c r="BS100" s="201" t="str">
        <f t="shared" si="93"/>
        <v xml:space="preserve"> </v>
      </c>
      <c r="BT100" s="202" t="str">
        <f t="shared" si="94"/>
        <v xml:space="preserve"> </v>
      </c>
      <c r="BU100" s="203" t="str">
        <f t="shared" si="106"/>
        <v xml:space="preserve"> </v>
      </c>
      <c r="BV100" s="318"/>
      <c r="BW100" s="82" t="str">
        <f t="shared" si="95"/>
        <v xml:space="preserve"> </v>
      </c>
      <c r="BX100" s="89" t="str">
        <f t="shared" si="96"/>
        <v xml:space="preserve"> </v>
      </c>
      <c r="BY100" s="83" t="str">
        <f t="shared" si="107"/>
        <v xml:space="preserve"> </v>
      </c>
      <c r="BZ100" s="317"/>
      <c r="CA100" s="227" t="str">
        <f t="shared" si="97"/>
        <v xml:space="preserve"> </v>
      </c>
      <c r="CB100" s="228" t="str">
        <f t="shared" si="98"/>
        <v xml:space="preserve"> </v>
      </c>
      <c r="CC100" s="229" t="str">
        <f t="shared" si="108"/>
        <v xml:space="preserve"> </v>
      </c>
      <c r="CD100" s="317"/>
      <c r="CE100" s="27"/>
      <c r="CG100" s="98" t="str">
        <f t="shared" si="109"/>
        <v xml:space="preserve"> </v>
      </c>
      <c r="CH100" s="98" t="str">
        <f t="shared" si="109"/>
        <v xml:space="preserve"> </v>
      </c>
      <c r="CI100" s="98" t="str">
        <f t="shared" si="109"/>
        <v xml:space="preserve"> </v>
      </c>
      <c r="CK100" s="98" t="str">
        <f t="shared" si="110"/>
        <v xml:space="preserve"> </v>
      </c>
      <c r="CL100" s="98" t="str">
        <f t="shared" si="110"/>
        <v xml:space="preserve"> </v>
      </c>
      <c r="CM100" s="98" t="str">
        <f t="shared" si="110"/>
        <v xml:space="preserve"> </v>
      </c>
      <c r="CO100" s="22"/>
      <c r="DB100" s="28"/>
    </row>
    <row r="101" spans="1:106" s="26" customFormat="1" ht="24.95" customHeight="1" x14ac:dyDescent="0.25">
      <c r="A101" s="24"/>
      <c r="B101" s="311"/>
      <c r="C101" s="784"/>
      <c r="D101" s="785"/>
      <c r="E101" s="785"/>
      <c r="F101" s="786"/>
      <c r="G101" s="321"/>
      <c r="H101" s="321"/>
      <c r="I101" s="321"/>
      <c r="J101" s="321"/>
      <c r="K101" s="321"/>
      <c r="L101" s="321"/>
      <c r="M101" s="321"/>
      <c r="N101" s="321"/>
      <c r="O101" s="321"/>
      <c r="P101" s="321"/>
      <c r="Q101" s="321"/>
      <c r="R101" s="321"/>
      <c r="S101" s="321"/>
      <c r="T101" s="321"/>
      <c r="U101" s="321"/>
      <c r="V101" s="321"/>
      <c r="W101" s="179"/>
      <c r="X101" s="319" t="str">
        <f t="shared" si="72"/>
        <v xml:space="preserve"> </v>
      </c>
      <c r="Y101" s="319" t="str">
        <f t="shared" si="73"/>
        <v xml:space="preserve"> </v>
      </c>
      <c r="Z101" s="319" t="str">
        <f t="shared" si="74"/>
        <v xml:space="preserve"> </v>
      </c>
      <c r="AA101" s="319" t="str">
        <f t="shared" si="75"/>
        <v xml:space="preserve"> </v>
      </c>
      <c r="AB101" s="319" t="str">
        <f t="shared" si="76"/>
        <v xml:space="preserve"> </v>
      </c>
      <c r="AC101" s="96" t="str">
        <f t="shared" si="77"/>
        <v xml:space="preserve"> </v>
      </c>
      <c r="AD101" s="321"/>
      <c r="AE101" s="321"/>
      <c r="AF101" s="321"/>
      <c r="AG101" s="321"/>
      <c r="AH101" s="321"/>
      <c r="AI101" s="321"/>
      <c r="AJ101" s="321"/>
      <c r="AK101" s="321"/>
      <c r="AL101" s="321"/>
      <c r="AM101" s="321"/>
      <c r="AN101" s="21"/>
      <c r="AO101" s="24"/>
      <c r="AP101" s="96" t="str">
        <f t="shared" si="78"/>
        <v xml:space="preserve"> </v>
      </c>
      <c r="AQ101" s="69" t="str">
        <f t="shared" si="79"/>
        <v xml:space="preserve"> </v>
      </c>
      <c r="AR101" s="85" t="str">
        <f t="shared" si="80"/>
        <v xml:space="preserve"> </v>
      </c>
      <c r="AS101" s="70" t="str">
        <f t="shared" si="99"/>
        <v xml:space="preserve"> </v>
      </c>
      <c r="AT101" s="314"/>
      <c r="AU101" s="69" t="str">
        <f t="shared" si="81"/>
        <v xml:space="preserve"> </v>
      </c>
      <c r="AV101" s="85" t="str">
        <f t="shared" si="82"/>
        <v xml:space="preserve"> </v>
      </c>
      <c r="AW101" s="70" t="str">
        <f t="shared" si="100"/>
        <v xml:space="preserve"> </v>
      </c>
      <c r="AX101" s="314"/>
      <c r="AY101" s="205" t="str">
        <f t="shared" si="83"/>
        <v xml:space="preserve"> </v>
      </c>
      <c r="AZ101" s="206" t="str">
        <f t="shared" si="84"/>
        <v xml:space="preserve"> </v>
      </c>
      <c r="BA101" s="207" t="str">
        <f t="shared" si="101"/>
        <v xml:space="preserve"> </v>
      </c>
      <c r="BB101" s="315"/>
      <c r="BC101" s="205" t="str">
        <f t="shared" si="85"/>
        <v xml:space="preserve"> </v>
      </c>
      <c r="BD101" s="206" t="str">
        <f t="shared" si="86"/>
        <v xml:space="preserve"> </v>
      </c>
      <c r="BE101" s="207" t="str">
        <f t="shared" si="102"/>
        <v xml:space="preserve"> </v>
      </c>
      <c r="BF101" s="314"/>
      <c r="BG101" s="78" t="str">
        <f t="shared" si="87"/>
        <v xml:space="preserve"> </v>
      </c>
      <c r="BH101" s="87" t="str">
        <f t="shared" si="88"/>
        <v xml:space="preserve"> </v>
      </c>
      <c r="BI101" s="79" t="str">
        <f t="shared" si="103"/>
        <v xml:space="preserve"> </v>
      </c>
      <c r="BJ101" s="316"/>
      <c r="BK101" s="78" t="str">
        <f t="shared" si="89"/>
        <v xml:space="preserve"> </v>
      </c>
      <c r="BL101" s="87" t="str">
        <f t="shared" si="90"/>
        <v xml:space="preserve"> </v>
      </c>
      <c r="BM101" s="79" t="str">
        <f t="shared" si="104"/>
        <v xml:space="preserve"> </v>
      </c>
      <c r="BN101" s="314"/>
      <c r="BO101" s="80" t="str">
        <f t="shared" si="91"/>
        <v xml:space="preserve"> </v>
      </c>
      <c r="BP101" s="88" t="str">
        <f t="shared" si="92"/>
        <v xml:space="preserve"> </v>
      </c>
      <c r="BQ101" s="81" t="str">
        <f t="shared" si="105"/>
        <v xml:space="preserve"> </v>
      </c>
      <c r="BR101" s="317"/>
      <c r="BS101" s="201" t="str">
        <f t="shared" si="93"/>
        <v xml:space="preserve"> </v>
      </c>
      <c r="BT101" s="202" t="str">
        <f t="shared" si="94"/>
        <v xml:space="preserve"> </v>
      </c>
      <c r="BU101" s="203" t="str">
        <f t="shared" si="106"/>
        <v xml:space="preserve"> </v>
      </c>
      <c r="BV101" s="318"/>
      <c r="BW101" s="82" t="str">
        <f t="shared" si="95"/>
        <v xml:space="preserve"> </v>
      </c>
      <c r="BX101" s="89" t="str">
        <f t="shared" si="96"/>
        <v xml:space="preserve"> </v>
      </c>
      <c r="BY101" s="83" t="str">
        <f t="shared" si="107"/>
        <v xml:space="preserve"> </v>
      </c>
      <c r="BZ101" s="317"/>
      <c r="CA101" s="227" t="str">
        <f t="shared" si="97"/>
        <v xml:space="preserve"> </v>
      </c>
      <c r="CB101" s="228" t="str">
        <f t="shared" si="98"/>
        <v xml:space="preserve"> </v>
      </c>
      <c r="CC101" s="229" t="str">
        <f t="shared" si="108"/>
        <v xml:space="preserve"> </v>
      </c>
      <c r="CD101" s="317"/>
      <c r="CE101" s="27"/>
      <c r="CG101" s="98" t="str">
        <f t="shared" si="109"/>
        <v xml:space="preserve"> </v>
      </c>
      <c r="CH101" s="98" t="str">
        <f t="shared" si="109"/>
        <v xml:space="preserve"> </v>
      </c>
      <c r="CI101" s="98" t="str">
        <f t="shared" si="109"/>
        <v xml:space="preserve"> </v>
      </c>
      <c r="CK101" s="98" t="str">
        <f t="shared" si="110"/>
        <v xml:space="preserve"> </v>
      </c>
      <c r="CL101" s="98" t="str">
        <f t="shared" si="110"/>
        <v xml:space="preserve"> </v>
      </c>
      <c r="CM101" s="98" t="str">
        <f t="shared" si="110"/>
        <v xml:space="preserve"> </v>
      </c>
      <c r="CO101" s="22"/>
      <c r="DB101" s="28"/>
    </row>
    <row r="102" spans="1:106" s="26" customFormat="1" ht="24.95" customHeight="1" x14ac:dyDescent="0.25">
      <c r="A102" s="24"/>
      <c r="B102" s="311"/>
      <c r="C102" s="784"/>
      <c r="D102" s="785"/>
      <c r="E102" s="785"/>
      <c r="F102" s="786"/>
      <c r="G102" s="321"/>
      <c r="H102" s="321"/>
      <c r="I102" s="321"/>
      <c r="J102" s="321"/>
      <c r="K102" s="321"/>
      <c r="L102" s="321"/>
      <c r="M102" s="321"/>
      <c r="N102" s="321"/>
      <c r="O102" s="321"/>
      <c r="P102" s="321"/>
      <c r="Q102" s="321"/>
      <c r="R102" s="321"/>
      <c r="S102" s="321"/>
      <c r="T102" s="321"/>
      <c r="U102" s="321"/>
      <c r="V102" s="321"/>
      <c r="W102" s="179"/>
      <c r="X102" s="319" t="str">
        <f t="shared" si="72"/>
        <v xml:space="preserve"> </v>
      </c>
      <c r="Y102" s="319" t="str">
        <f t="shared" si="73"/>
        <v xml:space="preserve"> </v>
      </c>
      <c r="Z102" s="319" t="str">
        <f t="shared" si="74"/>
        <v xml:space="preserve"> </v>
      </c>
      <c r="AA102" s="319" t="str">
        <f t="shared" si="75"/>
        <v xml:space="preserve"> </v>
      </c>
      <c r="AB102" s="319" t="str">
        <f t="shared" si="76"/>
        <v xml:space="preserve"> </v>
      </c>
      <c r="AC102" s="96" t="str">
        <f t="shared" si="77"/>
        <v xml:space="preserve"> </v>
      </c>
      <c r="AD102" s="321"/>
      <c r="AE102" s="321"/>
      <c r="AF102" s="321"/>
      <c r="AG102" s="321"/>
      <c r="AH102" s="321"/>
      <c r="AI102" s="321"/>
      <c r="AJ102" s="321"/>
      <c r="AK102" s="321"/>
      <c r="AL102" s="321"/>
      <c r="AM102" s="321"/>
      <c r="AN102" s="21"/>
      <c r="AO102" s="24"/>
      <c r="AP102" s="96" t="str">
        <f t="shared" si="78"/>
        <v xml:space="preserve"> </v>
      </c>
      <c r="AQ102" s="69" t="str">
        <f t="shared" si="79"/>
        <v xml:space="preserve"> </v>
      </c>
      <c r="AR102" s="85" t="str">
        <f t="shared" si="80"/>
        <v xml:space="preserve"> </v>
      </c>
      <c r="AS102" s="70" t="str">
        <f t="shared" si="99"/>
        <v xml:space="preserve"> </v>
      </c>
      <c r="AT102" s="314"/>
      <c r="AU102" s="69" t="str">
        <f t="shared" si="81"/>
        <v xml:space="preserve"> </v>
      </c>
      <c r="AV102" s="85" t="str">
        <f t="shared" si="82"/>
        <v xml:space="preserve"> </v>
      </c>
      <c r="AW102" s="70" t="str">
        <f t="shared" si="100"/>
        <v xml:space="preserve"> </v>
      </c>
      <c r="AX102" s="314"/>
      <c r="AY102" s="205" t="str">
        <f t="shared" si="83"/>
        <v xml:space="preserve"> </v>
      </c>
      <c r="AZ102" s="206" t="str">
        <f t="shared" si="84"/>
        <v xml:space="preserve"> </v>
      </c>
      <c r="BA102" s="207" t="str">
        <f t="shared" si="101"/>
        <v xml:space="preserve"> </v>
      </c>
      <c r="BB102" s="315"/>
      <c r="BC102" s="205" t="str">
        <f t="shared" si="85"/>
        <v xml:space="preserve"> </v>
      </c>
      <c r="BD102" s="206" t="str">
        <f t="shared" si="86"/>
        <v xml:space="preserve"> </v>
      </c>
      <c r="BE102" s="207" t="str">
        <f t="shared" si="102"/>
        <v xml:space="preserve"> </v>
      </c>
      <c r="BF102" s="314"/>
      <c r="BG102" s="78" t="str">
        <f t="shared" si="87"/>
        <v xml:space="preserve"> </v>
      </c>
      <c r="BH102" s="87" t="str">
        <f t="shared" si="88"/>
        <v xml:space="preserve"> </v>
      </c>
      <c r="BI102" s="79" t="str">
        <f t="shared" si="103"/>
        <v xml:space="preserve"> </v>
      </c>
      <c r="BJ102" s="316"/>
      <c r="BK102" s="78" t="str">
        <f t="shared" si="89"/>
        <v xml:space="preserve"> </v>
      </c>
      <c r="BL102" s="87" t="str">
        <f t="shared" si="90"/>
        <v xml:space="preserve"> </v>
      </c>
      <c r="BM102" s="79" t="str">
        <f t="shared" si="104"/>
        <v xml:space="preserve"> </v>
      </c>
      <c r="BN102" s="314"/>
      <c r="BO102" s="80" t="str">
        <f t="shared" si="91"/>
        <v xml:space="preserve"> </v>
      </c>
      <c r="BP102" s="88" t="str">
        <f t="shared" si="92"/>
        <v xml:space="preserve"> </v>
      </c>
      <c r="BQ102" s="81" t="str">
        <f t="shared" si="105"/>
        <v xml:space="preserve"> </v>
      </c>
      <c r="BR102" s="317"/>
      <c r="BS102" s="201" t="str">
        <f t="shared" si="93"/>
        <v xml:space="preserve"> </v>
      </c>
      <c r="BT102" s="202" t="str">
        <f t="shared" si="94"/>
        <v xml:space="preserve"> </v>
      </c>
      <c r="BU102" s="203" t="str">
        <f t="shared" si="106"/>
        <v xml:space="preserve"> </v>
      </c>
      <c r="BV102" s="318"/>
      <c r="BW102" s="82" t="str">
        <f t="shared" si="95"/>
        <v xml:space="preserve"> </v>
      </c>
      <c r="BX102" s="89" t="str">
        <f t="shared" si="96"/>
        <v xml:space="preserve"> </v>
      </c>
      <c r="BY102" s="83" t="str">
        <f t="shared" si="107"/>
        <v xml:space="preserve"> </v>
      </c>
      <c r="BZ102" s="317"/>
      <c r="CA102" s="227" t="str">
        <f t="shared" si="97"/>
        <v xml:space="preserve"> </v>
      </c>
      <c r="CB102" s="228" t="str">
        <f t="shared" si="98"/>
        <v xml:space="preserve"> </v>
      </c>
      <c r="CC102" s="229" t="str">
        <f t="shared" si="108"/>
        <v xml:space="preserve"> </v>
      </c>
      <c r="CD102" s="317"/>
      <c r="CE102" s="27"/>
      <c r="CG102" s="98" t="str">
        <f t="shared" si="109"/>
        <v xml:space="preserve"> </v>
      </c>
      <c r="CH102" s="98" t="str">
        <f t="shared" si="109"/>
        <v xml:space="preserve"> </v>
      </c>
      <c r="CI102" s="98" t="str">
        <f t="shared" si="109"/>
        <v xml:space="preserve"> </v>
      </c>
      <c r="CK102" s="98" t="str">
        <f t="shared" si="110"/>
        <v xml:space="preserve"> </v>
      </c>
      <c r="CL102" s="98" t="str">
        <f t="shared" si="110"/>
        <v xml:space="preserve"> </v>
      </c>
      <c r="CM102" s="98" t="str">
        <f t="shared" si="110"/>
        <v xml:space="preserve"> </v>
      </c>
      <c r="CO102" s="22"/>
      <c r="DB102" s="28"/>
    </row>
    <row r="103" spans="1:106" s="26" customFormat="1" ht="24.95" customHeight="1" x14ac:dyDescent="0.25">
      <c r="A103" s="24"/>
      <c r="B103" s="311"/>
      <c r="C103" s="784"/>
      <c r="D103" s="785"/>
      <c r="E103" s="785"/>
      <c r="F103" s="786"/>
      <c r="G103" s="321"/>
      <c r="H103" s="321"/>
      <c r="I103" s="321"/>
      <c r="J103" s="321"/>
      <c r="K103" s="321"/>
      <c r="L103" s="321"/>
      <c r="M103" s="321"/>
      <c r="N103" s="321"/>
      <c r="O103" s="321"/>
      <c r="P103" s="321"/>
      <c r="Q103" s="321"/>
      <c r="R103" s="321"/>
      <c r="S103" s="321"/>
      <c r="T103" s="321"/>
      <c r="U103" s="321"/>
      <c r="V103" s="321"/>
      <c r="W103" s="179"/>
      <c r="X103" s="319" t="str">
        <f t="shared" si="72"/>
        <v xml:space="preserve"> </v>
      </c>
      <c r="Y103" s="319" t="str">
        <f t="shared" si="73"/>
        <v xml:space="preserve"> </v>
      </c>
      <c r="Z103" s="319" t="str">
        <f t="shared" si="74"/>
        <v xml:space="preserve"> </v>
      </c>
      <c r="AA103" s="319" t="str">
        <f t="shared" si="75"/>
        <v xml:space="preserve"> </v>
      </c>
      <c r="AB103" s="319" t="str">
        <f t="shared" si="76"/>
        <v xml:space="preserve"> </v>
      </c>
      <c r="AC103" s="96" t="str">
        <f t="shared" si="77"/>
        <v xml:space="preserve"> </v>
      </c>
      <c r="AD103" s="321"/>
      <c r="AE103" s="321"/>
      <c r="AF103" s="321"/>
      <c r="AG103" s="321"/>
      <c r="AH103" s="321"/>
      <c r="AI103" s="321"/>
      <c r="AJ103" s="321"/>
      <c r="AK103" s="321"/>
      <c r="AL103" s="321"/>
      <c r="AM103" s="321"/>
      <c r="AN103" s="21"/>
      <c r="AO103" s="24"/>
      <c r="AP103" s="96" t="str">
        <f t="shared" si="78"/>
        <v xml:space="preserve"> </v>
      </c>
      <c r="AQ103" s="69" t="str">
        <f t="shared" si="79"/>
        <v xml:space="preserve"> </v>
      </c>
      <c r="AR103" s="85" t="str">
        <f t="shared" si="80"/>
        <v xml:space="preserve"> </v>
      </c>
      <c r="AS103" s="70" t="str">
        <f t="shared" si="99"/>
        <v xml:space="preserve"> </v>
      </c>
      <c r="AT103" s="314"/>
      <c r="AU103" s="69" t="str">
        <f t="shared" si="81"/>
        <v xml:space="preserve"> </v>
      </c>
      <c r="AV103" s="85" t="str">
        <f t="shared" si="82"/>
        <v xml:space="preserve"> </v>
      </c>
      <c r="AW103" s="70" t="str">
        <f t="shared" si="100"/>
        <v xml:space="preserve"> </v>
      </c>
      <c r="AX103" s="314"/>
      <c r="AY103" s="205" t="str">
        <f t="shared" si="83"/>
        <v xml:space="preserve"> </v>
      </c>
      <c r="AZ103" s="206" t="str">
        <f t="shared" si="84"/>
        <v xml:space="preserve"> </v>
      </c>
      <c r="BA103" s="207" t="str">
        <f t="shared" si="101"/>
        <v xml:space="preserve"> </v>
      </c>
      <c r="BB103" s="315"/>
      <c r="BC103" s="205" t="str">
        <f t="shared" si="85"/>
        <v xml:space="preserve"> </v>
      </c>
      <c r="BD103" s="206" t="str">
        <f t="shared" si="86"/>
        <v xml:space="preserve"> </v>
      </c>
      <c r="BE103" s="207" t="str">
        <f t="shared" si="102"/>
        <v xml:space="preserve"> </v>
      </c>
      <c r="BF103" s="314"/>
      <c r="BG103" s="78" t="str">
        <f t="shared" si="87"/>
        <v xml:space="preserve"> </v>
      </c>
      <c r="BH103" s="87" t="str">
        <f t="shared" si="88"/>
        <v xml:space="preserve"> </v>
      </c>
      <c r="BI103" s="79" t="str">
        <f t="shared" si="103"/>
        <v xml:space="preserve"> </v>
      </c>
      <c r="BJ103" s="316"/>
      <c r="BK103" s="78" t="str">
        <f t="shared" si="89"/>
        <v xml:space="preserve"> </v>
      </c>
      <c r="BL103" s="87" t="str">
        <f t="shared" si="90"/>
        <v xml:space="preserve"> </v>
      </c>
      <c r="BM103" s="79" t="str">
        <f t="shared" si="104"/>
        <v xml:space="preserve"> </v>
      </c>
      <c r="BN103" s="314"/>
      <c r="BO103" s="80" t="str">
        <f t="shared" si="91"/>
        <v xml:space="preserve"> </v>
      </c>
      <c r="BP103" s="88" t="str">
        <f t="shared" si="92"/>
        <v xml:space="preserve"> </v>
      </c>
      <c r="BQ103" s="81" t="str">
        <f t="shared" si="105"/>
        <v xml:space="preserve"> </v>
      </c>
      <c r="BR103" s="317"/>
      <c r="BS103" s="201" t="str">
        <f t="shared" si="93"/>
        <v xml:space="preserve"> </v>
      </c>
      <c r="BT103" s="202" t="str">
        <f t="shared" si="94"/>
        <v xml:space="preserve"> </v>
      </c>
      <c r="BU103" s="203" t="str">
        <f t="shared" si="106"/>
        <v xml:space="preserve"> </v>
      </c>
      <c r="BV103" s="318"/>
      <c r="BW103" s="82" t="str">
        <f t="shared" si="95"/>
        <v xml:space="preserve"> </v>
      </c>
      <c r="BX103" s="89" t="str">
        <f t="shared" si="96"/>
        <v xml:space="preserve"> </v>
      </c>
      <c r="BY103" s="83" t="str">
        <f t="shared" si="107"/>
        <v xml:space="preserve"> </v>
      </c>
      <c r="BZ103" s="317"/>
      <c r="CA103" s="227" t="str">
        <f t="shared" si="97"/>
        <v xml:space="preserve"> </v>
      </c>
      <c r="CB103" s="228" t="str">
        <f t="shared" si="98"/>
        <v xml:space="preserve"> </v>
      </c>
      <c r="CC103" s="229" t="str">
        <f t="shared" si="108"/>
        <v xml:space="preserve"> </v>
      </c>
      <c r="CD103" s="317"/>
      <c r="CE103" s="27"/>
      <c r="CG103" s="98" t="str">
        <f t="shared" si="109"/>
        <v xml:space="preserve"> </v>
      </c>
      <c r="CH103" s="98" t="str">
        <f t="shared" si="109"/>
        <v xml:space="preserve"> </v>
      </c>
      <c r="CI103" s="98" t="str">
        <f t="shared" si="109"/>
        <v xml:space="preserve"> </v>
      </c>
      <c r="CK103" s="98" t="str">
        <f t="shared" si="110"/>
        <v xml:space="preserve"> </v>
      </c>
      <c r="CL103" s="98" t="str">
        <f t="shared" si="110"/>
        <v xml:space="preserve"> </v>
      </c>
      <c r="CM103" s="98" t="str">
        <f t="shared" si="110"/>
        <v xml:space="preserve"> </v>
      </c>
      <c r="CO103" s="22"/>
      <c r="DB103" s="28"/>
    </row>
    <row r="104" spans="1:106" s="26" customFormat="1" ht="24.95" customHeight="1" x14ac:dyDescent="0.25">
      <c r="A104" s="24"/>
      <c r="B104" s="311"/>
      <c r="C104" s="784"/>
      <c r="D104" s="785"/>
      <c r="E104" s="785"/>
      <c r="F104" s="786"/>
      <c r="G104" s="321"/>
      <c r="H104" s="321"/>
      <c r="I104" s="321"/>
      <c r="J104" s="321"/>
      <c r="K104" s="321"/>
      <c r="L104" s="321"/>
      <c r="M104" s="321"/>
      <c r="N104" s="321"/>
      <c r="O104" s="321"/>
      <c r="P104" s="321"/>
      <c r="Q104" s="321"/>
      <c r="R104" s="321"/>
      <c r="S104" s="321"/>
      <c r="T104" s="321"/>
      <c r="U104" s="321"/>
      <c r="V104" s="321"/>
      <c r="W104" s="179"/>
      <c r="X104" s="319" t="str">
        <f t="shared" si="72"/>
        <v xml:space="preserve"> </v>
      </c>
      <c r="Y104" s="319" t="str">
        <f t="shared" si="73"/>
        <v xml:space="preserve"> </v>
      </c>
      <c r="Z104" s="319" t="str">
        <f t="shared" si="74"/>
        <v xml:space="preserve"> </v>
      </c>
      <c r="AA104" s="319" t="str">
        <f t="shared" si="75"/>
        <v xml:space="preserve"> </v>
      </c>
      <c r="AB104" s="319" t="str">
        <f t="shared" si="76"/>
        <v xml:space="preserve"> </v>
      </c>
      <c r="AC104" s="96" t="str">
        <f t="shared" si="77"/>
        <v xml:space="preserve"> </v>
      </c>
      <c r="AD104" s="321"/>
      <c r="AE104" s="321"/>
      <c r="AF104" s="321"/>
      <c r="AG104" s="321"/>
      <c r="AH104" s="321"/>
      <c r="AI104" s="321"/>
      <c r="AJ104" s="321"/>
      <c r="AK104" s="321"/>
      <c r="AL104" s="321"/>
      <c r="AM104" s="321"/>
      <c r="AN104" s="21"/>
      <c r="AO104" s="24"/>
      <c r="AP104" s="96" t="str">
        <f t="shared" si="78"/>
        <v xml:space="preserve"> </v>
      </c>
      <c r="AQ104" s="69" t="str">
        <f t="shared" si="79"/>
        <v xml:space="preserve"> </v>
      </c>
      <c r="AR104" s="85" t="str">
        <f t="shared" si="80"/>
        <v xml:space="preserve"> </v>
      </c>
      <c r="AS104" s="70" t="str">
        <f t="shared" si="99"/>
        <v xml:space="preserve"> </v>
      </c>
      <c r="AT104" s="314"/>
      <c r="AU104" s="69" t="str">
        <f t="shared" si="81"/>
        <v xml:space="preserve"> </v>
      </c>
      <c r="AV104" s="85" t="str">
        <f t="shared" si="82"/>
        <v xml:space="preserve"> </v>
      </c>
      <c r="AW104" s="70" t="str">
        <f t="shared" si="100"/>
        <v xml:space="preserve"> </v>
      </c>
      <c r="AX104" s="314"/>
      <c r="AY104" s="205" t="str">
        <f t="shared" si="83"/>
        <v xml:space="preserve"> </v>
      </c>
      <c r="AZ104" s="206" t="str">
        <f t="shared" si="84"/>
        <v xml:space="preserve"> </v>
      </c>
      <c r="BA104" s="207" t="str">
        <f t="shared" si="101"/>
        <v xml:space="preserve"> </v>
      </c>
      <c r="BB104" s="315"/>
      <c r="BC104" s="205" t="str">
        <f t="shared" si="85"/>
        <v xml:space="preserve"> </v>
      </c>
      <c r="BD104" s="206" t="str">
        <f t="shared" si="86"/>
        <v xml:space="preserve"> </v>
      </c>
      <c r="BE104" s="207" t="str">
        <f t="shared" si="102"/>
        <v xml:space="preserve"> </v>
      </c>
      <c r="BF104" s="314"/>
      <c r="BG104" s="78" t="str">
        <f t="shared" si="87"/>
        <v xml:space="preserve"> </v>
      </c>
      <c r="BH104" s="87" t="str">
        <f t="shared" si="88"/>
        <v xml:space="preserve"> </v>
      </c>
      <c r="BI104" s="79" t="str">
        <f t="shared" si="103"/>
        <v xml:space="preserve"> </v>
      </c>
      <c r="BJ104" s="316"/>
      <c r="BK104" s="78" t="str">
        <f t="shared" si="89"/>
        <v xml:space="preserve"> </v>
      </c>
      <c r="BL104" s="87" t="str">
        <f t="shared" si="90"/>
        <v xml:space="preserve"> </v>
      </c>
      <c r="BM104" s="79" t="str">
        <f t="shared" si="104"/>
        <v xml:space="preserve"> </v>
      </c>
      <c r="BN104" s="314"/>
      <c r="BO104" s="80" t="str">
        <f t="shared" si="91"/>
        <v xml:space="preserve"> </v>
      </c>
      <c r="BP104" s="88" t="str">
        <f t="shared" si="92"/>
        <v xml:space="preserve"> </v>
      </c>
      <c r="BQ104" s="81" t="str">
        <f t="shared" si="105"/>
        <v xml:space="preserve"> </v>
      </c>
      <c r="BR104" s="317"/>
      <c r="BS104" s="201" t="str">
        <f t="shared" si="93"/>
        <v xml:space="preserve"> </v>
      </c>
      <c r="BT104" s="202" t="str">
        <f t="shared" si="94"/>
        <v xml:space="preserve"> </v>
      </c>
      <c r="BU104" s="203" t="str">
        <f t="shared" si="106"/>
        <v xml:space="preserve"> </v>
      </c>
      <c r="BV104" s="318"/>
      <c r="BW104" s="82" t="str">
        <f t="shared" si="95"/>
        <v xml:space="preserve"> </v>
      </c>
      <c r="BX104" s="89" t="str">
        <f t="shared" si="96"/>
        <v xml:space="preserve"> </v>
      </c>
      <c r="BY104" s="83" t="str">
        <f t="shared" si="107"/>
        <v xml:space="preserve"> </v>
      </c>
      <c r="BZ104" s="317"/>
      <c r="CA104" s="227" t="str">
        <f t="shared" si="97"/>
        <v xml:space="preserve"> </v>
      </c>
      <c r="CB104" s="228" t="str">
        <f t="shared" si="98"/>
        <v xml:space="preserve"> </v>
      </c>
      <c r="CC104" s="229" t="str">
        <f t="shared" si="108"/>
        <v xml:space="preserve"> </v>
      </c>
      <c r="CD104" s="317"/>
      <c r="CE104" s="27"/>
      <c r="CG104" s="98" t="str">
        <f t="shared" si="109"/>
        <v xml:space="preserve"> </v>
      </c>
      <c r="CH104" s="98" t="str">
        <f t="shared" si="109"/>
        <v xml:space="preserve"> </v>
      </c>
      <c r="CI104" s="98" t="str">
        <f t="shared" si="109"/>
        <v xml:space="preserve"> </v>
      </c>
      <c r="CK104" s="98" t="str">
        <f t="shared" si="110"/>
        <v xml:space="preserve"> </v>
      </c>
      <c r="CL104" s="98" t="str">
        <f t="shared" si="110"/>
        <v xml:space="preserve"> </v>
      </c>
      <c r="CM104" s="98" t="str">
        <f t="shared" si="110"/>
        <v xml:space="preserve"> </v>
      </c>
      <c r="CO104" s="22"/>
      <c r="DB104" s="28"/>
    </row>
    <row r="105" spans="1:106" s="26" customFormat="1" ht="24.95" customHeight="1" x14ac:dyDescent="0.25">
      <c r="A105" s="24"/>
      <c r="B105" s="311"/>
      <c r="C105" s="784"/>
      <c r="D105" s="785"/>
      <c r="E105" s="785"/>
      <c r="F105" s="786"/>
      <c r="G105" s="321"/>
      <c r="H105" s="321"/>
      <c r="I105" s="321"/>
      <c r="J105" s="321"/>
      <c r="K105" s="321"/>
      <c r="L105" s="321"/>
      <c r="M105" s="321"/>
      <c r="N105" s="321"/>
      <c r="O105" s="321"/>
      <c r="P105" s="321"/>
      <c r="Q105" s="321"/>
      <c r="R105" s="321"/>
      <c r="S105" s="321"/>
      <c r="T105" s="321"/>
      <c r="U105" s="321"/>
      <c r="V105" s="321"/>
      <c r="W105" s="179"/>
      <c r="X105" s="319" t="str">
        <f t="shared" si="72"/>
        <v xml:space="preserve"> </v>
      </c>
      <c r="Y105" s="319" t="str">
        <f t="shared" si="73"/>
        <v xml:space="preserve"> </v>
      </c>
      <c r="Z105" s="319" t="str">
        <f t="shared" si="74"/>
        <v xml:space="preserve"> </v>
      </c>
      <c r="AA105" s="319" t="str">
        <f t="shared" si="75"/>
        <v xml:space="preserve"> </v>
      </c>
      <c r="AB105" s="319" t="str">
        <f t="shared" si="76"/>
        <v xml:space="preserve"> </v>
      </c>
      <c r="AC105" s="96" t="str">
        <f t="shared" si="77"/>
        <v xml:space="preserve"> </v>
      </c>
      <c r="AD105" s="321"/>
      <c r="AE105" s="321"/>
      <c r="AF105" s="321"/>
      <c r="AG105" s="321"/>
      <c r="AH105" s="321"/>
      <c r="AI105" s="321"/>
      <c r="AJ105" s="321"/>
      <c r="AK105" s="321"/>
      <c r="AL105" s="321"/>
      <c r="AM105" s="321"/>
      <c r="AN105" s="21"/>
      <c r="AO105" s="24"/>
      <c r="AP105" s="96" t="str">
        <f t="shared" si="78"/>
        <v xml:space="preserve"> </v>
      </c>
      <c r="AQ105" s="69" t="str">
        <f t="shared" si="79"/>
        <v xml:space="preserve"> </v>
      </c>
      <c r="AR105" s="85" t="str">
        <f t="shared" si="80"/>
        <v xml:space="preserve"> </v>
      </c>
      <c r="AS105" s="70" t="str">
        <f t="shared" si="99"/>
        <v xml:space="preserve"> </v>
      </c>
      <c r="AT105" s="314"/>
      <c r="AU105" s="69" t="str">
        <f t="shared" si="81"/>
        <v xml:space="preserve"> </v>
      </c>
      <c r="AV105" s="85" t="str">
        <f t="shared" si="82"/>
        <v xml:space="preserve"> </v>
      </c>
      <c r="AW105" s="70" t="str">
        <f t="shared" si="100"/>
        <v xml:space="preserve"> </v>
      </c>
      <c r="AX105" s="314"/>
      <c r="AY105" s="205" t="str">
        <f t="shared" si="83"/>
        <v xml:space="preserve"> </v>
      </c>
      <c r="AZ105" s="206" t="str">
        <f t="shared" si="84"/>
        <v xml:space="preserve"> </v>
      </c>
      <c r="BA105" s="207" t="str">
        <f t="shared" si="101"/>
        <v xml:space="preserve"> </v>
      </c>
      <c r="BB105" s="315"/>
      <c r="BC105" s="205" t="str">
        <f t="shared" si="85"/>
        <v xml:space="preserve"> </v>
      </c>
      <c r="BD105" s="206" t="str">
        <f t="shared" si="86"/>
        <v xml:space="preserve"> </v>
      </c>
      <c r="BE105" s="207" t="str">
        <f t="shared" si="102"/>
        <v xml:space="preserve"> </v>
      </c>
      <c r="BF105" s="314"/>
      <c r="BG105" s="78" t="str">
        <f t="shared" si="87"/>
        <v xml:space="preserve"> </v>
      </c>
      <c r="BH105" s="87" t="str">
        <f t="shared" si="88"/>
        <v xml:space="preserve"> </v>
      </c>
      <c r="BI105" s="79" t="str">
        <f t="shared" si="103"/>
        <v xml:space="preserve"> </v>
      </c>
      <c r="BJ105" s="316"/>
      <c r="BK105" s="78" t="str">
        <f t="shared" si="89"/>
        <v xml:space="preserve"> </v>
      </c>
      <c r="BL105" s="87" t="str">
        <f t="shared" si="90"/>
        <v xml:space="preserve"> </v>
      </c>
      <c r="BM105" s="79" t="str">
        <f t="shared" si="104"/>
        <v xml:space="preserve"> </v>
      </c>
      <c r="BN105" s="314"/>
      <c r="BO105" s="80" t="str">
        <f t="shared" si="91"/>
        <v xml:space="preserve"> </v>
      </c>
      <c r="BP105" s="88" t="str">
        <f t="shared" si="92"/>
        <v xml:space="preserve"> </v>
      </c>
      <c r="BQ105" s="81" t="str">
        <f t="shared" si="105"/>
        <v xml:space="preserve"> </v>
      </c>
      <c r="BR105" s="317"/>
      <c r="BS105" s="201" t="str">
        <f t="shared" si="93"/>
        <v xml:space="preserve"> </v>
      </c>
      <c r="BT105" s="202" t="str">
        <f t="shared" si="94"/>
        <v xml:space="preserve"> </v>
      </c>
      <c r="BU105" s="203" t="str">
        <f t="shared" si="106"/>
        <v xml:space="preserve"> </v>
      </c>
      <c r="BV105" s="318"/>
      <c r="BW105" s="82" t="str">
        <f t="shared" si="95"/>
        <v xml:space="preserve"> </v>
      </c>
      <c r="BX105" s="89" t="str">
        <f t="shared" si="96"/>
        <v xml:space="preserve"> </v>
      </c>
      <c r="BY105" s="83" t="str">
        <f t="shared" si="107"/>
        <v xml:space="preserve"> </v>
      </c>
      <c r="BZ105" s="317"/>
      <c r="CA105" s="227" t="str">
        <f t="shared" si="97"/>
        <v xml:space="preserve"> </v>
      </c>
      <c r="CB105" s="228" t="str">
        <f t="shared" si="98"/>
        <v xml:space="preserve"> </v>
      </c>
      <c r="CC105" s="229" t="str">
        <f t="shared" si="108"/>
        <v xml:space="preserve"> </v>
      </c>
      <c r="CD105" s="317"/>
      <c r="CE105" s="27"/>
      <c r="CG105" s="98" t="str">
        <f t="shared" si="109"/>
        <v xml:space="preserve"> </v>
      </c>
      <c r="CH105" s="98" t="str">
        <f t="shared" si="109"/>
        <v xml:space="preserve"> </v>
      </c>
      <c r="CI105" s="98" t="str">
        <f t="shared" si="109"/>
        <v xml:space="preserve"> </v>
      </c>
      <c r="CK105" s="98" t="str">
        <f t="shared" si="110"/>
        <v xml:space="preserve"> </v>
      </c>
      <c r="CL105" s="98" t="str">
        <f t="shared" si="110"/>
        <v xml:space="preserve"> </v>
      </c>
      <c r="CM105" s="98" t="str">
        <f t="shared" si="110"/>
        <v xml:space="preserve"> </v>
      </c>
      <c r="CO105" s="22"/>
      <c r="DB105" s="28"/>
    </row>
    <row r="106" spans="1:106" s="26" customFormat="1" ht="24.95" customHeight="1" x14ac:dyDescent="0.25">
      <c r="A106" s="24"/>
      <c r="B106" s="311"/>
      <c r="C106" s="784"/>
      <c r="D106" s="785"/>
      <c r="E106" s="785"/>
      <c r="F106" s="786"/>
      <c r="G106" s="321"/>
      <c r="H106" s="321"/>
      <c r="I106" s="321"/>
      <c r="J106" s="321"/>
      <c r="K106" s="321"/>
      <c r="L106" s="321"/>
      <c r="M106" s="321"/>
      <c r="N106" s="321"/>
      <c r="O106" s="321"/>
      <c r="P106" s="321"/>
      <c r="Q106" s="321"/>
      <c r="R106" s="321"/>
      <c r="S106" s="321"/>
      <c r="T106" s="321"/>
      <c r="U106" s="321"/>
      <c r="V106" s="321"/>
      <c r="W106" s="179"/>
      <c r="X106" s="319" t="str">
        <f t="shared" si="72"/>
        <v xml:space="preserve"> </v>
      </c>
      <c r="Y106" s="319" t="str">
        <f t="shared" si="73"/>
        <v xml:space="preserve"> </v>
      </c>
      <c r="Z106" s="319" t="str">
        <f t="shared" si="74"/>
        <v xml:space="preserve"> </v>
      </c>
      <c r="AA106" s="319" t="str">
        <f t="shared" si="75"/>
        <v xml:space="preserve"> </v>
      </c>
      <c r="AB106" s="319" t="str">
        <f t="shared" si="76"/>
        <v xml:space="preserve"> </v>
      </c>
      <c r="AC106" s="96" t="str">
        <f t="shared" si="77"/>
        <v xml:space="preserve"> </v>
      </c>
      <c r="AD106" s="321"/>
      <c r="AE106" s="321"/>
      <c r="AF106" s="321"/>
      <c r="AG106" s="321"/>
      <c r="AH106" s="321"/>
      <c r="AI106" s="321"/>
      <c r="AJ106" s="321"/>
      <c r="AK106" s="321"/>
      <c r="AL106" s="321"/>
      <c r="AM106" s="321"/>
      <c r="AN106" s="21"/>
      <c r="AO106" s="24"/>
      <c r="AP106" s="96" t="str">
        <f t="shared" si="78"/>
        <v xml:space="preserve"> </v>
      </c>
      <c r="AQ106" s="69" t="str">
        <f t="shared" si="79"/>
        <v xml:space="preserve"> </v>
      </c>
      <c r="AR106" s="85" t="str">
        <f t="shared" si="80"/>
        <v xml:space="preserve"> </v>
      </c>
      <c r="AS106" s="70" t="str">
        <f t="shared" si="99"/>
        <v xml:space="preserve"> </v>
      </c>
      <c r="AT106" s="314"/>
      <c r="AU106" s="69" t="str">
        <f t="shared" si="81"/>
        <v xml:space="preserve"> </v>
      </c>
      <c r="AV106" s="85" t="str">
        <f t="shared" si="82"/>
        <v xml:space="preserve"> </v>
      </c>
      <c r="AW106" s="70" t="str">
        <f t="shared" si="100"/>
        <v xml:space="preserve"> </v>
      </c>
      <c r="AX106" s="314"/>
      <c r="AY106" s="205" t="str">
        <f t="shared" si="83"/>
        <v xml:space="preserve"> </v>
      </c>
      <c r="AZ106" s="206" t="str">
        <f t="shared" si="84"/>
        <v xml:space="preserve"> </v>
      </c>
      <c r="BA106" s="207" t="str">
        <f t="shared" si="101"/>
        <v xml:space="preserve"> </v>
      </c>
      <c r="BB106" s="315"/>
      <c r="BC106" s="205" t="str">
        <f t="shared" si="85"/>
        <v xml:space="preserve"> </v>
      </c>
      <c r="BD106" s="206" t="str">
        <f t="shared" si="86"/>
        <v xml:space="preserve"> </v>
      </c>
      <c r="BE106" s="207" t="str">
        <f t="shared" si="102"/>
        <v xml:space="preserve"> </v>
      </c>
      <c r="BF106" s="314"/>
      <c r="BG106" s="78" t="str">
        <f t="shared" si="87"/>
        <v xml:space="preserve"> </v>
      </c>
      <c r="BH106" s="87" t="str">
        <f t="shared" si="88"/>
        <v xml:space="preserve"> </v>
      </c>
      <c r="BI106" s="79" t="str">
        <f t="shared" si="103"/>
        <v xml:space="preserve"> </v>
      </c>
      <c r="BJ106" s="316"/>
      <c r="BK106" s="78" t="str">
        <f t="shared" si="89"/>
        <v xml:space="preserve"> </v>
      </c>
      <c r="BL106" s="87" t="str">
        <f t="shared" si="90"/>
        <v xml:space="preserve"> </v>
      </c>
      <c r="BM106" s="79" t="str">
        <f t="shared" si="104"/>
        <v xml:space="preserve"> </v>
      </c>
      <c r="BN106" s="314"/>
      <c r="BO106" s="80" t="str">
        <f t="shared" si="91"/>
        <v xml:space="preserve"> </v>
      </c>
      <c r="BP106" s="88" t="str">
        <f t="shared" si="92"/>
        <v xml:space="preserve"> </v>
      </c>
      <c r="BQ106" s="81" t="str">
        <f t="shared" si="105"/>
        <v xml:space="preserve"> </v>
      </c>
      <c r="BR106" s="317"/>
      <c r="BS106" s="201" t="str">
        <f t="shared" si="93"/>
        <v xml:space="preserve"> </v>
      </c>
      <c r="BT106" s="202" t="str">
        <f t="shared" si="94"/>
        <v xml:space="preserve"> </v>
      </c>
      <c r="BU106" s="203" t="str">
        <f t="shared" si="106"/>
        <v xml:space="preserve"> </v>
      </c>
      <c r="BV106" s="318"/>
      <c r="BW106" s="82" t="str">
        <f t="shared" si="95"/>
        <v xml:space="preserve"> </v>
      </c>
      <c r="BX106" s="89" t="str">
        <f t="shared" si="96"/>
        <v xml:space="preserve"> </v>
      </c>
      <c r="BY106" s="83" t="str">
        <f t="shared" si="107"/>
        <v xml:space="preserve"> </v>
      </c>
      <c r="BZ106" s="317"/>
      <c r="CA106" s="227" t="str">
        <f t="shared" si="97"/>
        <v xml:space="preserve"> </v>
      </c>
      <c r="CB106" s="228" t="str">
        <f t="shared" si="98"/>
        <v xml:space="preserve"> </v>
      </c>
      <c r="CC106" s="229" t="str">
        <f t="shared" si="108"/>
        <v xml:space="preserve"> </v>
      </c>
      <c r="CD106" s="317"/>
      <c r="CE106" s="27"/>
      <c r="CG106" s="98" t="str">
        <f t="shared" si="109"/>
        <v xml:space="preserve"> </v>
      </c>
      <c r="CH106" s="98" t="str">
        <f t="shared" si="109"/>
        <v xml:space="preserve"> </v>
      </c>
      <c r="CI106" s="98" t="str">
        <f t="shared" si="109"/>
        <v xml:space="preserve"> </v>
      </c>
      <c r="CK106" s="98" t="str">
        <f t="shared" si="110"/>
        <v xml:space="preserve"> </v>
      </c>
      <c r="CL106" s="98" t="str">
        <f t="shared" si="110"/>
        <v xml:space="preserve"> </v>
      </c>
      <c r="CM106" s="98" t="str">
        <f t="shared" si="110"/>
        <v xml:space="preserve"> </v>
      </c>
      <c r="CO106" s="22"/>
      <c r="DB106" s="28"/>
    </row>
    <row r="107" spans="1:106" s="26" customFormat="1" ht="24.95" customHeight="1" x14ac:dyDescent="0.25">
      <c r="A107" s="24"/>
      <c r="B107" s="311"/>
      <c r="C107" s="784"/>
      <c r="D107" s="785"/>
      <c r="E107" s="785"/>
      <c r="F107" s="786"/>
      <c r="G107" s="321"/>
      <c r="H107" s="321"/>
      <c r="I107" s="321"/>
      <c r="J107" s="321"/>
      <c r="K107" s="321"/>
      <c r="L107" s="321"/>
      <c r="M107" s="321"/>
      <c r="N107" s="321"/>
      <c r="O107" s="321"/>
      <c r="P107" s="321"/>
      <c r="Q107" s="321"/>
      <c r="R107" s="321"/>
      <c r="S107" s="321"/>
      <c r="T107" s="321"/>
      <c r="U107" s="321"/>
      <c r="V107" s="321"/>
      <c r="W107" s="179"/>
      <c r="X107" s="319" t="str">
        <f t="shared" si="72"/>
        <v xml:space="preserve"> </v>
      </c>
      <c r="Y107" s="319" t="str">
        <f t="shared" si="73"/>
        <v xml:space="preserve"> </v>
      </c>
      <c r="Z107" s="319" t="str">
        <f t="shared" si="74"/>
        <v xml:space="preserve"> </v>
      </c>
      <c r="AA107" s="319" t="str">
        <f t="shared" si="75"/>
        <v xml:space="preserve"> </v>
      </c>
      <c r="AB107" s="319" t="str">
        <f t="shared" si="76"/>
        <v xml:space="preserve"> </v>
      </c>
      <c r="AC107" s="96" t="str">
        <f t="shared" si="77"/>
        <v xml:space="preserve"> </v>
      </c>
      <c r="AD107" s="321"/>
      <c r="AE107" s="321"/>
      <c r="AF107" s="321"/>
      <c r="AG107" s="321"/>
      <c r="AH107" s="321"/>
      <c r="AI107" s="321"/>
      <c r="AJ107" s="321"/>
      <c r="AK107" s="321"/>
      <c r="AL107" s="321"/>
      <c r="AM107" s="321"/>
      <c r="AN107" s="21"/>
      <c r="AO107" s="24"/>
      <c r="AP107" s="96" t="str">
        <f t="shared" si="78"/>
        <v xml:space="preserve"> </v>
      </c>
      <c r="AQ107" s="69" t="str">
        <f t="shared" si="79"/>
        <v xml:space="preserve"> </v>
      </c>
      <c r="AR107" s="85" t="str">
        <f t="shared" si="80"/>
        <v xml:space="preserve"> </v>
      </c>
      <c r="AS107" s="70" t="str">
        <f t="shared" si="99"/>
        <v xml:space="preserve"> </v>
      </c>
      <c r="AT107" s="314"/>
      <c r="AU107" s="69" t="str">
        <f t="shared" si="81"/>
        <v xml:space="preserve"> </v>
      </c>
      <c r="AV107" s="85" t="str">
        <f t="shared" si="82"/>
        <v xml:space="preserve"> </v>
      </c>
      <c r="AW107" s="70" t="str">
        <f t="shared" si="100"/>
        <v xml:space="preserve"> </v>
      </c>
      <c r="AX107" s="314"/>
      <c r="AY107" s="205" t="str">
        <f t="shared" si="83"/>
        <v xml:space="preserve"> </v>
      </c>
      <c r="AZ107" s="206" t="str">
        <f t="shared" si="84"/>
        <v xml:space="preserve"> </v>
      </c>
      <c r="BA107" s="207" t="str">
        <f t="shared" si="101"/>
        <v xml:space="preserve"> </v>
      </c>
      <c r="BB107" s="315"/>
      <c r="BC107" s="205" t="str">
        <f t="shared" si="85"/>
        <v xml:space="preserve"> </v>
      </c>
      <c r="BD107" s="206" t="str">
        <f t="shared" si="86"/>
        <v xml:space="preserve"> </v>
      </c>
      <c r="BE107" s="207" t="str">
        <f t="shared" si="102"/>
        <v xml:space="preserve"> </v>
      </c>
      <c r="BF107" s="314"/>
      <c r="BG107" s="78" t="str">
        <f t="shared" si="87"/>
        <v xml:space="preserve"> </v>
      </c>
      <c r="BH107" s="87" t="str">
        <f t="shared" si="88"/>
        <v xml:space="preserve"> </v>
      </c>
      <c r="BI107" s="79" t="str">
        <f t="shared" si="103"/>
        <v xml:space="preserve"> </v>
      </c>
      <c r="BJ107" s="316"/>
      <c r="BK107" s="78" t="str">
        <f t="shared" si="89"/>
        <v xml:space="preserve"> </v>
      </c>
      <c r="BL107" s="87" t="str">
        <f t="shared" si="90"/>
        <v xml:space="preserve"> </v>
      </c>
      <c r="BM107" s="79" t="str">
        <f t="shared" si="104"/>
        <v xml:space="preserve"> </v>
      </c>
      <c r="BN107" s="314"/>
      <c r="BO107" s="80" t="str">
        <f t="shared" si="91"/>
        <v xml:space="preserve"> </v>
      </c>
      <c r="BP107" s="88" t="str">
        <f t="shared" si="92"/>
        <v xml:space="preserve"> </v>
      </c>
      <c r="BQ107" s="81" t="str">
        <f t="shared" si="105"/>
        <v xml:space="preserve"> </v>
      </c>
      <c r="BR107" s="317"/>
      <c r="BS107" s="201" t="str">
        <f t="shared" si="93"/>
        <v xml:space="preserve"> </v>
      </c>
      <c r="BT107" s="202" t="str">
        <f t="shared" si="94"/>
        <v xml:space="preserve"> </v>
      </c>
      <c r="BU107" s="203" t="str">
        <f t="shared" si="106"/>
        <v xml:space="preserve"> </v>
      </c>
      <c r="BV107" s="318"/>
      <c r="BW107" s="82" t="str">
        <f t="shared" si="95"/>
        <v xml:space="preserve"> </v>
      </c>
      <c r="BX107" s="89" t="str">
        <f t="shared" si="96"/>
        <v xml:space="preserve"> </v>
      </c>
      <c r="BY107" s="83" t="str">
        <f t="shared" si="107"/>
        <v xml:space="preserve"> </v>
      </c>
      <c r="BZ107" s="317"/>
      <c r="CA107" s="227" t="str">
        <f t="shared" si="97"/>
        <v xml:space="preserve"> </v>
      </c>
      <c r="CB107" s="228" t="str">
        <f t="shared" si="98"/>
        <v xml:space="preserve"> </v>
      </c>
      <c r="CC107" s="229" t="str">
        <f t="shared" si="108"/>
        <v xml:space="preserve"> </v>
      </c>
      <c r="CD107" s="317"/>
      <c r="CE107" s="27"/>
      <c r="CG107" s="98" t="str">
        <f t="shared" si="109"/>
        <v xml:space="preserve"> </v>
      </c>
      <c r="CH107" s="98" t="str">
        <f t="shared" si="109"/>
        <v xml:space="preserve"> </v>
      </c>
      <c r="CI107" s="98" t="str">
        <f t="shared" si="109"/>
        <v xml:space="preserve"> </v>
      </c>
      <c r="CK107" s="98" t="str">
        <f t="shared" si="110"/>
        <v xml:space="preserve"> </v>
      </c>
      <c r="CL107" s="98" t="str">
        <f t="shared" si="110"/>
        <v xml:space="preserve"> </v>
      </c>
      <c r="CM107" s="98" t="str">
        <f t="shared" si="110"/>
        <v xml:space="preserve"> </v>
      </c>
      <c r="CO107" s="22"/>
      <c r="DB107" s="28"/>
    </row>
    <row r="108" spans="1:106" s="26" customFormat="1" ht="24.95" customHeight="1" x14ac:dyDescent="0.25">
      <c r="A108" s="24"/>
      <c r="B108" s="311"/>
      <c r="C108" s="784"/>
      <c r="D108" s="785"/>
      <c r="E108" s="785"/>
      <c r="F108" s="786"/>
      <c r="G108" s="321"/>
      <c r="H108" s="321"/>
      <c r="I108" s="321"/>
      <c r="J108" s="321"/>
      <c r="K108" s="321"/>
      <c r="L108" s="321"/>
      <c r="M108" s="321"/>
      <c r="N108" s="321"/>
      <c r="O108" s="321"/>
      <c r="P108" s="321"/>
      <c r="Q108" s="321"/>
      <c r="R108" s="321"/>
      <c r="S108" s="321"/>
      <c r="T108" s="321"/>
      <c r="U108" s="321"/>
      <c r="V108" s="321"/>
      <c r="W108" s="179"/>
      <c r="X108" s="319" t="str">
        <f t="shared" ref="X108:X139" si="111">+IF((G108)=0," ",IF((G108)&gt;0,G108))</f>
        <v xml:space="preserve"> </v>
      </c>
      <c r="Y108" s="319" t="str">
        <f t="shared" ref="Y108:Y139" si="112">+IF((H108)=0," ",IF((H108)&gt;0,H108))</f>
        <v xml:space="preserve"> </v>
      </c>
      <c r="Z108" s="319" t="str">
        <f t="shared" ref="Z108:Z139" si="113">+IF((I108)=0," ",IF((I108)&gt;0,I108))</f>
        <v xml:space="preserve"> </v>
      </c>
      <c r="AA108" s="319" t="str">
        <f t="shared" ref="AA108:AA139" si="114">+IF((J108)=0," ",IF((J108)&gt;0,J108))</f>
        <v xml:space="preserve"> </v>
      </c>
      <c r="AB108" s="319" t="str">
        <f t="shared" ref="AB108:AB139" si="115">+IF((K108)=0," ",IF((K108)&gt;0,K108))</f>
        <v xml:space="preserve"> </v>
      </c>
      <c r="AC108" s="96" t="str">
        <f t="shared" si="77"/>
        <v xml:space="preserve"> </v>
      </c>
      <c r="AD108" s="321"/>
      <c r="AE108" s="321"/>
      <c r="AF108" s="321"/>
      <c r="AG108" s="321"/>
      <c r="AH108" s="321"/>
      <c r="AI108" s="321"/>
      <c r="AJ108" s="321"/>
      <c r="AK108" s="321"/>
      <c r="AL108" s="321"/>
      <c r="AM108" s="321"/>
      <c r="AN108" s="21"/>
      <c r="AO108" s="24"/>
      <c r="AP108" s="96" t="str">
        <f t="shared" si="78"/>
        <v xml:space="preserve"> </v>
      </c>
      <c r="AQ108" s="69" t="str">
        <f t="shared" si="79"/>
        <v xml:space="preserve"> </v>
      </c>
      <c r="AR108" s="85" t="str">
        <f t="shared" si="80"/>
        <v xml:space="preserve"> </v>
      </c>
      <c r="AS108" s="70" t="str">
        <f t="shared" si="99"/>
        <v xml:space="preserve"> </v>
      </c>
      <c r="AT108" s="314"/>
      <c r="AU108" s="69" t="str">
        <f t="shared" si="81"/>
        <v xml:space="preserve"> </v>
      </c>
      <c r="AV108" s="85" t="str">
        <f t="shared" si="82"/>
        <v xml:space="preserve"> </v>
      </c>
      <c r="AW108" s="70" t="str">
        <f t="shared" si="100"/>
        <v xml:space="preserve"> </v>
      </c>
      <c r="AX108" s="314"/>
      <c r="AY108" s="205" t="str">
        <f t="shared" si="83"/>
        <v xml:space="preserve"> </v>
      </c>
      <c r="AZ108" s="206" t="str">
        <f t="shared" si="84"/>
        <v xml:space="preserve"> </v>
      </c>
      <c r="BA108" s="207" t="str">
        <f t="shared" si="101"/>
        <v xml:space="preserve"> </v>
      </c>
      <c r="BB108" s="315"/>
      <c r="BC108" s="205" t="str">
        <f t="shared" si="85"/>
        <v xml:space="preserve"> </v>
      </c>
      <c r="BD108" s="206" t="str">
        <f t="shared" si="86"/>
        <v xml:space="preserve"> </v>
      </c>
      <c r="BE108" s="207" t="str">
        <f t="shared" si="102"/>
        <v xml:space="preserve"> </v>
      </c>
      <c r="BF108" s="314"/>
      <c r="BG108" s="78" t="str">
        <f t="shared" si="87"/>
        <v xml:space="preserve"> </v>
      </c>
      <c r="BH108" s="87" t="str">
        <f t="shared" si="88"/>
        <v xml:space="preserve"> </v>
      </c>
      <c r="BI108" s="79" t="str">
        <f t="shared" si="103"/>
        <v xml:space="preserve"> </v>
      </c>
      <c r="BJ108" s="316"/>
      <c r="BK108" s="78" t="str">
        <f t="shared" si="89"/>
        <v xml:space="preserve"> </v>
      </c>
      <c r="BL108" s="87" t="str">
        <f t="shared" si="90"/>
        <v xml:space="preserve"> </v>
      </c>
      <c r="BM108" s="79" t="str">
        <f t="shared" si="104"/>
        <v xml:space="preserve"> </v>
      </c>
      <c r="BN108" s="314"/>
      <c r="BO108" s="80" t="str">
        <f t="shared" si="91"/>
        <v xml:space="preserve"> </v>
      </c>
      <c r="BP108" s="88" t="str">
        <f t="shared" si="92"/>
        <v xml:space="preserve"> </v>
      </c>
      <c r="BQ108" s="81" t="str">
        <f t="shared" si="105"/>
        <v xml:space="preserve"> </v>
      </c>
      <c r="BR108" s="317"/>
      <c r="BS108" s="201" t="str">
        <f t="shared" si="93"/>
        <v xml:space="preserve"> </v>
      </c>
      <c r="BT108" s="202" t="str">
        <f t="shared" si="94"/>
        <v xml:space="preserve"> </v>
      </c>
      <c r="BU108" s="203" t="str">
        <f t="shared" si="106"/>
        <v xml:space="preserve"> </v>
      </c>
      <c r="BV108" s="318"/>
      <c r="BW108" s="82" t="str">
        <f t="shared" si="95"/>
        <v xml:space="preserve"> </v>
      </c>
      <c r="BX108" s="89" t="str">
        <f t="shared" si="96"/>
        <v xml:space="preserve"> </v>
      </c>
      <c r="BY108" s="83" t="str">
        <f t="shared" si="107"/>
        <v xml:space="preserve"> </v>
      </c>
      <c r="BZ108" s="317"/>
      <c r="CA108" s="227" t="str">
        <f t="shared" si="97"/>
        <v xml:space="preserve"> </v>
      </c>
      <c r="CB108" s="228" t="str">
        <f t="shared" si="98"/>
        <v xml:space="preserve"> </v>
      </c>
      <c r="CC108" s="229" t="str">
        <f t="shared" si="108"/>
        <v xml:space="preserve"> </v>
      </c>
      <c r="CD108" s="317"/>
      <c r="CE108" s="27"/>
      <c r="CG108" s="98" t="str">
        <f t="shared" si="109"/>
        <v xml:space="preserve"> </v>
      </c>
      <c r="CH108" s="98" t="str">
        <f t="shared" si="109"/>
        <v xml:space="preserve"> </v>
      </c>
      <c r="CI108" s="98" t="str">
        <f t="shared" si="109"/>
        <v xml:space="preserve"> </v>
      </c>
      <c r="CK108" s="98" t="str">
        <f t="shared" si="110"/>
        <v xml:space="preserve"> </v>
      </c>
      <c r="CL108" s="98" t="str">
        <f t="shared" si="110"/>
        <v xml:space="preserve"> </v>
      </c>
      <c r="CM108" s="98" t="str">
        <f t="shared" si="110"/>
        <v xml:space="preserve"> </v>
      </c>
      <c r="CO108" s="22"/>
      <c r="DB108" s="28"/>
    </row>
    <row r="109" spans="1:106" s="26" customFormat="1" ht="24.95" customHeight="1" x14ac:dyDescent="0.25">
      <c r="A109" s="24"/>
      <c r="B109" s="311"/>
      <c r="C109" s="784"/>
      <c r="D109" s="785"/>
      <c r="E109" s="785"/>
      <c r="F109" s="786"/>
      <c r="G109" s="321"/>
      <c r="H109" s="321"/>
      <c r="I109" s="321"/>
      <c r="J109" s="321"/>
      <c r="K109" s="321"/>
      <c r="L109" s="321"/>
      <c r="M109" s="321"/>
      <c r="N109" s="321"/>
      <c r="O109" s="321"/>
      <c r="P109" s="321"/>
      <c r="Q109" s="321"/>
      <c r="R109" s="321"/>
      <c r="S109" s="321"/>
      <c r="T109" s="321"/>
      <c r="U109" s="321"/>
      <c r="V109" s="321"/>
      <c r="W109" s="179"/>
      <c r="X109" s="319" t="str">
        <f t="shared" si="111"/>
        <v xml:space="preserve"> </v>
      </c>
      <c r="Y109" s="319" t="str">
        <f t="shared" si="112"/>
        <v xml:space="preserve"> </v>
      </c>
      <c r="Z109" s="319" t="str">
        <f t="shared" si="113"/>
        <v xml:space="preserve"> </v>
      </c>
      <c r="AA109" s="319" t="str">
        <f t="shared" si="114"/>
        <v xml:space="preserve"> </v>
      </c>
      <c r="AB109" s="319" t="str">
        <f t="shared" si="115"/>
        <v xml:space="preserve"> </v>
      </c>
      <c r="AC109" s="96" t="str">
        <f t="shared" ref="AC109:AC140" si="116">+IF((L109)=0," ",IF((L109)&gt;0,L109))</f>
        <v xml:space="preserve"> </v>
      </c>
      <c r="AD109" s="321"/>
      <c r="AE109" s="321"/>
      <c r="AF109" s="321"/>
      <c r="AG109" s="321"/>
      <c r="AH109" s="321"/>
      <c r="AI109" s="321"/>
      <c r="AJ109" s="321"/>
      <c r="AK109" s="321"/>
      <c r="AL109" s="321"/>
      <c r="AM109" s="321"/>
      <c r="AN109" s="21"/>
      <c r="AO109" s="24"/>
      <c r="AP109" s="96" t="str">
        <f t="shared" ref="AP109:AP140" si="117">+IF((AC109)=0," ",IF((AC109)&gt;0,AC109))</f>
        <v xml:space="preserve"> </v>
      </c>
      <c r="AQ109" s="69" t="str">
        <f t="shared" ref="AQ109:AQ140" si="118">+IF((AD109-M109)=0," ",IF((AD109-M109)&lt;0,(AD109-M109)*-1,(AD109-M109)))</f>
        <v xml:space="preserve"> </v>
      </c>
      <c r="AR109" s="85" t="str">
        <f t="shared" ref="AR109:AR140" si="119">+IF((AD109-M109)=0," ",IF((AD109-M109)&lt;-1,"Servidores excedentes",IF((AD109-M109)=1,"Servidor requerido",IF((AD109-M109)=-1,"Servidor excedente",IF((AD109-M109)&gt;1,"Servidores requeridos","")))))</f>
        <v xml:space="preserve"> </v>
      </c>
      <c r="AS109" s="70" t="str">
        <f t="shared" si="99"/>
        <v xml:space="preserve"> </v>
      </c>
      <c r="AT109" s="314"/>
      <c r="AU109" s="69" t="str">
        <f t="shared" ref="AU109:AU140" si="120">+IF((AE109-N109)=0," ",IF((AE109-N109)&lt;0,(AE109-N109)*-1,(AE109-N109)))</f>
        <v xml:space="preserve"> </v>
      </c>
      <c r="AV109" s="85" t="str">
        <f t="shared" ref="AV109:AV140" si="121">+IF((AE109-N109)=0," ",IF((AE109-N109)&lt;-1,"Servidores excedentes",IF((AE109-N109)=1,"Servidor requerido",IF((AE109-N109)=-1,"Servidor excedente",IF((AE109-N109)&gt;1,"Servidores requeridos","")))))</f>
        <v xml:space="preserve"> </v>
      </c>
      <c r="AW109" s="70" t="str">
        <f t="shared" si="100"/>
        <v xml:space="preserve"> </v>
      </c>
      <c r="AX109" s="314"/>
      <c r="AY109" s="205" t="str">
        <f t="shared" ref="AY109:AY140" si="122">IF((AF109-O109)=0," ",IF((AF109-O109)&lt;0,(AF109-O109)*-1,(AF109-O109)))</f>
        <v xml:space="preserve"> </v>
      </c>
      <c r="AZ109" s="206" t="str">
        <f t="shared" ref="AZ109:AZ140" si="123">+IF((AF109-O109)=0," ",IF((AF109-O109)&lt;-1,"Servidores excedentes",IF((AF109-O109)=1,"Servidor requerido",IF((AF109-O109)=-1,"Servidor excedente",IF((AF109-O109)&gt;1,"Servidores requeridos","")))))</f>
        <v xml:space="preserve"> </v>
      </c>
      <c r="BA109" s="207" t="str">
        <f t="shared" si="101"/>
        <v xml:space="preserve"> </v>
      </c>
      <c r="BB109" s="315"/>
      <c r="BC109" s="205" t="str">
        <f t="shared" ref="BC109:BC140" si="124">+IF((AG109-P109)=0," ",IF((AG109-P109)&lt;0,(AG109-P109)*-1,(AG109-P109)))</f>
        <v xml:space="preserve"> </v>
      </c>
      <c r="BD109" s="206" t="str">
        <f t="shared" ref="BD109:BD140" si="125">+IF((AG109-P109)=0," ",IF((AG109-P109)&lt;-1,"Servidores excedentes",IF((AG109-P109)=1,"Servidor requerido",IF((AG109-P109)=-1,"Servidor excedente",IF((AG109-P109)&gt;1,"Servidores requeridos","")))))</f>
        <v xml:space="preserve"> </v>
      </c>
      <c r="BE109" s="207" t="str">
        <f t="shared" si="102"/>
        <v xml:space="preserve"> </v>
      </c>
      <c r="BF109" s="314"/>
      <c r="BG109" s="78" t="str">
        <f t="shared" ref="BG109:BG140" si="126">IF((AH109-Q109)=0," ",IF((AH109-Q109)&lt;0,(AH109-Q109)*-1,(AH109-Q109)))</f>
        <v xml:space="preserve"> </v>
      </c>
      <c r="BH109" s="87" t="str">
        <f t="shared" ref="BH109:BH140" si="127">+IF((AH109-Q109)=0," ", IF((AH109-Q109)=-1,"Servidor excedente",IF((AH109-Q109)&lt;-1,"Servidores excedentes", IF((AH109-Q109)=1,"Servidor requerido", IF((AH109-Q109)&gt;1,"Servidores requeridos","")))))</f>
        <v xml:space="preserve"> </v>
      </c>
      <c r="BI109" s="79" t="str">
        <f t="shared" si="103"/>
        <v xml:space="preserve"> </v>
      </c>
      <c r="BJ109" s="316"/>
      <c r="BK109" s="78" t="str">
        <f t="shared" ref="BK109:BK140" si="128">+IF((AI109-R109)=0," ",IF((AI109-R109)&lt;0,(AI109-R109)*-1,(AI109-R109)))</f>
        <v xml:space="preserve"> </v>
      </c>
      <c r="BL109" s="87" t="str">
        <f t="shared" ref="BL109:BL140" si="129">+IF((AI109-R109)=0," ",IF((AI109-R109)&lt;-1,"Servidores excedentes",IF((AI109-R109)=1,"Servidor requerido",IF((AI109-R109)=-1,"Servidor excedente",IF((AI109-R109)&gt;1,"Servidores requeridos","")))))</f>
        <v xml:space="preserve"> </v>
      </c>
      <c r="BM109" s="79" t="str">
        <f t="shared" si="104"/>
        <v xml:space="preserve"> </v>
      </c>
      <c r="BN109" s="314"/>
      <c r="BO109" s="80" t="str">
        <f t="shared" ref="BO109:BO140" si="130">IF((AJ109-S109)=0," ",IF((AJ109-S109)&lt;0,(AJ109-S109)*-1,(AJ109-S109)))</f>
        <v xml:space="preserve"> </v>
      </c>
      <c r="BP109" s="88" t="str">
        <f t="shared" ref="BP109:BP140" si="131">+IF((AJ109-S109)=0," ",IF((AJ109-S109)=1,"Servidor requerido",IF((AJ109-S109)&gt;1,"Servidores requeridos",IF((AJ109-S109)=-1,"Servidor excedente",IF((AJ109-S109)&lt;-1,"Servidores excedentes","")))))</f>
        <v xml:space="preserve"> </v>
      </c>
      <c r="BQ109" s="81" t="str">
        <f t="shared" si="105"/>
        <v xml:space="preserve"> </v>
      </c>
      <c r="BR109" s="317"/>
      <c r="BS109" s="201" t="str">
        <f t="shared" ref="BS109:BS140" si="132">IF((AK109-T109)=0," ",IF((AK109-T109)&lt;0,(AK109-T109)*-1,(AK109-T109)))</f>
        <v xml:space="preserve"> </v>
      </c>
      <c r="BT109" s="202" t="str">
        <f t="shared" ref="BT109:BT140" si="133">+IF((AK109-T109)=0," ",IF((AK109-T109)=1,"Servidor requerido",IF((AK109-T109)&gt;1,"Servidores requeridos",IF((AK109-T109)=-1,"Servidor excedente",IF((AK109-T109)&lt;-1,"Servidores excedentes","")))))</f>
        <v xml:space="preserve"> </v>
      </c>
      <c r="BU109" s="203" t="str">
        <f t="shared" si="106"/>
        <v xml:space="preserve"> </v>
      </c>
      <c r="BV109" s="318"/>
      <c r="BW109" s="82" t="str">
        <f t="shared" ref="BW109:BW140" si="134">IF((AL109-U109)=0," ",IF((AL109-U109)&lt;0,(AL109-U109)*-1,(AL109-U109)))</f>
        <v xml:space="preserve"> </v>
      </c>
      <c r="BX109" s="89" t="str">
        <f t="shared" ref="BX109:BX140" si="135">+IF((AL109-U109)=0," ",IF((AL109-U109)=1,"Servidor requerido",IF((AL109-U109)&gt;1,"Servidores requeridos",IF((AL109-U109)=-1,"Servidor excedente",IF((AL109-U109)&lt;-1,"Servidores excedentes","")))))</f>
        <v xml:space="preserve"> </v>
      </c>
      <c r="BY109" s="83" t="str">
        <f t="shared" si="107"/>
        <v xml:space="preserve"> </v>
      </c>
      <c r="BZ109" s="317"/>
      <c r="CA109" s="227" t="str">
        <f t="shared" ref="CA109:CA140" si="136">IF((AM109-V109)=0," ",IF((AM109-V109)&lt;0,(AM109-V109)*-1,(AM109-V109)))</f>
        <v xml:space="preserve"> </v>
      </c>
      <c r="CB109" s="228" t="str">
        <f t="shared" ref="CB109:CB140" si="137">+IF((AM109-V109)=0," ",IF((AM109-V109)=1,"Servidor requerido",IF((AM109-V109)&gt;1,"Servidores requeridos",IF((AM109-V109)=-1,"Servidor excedente",IF((AM109-V109)&lt;-1,"Servidores excedentes","")))))</f>
        <v xml:space="preserve"> </v>
      </c>
      <c r="CC109" s="229" t="str">
        <f t="shared" si="108"/>
        <v xml:space="preserve"> </v>
      </c>
      <c r="CD109" s="317"/>
      <c r="CE109" s="27"/>
      <c r="CG109" s="98" t="str">
        <f t="shared" si="109"/>
        <v xml:space="preserve"> </v>
      </c>
      <c r="CH109" s="98" t="str">
        <f t="shared" si="109"/>
        <v xml:space="preserve"> </v>
      </c>
      <c r="CI109" s="98" t="str">
        <f t="shared" si="109"/>
        <v xml:space="preserve"> </v>
      </c>
      <c r="CK109" s="98" t="str">
        <f t="shared" si="110"/>
        <v xml:space="preserve"> </v>
      </c>
      <c r="CL109" s="98" t="str">
        <f t="shared" si="110"/>
        <v xml:space="preserve"> </v>
      </c>
      <c r="CM109" s="98" t="str">
        <f t="shared" si="110"/>
        <v xml:space="preserve"> </v>
      </c>
      <c r="CO109" s="22"/>
      <c r="DB109" s="28"/>
    </row>
    <row r="110" spans="1:106" s="26" customFormat="1" ht="24.95" customHeight="1" x14ac:dyDescent="0.25">
      <c r="A110" s="24"/>
      <c r="B110" s="311"/>
      <c r="C110" s="784"/>
      <c r="D110" s="785"/>
      <c r="E110" s="785"/>
      <c r="F110" s="786"/>
      <c r="G110" s="321"/>
      <c r="H110" s="321"/>
      <c r="I110" s="321"/>
      <c r="J110" s="321"/>
      <c r="K110" s="321"/>
      <c r="L110" s="321"/>
      <c r="M110" s="321"/>
      <c r="N110" s="321"/>
      <c r="O110" s="321"/>
      <c r="P110" s="321"/>
      <c r="Q110" s="321"/>
      <c r="R110" s="321"/>
      <c r="S110" s="321"/>
      <c r="T110" s="321"/>
      <c r="U110" s="321"/>
      <c r="V110" s="321"/>
      <c r="W110" s="179"/>
      <c r="X110" s="319" t="str">
        <f t="shared" si="111"/>
        <v xml:space="preserve"> </v>
      </c>
      <c r="Y110" s="319" t="str">
        <f t="shared" si="112"/>
        <v xml:space="preserve"> </v>
      </c>
      <c r="Z110" s="319" t="str">
        <f t="shared" si="113"/>
        <v xml:space="preserve"> </v>
      </c>
      <c r="AA110" s="319" t="str">
        <f t="shared" si="114"/>
        <v xml:space="preserve"> </v>
      </c>
      <c r="AB110" s="319" t="str">
        <f t="shared" si="115"/>
        <v xml:space="preserve"> </v>
      </c>
      <c r="AC110" s="96" t="str">
        <f t="shared" si="116"/>
        <v xml:space="preserve"> </v>
      </c>
      <c r="AD110" s="321"/>
      <c r="AE110" s="321"/>
      <c r="AF110" s="321"/>
      <c r="AG110" s="321"/>
      <c r="AH110" s="321"/>
      <c r="AI110" s="321"/>
      <c r="AJ110" s="321"/>
      <c r="AK110" s="321"/>
      <c r="AL110" s="321"/>
      <c r="AM110" s="321"/>
      <c r="AN110" s="21"/>
      <c r="AO110" s="24"/>
      <c r="AP110" s="96" t="str">
        <f t="shared" si="117"/>
        <v xml:space="preserve"> </v>
      </c>
      <c r="AQ110" s="69" t="str">
        <f t="shared" si="118"/>
        <v xml:space="preserve"> </v>
      </c>
      <c r="AR110" s="85" t="str">
        <f t="shared" si="119"/>
        <v xml:space="preserve"> </v>
      </c>
      <c r="AS110" s="70" t="str">
        <f t="shared" si="99"/>
        <v xml:space="preserve"> </v>
      </c>
      <c r="AT110" s="314"/>
      <c r="AU110" s="69" t="str">
        <f t="shared" si="120"/>
        <v xml:space="preserve"> </v>
      </c>
      <c r="AV110" s="85" t="str">
        <f t="shared" si="121"/>
        <v xml:space="preserve"> </v>
      </c>
      <c r="AW110" s="70" t="str">
        <f t="shared" si="100"/>
        <v xml:space="preserve"> </v>
      </c>
      <c r="AX110" s="314"/>
      <c r="AY110" s="205" t="str">
        <f t="shared" si="122"/>
        <v xml:space="preserve"> </v>
      </c>
      <c r="AZ110" s="206" t="str">
        <f t="shared" si="123"/>
        <v xml:space="preserve"> </v>
      </c>
      <c r="BA110" s="207" t="str">
        <f t="shared" si="101"/>
        <v xml:space="preserve"> </v>
      </c>
      <c r="BB110" s="315"/>
      <c r="BC110" s="205" t="str">
        <f t="shared" si="124"/>
        <v xml:space="preserve"> </v>
      </c>
      <c r="BD110" s="206" t="str">
        <f t="shared" si="125"/>
        <v xml:space="preserve"> </v>
      </c>
      <c r="BE110" s="207" t="str">
        <f t="shared" si="102"/>
        <v xml:space="preserve"> </v>
      </c>
      <c r="BF110" s="314"/>
      <c r="BG110" s="78" t="str">
        <f t="shared" si="126"/>
        <v xml:space="preserve"> </v>
      </c>
      <c r="BH110" s="87" t="str">
        <f t="shared" si="127"/>
        <v xml:space="preserve"> </v>
      </c>
      <c r="BI110" s="79" t="str">
        <f t="shared" si="103"/>
        <v xml:space="preserve"> </v>
      </c>
      <c r="BJ110" s="316"/>
      <c r="BK110" s="78" t="str">
        <f t="shared" si="128"/>
        <v xml:space="preserve"> </v>
      </c>
      <c r="BL110" s="87" t="str">
        <f t="shared" si="129"/>
        <v xml:space="preserve"> </v>
      </c>
      <c r="BM110" s="79" t="str">
        <f t="shared" si="104"/>
        <v xml:space="preserve"> </v>
      </c>
      <c r="BN110" s="314"/>
      <c r="BO110" s="80" t="str">
        <f t="shared" si="130"/>
        <v xml:space="preserve"> </v>
      </c>
      <c r="BP110" s="88" t="str">
        <f t="shared" si="131"/>
        <v xml:space="preserve"> </v>
      </c>
      <c r="BQ110" s="81" t="str">
        <f t="shared" si="105"/>
        <v xml:space="preserve"> </v>
      </c>
      <c r="BR110" s="317"/>
      <c r="BS110" s="201" t="str">
        <f t="shared" si="132"/>
        <v xml:space="preserve"> </v>
      </c>
      <c r="BT110" s="202" t="str">
        <f t="shared" si="133"/>
        <v xml:space="preserve"> </v>
      </c>
      <c r="BU110" s="203" t="str">
        <f t="shared" si="106"/>
        <v xml:space="preserve"> </v>
      </c>
      <c r="BV110" s="318"/>
      <c r="BW110" s="82" t="str">
        <f t="shared" si="134"/>
        <v xml:space="preserve"> </v>
      </c>
      <c r="BX110" s="89" t="str">
        <f t="shared" si="135"/>
        <v xml:space="preserve"> </v>
      </c>
      <c r="BY110" s="83" t="str">
        <f t="shared" si="107"/>
        <v xml:space="preserve"> </v>
      </c>
      <c r="BZ110" s="317"/>
      <c r="CA110" s="227" t="str">
        <f t="shared" si="136"/>
        <v xml:space="preserve"> </v>
      </c>
      <c r="CB110" s="228" t="str">
        <f t="shared" si="137"/>
        <v xml:space="preserve"> </v>
      </c>
      <c r="CC110" s="229" t="str">
        <f t="shared" si="108"/>
        <v xml:space="preserve"> </v>
      </c>
      <c r="CD110" s="317"/>
      <c r="CE110" s="27"/>
      <c r="CG110" s="98" t="str">
        <f t="shared" si="109"/>
        <v xml:space="preserve"> </v>
      </c>
      <c r="CH110" s="98" t="str">
        <f t="shared" si="109"/>
        <v xml:space="preserve"> </v>
      </c>
      <c r="CI110" s="98" t="str">
        <f t="shared" si="109"/>
        <v xml:space="preserve"> </v>
      </c>
      <c r="CK110" s="98" t="str">
        <f t="shared" si="110"/>
        <v xml:space="preserve"> </v>
      </c>
      <c r="CL110" s="98" t="str">
        <f t="shared" si="110"/>
        <v xml:space="preserve"> </v>
      </c>
      <c r="CM110" s="98" t="str">
        <f t="shared" si="110"/>
        <v xml:space="preserve"> </v>
      </c>
      <c r="CO110" s="22"/>
      <c r="DB110" s="28"/>
    </row>
    <row r="111" spans="1:106" s="26" customFormat="1" ht="24.95" customHeight="1" x14ac:dyDescent="0.25">
      <c r="A111" s="24"/>
      <c r="B111" s="311"/>
      <c r="C111" s="784"/>
      <c r="D111" s="785"/>
      <c r="E111" s="785"/>
      <c r="F111" s="786"/>
      <c r="G111" s="321"/>
      <c r="H111" s="321"/>
      <c r="I111" s="321"/>
      <c r="J111" s="321"/>
      <c r="K111" s="321"/>
      <c r="L111" s="321"/>
      <c r="M111" s="321"/>
      <c r="N111" s="321"/>
      <c r="O111" s="321"/>
      <c r="P111" s="321"/>
      <c r="Q111" s="321"/>
      <c r="R111" s="321"/>
      <c r="S111" s="321"/>
      <c r="T111" s="321"/>
      <c r="U111" s="321"/>
      <c r="V111" s="321"/>
      <c r="W111" s="179"/>
      <c r="X111" s="319" t="str">
        <f t="shared" si="111"/>
        <v xml:space="preserve"> </v>
      </c>
      <c r="Y111" s="319" t="str">
        <f t="shared" si="112"/>
        <v xml:space="preserve"> </v>
      </c>
      <c r="Z111" s="319" t="str">
        <f t="shared" si="113"/>
        <v xml:space="preserve"> </v>
      </c>
      <c r="AA111" s="319" t="str">
        <f t="shared" si="114"/>
        <v xml:space="preserve"> </v>
      </c>
      <c r="AB111" s="319" t="str">
        <f t="shared" si="115"/>
        <v xml:space="preserve"> </v>
      </c>
      <c r="AC111" s="96" t="str">
        <f t="shared" si="116"/>
        <v xml:space="preserve"> </v>
      </c>
      <c r="AD111" s="321"/>
      <c r="AE111" s="321"/>
      <c r="AF111" s="321"/>
      <c r="AG111" s="321"/>
      <c r="AH111" s="321"/>
      <c r="AI111" s="321"/>
      <c r="AJ111" s="321"/>
      <c r="AK111" s="321"/>
      <c r="AL111" s="321"/>
      <c r="AM111" s="321"/>
      <c r="AN111" s="21"/>
      <c r="AO111" s="24"/>
      <c r="AP111" s="96" t="str">
        <f t="shared" si="117"/>
        <v xml:space="preserve"> </v>
      </c>
      <c r="AQ111" s="69" t="str">
        <f t="shared" si="118"/>
        <v xml:space="preserve"> </v>
      </c>
      <c r="AR111" s="85" t="str">
        <f t="shared" si="119"/>
        <v xml:space="preserve"> </v>
      </c>
      <c r="AS111" s="70" t="str">
        <f t="shared" si="99"/>
        <v xml:space="preserve"> </v>
      </c>
      <c r="AT111" s="314"/>
      <c r="AU111" s="69" t="str">
        <f t="shared" si="120"/>
        <v xml:space="preserve"> </v>
      </c>
      <c r="AV111" s="85" t="str">
        <f t="shared" si="121"/>
        <v xml:space="preserve"> </v>
      </c>
      <c r="AW111" s="70" t="str">
        <f t="shared" si="100"/>
        <v xml:space="preserve"> </v>
      </c>
      <c r="AX111" s="314"/>
      <c r="AY111" s="205" t="str">
        <f t="shared" si="122"/>
        <v xml:space="preserve"> </v>
      </c>
      <c r="AZ111" s="206" t="str">
        <f t="shared" si="123"/>
        <v xml:space="preserve"> </v>
      </c>
      <c r="BA111" s="207" t="str">
        <f t="shared" si="101"/>
        <v xml:space="preserve"> </v>
      </c>
      <c r="BB111" s="315"/>
      <c r="BC111" s="205" t="str">
        <f t="shared" si="124"/>
        <v xml:space="preserve"> </v>
      </c>
      <c r="BD111" s="206" t="str">
        <f t="shared" si="125"/>
        <v xml:space="preserve"> </v>
      </c>
      <c r="BE111" s="207" t="str">
        <f t="shared" si="102"/>
        <v xml:space="preserve"> </v>
      </c>
      <c r="BF111" s="314"/>
      <c r="BG111" s="78" t="str">
        <f t="shared" si="126"/>
        <v xml:space="preserve"> </v>
      </c>
      <c r="BH111" s="87" t="str">
        <f t="shared" si="127"/>
        <v xml:space="preserve"> </v>
      </c>
      <c r="BI111" s="79" t="str">
        <f t="shared" si="103"/>
        <v xml:space="preserve"> </v>
      </c>
      <c r="BJ111" s="316"/>
      <c r="BK111" s="78" t="str">
        <f t="shared" si="128"/>
        <v xml:space="preserve"> </v>
      </c>
      <c r="BL111" s="87" t="str">
        <f t="shared" si="129"/>
        <v xml:space="preserve"> </v>
      </c>
      <c r="BM111" s="79" t="str">
        <f t="shared" si="104"/>
        <v xml:space="preserve"> </v>
      </c>
      <c r="BN111" s="314"/>
      <c r="BO111" s="80" t="str">
        <f t="shared" si="130"/>
        <v xml:space="preserve"> </v>
      </c>
      <c r="BP111" s="88" t="str">
        <f t="shared" si="131"/>
        <v xml:space="preserve"> </v>
      </c>
      <c r="BQ111" s="81" t="str">
        <f t="shared" si="105"/>
        <v xml:space="preserve"> </v>
      </c>
      <c r="BR111" s="317"/>
      <c r="BS111" s="201" t="str">
        <f t="shared" si="132"/>
        <v xml:space="preserve"> </v>
      </c>
      <c r="BT111" s="202" t="str">
        <f t="shared" si="133"/>
        <v xml:space="preserve"> </v>
      </c>
      <c r="BU111" s="203" t="str">
        <f t="shared" si="106"/>
        <v xml:space="preserve"> </v>
      </c>
      <c r="BV111" s="318"/>
      <c r="BW111" s="82" t="str">
        <f t="shared" si="134"/>
        <v xml:space="preserve"> </v>
      </c>
      <c r="BX111" s="89" t="str">
        <f t="shared" si="135"/>
        <v xml:space="preserve"> </v>
      </c>
      <c r="BY111" s="83" t="str">
        <f t="shared" si="107"/>
        <v xml:space="preserve"> </v>
      </c>
      <c r="BZ111" s="317"/>
      <c r="CA111" s="227" t="str">
        <f t="shared" si="136"/>
        <v xml:space="preserve"> </v>
      </c>
      <c r="CB111" s="228" t="str">
        <f t="shared" si="137"/>
        <v xml:space="preserve"> </v>
      </c>
      <c r="CC111" s="229" t="str">
        <f t="shared" si="108"/>
        <v xml:space="preserve"> </v>
      </c>
      <c r="CD111" s="317"/>
      <c r="CE111" s="27"/>
      <c r="CG111" s="98" t="str">
        <f t="shared" si="109"/>
        <v xml:space="preserve"> </v>
      </c>
      <c r="CH111" s="98" t="str">
        <f t="shared" si="109"/>
        <v xml:space="preserve"> </v>
      </c>
      <c r="CI111" s="98" t="str">
        <f t="shared" si="109"/>
        <v xml:space="preserve"> </v>
      </c>
      <c r="CK111" s="98" t="str">
        <f t="shared" si="110"/>
        <v xml:space="preserve"> </v>
      </c>
      <c r="CL111" s="98" t="str">
        <f t="shared" si="110"/>
        <v xml:space="preserve"> </v>
      </c>
      <c r="CM111" s="98" t="str">
        <f t="shared" si="110"/>
        <v xml:space="preserve"> </v>
      </c>
      <c r="CO111" s="22"/>
      <c r="DB111" s="28"/>
    </row>
    <row r="112" spans="1:106" s="26" customFormat="1" ht="24.95" customHeight="1" x14ac:dyDescent="0.25">
      <c r="A112" s="24"/>
      <c r="B112" s="311"/>
      <c r="C112" s="784"/>
      <c r="D112" s="785"/>
      <c r="E112" s="785"/>
      <c r="F112" s="786"/>
      <c r="G112" s="321"/>
      <c r="H112" s="321"/>
      <c r="I112" s="321"/>
      <c r="J112" s="321"/>
      <c r="K112" s="321"/>
      <c r="L112" s="321"/>
      <c r="M112" s="321"/>
      <c r="N112" s="321"/>
      <c r="O112" s="321"/>
      <c r="P112" s="321"/>
      <c r="Q112" s="321"/>
      <c r="R112" s="321"/>
      <c r="S112" s="321"/>
      <c r="T112" s="321"/>
      <c r="U112" s="321"/>
      <c r="V112" s="321"/>
      <c r="W112" s="179"/>
      <c r="X112" s="319" t="str">
        <f t="shared" si="111"/>
        <v xml:space="preserve"> </v>
      </c>
      <c r="Y112" s="319" t="str">
        <f t="shared" si="112"/>
        <v xml:space="preserve"> </v>
      </c>
      <c r="Z112" s="319" t="str">
        <f t="shared" si="113"/>
        <v xml:space="preserve"> </v>
      </c>
      <c r="AA112" s="319" t="str">
        <f t="shared" si="114"/>
        <v xml:space="preserve"> </v>
      </c>
      <c r="AB112" s="319" t="str">
        <f t="shared" si="115"/>
        <v xml:space="preserve"> </v>
      </c>
      <c r="AC112" s="96" t="str">
        <f t="shared" si="116"/>
        <v xml:space="preserve"> </v>
      </c>
      <c r="AD112" s="321"/>
      <c r="AE112" s="321"/>
      <c r="AF112" s="321"/>
      <c r="AG112" s="321"/>
      <c r="AH112" s="321"/>
      <c r="AI112" s="321"/>
      <c r="AJ112" s="321"/>
      <c r="AK112" s="321"/>
      <c r="AL112" s="321"/>
      <c r="AM112" s="321"/>
      <c r="AN112" s="21"/>
      <c r="AO112" s="24"/>
      <c r="AP112" s="96" t="str">
        <f t="shared" si="117"/>
        <v xml:space="preserve"> </v>
      </c>
      <c r="AQ112" s="69" t="str">
        <f t="shared" si="118"/>
        <v xml:space="preserve"> </v>
      </c>
      <c r="AR112" s="85" t="str">
        <f t="shared" si="119"/>
        <v xml:space="preserve"> </v>
      </c>
      <c r="AS112" s="70" t="str">
        <f t="shared" si="99"/>
        <v xml:space="preserve"> </v>
      </c>
      <c r="AT112" s="314"/>
      <c r="AU112" s="69" t="str">
        <f t="shared" si="120"/>
        <v xml:space="preserve"> </v>
      </c>
      <c r="AV112" s="85" t="str">
        <f t="shared" si="121"/>
        <v xml:space="preserve"> </v>
      </c>
      <c r="AW112" s="70" t="str">
        <f t="shared" si="100"/>
        <v xml:space="preserve"> </v>
      </c>
      <c r="AX112" s="314"/>
      <c r="AY112" s="205" t="str">
        <f t="shared" si="122"/>
        <v xml:space="preserve"> </v>
      </c>
      <c r="AZ112" s="206" t="str">
        <f t="shared" si="123"/>
        <v xml:space="preserve"> </v>
      </c>
      <c r="BA112" s="207" t="str">
        <f t="shared" si="101"/>
        <v xml:space="preserve"> </v>
      </c>
      <c r="BB112" s="315"/>
      <c r="BC112" s="205" t="str">
        <f t="shared" si="124"/>
        <v xml:space="preserve"> </v>
      </c>
      <c r="BD112" s="206" t="str">
        <f t="shared" si="125"/>
        <v xml:space="preserve"> </v>
      </c>
      <c r="BE112" s="207" t="str">
        <f t="shared" si="102"/>
        <v xml:space="preserve"> </v>
      </c>
      <c r="BF112" s="314"/>
      <c r="BG112" s="78" t="str">
        <f t="shared" si="126"/>
        <v xml:space="preserve"> </v>
      </c>
      <c r="BH112" s="87" t="str">
        <f t="shared" si="127"/>
        <v xml:space="preserve"> </v>
      </c>
      <c r="BI112" s="79" t="str">
        <f t="shared" si="103"/>
        <v xml:space="preserve"> </v>
      </c>
      <c r="BJ112" s="316"/>
      <c r="BK112" s="78" t="str">
        <f t="shared" si="128"/>
        <v xml:space="preserve"> </v>
      </c>
      <c r="BL112" s="87" t="str">
        <f t="shared" si="129"/>
        <v xml:space="preserve"> </v>
      </c>
      <c r="BM112" s="79" t="str">
        <f t="shared" si="104"/>
        <v xml:space="preserve"> </v>
      </c>
      <c r="BN112" s="314"/>
      <c r="BO112" s="80" t="str">
        <f t="shared" si="130"/>
        <v xml:space="preserve"> </v>
      </c>
      <c r="BP112" s="88" t="str">
        <f t="shared" si="131"/>
        <v xml:space="preserve"> </v>
      </c>
      <c r="BQ112" s="81" t="str">
        <f t="shared" si="105"/>
        <v xml:space="preserve"> </v>
      </c>
      <c r="BR112" s="317"/>
      <c r="BS112" s="201" t="str">
        <f t="shared" si="132"/>
        <v xml:space="preserve"> </v>
      </c>
      <c r="BT112" s="202" t="str">
        <f t="shared" si="133"/>
        <v xml:space="preserve"> </v>
      </c>
      <c r="BU112" s="203" t="str">
        <f t="shared" si="106"/>
        <v xml:space="preserve"> </v>
      </c>
      <c r="BV112" s="318"/>
      <c r="BW112" s="82" t="str">
        <f t="shared" si="134"/>
        <v xml:space="preserve"> </v>
      </c>
      <c r="BX112" s="89" t="str">
        <f t="shared" si="135"/>
        <v xml:space="preserve"> </v>
      </c>
      <c r="BY112" s="83" t="str">
        <f t="shared" si="107"/>
        <v xml:space="preserve"> </v>
      </c>
      <c r="BZ112" s="317"/>
      <c r="CA112" s="227" t="str">
        <f t="shared" si="136"/>
        <v xml:space="preserve"> </v>
      </c>
      <c r="CB112" s="228" t="str">
        <f t="shared" si="137"/>
        <v xml:space="preserve"> </v>
      </c>
      <c r="CC112" s="229" t="str">
        <f t="shared" si="108"/>
        <v xml:space="preserve"> </v>
      </c>
      <c r="CD112" s="317"/>
      <c r="CE112" s="27"/>
      <c r="CG112" s="98" t="str">
        <f t="shared" si="109"/>
        <v xml:space="preserve"> </v>
      </c>
      <c r="CH112" s="98" t="str">
        <f t="shared" si="109"/>
        <v xml:space="preserve"> </v>
      </c>
      <c r="CI112" s="98" t="str">
        <f t="shared" si="109"/>
        <v xml:space="preserve"> </v>
      </c>
      <c r="CK112" s="98" t="str">
        <f t="shared" si="110"/>
        <v xml:space="preserve"> </v>
      </c>
      <c r="CL112" s="98" t="str">
        <f t="shared" si="110"/>
        <v xml:space="preserve"> </v>
      </c>
      <c r="CM112" s="98" t="str">
        <f t="shared" si="110"/>
        <v xml:space="preserve"> </v>
      </c>
      <c r="CO112" s="22"/>
      <c r="DB112" s="28"/>
    </row>
    <row r="113" spans="1:106" s="26" customFormat="1" ht="24.95" customHeight="1" x14ac:dyDescent="0.25">
      <c r="A113" s="24"/>
      <c r="B113" s="311"/>
      <c r="C113" s="784"/>
      <c r="D113" s="785"/>
      <c r="E113" s="785"/>
      <c r="F113" s="786"/>
      <c r="G113" s="321"/>
      <c r="H113" s="321"/>
      <c r="I113" s="321"/>
      <c r="J113" s="321"/>
      <c r="K113" s="321"/>
      <c r="L113" s="321"/>
      <c r="M113" s="321"/>
      <c r="N113" s="321"/>
      <c r="O113" s="321"/>
      <c r="P113" s="321"/>
      <c r="Q113" s="321"/>
      <c r="R113" s="321"/>
      <c r="S113" s="321"/>
      <c r="T113" s="321"/>
      <c r="U113" s="321"/>
      <c r="V113" s="321"/>
      <c r="W113" s="179"/>
      <c r="X113" s="319" t="str">
        <f t="shared" si="111"/>
        <v xml:space="preserve"> </v>
      </c>
      <c r="Y113" s="319" t="str">
        <f t="shared" si="112"/>
        <v xml:space="preserve"> </v>
      </c>
      <c r="Z113" s="319" t="str">
        <f t="shared" si="113"/>
        <v xml:space="preserve"> </v>
      </c>
      <c r="AA113" s="319" t="str">
        <f t="shared" si="114"/>
        <v xml:space="preserve"> </v>
      </c>
      <c r="AB113" s="319" t="str">
        <f t="shared" si="115"/>
        <v xml:space="preserve"> </v>
      </c>
      <c r="AC113" s="96" t="str">
        <f t="shared" si="116"/>
        <v xml:space="preserve"> </v>
      </c>
      <c r="AD113" s="321"/>
      <c r="AE113" s="321"/>
      <c r="AF113" s="321"/>
      <c r="AG113" s="321"/>
      <c r="AH113" s="321"/>
      <c r="AI113" s="321"/>
      <c r="AJ113" s="321"/>
      <c r="AK113" s="321"/>
      <c r="AL113" s="321"/>
      <c r="AM113" s="321"/>
      <c r="AN113" s="21"/>
      <c r="AO113" s="24"/>
      <c r="AP113" s="96" t="str">
        <f t="shared" si="117"/>
        <v xml:space="preserve"> </v>
      </c>
      <c r="AQ113" s="69" t="str">
        <f t="shared" si="118"/>
        <v xml:space="preserve"> </v>
      </c>
      <c r="AR113" s="85" t="str">
        <f t="shared" si="119"/>
        <v xml:space="preserve"> </v>
      </c>
      <c r="AS113" s="70" t="str">
        <f t="shared" si="99"/>
        <v xml:space="preserve"> </v>
      </c>
      <c r="AT113" s="314"/>
      <c r="AU113" s="69" t="str">
        <f t="shared" si="120"/>
        <v xml:space="preserve"> </v>
      </c>
      <c r="AV113" s="85" t="str">
        <f t="shared" si="121"/>
        <v xml:space="preserve"> </v>
      </c>
      <c r="AW113" s="70" t="str">
        <f t="shared" si="100"/>
        <v xml:space="preserve"> </v>
      </c>
      <c r="AX113" s="314"/>
      <c r="AY113" s="205" t="str">
        <f t="shared" si="122"/>
        <v xml:space="preserve"> </v>
      </c>
      <c r="AZ113" s="206" t="str">
        <f t="shared" si="123"/>
        <v xml:space="preserve"> </v>
      </c>
      <c r="BA113" s="207" t="str">
        <f t="shared" si="101"/>
        <v xml:space="preserve"> </v>
      </c>
      <c r="BB113" s="315"/>
      <c r="BC113" s="205" t="str">
        <f t="shared" si="124"/>
        <v xml:space="preserve"> </v>
      </c>
      <c r="BD113" s="206" t="str">
        <f t="shared" si="125"/>
        <v xml:space="preserve"> </v>
      </c>
      <c r="BE113" s="207" t="str">
        <f t="shared" si="102"/>
        <v xml:space="preserve"> </v>
      </c>
      <c r="BF113" s="314"/>
      <c r="BG113" s="78" t="str">
        <f t="shared" si="126"/>
        <v xml:space="preserve"> </v>
      </c>
      <c r="BH113" s="87" t="str">
        <f t="shared" si="127"/>
        <v xml:space="preserve"> </v>
      </c>
      <c r="BI113" s="79" t="str">
        <f t="shared" si="103"/>
        <v xml:space="preserve"> </v>
      </c>
      <c r="BJ113" s="316"/>
      <c r="BK113" s="78" t="str">
        <f t="shared" si="128"/>
        <v xml:space="preserve"> </v>
      </c>
      <c r="BL113" s="87" t="str">
        <f t="shared" si="129"/>
        <v xml:space="preserve"> </v>
      </c>
      <c r="BM113" s="79" t="str">
        <f t="shared" si="104"/>
        <v xml:space="preserve"> </v>
      </c>
      <c r="BN113" s="314"/>
      <c r="BO113" s="80" t="str">
        <f t="shared" si="130"/>
        <v xml:space="preserve"> </v>
      </c>
      <c r="BP113" s="88" t="str">
        <f t="shared" si="131"/>
        <v xml:space="preserve"> </v>
      </c>
      <c r="BQ113" s="81" t="str">
        <f t="shared" si="105"/>
        <v xml:space="preserve"> </v>
      </c>
      <c r="BR113" s="317"/>
      <c r="BS113" s="201" t="str">
        <f t="shared" si="132"/>
        <v xml:space="preserve"> </v>
      </c>
      <c r="BT113" s="202" t="str">
        <f t="shared" si="133"/>
        <v xml:space="preserve"> </v>
      </c>
      <c r="BU113" s="203" t="str">
        <f t="shared" si="106"/>
        <v xml:space="preserve"> </v>
      </c>
      <c r="BV113" s="318"/>
      <c r="BW113" s="82" t="str">
        <f t="shared" si="134"/>
        <v xml:space="preserve"> </v>
      </c>
      <c r="BX113" s="89" t="str">
        <f t="shared" si="135"/>
        <v xml:space="preserve"> </v>
      </c>
      <c r="BY113" s="83" t="str">
        <f t="shared" si="107"/>
        <v xml:space="preserve"> </v>
      </c>
      <c r="BZ113" s="317"/>
      <c r="CA113" s="227" t="str">
        <f t="shared" si="136"/>
        <v xml:space="preserve"> </v>
      </c>
      <c r="CB113" s="228" t="str">
        <f t="shared" si="137"/>
        <v xml:space="preserve"> </v>
      </c>
      <c r="CC113" s="229" t="str">
        <f t="shared" si="108"/>
        <v xml:space="preserve"> </v>
      </c>
      <c r="CD113" s="317"/>
      <c r="CE113" s="27"/>
      <c r="CG113" s="98" t="str">
        <f t="shared" ref="CG113:CI132" si="138">IF($B113=CG$12,(SUM($G113:$V113))," ")</f>
        <v xml:space="preserve"> </v>
      </c>
      <c r="CH113" s="98" t="str">
        <f t="shared" si="138"/>
        <v xml:space="preserve"> </v>
      </c>
      <c r="CI113" s="98" t="str">
        <f t="shared" si="138"/>
        <v xml:space="preserve"> </v>
      </c>
      <c r="CK113" s="98" t="str">
        <f t="shared" ref="CK113:CM132" si="139">IF($B113=CK$12,(SUM($X113:$AM113))," ")</f>
        <v xml:space="preserve"> </v>
      </c>
      <c r="CL113" s="98" t="str">
        <f t="shared" si="139"/>
        <v xml:space="preserve"> </v>
      </c>
      <c r="CM113" s="98" t="str">
        <f t="shared" si="139"/>
        <v xml:space="preserve"> </v>
      </c>
      <c r="CO113" s="22"/>
      <c r="DB113" s="28"/>
    </row>
    <row r="114" spans="1:106" s="26" customFormat="1" ht="24.95" customHeight="1" x14ac:dyDescent="0.25">
      <c r="A114" s="24"/>
      <c r="B114" s="311"/>
      <c r="C114" s="784"/>
      <c r="D114" s="785"/>
      <c r="E114" s="785"/>
      <c r="F114" s="786"/>
      <c r="G114" s="321"/>
      <c r="H114" s="321"/>
      <c r="I114" s="321"/>
      <c r="J114" s="321"/>
      <c r="K114" s="321"/>
      <c r="L114" s="321"/>
      <c r="M114" s="321"/>
      <c r="N114" s="321"/>
      <c r="O114" s="321"/>
      <c r="P114" s="321"/>
      <c r="Q114" s="321"/>
      <c r="R114" s="321"/>
      <c r="S114" s="321"/>
      <c r="T114" s="321"/>
      <c r="U114" s="321"/>
      <c r="V114" s="321"/>
      <c r="W114" s="179"/>
      <c r="X114" s="319" t="str">
        <f t="shared" si="111"/>
        <v xml:space="preserve"> </v>
      </c>
      <c r="Y114" s="319" t="str">
        <f t="shared" si="112"/>
        <v xml:space="preserve"> </v>
      </c>
      <c r="Z114" s="319" t="str">
        <f t="shared" si="113"/>
        <v xml:space="preserve"> </v>
      </c>
      <c r="AA114" s="319" t="str">
        <f t="shared" si="114"/>
        <v xml:space="preserve"> </v>
      </c>
      <c r="AB114" s="319" t="str">
        <f t="shared" si="115"/>
        <v xml:space="preserve"> </v>
      </c>
      <c r="AC114" s="96" t="str">
        <f t="shared" si="116"/>
        <v xml:space="preserve"> </v>
      </c>
      <c r="AD114" s="321"/>
      <c r="AE114" s="321"/>
      <c r="AF114" s="321"/>
      <c r="AG114" s="321"/>
      <c r="AH114" s="321"/>
      <c r="AI114" s="321"/>
      <c r="AJ114" s="321"/>
      <c r="AK114" s="321"/>
      <c r="AL114" s="321"/>
      <c r="AM114" s="321"/>
      <c r="AN114" s="21"/>
      <c r="AO114" s="24"/>
      <c r="AP114" s="96" t="str">
        <f t="shared" si="117"/>
        <v xml:space="preserve"> </v>
      </c>
      <c r="AQ114" s="69" t="str">
        <f t="shared" si="118"/>
        <v xml:space="preserve"> </v>
      </c>
      <c r="AR114" s="85" t="str">
        <f t="shared" si="119"/>
        <v xml:space="preserve"> </v>
      </c>
      <c r="AS114" s="70" t="str">
        <f t="shared" si="99"/>
        <v xml:space="preserve"> </v>
      </c>
      <c r="AT114" s="314"/>
      <c r="AU114" s="69" t="str">
        <f t="shared" si="120"/>
        <v xml:space="preserve"> </v>
      </c>
      <c r="AV114" s="85" t="str">
        <f t="shared" si="121"/>
        <v xml:space="preserve"> </v>
      </c>
      <c r="AW114" s="70" t="str">
        <f t="shared" si="100"/>
        <v xml:space="preserve"> </v>
      </c>
      <c r="AX114" s="314"/>
      <c r="AY114" s="205" t="str">
        <f t="shared" si="122"/>
        <v xml:space="preserve"> </v>
      </c>
      <c r="AZ114" s="206" t="str">
        <f t="shared" si="123"/>
        <v xml:space="preserve"> </v>
      </c>
      <c r="BA114" s="207" t="str">
        <f t="shared" si="101"/>
        <v xml:space="preserve"> </v>
      </c>
      <c r="BB114" s="315"/>
      <c r="BC114" s="205" t="str">
        <f t="shared" si="124"/>
        <v xml:space="preserve"> </v>
      </c>
      <c r="BD114" s="206" t="str">
        <f t="shared" si="125"/>
        <v xml:space="preserve"> </v>
      </c>
      <c r="BE114" s="207" t="str">
        <f t="shared" si="102"/>
        <v xml:space="preserve"> </v>
      </c>
      <c r="BF114" s="314"/>
      <c r="BG114" s="78" t="str">
        <f t="shared" si="126"/>
        <v xml:space="preserve"> </v>
      </c>
      <c r="BH114" s="87" t="str">
        <f t="shared" si="127"/>
        <v xml:space="preserve"> </v>
      </c>
      <c r="BI114" s="79" t="str">
        <f t="shared" si="103"/>
        <v xml:space="preserve"> </v>
      </c>
      <c r="BJ114" s="316"/>
      <c r="BK114" s="78" t="str">
        <f t="shared" si="128"/>
        <v xml:space="preserve"> </v>
      </c>
      <c r="BL114" s="87" t="str">
        <f t="shared" si="129"/>
        <v xml:space="preserve"> </v>
      </c>
      <c r="BM114" s="79" t="str">
        <f t="shared" si="104"/>
        <v xml:space="preserve"> </v>
      </c>
      <c r="BN114" s="314"/>
      <c r="BO114" s="80" t="str">
        <f t="shared" si="130"/>
        <v xml:space="preserve"> </v>
      </c>
      <c r="BP114" s="88" t="str">
        <f t="shared" si="131"/>
        <v xml:space="preserve"> </v>
      </c>
      <c r="BQ114" s="81" t="str">
        <f t="shared" si="105"/>
        <v xml:space="preserve"> </v>
      </c>
      <c r="BR114" s="317"/>
      <c r="BS114" s="201" t="str">
        <f t="shared" si="132"/>
        <v xml:space="preserve"> </v>
      </c>
      <c r="BT114" s="202" t="str">
        <f t="shared" si="133"/>
        <v xml:space="preserve"> </v>
      </c>
      <c r="BU114" s="203" t="str">
        <f t="shared" si="106"/>
        <v xml:space="preserve"> </v>
      </c>
      <c r="BV114" s="318"/>
      <c r="BW114" s="82" t="str">
        <f t="shared" si="134"/>
        <v xml:space="preserve"> </v>
      </c>
      <c r="BX114" s="89" t="str">
        <f t="shared" si="135"/>
        <v xml:space="preserve"> </v>
      </c>
      <c r="BY114" s="83" t="str">
        <f t="shared" si="107"/>
        <v xml:space="preserve"> </v>
      </c>
      <c r="BZ114" s="317"/>
      <c r="CA114" s="227" t="str">
        <f t="shared" si="136"/>
        <v xml:space="preserve"> </v>
      </c>
      <c r="CB114" s="228" t="str">
        <f t="shared" si="137"/>
        <v xml:space="preserve"> </v>
      </c>
      <c r="CC114" s="229" t="str">
        <f t="shared" si="108"/>
        <v xml:space="preserve"> </v>
      </c>
      <c r="CD114" s="317"/>
      <c r="CE114" s="27"/>
      <c r="CG114" s="98" t="str">
        <f t="shared" si="138"/>
        <v xml:space="preserve"> </v>
      </c>
      <c r="CH114" s="98" t="str">
        <f t="shared" si="138"/>
        <v xml:space="preserve"> </v>
      </c>
      <c r="CI114" s="98" t="str">
        <f t="shared" si="138"/>
        <v xml:space="preserve"> </v>
      </c>
      <c r="CK114" s="98" t="str">
        <f t="shared" si="139"/>
        <v xml:space="preserve"> </v>
      </c>
      <c r="CL114" s="98" t="str">
        <f t="shared" si="139"/>
        <v xml:space="preserve"> </v>
      </c>
      <c r="CM114" s="98" t="str">
        <f t="shared" si="139"/>
        <v xml:space="preserve"> </v>
      </c>
      <c r="CO114" s="22"/>
      <c r="DB114" s="28"/>
    </row>
    <row r="115" spans="1:106" s="26" customFormat="1" ht="24.95" customHeight="1" x14ac:dyDescent="0.25">
      <c r="A115" s="24"/>
      <c r="B115" s="311"/>
      <c r="C115" s="784"/>
      <c r="D115" s="785"/>
      <c r="E115" s="785"/>
      <c r="F115" s="786"/>
      <c r="G115" s="321"/>
      <c r="H115" s="321"/>
      <c r="I115" s="321"/>
      <c r="J115" s="321"/>
      <c r="K115" s="321"/>
      <c r="L115" s="321"/>
      <c r="M115" s="321"/>
      <c r="N115" s="321"/>
      <c r="O115" s="321"/>
      <c r="P115" s="321"/>
      <c r="Q115" s="321"/>
      <c r="R115" s="321"/>
      <c r="S115" s="321"/>
      <c r="T115" s="321"/>
      <c r="U115" s="321"/>
      <c r="V115" s="321"/>
      <c r="W115" s="179"/>
      <c r="X115" s="319" t="str">
        <f t="shared" si="111"/>
        <v xml:space="preserve"> </v>
      </c>
      <c r="Y115" s="319" t="str">
        <f t="shared" si="112"/>
        <v xml:space="preserve"> </v>
      </c>
      <c r="Z115" s="319" t="str">
        <f t="shared" si="113"/>
        <v xml:space="preserve"> </v>
      </c>
      <c r="AA115" s="319" t="str">
        <f t="shared" si="114"/>
        <v xml:space="preserve"> </v>
      </c>
      <c r="AB115" s="319" t="str">
        <f t="shared" si="115"/>
        <v xml:space="preserve"> </v>
      </c>
      <c r="AC115" s="96" t="str">
        <f t="shared" si="116"/>
        <v xml:space="preserve"> </v>
      </c>
      <c r="AD115" s="321"/>
      <c r="AE115" s="321"/>
      <c r="AF115" s="321"/>
      <c r="AG115" s="321"/>
      <c r="AH115" s="321"/>
      <c r="AI115" s="321"/>
      <c r="AJ115" s="321"/>
      <c r="AK115" s="321"/>
      <c r="AL115" s="321"/>
      <c r="AM115" s="321"/>
      <c r="AN115" s="21"/>
      <c r="AO115" s="24"/>
      <c r="AP115" s="96" t="str">
        <f t="shared" si="117"/>
        <v xml:space="preserve"> </v>
      </c>
      <c r="AQ115" s="69" t="str">
        <f t="shared" si="118"/>
        <v xml:space="preserve"> </v>
      </c>
      <c r="AR115" s="85" t="str">
        <f t="shared" si="119"/>
        <v xml:space="preserve"> </v>
      </c>
      <c r="AS115" s="70" t="str">
        <f t="shared" si="99"/>
        <v xml:space="preserve"> </v>
      </c>
      <c r="AT115" s="314"/>
      <c r="AU115" s="69" t="str">
        <f t="shared" si="120"/>
        <v xml:space="preserve"> </v>
      </c>
      <c r="AV115" s="85" t="str">
        <f t="shared" si="121"/>
        <v xml:space="preserve"> </v>
      </c>
      <c r="AW115" s="70" t="str">
        <f t="shared" si="100"/>
        <v xml:space="preserve"> </v>
      </c>
      <c r="AX115" s="314"/>
      <c r="AY115" s="205" t="str">
        <f t="shared" si="122"/>
        <v xml:space="preserve"> </v>
      </c>
      <c r="AZ115" s="206" t="str">
        <f t="shared" si="123"/>
        <v xml:space="preserve"> </v>
      </c>
      <c r="BA115" s="207" t="str">
        <f t="shared" si="101"/>
        <v xml:space="preserve"> </v>
      </c>
      <c r="BB115" s="315"/>
      <c r="BC115" s="205" t="str">
        <f t="shared" si="124"/>
        <v xml:space="preserve"> </v>
      </c>
      <c r="BD115" s="206" t="str">
        <f t="shared" si="125"/>
        <v xml:space="preserve"> </v>
      </c>
      <c r="BE115" s="207" t="str">
        <f t="shared" si="102"/>
        <v xml:space="preserve"> </v>
      </c>
      <c r="BF115" s="314"/>
      <c r="BG115" s="78" t="str">
        <f t="shared" si="126"/>
        <v xml:space="preserve"> </v>
      </c>
      <c r="BH115" s="87" t="str">
        <f t="shared" si="127"/>
        <v xml:space="preserve"> </v>
      </c>
      <c r="BI115" s="79" t="str">
        <f t="shared" si="103"/>
        <v xml:space="preserve"> </v>
      </c>
      <c r="BJ115" s="316"/>
      <c r="BK115" s="78" t="str">
        <f t="shared" si="128"/>
        <v xml:space="preserve"> </v>
      </c>
      <c r="BL115" s="87" t="str">
        <f t="shared" si="129"/>
        <v xml:space="preserve"> </v>
      </c>
      <c r="BM115" s="79" t="str">
        <f t="shared" si="104"/>
        <v xml:space="preserve"> </v>
      </c>
      <c r="BN115" s="314"/>
      <c r="BO115" s="80" t="str">
        <f t="shared" si="130"/>
        <v xml:space="preserve"> </v>
      </c>
      <c r="BP115" s="88" t="str">
        <f t="shared" si="131"/>
        <v xml:space="preserve"> </v>
      </c>
      <c r="BQ115" s="81" t="str">
        <f t="shared" si="105"/>
        <v xml:space="preserve"> </v>
      </c>
      <c r="BR115" s="317"/>
      <c r="BS115" s="201" t="str">
        <f t="shared" si="132"/>
        <v xml:space="preserve"> </v>
      </c>
      <c r="BT115" s="202" t="str">
        <f t="shared" si="133"/>
        <v xml:space="preserve"> </v>
      </c>
      <c r="BU115" s="203" t="str">
        <f t="shared" si="106"/>
        <v xml:space="preserve"> </v>
      </c>
      <c r="BV115" s="318"/>
      <c r="BW115" s="82" t="str">
        <f t="shared" si="134"/>
        <v xml:space="preserve"> </v>
      </c>
      <c r="BX115" s="89" t="str">
        <f t="shared" si="135"/>
        <v xml:space="preserve"> </v>
      </c>
      <c r="BY115" s="83" t="str">
        <f t="shared" si="107"/>
        <v xml:space="preserve"> </v>
      </c>
      <c r="BZ115" s="317"/>
      <c r="CA115" s="227" t="str">
        <f t="shared" si="136"/>
        <v xml:space="preserve"> </v>
      </c>
      <c r="CB115" s="228" t="str">
        <f t="shared" si="137"/>
        <v xml:space="preserve"> </v>
      </c>
      <c r="CC115" s="229" t="str">
        <f t="shared" si="108"/>
        <v xml:space="preserve"> </v>
      </c>
      <c r="CD115" s="317"/>
      <c r="CE115" s="27"/>
      <c r="CG115" s="98" t="str">
        <f t="shared" si="138"/>
        <v xml:space="preserve"> </v>
      </c>
      <c r="CH115" s="98" t="str">
        <f t="shared" si="138"/>
        <v xml:space="preserve"> </v>
      </c>
      <c r="CI115" s="98" t="str">
        <f t="shared" si="138"/>
        <v xml:space="preserve"> </v>
      </c>
      <c r="CK115" s="98" t="str">
        <f t="shared" si="139"/>
        <v xml:space="preserve"> </v>
      </c>
      <c r="CL115" s="98" t="str">
        <f t="shared" si="139"/>
        <v xml:space="preserve"> </v>
      </c>
      <c r="CM115" s="98" t="str">
        <f t="shared" si="139"/>
        <v xml:space="preserve"> </v>
      </c>
      <c r="CO115" s="22"/>
      <c r="DB115" s="28"/>
    </row>
    <row r="116" spans="1:106" s="26" customFormat="1" ht="24.95" customHeight="1" x14ac:dyDescent="0.25">
      <c r="A116" s="24"/>
      <c r="B116" s="311"/>
      <c r="C116" s="784"/>
      <c r="D116" s="785"/>
      <c r="E116" s="785"/>
      <c r="F116" s="786"/>
      <c r="G116" s="321"/>
      <c r="H116" s="321"/>
      <c r="I116" s="321"/>
      <c r="J116" s="321"/>
      <c r="K116" s="321"/>
      <c r="L116" s="321"/>
      <c r="M116" s="321"/>
      <c r="N116" s="321"/>
      <c r="O116" s="321"/>
      <c r="P116" s="321"/>
      <c r="Q116" s="321"/>
      <c r="R116" s="321"/>
      <c r="S116" s="321"/>
      <c r="T116" s="321"/>
      <c r="U116" s="321"/>
      <c r="V116" s="321"/>
      <c r="W116" s="179"/>
      <c r="X116" s="319" t="str">
        <f t="shared" si="111"/>
        <v xml:space="preserve"> </v>
      </c>
      <c r="Y116" s="319" t="str">
        <f t="shared" si="112"/>
        <v xml:space="preserve"> </v>
      </c>
      <c r="Z116" s="319" t="str">
        <f t="shared" si="113"/>
        <v xml:space="preserve"> </v>
      </c>
      <c r="AA116" s="319" t="str">
        <f t="shared" si="114"/>
        <v xml:space="preserve"> </v>
      </c>
      <c r="AB116" s="319" t="str">
        <f t="shared" si="115"/>
        <v xml:space="preserve"> </v>
      </c>
      <c r="AC116" s="96" t="str">
        <f t="shared" si="116"/>
        <v xml:space="preserve"> </v>
      </c>
      <c r="AD116" s="321"/>
      <c r="AE116" s="321"/>
      <c r="AF116" s="321"/>
      <c r="AG116" s="321"/>
      <c r="AH116" s="321"/>
      <c r="AI116" s="321"/>
      <c r="AJ116" s="321"/>
      <c r="AK116" s="321"/>
      <c r="AL116" s="321"/>
      <c r="AM116" s="321"/>
      <c r="AN116" s="21"/>
      <c r="AO116" s="24"/>
      <c r="AP116" s="96" t="str">
        <f t="shared" si="117"/>
        <v xml:space="preserve"> </v>
      </c>
      <c r="AQ116" s="69" t="str">
        <f t="shared" si="118"/>
        <v xml:space="preserve"> </v>
      </c>
      <c r="AR116" s="85" t="str">
        <f t="shared" si="119"/>
        <v xml:space="preserve"> </v>
      </c>
      <c r="AS116" s="70" t="str">
        <f t="shared" si="99"/>
        <v xml:space="preserve"> </v>
      </c>
      <c r="AT116" s="314"/>
      <c r="AU116" s="69" t="str">
        <f t="shared" si="120"/>
        <v xml:space="preserve"> </v>
      </c>
      <c r="AV116" s="85" t="str">
        <f t="shared" si="121"/>
        <v xml:space="preserve"> </v>
      </c>
      <c r="AW116" s="70" t="str">
        <f t="shared" si="100"/>
        <v xml:space="preserve"> </v>
      </c>
      <c r="AX116" s="314"/>
      <c r="AY116" s="205" t="str">
        <f t="shared" si="122"/>
        <v xml:space="preserve"> </v>
      </c>
      <c r="AZ116" s="206" t="str">
        <f t="shared" si="123"/>
        <v xml:space="preserve"> </v>
      </c>
      <c r="BA116" s="207" t="str">
        <f t="shared" si="101"/>
        <v xml:space="preserve"> </v>
      </c>
      <c r="BB116" s="315"/>
      <c r="BC116" s="205" t="str">
        <f t="shared" si="124"/>
        <v xml:space="preserve"> </v>
      </c>
      <c r="BD116" s="206" t="str">
        <f t="shared" si="125"/>
        <v xml:space="preserve"> </v>
      </c>
      <c r="BE116" s="207" t="str">
        <f t="shared" si="102"/>
        <v xml:space="preserve"> </v>
      </c>
      <c r="BF116" s="314"/>
      <c r="BG116" s="78" t="str">
        <f t="shared" si="126"/>
        <v xml:space="preserve"> </v>
      </c>
      <c r="BH116" s="87" t="str">
        <f t="shared" si="127"/>
        <v xml:space="preserve"> </v>
      </c>
      <c r="BI116" s="79" t="str">
        <f t="shared" si="103"/>
        <v xml:space="preserve"> </v>
      </c>
      <c r="BJ116" s="316"/>
      <c r="BK116" s="78" t="str">
        <f t="shared" si="128"/>
        <v xml:space="preserve"> </v>
      </c>
      <c r="BL116" s="87" t="str">
        <f t="shared" si="129"/>
        <v xml:space="preserve"> </v>
      </c>
      <c r="BM116" s="79" t="str">
        <f t="shared" si="104"/>
        <v xml:space="preserve"> </v>
      </c>
      <c r="BN116" s="314"/>
      <c r="BO116" s="80" t="str">
        <f t="shared" si="130"/>
        <v xml:space="preserve"> </v>
      </c>
      <c r="BP116" s="88" t="str">
        <f t="shared" si="131"/>
        <v xml:space="preserve"> </v>
      </c>
      <c r="BQ116" s="81" t="str">
        <f t="shared" si="105"/>
        <v xml:space="preserve"> </v>
      </c>
      <c r="BR116" s="317"/>
      <c r="BS116" s="201" t="str">
        <f t="shared" si="132"/>
        <v xml:space="preserve"> </v>
      </c>
      <c r="BT116" s="202" t="str">
        <f t="shared" si="133"/>
        <v xml:space="preserve"> </v>
      </c>
      <c r="BU116" s="203" t="str">
        <f t="shared" si="106"/>
        <v xml:space="preserve"> </v>
      </c>
      <c r="BV116" s="318"/>
      <c r="BW116" s="82" t="str">
        <f t="shared" si="134"/>
        <v xml:space="preserve"> </v>
      </c>
      <c r="BX116" s="89" t="str">
        <f t="shared" si="135"/>
        <v xml:space="preserve"> </v>
      </c>
      <c r="BY116" s="83" t="str">
        <f t="shared" si="107"/>
        <v xml:space="preserve"> </v>
      </c>
      <c r="BZ116" s="317"/>
      <c r="CA116" s="227" t="str">
        <f t="shared" si="136"/>
        <v xml:space="preserve"> </v>
      </c>
      <c r="CB116" s="228" t="str">
        <f t="shared" si="137"/>
        <v xml:space="preserve"> </v>
      </c>
      <c r="CC116" s="229" t="str">
        <f t="shared" si="108"/>
        <v xml:space="preserve"> </v>
      </c>
      <c r="CD116" s="317"/>
      <c r="CE116" s="27"/>
      <c r="CG116" s="98" t="str">
        <f t="shared" si="138"/>
        <v xml:space="preserve"> </v>
      </c>
      <c r="CH116" s="98" t="str">
        <f t="shared" si="138"/>
        <v xml:space="preserve"> </v>
      </c>
      <c r="CI116" s="98" t="str">
        <f t="shared" si="138"/>
        <v xml:space="preserve"> </v>
      </c>
      <c r="CK116" s="98" t="str">
        <f t="shared" si="139"/>
        <v xml:space="preserve"> </v>
      </c>
      <c r="CL116" s="98" t="str">
        <f t="shared" si="139"/>
        <v xml:space="preserve"> </v>
      </c>
      <c r="CM116" s="98" t="str">
        <f t="shared" si="139"/>
        <v xml:space="preserve"> </v>
      </c>
      <c r="CO116" s="22"/>
      <c r="DB116" s="28"/>
    </row>
    <row r="117" spans="1:106" s="26" customFormat="1" ht="24.95" customHeight="1" x14ac:dyDescent="0.25">
      <c r="A117" s="24"/>
      <c r="B117" s="311"/>
      <c r="C117" s="784"/>
      <c r="D117" s="785"/>
      <c r="E117" s="785"/>
      <c r="F117" s="786"/>
      <c r="G117" s="321"/>
      <c r="H117" s="321"/>
      <c r="I117" s="321"/>
      <c r="J117" s="321"/>
      <c r="K117" s="321"/>
      <c r="L117" s="321"/>
      <c r="M117" s="321"/>
      <c r="N117" s="321"/>
      <c r="O117" s="321"/>
      <c r="P117" s="321"/>
      <c r="Q117" s="321"/>
      <c r="R117" s="321"/>
      <c r="S117" s="321"/>
      <c r="T117" s="321"/>
      <c r="U117" s="321"/>
      <c r="V117" s="321"/>
      <c r="W117" s="179"/>
      <c r="X117" s="319" t="str">
        <f t="shared" si="111"/>
        <v xml:space="preserve"> </v>
      </c>
      <c r="Y117" s="319" t="str">
        <f t="shared" si="112"/>
        <v xml:space="preserve"> </v>
      </c>
      <c r="Z117" s="319" t="str">
        <f t="shared" si="113"/>
        <v xml:space="preserve"> </v>
      </c>
      <c r="AA117" s="319" t="str">
        <f t="shared" si="114"/>
        <v xml:space="preserve"> </v>
      </c>
      <c r="AB117" s="319" t="str">
        <f t="shared" si="115"/>
        <v xml:space="preserve"> </v>
      </c>
      <c r="AC117" s="96" t="str">
        <f t="shared" si="116"/>
        <v xml:space="preserve"> </v>
      </c>
      <c r="AD117" s="321"/>
      <c r="AE117" s="321"/>
      <c r="AF117" s="321"/>
      <c r="AG117" s="321"/>
      <c r="AH117" s="321"/>
      <c r="AI117" s="321"/>
      <c r="AJ117" s="321"/>
      <c r="AK117" s="321"/>
      <c r="AL117" s="321"/>
      <c r="AM117" s="321"/>
      <c r="AN117" s="21"/>
      <c r="AO117" s="24"/>
      <c r="AP117" s="96" t="str">
        <f t="shared" si="117"/>
        <v xml:space="preserve"> </v>
      </c>
      <c r="AQ117" s="69" t="str">
        <f t="shared" si="118"/>
        <v xml:space="preserve"> </v>
      </c>
      <c r="AR117" s="85" t="str">
        <f t="shared" si="119"/>
        <v xml:space="preserve"> </v>
      </c>
      <c r="AS117" s="70" t="str">
        <f t="shared" si="99"/>
        <v xml:space="preserve"> </v>
      </c>
      <c r="AT117" s="314"/>
      <c r="AU117" s="69" t="str">
        <f t="shared" si="120"/>
        <v xml:space="preserve"> </v>
      </c>
      <c r="AV117" s="85" t="str">
        <f t="shared" si="121"/>
        <v xml:space="preserve"> </v>
      </c>
      <c r="AW117" s="70" t="str">
        <f t="shared" si="100"/>
        <v xml:space="preserve"> </v>
      </c>
      <c r="AX117" s="314"/>
      <c r="AY117" s="205" t="str">
        <f t="shared" si="122"/>
        <v xml:space="preserve"> </v>
      </c>
      <c r="AZ117" s="206" t="str">
        <f t="shared" si="123"/>
        <v xml:space="preserve"> </v>
      </c>
      <c r="BA117" s="207" t="str">
        <f t="shared" si="101"/>
        <v xml:space="preserve"> </v>
      </c>
      <c r="BB117" s="315"/>
      <c r="BC117" s="205" t="str">
        <f t="shared" si="124"/>
        <v xml:space="preserve"> </v>
      </c>
      <c r="BD117" s="206" t="str">
        <f t="shared" si="125"/>
        <v xml:space="preserve"> </v>
      </c>
      <c r="BE117" s="207" t="str">
        <f t="shared" si="102"/>
        <v xml:space="preserve"> </v>
      </c>
      <c r="BF117" s="314"/>
      <c r="BG117" s="78" t="str">
        <f t="shared" si="126"/>
        <v xml:space="preserve"> </v>
      </c>
      <c r="BH117" s="87" t="str">
        <f t="shared" si="127"/>
        <v xml:space="preserve"> </v>
      </c>
      <c r="BI117" s="79" t="str">
        <f t="shared" si="103"/>
        <v xml:space="preserve"> </v>
      </c>
      <c r="BJ117" s="316"/>
      <c r="BK117" s="78" t="str">
        <f t="shared" si="128"/>
        <v xml:space="preserve"> </v>
      </c>
      <c r="BL117" s="87" t="str">
        <f t="shared" si="129"/>
        <v xml:space="preserve"> </v>
      </c>
      <c r="BM117" s="79" t="str">
        <f t="shared" si="104"/>
        <v xml:space="preserve"> </v>
      </c>
      <c r="BN117" s="314"/>
      <c r="BO117" s="80" t="str">
        <f t="shared" si="130"/>
        <v xml:space="preserve"> </v>
      </c>
      <c r="BP117" s="88" t="str">
        <f t="shared" si="131"/>
        <v xml:space="preserve"> </v>
      </c>
      <c r="BQ117" s="81" t="str">
        <f t="shared" si="105"/>
        <v xml:space="preserve"> </v>
      </c>
      <c r="BR117" s="317"/>
      <c r="BS117" s="201" t="str">
        <f t="shared" si="132"/>
        <v xml:space="preserve"> </v>
      </c>
      <c r="BT117" s="202" t="str">
        <f t="shared" si="133"/>
        <v xml:space="preserve"> </v>
      </c>
      <c r="BU117" s="203" t="str">
        <f t="shared" si="106"/>
        <v xml:space="preserve"> </v>
      </c>
      <c r="BV117" s="318"/>
      <c r="BW117" s="82" t="str">
        <f t="shared" si="134"/>
        <v xml:space="preserve"> </v>
      </c>
      <c r="BX117" s="89" t="str">
        <f t="shared" si="135"/>
        <v xml:space="preserve"> </v>
      </c>
      <c r="BY117" s="83" t="str">
        <f t="shared" si="107"/>
        <v xml:space="preserve"> </v>
      </c>
      <c r="BZ117" s="317"/>
      <c r="CA117" s="227" t="str">
        <f t="shared" si="136"/>
        <v xml:space="preserve"> </v>
      </c>
      <c r="CB117" s="228" t="str">
        <f t="shared" si="137"/>
        <v xml:space="preserve"> </v>
      </c>
      <c r="CC117" s="229" t="str">
        <f t="shared" si="108"/>
        <v xml:space="preserve"> </v>
      </c>
      <c r="CD117" s="317"/>
      <c r="CE117" s="27"/>
      <c r="CG117" s="98" t="str">
        <f t="shared" si="138"/>
        <v xml:space="preserve"> </v>
      </c>
      <c r="CH117" s="98" t="str">
        <f t="shared" si="138"/>
        <v xml:space="preserve"> </v>
      </c>
      <c r="CI117" s="98" t="str">
        <f t="shared" si="138"/>
        <v xml:space="preserve"> </v>
      </c>
      <c r="CK117" s="98" t="str">
        <f t="shared" si="139"/>
        <v xml:space="preserve"> </v>
      </c>
      <c r="CL117" s="98" t="str">
        <f t="shared" si="139"/>
        <v xml:space="preserve"> </v>
      </c>
      <c r="CM117" s="98" t="str">
        <f t="shared" si="139"/>
        <v xml:space="preserve"> </v>
      </c>
      <c r="CO117" s="22"/>
      <c r="DB117" s="28"/>
    </row>
    <row r="118" spans="1:106" s="26" customFormat="1" ht="24.95" customHeight="1" x14ac:dyDescent="0.25">
      <c r="A118" s="24"/>
      <c r="B118" s="311"/>
      <c r="C118" s="784"/>
      <c r="D118" s="785"/>
      <c r="E118" s="785"/>
      <c r="F118" s="786"/>
      <c r="G118" s="321"/>
      <c r="H118" s="321"/>
      <c r="I118" s="321"/>
      <c r="J118" s="321"/>
      <c r="K118" s="321"/>
      <c r="L118" s="321"/>
      <c r="M118" s="321"/>
      <c r="N118" s="321"/>
      <c r="O118" s="321"/>
      <c r="P118" s="321"/>
      <c r="Q118" s="321"/>
      <c r="R118" s="321"/>
      <c r="S118" s="321"/>
      <c r="T118" s="321"/>
      <c r="U118" s="321"/>
      <c r="V118" s="321"/>
      <c r="W118" s="179"/>
      <c r="X118" s="319" t="str">
        <f t="shared" si="111"/>
        <v xml:space="preserve"> </v>
      </c>
      <c r="Y118" s="319" t="str">
        <f t="shared" si="112"/>
        <v xml:space="preserve"> </v>
      </c>
      <c r="Z118" s="319" t="str">
        <f t="shared" si="113"/>
        <v xml:space="preserve"> </v>
      </c>
      <c r="AA118" s="319" t="str">
        <f t="shared" si="114"/>
        <v xml:space="preserve"> </v>
      </c>
      <c r="AB118" s="319" t="str">
        <f t="shared" si="115"/>
        <v xml:space="preserve"> </v>
      </c>
      <c r="AC118" s="96" t="str">
        <f t="shared" si="116"/>
        <v xml:space="preserve"> </v>
      </c>
      <c r="AD118" s="321"/>
      <c r="AE118" s="321"/>
      <c r="AF118" s="321"/>
      <c r="AG118" s="321"/>
      <c r="AH118" s="321"/>
      <c r="AI118" s="321"/>
      <c r="AJ118" s="321"/>
      <c r="AK118" s="321"/>
      <c r="AL118" s="321"/>
      <c r="AM118" s="321"/>
      <c r="AN118" s="21"/>
      <c r="AO118" s="24"/>
      <c r="AP118" s="96" t="str">
        <f t="shared" si="117"/>
        <v xml:space="preserve"> </v>
      </c>
      <c r="AQ118" s="69" t="str">
        <f t="shared" si="118"/>
        <v xml:space="preserve"> </v>
      </c>
      <c r="AR118" s="85" t="str">
        <f t="shared" si="119"/>
        <v xml:space="preserve"> </v>
      </c>
      <c r="AS118" s="70" t="str">
        <f t="shared" si="99"/>
        <v xml:space="preserve"> </v>
      </c>
      <c r="AT118" s="314"/>
      <c r="AU118" s="69" t="str">
        <f t="shared" si="120"/>
        <v xml:space="preserve"> </v>
      </c>
      <c r="AV118" s="85" t="str">
        <f t="shared" si="121"/>
        <v xml:space="preserve"> </v>
      </c>
      <c r="AW118" s="70" t="str">
        <f t="shared" si="100"/>
        <v xml:space="preserve"> </v>
      </c>
      <c r="AX118" s="314"/>
      <c r="AY118" s="205" t="str">
        <f t="shared" si="122"/>
        <v xml:space="preserve"> </v>
      </c>
      <c r="AZ118" s="206" t="str">
        <f t="shared" si="123"/>
        <v xml:space="preserve"> </v>
      </c>
      <c r="BA118" s="207" t="str">
        <f t="shared" si="101"/>
        <v xml:space="preserve"> </v>
      </c>
      <c r="BB118" s="315"/>
      <c r="BC118" s="205" t="str">
        <f t="shared" si="124"/>
        <v xml:space="preserve"> </v>
      </c>
      <c r="BD118" s="206" t="str">
        <f t="shared" si="125"/>
        <v xml:space="preserve"> </v>
      </c>
      <c r="BE118" s="207" t="str">
        <f t="shared" si="102"/>
        <v xml:space="preserve"> </v>
      </c>
      <c r="BF118" s="314"/>
      <c r="BG118" s="78" t="str">
        <f t="shared" si="126"/>
        <v xml:space="preserve"> </v>
      </c>
      <c r="BH118" s="87" t="str">
        <f t="shared" si="127"/>
        <v xml:space="preserve"> </v>
      </c>
      <c r="BI118" s="79" t="str">
        <f t="shared" si="103"/>
        <v xml:space="preserve"> </v>
      </c>
      <c r="BJ118" s="316"/>
      <c r="BK118" s="78" t="str">
        <f t="shared" si="128"/>
        <v xml:space="preserve"> </v>
      </c>
      <c r="BL118" s="87" t="str">
        <f t="shared" si="129"/>
        <v xml:space="preserve"> </v>
      </c>
      <c r="BM118" s="79" t="str">
        <f t="shared" si="104"/>
        <v xml:space="preserve"> </v>
      </c>
      <c r="BN118" s="314"/>
      <c r="BO118" s="80" t="str">
        <f t="shared" si="130"/>
        <v xml:space="preserve"> </v>
      </c>
      <c r="BP118" s="88" t="str">
        <f t="shared" si="131"/>
        <v xml:space="preserve"> </v>
      </c>
      <c r="BQ118" s="81" t="str">
        <f t="shared" si="105"/>
        <v xml:space="preserve"> </v>
      </c>
      <c r="BR118" s="317"/>
      <c r="BS118" s="201" t="str">
        <f t="shared" si="132"/>
        <v xml:space="preserve"> </v>
      </c>
      <c r="BT118" s="202" t="str">
        <f t="shared" si="133"/>
        <v xml:space="preserve"> </v>
      </c>
      <c r="BU118" s="203" t="str">
        <f t="shared" si="106"/>
        <v xml:space="preserve"> </v>
      </c>
      <c r="BV118" s="318"/>
      <c r="BW118" s="82" t="str">
        <f t="shared" si="134"/>
        <v xml:space="preserve"> </v>
      </c>
      <c r="BX118" s="89" t="str">
        <f t="shared" si="135"/>
        <v xml:space="preserve"> </v>
      </c>
      <c r="BY118" s="83" t="str">
        <f t="shared" si="107"/>
        <v xml:space="preserve"> </v>
      </c>
      <c r="BZ118" s="317"/>
      <c r="CA118" s="227" t="str">
        <f t="shared" si="136"/>
        <v xml:space="preserve"> </v>
      </c>
      <c r="CB118" s="228" t="str">
        <f t="shared" si="137"/>
        <v xml:space="preserve"> </v>
      </c>
      <c r="CC118" s="229" t="str">
        <f t="shared" si="108"/>
        <v xml:space="preserve"> </v>
      </c>
      <c r="CD118" s="317"/>
      <c r="CE118" s="27"/>
      <c r="CG118" s="98" t="str">
        <f t="shared" si="138"/>
        <v xml:space="preserve"> </v>
      </c>
      <c r="CH118" s="98" t="str">
        <f t="shared" si="138"/>
        <v xml:space="preserve"> </v>
      </c>
      <c r="CI118" s="98" t="str">
        <f t="shared" si="138"/>
        <v xml:space="preserve"> </v>
      </c>
      <c r="CK118" s="98" t="str">
        <f t="shared" si="139"/>
        <v xml:space="preserve"> </v>
      </c>
      <c r="CL118" s="98" t="str">
        <f t="shared" si="139"/>
        <v xml:space="preserve"> </v>
      </c>
      <c r="CM118" s="98" t="str">
        <f t="shared" si="139"/>
        <v xml:space="preserve"> </v>
      </c>
      <c r="CO118" s="22"/>
      <c r="DB118" s="28"/>
    </row>
    <row r="119" spans="1:106" s="26" customFormat="1" ht="24.95" customHeight="1" x14ac:dyDescent="0.25">
      <c r="A119" s="24"/>
      <c r="B119" s="311"/>
      <c r="C119" s="784"/>
      <c r="D119" s="785"/>
      <c r="E119" s="785"/>
      <c r="F119" s="786"/>
      <c r="G119" s="321"/>
      <c r="H119" s="321"/>
      <c r="I119" s="321"/>
      <c r="J119" s="321"/>
      <c r="K119" s="321"/>
      <c r="L119" s="321"/>
      <c r="M119" s="321"/>
      <c r="N119" s="321"/>
      <c r="O119" s="321"/>
      <c r="P119" s="321"/>
      <c r="Q119" s="321"/>
      <c r="R119" s="321"/>
      <c r="S119" s="321"/>
      <c r="T119" s="321"/>
      <c r="U119" s="321"/>
      <c r="V119" s="321"/>
      <c r="W119" s="179"/>
      <c r="X119" s="319" t="str">
        <f t="shared" si="111"/>
        <v xml:space="preserve"> </v>
      </c>
      <c r="Y119" s="319" t="str">
        <f t="shared" si="112"/>
        <v xml:space="preserve"> </v>
      </c>
      <c r="Z119" s="319" t="str">
        <f t="shared" si="113"/>
        <v xml:space="preserve"> </v>
      </c>
      <c r="AA119" s="319" t="str">
        <f t="shared" si="114"/>
        <v xml:space="preserve"> </v>
      </c>
      <c r="AB119" s="319" t="str">
        <f t="shared" si="115"/>
        <v xml:space="preserve"> </v>
      </c>
      <c r="AC119" s="96" t="str">
        <f t="shared" si="116"/>
        <v xml:space="preserve"> </v>
      </c>
      <c r="AD119" s="321"/>
      <c r="AE119" s="321"/>
      <c r="AF119" s="321"/>
      <c r="AG119" s="321"/>
      <c r="AH119" s="321"/>
      <c r="AI119" s="321"/>
      <c r="AJ119" s="321"/>
      <c r="AK119" s="321"/>
      <c r="AL119" s="321"/>
      <c r="AM119" s="321"/>
      <c r="AN119" s="21"/>
      <c r="AO119" s="24"/>
      <c r="AP119" s="96" t="str">
        <f t="shared" si="117"/>
        <v xml:space="preserve"> </v>
      </c>
      <c r="AQ119" s="69" t="str">
        <f t="shared" si="118"/>
        <v xml:space="preserve"> </v>
      </c>
      <c r="AR119" s="85" t="str">
        <f t="shared" si="119"/>
        <v xml:space="preserve"> </v>
      </c>
      <c r="AS119" s="70" t="str">
        <f t="shared" si="99"/>
        <v xml:space="preserve"> </v>
      </c>
      <c r="AT119" s="314"/>
      <c r="AU119" s="69" t="str">
        <f t="shared" si="120"/>
        <v xml:space="preserve"> </v>
      </c>
      <c r="AV119" s="85" t="str">
        <f t="shared" si="121"/>
        <v xml:space="preserve"> </v>
      </c>
      <c r="AW119" s="70" t="str">
        <f t="shared" si="100"/>
        <v xml:space="preserve"> </v>
      </c>
      <c r="AX119" s="314"/>
      <c r="AY119" s="205" t="str">
        <f t="shared" si="122"/>
        <v xml:space="preserve"> </v>
      </c>
      <c r="AZ119" s="206" t="str">
        <f t="shared" si="123"/>
        <v xml:space="preserve"> </v>
      </c>
      <c r="BA119" s="207" t="str">
        <f t="shared" si="101"/>
        <v xml:space="preserve"> </v>
      </c>
      <c r="BB119" s="315"/>
      <c r="BC119" s="205" t="str">
        <f t="shared" si="124"/>
        <v xml:space="preserve"> </v>
      </c>
      <c r="BD119" s="206" t="str">
        <f t="shared" si="125"/>
        <v xml:space="preserve"> </v>
      </c>
      <c r="BE119" s="207" t="str">
        <f t="shared" si="102"/>
        <v xml:space="preserve"> </v>
      </c>
      <c r="BF119" s="314"/>
      <c r="BG119" s="78" t="str">
        <f t="shared" si="126"/>
        <v xml:space="preserve"> </v>
      </c>
      <c r="BH119" s="87" t="str">
        <f t="shared" si="127"/>
        <v xml:space="preserve"> </v>
      </c>
      <c r="BI119" s="79" t="str">
        <f t="shared" si="103"/>
        <v xml:space="preserve"> </v>
      </c>
      <c r="BJ119" s="316"/>
      <c r="BK119" s="78" t="str">
        <f t="shared" si="128"/>
        <v xml:space="preserve"> </v>
      </c>
      <c r="BL119" s="87" t="str">
        <f t="shared" si="129"/>
        <v xml:space="preserve"> </v>
      </c>
      <c r="BM119" s="79" t="str">
        <f t="shared" si="104"/>
        <v xml:space="preserve"> </v>
      </c>
      <c r="BN119" s="314"/>
      <c r="BO119" s="80" t="str">
        <f t="shared" si="130"/>
        <v xml:space="preserve"> </v>
      </c>
      <c r="BP119" s="88" t="str">
        <f t="shared" si="131"/>
        <v xml:space="preserve"> </v>
      </c>
      <c r="BQ119" s="81" t="str">
        <f t="shared" si="105"/>
        <v xml:space="preserve"> </v>
      </c>
      <c r="BR119" s="317"/>
      <c r="BS119" s="201" t="str">
        <f t="shared" si="132"/>
        <v xml:space="preserve"> </v>
      </c>
      <c r="BT119" s="202" t="str">
        <f t="shared" si="133"/>
        <v xml:space="preserve"> </v>
      </c>
      <c r="BU119" s="203" t="str">
        <f t="shared" si="106"/>
        <v xml:space="preserve"> </v>
      </c>
      <c r="BV119" s="318"/>
      <c r="BW119" s="82" t="str">
        <f t="shared" si="134"/>
        <v xml:space="preserve"> </v>
      </c>
      <c r="BX119" s="89" t="str">
        <f t="shared" si="135"/>
        <v xml:space="preserve"> </v>
      </c>
      <c r="BY119" s="83" t="str">
        <f t="shared" si="107"/>
        <v xml:space="preserve"> </v>
      </c>
      <c r="BZ119" s="317"/>
      <c r="CA119" s="227" t="str">
        <f t="shared" si="136"/>
        <v xml:space="preserve"> </v>
      </c>
      <c r="CB119" s="228" t="str">
        <f t="shared" si="137"/>
        <v xml:space="preserve"> </v>
      </c>
      <c r="CC119" s="229" t="str">
        <f t="shared" si="108"/>
        <v xml:space="preserve"> </v>
      </c>
      <c r="CD119" s="317"/>
      <c r="CE119" s="27"/>
      <c r="CG119" s="98" t="str">
        <f t="shared" si="138"/>
        <v xml:space="preserve"> </v>
      </c>
      <c r="CH119" s="98" t="str">
        <f t="shared" si="138"/>
        <v xml:space="preserve"> </v>
      </c>
      <c r="CI119" s="98" t="str">
        <f t="shared" si="138"/>
        <v xml:space="preserve"> </v>
      </c>
      <c r="CK119" s="98" t="str">
        <f t="shared" si="139"/>
        <v xml:space="preserve"> </v>
      </c>
      <c r="CL119" s="98" t="str">
        <f t="shared" si="139"/>
        <v xml:space="preserve"> </v>
      </c>
      <c r="CM119" s="98" t="str">
        <f t="shared" si="139"/>
        <v xml:space="preserve"> </v>
      </c>
      <c r="CO119" s="22"/>
      <c r="DB119" s="28"/>
    </row>
    <row r="120" spans="1:106" s="26" customFormat="1" ht="24.95" customHeight="1" x14ac:dyDescent="0.25">
      <c r="A120" s="24"/>
      <c r="B120" s="311"/>
      <c r="C120" s="784"/>
      <c r="D120" s="785"/>
      <c r="E120" s="785"/>
      <c r="F120" s="786"/>
      <c r="G120" s="321"/>
      <c r="H120" s="321"/>
      <c r="I120" s="321"/>
      <c r="J120" s="321"/>
      <c r="K120" s="321"/>
      <c r="L120" s="321"/>
      <c r="M120" s="321"/>
      <c r="N120" s="321"/>
      <c r="O120" s="321"/>
      <c r="P120" s="321"/>
      <c r="Q120" s="321"/>
      <c r="R120" s="321"/>
      <c r="S120" s="321"/>
      <c r="T120" s="321"/>
      <c r="U120" s="321"/>
      <c r="V120" s="321"/>
      <c r="W120" s="179"/>
      <c r="X120" s="319" t="str">
        <f t="shared" si="111"/>
        <v xml:space="preserve"> </v>
      </c>
      <c r="Y120" s="319" t="str">
        <f t="shared" si="112"/>
        <v xml:space="preserve"> </v>
      </c>
      <c r="Z120" s="319" t="str">
        <f t="shared" si="113"/>
        <v xml:space="preserve"> </v>
      </c>
      <c r="AA120" s="319" t="str">
        <f t="shared" si="114"/>
        <v xml:space="preserve"> </v>
      </c>
      <c r="AB120" s="319" t="str">
        <f t="shared" si="115"/>
        <v xml:space="preserve"> </v>
      </c>
      <c r="AC120" s="96" t="str">
        <f t="shared" si="116"/>
        <v xml:space="preserve"> </v>
      </c>
      <c r="AD120" s="321"/>
      <c r="AE120" s="321"/>
      <c r="AF120" s="321"/>
      <c r="AG120" s="321"/>
      <c r="AH120" s="321"/>
      <c r="AI120" s="321"/>
      <c r="AJ120" s="321"/>
      <c r="AK120" s="321"/>
      <c r="AL120" s="321"/>
      <c r="AM120" s="321"/>
      <c r="AN120" s="21"/>
      <c r="AO120" s="24"/>
      <c r="AP120" s="96" t="str">
        <f t="shared" si="117"/>
        <v xml:space="preserve"> </v>
      </c>
      <c r="AQ120" s="69" t="str">
        <f t="shared" si="118"/>
        <v xml:space="preserve"> </v>
      </c>
      <c r="AR120" s="85" t="str">
        <f t="shared" si="119"/>
        <v xml:space="preserve"> </v>
      </c>
      <c r="AS120" s="70" t="str">
        <f t="shared" si="99"/>
        <v xml:space="preserve"> </v>
      </c>
      <c r="AT120" s="314"/>
      <c r="AU120" s="69" t="str">
        <f t="shared" si="120"/>
        <v xml:space="preserve"> </v>
      </c>
      <c r="AV120" s="85" t="str">
        <f t="shared" si="121"/>
        <v xml:space="preserve"> </v>
      </c>
      <c r="AW120" s="70" t="str">
        <f t="shared" si="100"/>
        <v xml:space="preserve"> </v>
      </c>
      <c r="AX120" s="314"/>
      <c r="AY120" s="205" t="str">
        <f t="shared" si="122"/>
        <v xml:space="preserve"> </v>
      </c>
      <c r="AZ120" s="206" t="str">
        <f t="shared" si="123"/>
        <v xml:space="preserve"> </v>
      </c>
      <c r="BA120" s="207" t="str">
        <f t="shared" si="101"/>
        <v xml:space="preserve"> </v>
      </c>
      <c r="BB120" s="315"/>
      <c r="BC120" s="205" t="str">
        <f t="shared" si="124"/>
        <v xml:space="preserve"> </v>
      </c>
      <c r="BD120" s="206" t="str">
        <f t="shared" si="125"/>
        <v xml:space="preserve"> </v>
      </c>
      <c r="BE120" s="207" t="str">
        <f t="shared" si="102"/>
        <v xml:space="preserve"> </v>
      </c>
      <c r="BF120" s="314"/>
      <c r="BG120" s="78" t="str">
        <f t="shared" si="126"/>
        <v xml:space="preserve"> </v>
      </c>
      <c r="BH120" s="87" t="str">
        <f t="shared" si="127"/>
        <v xml:space="preserve"> </v>
      </c>
      <c r="BI120" s="79" t="str">
        <f t="shared" si="103"/>
        <v xml:space="preserve"> </v>
      </c>
      <c r="BJ120" s="316"/>
      <c r="BK120" s="78" t="str">
        <f t="shared" si="128"/>
        <v xml:space="preserve"> </v>
      </c>
      <c r="BL120" s="87" t="str">
        <f t="shared" si="129"/>
        <v xml:space="preserve"> </v>
      </c>
      <c r="BM120" s="79" t="str">
        <f t="shared" si="104"/>
        <v xml:space="preserve"> </v>
      </c>
      <c r="BN120" s="314"/>
      <c r="BO120" s="80" t="str">
        <f t="shared" si="130"/>
        <v xml:space="preserve"> </v>
      </c>
      <c r="BP120" s="88" t="str">
        <f t="shared" si="131"/>
        <v xml:space="preserve"> </v>
      </c>
      <c r="BQ120" s="81" t="str">
        <f t="shared" si="105"/>
        <v xml:space="preserve"> </v>
      </c>
      <c r="BR120" s="317"/>
      <c r="BS120" s="201" t="str">
        <f t="shared" si="132"/>
        <v xml:space="preserve"> </v>
      </c>
      <c r="BT120" s="202" t="str">
        <f t="shared" si="133"/>
        <v xml:space="preserve"> </v>
      </c>
      <c r="BU120" s="203" t="str">
        <f t="shared" si="106"/>
        <v xml:space="preserve"> </v>
      </c>
      <c r="BV120" s="318"/>
      <c r="BW120" s="82" t="str">
        <f t="shared" si="134"/>
        <v xml:space="preserve"> </v>
      </c>
      <c r="BX120" s="89" t="str">
        <f t="shared" si="135"/>
        <v xml:space="preserve"> </v>
      </c>
      <c r="BY120" s="83" t="str">
        <f t="shared" si="107"/>
        <v xml:space="preserve"> </v>
      </c>
      <c r="BZ120" s="317"/>
      <c r="CA120" s="227" t="str">
        <f t="shared" si="136"/>
        <v xml:space="preserve"> </v>
      </c>
      <c r="CB120" s="228" t="str">
        <f t="shared" si="137"/>
        <v xml:space="preserve"> </v>
      </c>
      <c r="CC120" s="229" t="str">
        <f t="shared" si="108"/>
        <v xml:space="preserve"> </v>
      </c>
      <c r="CD120" s="317"/>
      <c r="CE120" s="27"/>
      <c r="CG120" s="98" t="str">
        <f t="shared" si="138"/>
        <v xml:space="preserve"> </v>
      </c>
      <c r="CH120" s="98" t="str">
        <f t="shared" si="138"/>
        <v xml:space="preserve"> </v>
      </c>
      <c r="CI120" s="98" t="str">
        <f t="shared" si="138"/>
        <v xml:space="preserve"> </v>
      </c>
      <c r="CK120" s="98" t="str">
        <f t="shared" si="139"/>
        <v xml:space="preserve"> </v>
      </c>
      <c r="CL120" s="98" t="str">
        <f t="shared" si="139"/>
        <v xml:space="preserve"> </v>
      </c>
      <c r="CM120" s="98" t="str">
        <f t="shared" si="139"/>
        <v xml:space="preserve"> </v>
      </c>
      <c r="CO120" s="22"/>
      <c r="DB120" s="28"/>
    </row>
    <row r="121" spans="1:106" s="26" customFormat="1" ht="24.95" customHeight="1" x14ac:dyDescent="0.25">
      <c r="A121" s="24"/>
      <c r="B121" s="311"/>
      <c r="C121" s="784"/>
      <c r="D121" s="785"/>
      <c r="E121" s="785"/>
      <c r="F121" s="786"/>
      <c r="G121" s="321"/>
      <c r="H121" s="321"/>
      <c r="I121" s="321"/>
      <c r="J121" s="321"/>
      <c r="K121" s="321"/>
      <c r="L121" s="321"/>
      <c r="M121" s="321"/>
      <c r="N121" s="321"/>
      <c r="O121" s="321"/>
      <c r="P121" s="321"/>
      <c r="Q121" s="321"/>
      <c r="R121" s="321"/>
      <c r="S121" s="321"/>
      <c r="T121" s="321"/>
      <c r="U121" s="321"/>
      <c r="V121" s="321"/>
      <c r="W121" s="179"/>
      <c r="X121" s="319" t="str">
        <f t="shared" si="111"/>
        <v xml:space="preserve"> </v>
      </c>
      <c r="Y121" s="319" t="str">
        <f t="shared" si="112"/>
        <v xml:space="preserve"> </v>
      </c>
      <c r="Z121" s="319" t="str">
        <f t="shared" si="113"/>
        <v xml:space="preserve"> </v>
      </c>
      <c r="AA121" s="319" t="str">
        <f t="shared" si="114"/>
        <v xml:space="preserve"> </v>
      </c>
      <c r="AB121" s="319" t="str">
        <f t="shared" si="115"/>
        <v xml:space="preserve"> </v>
      </c>
      <c r="AC121" s="96" t="str">
        <f t="shared" si="116"/>
        <v xml:space="preserve"> </v>
      </c>
      <c r="AD121" s="321"/>
      <c r="AE121" s="321"/>
      <c r="AF121" s="321"/>
      <c r="AG121" s="321"/>
      <c r="AH121" s="321"/>
      <c r="AI121" s="321"/>
      <c r="AJ121" s="321"/>
      <c r="AK121" s="321"/>
      <c r="AL121" s="321"/>
      <c r="AM121" s="321"/>
      <c r="AN121" s="21"/>
      <c r="AO121" s="24"/>
      <c r="AP121" s="96" t="str">
        <f t="shared" si="117"/>
        <v xml:space="preserve"> </v>
      </c>
      <c r="AQ121" s="69" t="str">
        <f t="shared" si="118"/>
        <v xml:space="preserve"> </v>
      </c>
      <c r="AR121" s="85" t="str">
        <f t="shared" si="119"/>
        <v xml:space="preserve"> </v>
      </c>
      <c r="AS121" s="70" t="str">
        <f t="shared" si="99"/>
        <v xml:space="preserve"> </v>
      </c>
      <c r="AT121" s="314"/>
      <c r="AU121" s="69" t="str">
        <f t="shared" si="120"/>
        <v xml:space="preserve"> </v>
      </c>
      <c r="AV121" s="85" t="str">
        <f t="shared" si="121"/>
        <v xml:space="preserve"> </v>
      </c>
      <c r="AW121" s="70" t="str">
        <f t="shared" si="100"/>
        <v xml:space="preserve"> </v>
      </c>
      <c r="AX121" s="314"/>
      <c r="AY121" s="205" t="str">
        <f t="shared" si="122"/>
        <v xml:space="preserve"> </v>
      </c>
      <c r="AZ121" s="206" t="str">
        <f t="shared" si="123"/>
        <v xml:space="preserve"> </v>
      </c>
      <c r="BA121" s="207" t="str">
        <f t="shared" si="101"/>
        <v xml:space="preserve"> </v>
      </c>
      <c r="BB121" s="315"/>
      <c r="BC121" s="205" t="str">
        <f t="shared" si="124"/>
        <v xml:space="preserve"> </v>
      </c>
      <c r="BD121" s="206" t="str">
        <f t="shared" si="125"/>
        <v xml:space="preserve"> </v>
      </c>
      <c r="BE121" s="207" t="str">
        <f t="shared" si="102"/>
        <v xml:space="preserve"> </v>
      </c>
      <c r="BF121" s="314"/>
      <c r="BG121" s="78" t="str">
        <f t="shared" si="126"/>
        <v xml:space="preserve"> </v>
      </c>
      <c r="BH121" s="87" t="str">
        <f t="shared" si="127"/>
        <v xml:space="preserve"> </v>
      </c>
      <c r="BI121" s="79" t="str">
        <f t="shared" si="103"/>
        <v xml:space="preserve"> </v>
      </c>
      <c r="BJ121" s="316"/>
      <c r="BK121" s="78" t="str">
        <f t="shared" si="128"/>
        <v xml:space="preserve"> </v>
      </c>
      <c r="BL121" s="87" t="str">
        <f t="shared" si="129"/>
        <v xml:space="preserve"> </v>
      </c>
      <c r="BM121" s="79" t="str">
        <f t="shared" si="104"/>
        <v xml:space="preserve"> </v>
      </c>
      <c r="BN121" s="314"/>
      <c r="BO121" s="80" t="str">
        <f t="shared" si="130"/>
        <v xml:space="preserve"> </v>
      </c>
      <c r="BP121" s="88" t="str">
        <f t="shared" si="131"/>
        <v xml:space="preserve"> </v>
      </c>
      <c r="BQ121" s="81" t="str">
        <f t="shared" si="105"/>
        <v xml:space="preserve"> </v>
      </c>
      <c r="BR121" s="317"/>
      <c r="BS121" s="201" t="str">
        <f t="shared" si="132"/>
        <v xml:space="preserve"> </v>
      </c>
      <c r="BT121" s="202" t="str">
        <f t="shared" si="133"/>
        <v xml:space="preserve"> </v>
      </c>
      <c r="BU121" s="203" t="str">
        <f t="shared" si="106"/>
        <v xml:space="preserve"> </v>
      </c>
      <c r="BV121" s="318"/>
      <c r="BW121" s="82" t="str">
        <f t="shared" si="134"/>
        <v xml:space="preserve"> </v>
      </c>
      <c r="BX121" s="89" t="str">
        <f t="shared" si="135"/>
        <v xml:space="preserve"> </v>
      </c>
      <c r="BY121" s="83" t="str">
        <f t="shared" si="107"/>
        <v xml:space="preserve"> </v>
      </c>
      <c r="BZ121" s="317"/>
      <c r="CA121" s="227" t="str">
        <f t="shared" si="136"/>
        <v xml:space="preserve"> </v>
      </c>
      <c r="CB121" s="228" t="str">
        <f t="shared" si="137"/>
        <v xml:space="preserve"> </v>
      </c>
      <c r="CC121" s="229" t="str">
        <f t="shared" si="108"/>
        <v xml:space="preserve"> </v>
      </c>
      <c r="CD121" s="317"/>
      <c r="CE121" s="27"/>
      <c r="CG121" s="98" t="str">
        <f t="shared" si="138"/>
        <v xml:space="preserve"> </v>
      </c>
      <c r="CH121" s="98" t="str">
        <f t="shared" si="138"/>
        <v xml:space="preserve"> </v>
      </c>
      <c r="CI121" s="98" t="str">
        <f t="shared" si="138"/>
        <v xml:space="preserve"> </v>
      </c>
      <c r="CK121" s="98" t="str">
        <f t="shared" si="139"/>
        <v xml:space="preserve"> </v>
      </c>
      <c r="CL121" s="98" t="str">
        <f t="shared" si="139"/>
        <v xml:space="preserve"> </v>
      </c>
      <c r="CM121" s="98" t="str">
        <f t="shared" si="139"/>
        <v xml:space="preserve"> </v>
      </c>
      <c r="CO121" s="22"/>
      <c r="DB121" s="28"/>
    </row>
    <row r="122" spans="1:106" s="26" customFormat="1" ht="24.95" customHeight="1" x14ac:dyDescent="0.25">
      <c r="A122" s="24"/>
      <c r="B122" s="311"/>
      <c r="C122" s="784"/>
      <c r="D122" s="785"/>
      <c r="E122" s="785"/>
      <c r="F122" s="786"/>
      <c r="G122" s="321"/>
      <c r="H122" s="321"/>
      <c r="I122" s="321"/>
      <c r="J122" s="321"/>
      <c r="K122" s="321"/>
      <c r="L122" s="321"/>
      <c r="M122" s="321"/>
      <c r="N122" s="321"/>
      <c r="O122" s="321"/>
      <c r="P122" s="321"/>
      <c r="Q122" s="321"/>
      <c r="R122" s="321"/>
      <c r="S122" s="321"/>
      <c r="T122" s="321"/>
      <c r="U122" s="321"/>
      <c r="V122" s="321"/>
      <c r="W122" s="179"/>
      <c r="X122" s="319" t="str">
        <f t="shared" si="111"/>
        <v xml:space="preserve"> </v>
      </c>
      <c r="Y122" s="319" t="str">
        <f t="shared" si="112"/>
        <v xml:space="preserve"> </v>
      </c>
      <c r="Z122" s="319" t="str">
        <f t="shared" si="113"/>
        <v xml:space="preserve"> </v>
      </c>
      <c r="AA122" s="319" t="str">
        <f t="shared" si="114"/>
        <v xml:space="preserve"> </v>
      </c>
      <c r="AB122" s="319" t="str">
        <f t="shared" si="115"/>
        <v xml:space="preserve"> </v>
      </c>
      <c r="AC122" s="96" t="str">
        <f t="shared" si="116"/>
        <v xml:space="preserve"> </v>
      </c>
      <c r="AD122" s="321"/>
      <c r="AE122" s="321"/>
      <c r="AF122" s="321"/>
      <c r="AG122" s="321"/>
      <c r="AH122" s="321"/>
      <c r="AI122" s="321"/>
      <c r="AJ122" s="321"/>
      <c r="AK122" s="321"/>
      <c r="AL122" s="321"/>
      <c r="AM122" s="321"/>
      <c r="AN122" s="21"/>
      <c r="AO122" s="24"/>
      <c r="AP122" s="96" t="str">
        <f t="shared" si="117"/>
        <v xml:space="preserve"> </v>
      </c>
      <c r="AQ122" s="69" t="str">
        <f t="shared" si="118"/>
        <v xml:space="preserve"> </v>
      </c>
      <c r="AR122" s="85" t="str">
        <f t="shared" si="119"/>
        <v xml:space="preserve"> </v>
      </c>
      <c r="AS122" s="70" t="str">
        <f t="shared" si="99"/>
        <v xml:space="preserve"> </v>
      </c>
      <c r="AT122" s="314"/>
      <c r="AU122" s="69" t="str">
        <f t="shared" si="120"/>
        <v xml:space="preserve"> </v>
      </c>
      <c r="AV122" s="85" t="str">
        <f t="shared" si="121"/>
        <v xml:space="preserve"> </v>
      </c>
      <c r="AW122" s="70" t="str">
        <f t="shared" si="100"/>
        <v xml:space="preserve"> </v>
      </c>
      <c r="AX122" s="314"/>
      <c r="AY122" s="205" t="str">
        <f t="shared" si="122"/>
        <v xml:space="preserve"> </v>
      </c>
      <c r="AZ122" s="206" t="str">
        <f t="shared" si="123"/>
        <v xml:space="preserve"> </v>
      </c>
      <c r="BA122" s="207" t="str">
        <f t="shared" si="101"/>
        <v xml:space="preserve"> </v>
      </c>
      <c r="BB122" s="315"/>
      <c r="BC122" s="205" t="str">
        <f t="shared" si="124"/>
        <v xml:space="preserve"> </v>
      </c>
      <c r="BD122" s="206" t="str">
        <f t="shared" si="125"/>
        <v xml:space="preserve"> </v>
      </c>
      <c r="BE122" s="207" t="str">
        <f t="shared" si="102"/>
        <v xml:space="preserve"> </v>
      </c>
      <c r="BF122" s="314"/>
      <c r="BG122" s="78" t="str">
        <f t="shared" si="126"/>
        <v xml:space="preserve"> </v>
      </c>
      <c r="BH122" s="87" t="str">
        <f t="shared" si="127"/>
        <v xml:space="preserve"> </v>
      </c>
      <c r="BI122" s="79" t="str">
        <f t="shared" si="103"/>
        <v xml:space="preserve"> </v>
      </c>
      <c r="BJ122" s="316"/>
      <c r="BK122" s="78" t="str">
        <f t="shared" si="128"/>
        <v xml:space="preserve"> </v>
      </c>
      <c r="BL122" s="87" t="str">
        <f t="shared" si="129"/>
        <v xml:space="preserve"> </v>
      </c>
      <c r="BM122" s="79" t="str">
        <f t="shared" si="104"/>
        <v xml:space="preserve"> </v>
      </c>
      <c r="BN122" s="314"/>
      <c r="BO122" s="80" t="str">
        <f t="shared" si="130"/>
        <v xml:space="preserve"> </v>
      </c>
      <c r="BP122" s="88" t="str">
        <f t="shared" si="131"/>
        <v xml:space="preserve"> </v>
      </c>
      <c r="BQ122" s="81" t="str">
        <f t="shared" si="105"/>
        <v xml:space="preserve"> </v>
      </c>
      <c r="BR122" s="317"/>
      <c r="BS122" s="201" t="str">
        <f t="shared" si="132"/>
        <v xml:space="preserve"> </v>
      </c>
      <c r="BT122" s="202" t="str">
        <f t="shared" si="133"/>
        <v xml:space="preserve"> </v>
      </c>
      <c r="BU122" s="203" t="str">
        <f t="shared" si="106"/>
        <v xml:space="preserve"> </v>
      </c>
      <c r="BV122" s="318"/>
      <c r="BW122" s="82" t="str">
        <f t="shared" si="134"/>
        <v xml:space="preserve"> </v>
      </c>
      <c r="BX122" s="89" t="str">
        <f t="shared" si="135"/>
        <v xml:space="preserve"> </v>
      </c>
      <c r="BY122" s="83" t="str">
        <f t="shared" si="107"/>
        <v xml:space="preserve"> </v>
      </c>
      <c r="BZ122" s="317"/>
      <c r="CA122" s="227" t="str">
        <f t="shared" si="136"/>
        <v xml:space="preserve"> </v>
      </c>
      <c r="CB122" s="228" t="str">
        <f t="shared" si="137"/>
        <v xml:space="preserve"> </v>
      </c>
      <c r="CC122" s="229" t="str">
        <f t="shared" si="108"/>
        <v xml:space="preserve"> </v>
      </c>
      <c r="CD122" s="317"/>
      <c r="CE122" s="27"/>
      <c r="CG122" s="98" t="str">
        <f t="shared" si="138"/>
        <v xml:space="preserve"> </v>
      </c>
      <c r="CH122" s="98" t="str">
        <f t="shared" si="138"/>
        <v xml:space="preserve"> </v>
      </c>
      <c r="CI122" s="98" t="str">
        <f t="shared" si="138"/>
        <v xml:space="preserve"> </v>
      </c>
      <c r="CK122" s="98" t="str">
        <f t="shared" si="139"/>
        <v xml:space="preserve"> </v>
      </c>
      <c r="CL122" s="98" t="str">
        <f t="shared" si="139"/>
        <v xml:space="preserve"> </v>
      </c>
      <c r="CM122" s="98" t="str">
        <f t="shared" si="139"/>
        <v xml:space="preserve"> </v>
      </c>
      <c r="CO122" s="22"/>
      <c r="DB122" s="28"/>
    </row>
    <row r="123" spans="1:106" s="26" customFormat="1" ht="24.95" customHeight="1" x14ac:dyDescent="0.25">
      <c r="A123" s="24"/>
      <c r="B123" s="311"/>
      <c r="C123" s="784"/>
      <c r="D123" s="785"/>
      <c r="E123" s="785"/>
      <c r="F123" s="786"/>
      <c r="G123" s="321"/>
      <c r="H123" s="321"/>
      <c r="I123" s="321"/>
      <c r="J123" s="321"/>
      <c r="K123" s="321"/>
      <c r="L123" s="321"/>
      <c r="M123" s="321"/>
      <c r="N123" s="321"/>
      <c r="O123" s="321"/>
      <c r="P123" s="321"/>
      <c r="Q123" s="321"/>
      <c r="R123" s="321"/>
      <c r="S123" s="321"/>
      <c r="T123" s="321"/>
      <c r="U123" s="321"/>
      <c r="V123" s="321"/>
      <c r="W123" s="179"/>
      <c r="X123" s="319" t="str">
        <f t="shared" si="111"/>
        <v xml:space="preserve"> </v>
      </c>
      <c r="Y123" s="319" t="str">
        <f t="shared" si="112"/>
        <v xml:space="preserve"> </v>
      </c>
      <c r="Z123" s="319" t="str">
        <f t="shared" si="113"/>
        <v xml:space="preserve"> </v>
      </c>
      <c r="AA123" s="319" t="str">
        <f t="shared" si="114"/>
        <v xml:space="preserve"> </v>
      </c>
      <c r="AB123" s="319" t="str">
        <f t="shared" si="115"/>
        <v xml:space="preserve"> </v>
      </c>
      <c r="AC123" s="96" t="str">
        <f t="shared" si="116"/>
        <v xml:space="preserve"> </v>
      </c>
      <c r="AD123" s="321"/>
      <c r="AE123" s="321"/>
      <c r="AF123" s="321"/>
      <c r="AG123" s="321"/>
      <c r="AH123" s="321"/>
      <c r="AI123" s="321"/>
      <c r="AJ123" s="321"/>
      <c r="AK123" s="321"/>
      <c r="AL123" s="321"/>
      <c r="AM123" s="321"/>
      <c r="AN123" s="21"/>
      <c r="AO123" s="24"/>
      <c r="AP123" s="96" t="str">
        <f t="shared" si="117"/>
        <v xml:space="preserve"> </v>
      </c>
      <c r="AQ123" s="69" t="str">
        <f t="shared" si="118"/>
        <v xml:space="preserve"> </v>
      </c>
      <c r="AR123" s="85" t="str">
        <f t="shared" si="119"/>
        <v xml:space="preserve"> </v>
      </c>
      <c r="AS123" s="70" t="str">
        <f t="shared" si="99"/>
        <v xml:space="preserve"> </v>
      </c>
      <c r="AT123" s="314"/>
      <c r="AU123" s="69" t="str">
        <f t="shared" si="120"/>
        <v xml:space="preserve"> </v>
      </c>
      <c r="AV123" s="85" t="str">
        <f t="shared" si="121"/>
        <v xml:space="preserve"> </v>
      </c>
      <c r="AW123" s="70" t="str">
        <f t="shared" si="100"/>
        <v xml:space="preserve"> </v>
      </c>
      <c r="AX123" s="314"/>
      <c r="AY123" s="205" t="str">
        <f t="shared" si="122"/>
        <v xml:space="preserve"> </v>
      </c>
      <c r="AZ123" s="206" t="str">
        <f t="shared" si="123"/>
        <v xml:space="preserve"> </v>
      </c>
      <c r="BA123" s="207" t="str">
        <f t="shared" si="101"/>
        <v xml:space="preserve"> </v>
      </c>
      <c r="BB123" s="315"/>
      <c r="BC123" s="205" t="str">
        <f t="shared" si="124"/>
        <v xml:space="preserve"> </v>
      </c>
      <c r="BD123" s="206" t="str">
        <f t="shared" si="125"/>
        <v xml:space="preserve"> </v>
      </c>
      <c r="BE123" s="207" t="str">
        <f t="shared" si="102"/>
        <v xml:space="preserve"> </v>
      </c>
      <c r="BF123" s="314"/>
      <c r="BG123" s="78" t="str">
        <f t="shared" si="126"/>
        <v xml:space="preserve"> </v>
      </c>
      <c r="BH123" s="87" t="str">
        <f t="shared" si="127"/>
        <v xml:space="preserve"> </v>
      </c>
      <c r="BI123" s="79" t="str">
        <f t="shared" si="103"/>
        <v xml:space="preserve"> </v>
      </c>
      <c r="BJ123" s="316"/>
      <c r="BK123" s="78" t="str">
        <f t="shared" si="128"/>
        <v xml:space="preserve"> </v>
      </c>
      <c r="BL123" s="87" t="str">
        <f t="shared" si="129"/>
        <v xml:space="preserve"> </v>
      </c>
      <c r="BM123" s="79" t="str">
        <f t="shared" si="104"/>
        <v xml:space="preserve"> </v>
      </c>
      <c r="BN123" s="314"/>
      <c r="BO123" s="80" t="str">
        <f t="shared" si="130"/>
        <v xml:space="preserve"> </v>
      </c>
      <c r="BP123" s="88" t="str">
        <f t="shared" si="131"/>
        <v xml:space="preserve"> </v>
      </c>
      <c r="BQ123" s="81" t="str">
        <f t="shared" si="105"/>
        <v xml:space="preserve"> </v>
      </c>
      <c r="BR123" s="317"/>
      <c r="BS123" s="201" t="str">
        <f t="shared" si="132"/>
        <v xml:space="preserve"> </v>
      </c>
      <c r="BT123" s="202" t="str">
        <f t="shared" si="133"/>
        <v xml:space="preserve"> </v>
      </c>
      <c r="BU123" s="203" t="str">
        <f t="shared" si="106"/>
        <v xml:space="preserve"> </v>
      </c>
      <c r="BV123" s="318"/>
      <c r="BW123" s="82" t="str">
        <f t="shared" si="134"/>
        <v xml:space="preserve"> </v>
      </c>
      <c r="BX123" s="89" t="str">
        <f t="shared" si="135"/>
        <v xml:space="preserve"> </v>
      </c>
      <c r="BY123" s="83" t="str">
        <f t="shared" si="107"/>
        <v xml:space="preserve"> </v>
      </c>
      <c r="BZ123" s="317"/>
      <c r="CA123" s="227" t="str">
        <f t="shared" si="136"/>
        <v xml:space="preserve"> </v>
      </c>
      <c r="CB123" s="228" t="str">
        <f t="shared" si="137"/>
        <v xml:space="preserve"> </v>
      </c>
      <c r="CC123" s="229" t="str">
        <f t="shared" si="108"/>
        <v xml:space="preserve"> </v>
      </c>
      <c r="CD123" s="317"/>
      <c r="CE123" s="27"/>
      <c r="CG123" s="98" t="str">
        <f t="shared" si="138"/>
        <v xml:space="preserve"> </v>
      </c>
      <c r="CH123" s="98" t="str">
        <f t="shared" si="138"/>
        <v xml:space="preserve"> </v>
      </c>
      <c r="CI123" s="98" t="str">
        <f t="shared" si="138"/>
        <v xml:space="preserve"> </v>
      </c>
      <c r="CK123" s="98" t="str">
        <f t="shared" si="139"/>
        <v xml:space="preserve"> </v>
      </c>
      <c r="CL123" s="98" t="str">
        <f t="shared" si="139"/>
        <v xml:space="preserve"> </v>
      </c>
      <c r="CM123" s="98" t="str">
        <f t="shared" si="139"/>
        <v xml:space="preserve"> </v>
      </c>
      <c r="CO123" s="22"/>
      <c r="DB123" s="28"/>
    </row>
    <row r="124" spans="1:106" s="26" customFormat="1" ht="24.95" customHeight="1" x14ac:dyDescent="0.25">
      <c r="A124" s="24"/>
      <c r="B124" s="311"/>
      <c r="C124" s="784"/>
      <c r="D124" s="785"/>
      <c r="E124" s="785"/>
      <c r="F124" s="786"/>
      <c r="G124" s="321"/>
      <c r="H124" s="321"/>
      <c r="I124" s="321"/>
      <c r="J124" s="321"/>
      <c r="K124" s="321"/>
      <c r="L124" s="321"/>
      <c r="M124" s="321"/>
      <c r="N124" s="321"/>
      <c r="O124" s="321"/>
      <c r="P124" s="321"/>
      <c r="Q124" s="321"/>
      <c r="R124" s="321"/>
      <c r="S124" s="321"/>
      <c r="T124" s="321"/>
      <c r="U124" s="321"/>
      <c r="V124" s="321"/>
      <c r="W124" s="179"/>
      <c r="X124" s="319" t="str">
        <f t="shared" si="111"/>
        <v xml:space="preserve"> </v>
      </c>
      <c r="Y124" s="319" t="str">
        <f t="shared" si="112"/>
        <v xml:space="preserve"> </v>
      </c>
      <c r="Z124" s="319" t="str">
        <f t="shared" si="113"/>
        <v xml:space="preserve"> </v>
      </c>
      <c r="AA124" s="319" t="str">
        <f t="shared" si="114"/>
        <v xml:space="preserve"> </v>
      </c>
      <c r="AB124" s="319" t="str">
        <f t="shared" si="115"/>
        <v xml:space="preserve"> </v>
      </c>
      <c r="AC124" s="96" t="str">
        <f t="shared" si="116"/>
        <v xml:space="preserve"> </v>
      </c>
      <c r="AD124" s="321"/>
      <c r="AE124" s="321"/>
      <c r="AF124" s="321"/>
      <c r="AG124" s="321"/>
      <c r="AH124" s="321"/>
      <c r="AI124" s="321"/>
      <c r="AJ124" s="321"/>
      <c r="AK124" s="321"/>
      <c r="AL124" s="321"/>
      <c r="AM124" s="321"/>
      <c r="AN124" s="21"/>
      <c r="AO124" s="24"/>
      <c r="AP124" s="96" t="str">
        <f t="shared" si="117"/>
        <v xml:space="preserve"> </v>
      </c>
      <c r="AQ124" s="69" t="str">
        <f t="shared" si="118"/>
        <v xml:space="preserve"> </v>
      </c>
      <c r="AR124" s="85" t="str">
        <f t="shared" si="119"/>
        <v xml:space="preserve"> </v>
      </c>
      <c r="AS124" s="70" t="str">
        <f t="shared" si="99"/>
        <v xml:space="preserve"> </v>
      </c>
      <c r="AT124" s="314"/>
      <c r="AU124" s="69" t="str">
        <f t="shared" si="120"/>
        <v xml:space="preserve"> </v>
      </c>
      <c r="AV124" s="85" t="str">
        <f t="shared" si="121"/>
        <v xml:space="preserve"> </v>
      </c>
      <c r="AW124" s="70" t="str">
        <f t="shared" si="100"/>
        <v xml:space="preserve"> </v>
      </c>
      <c r="AX124" s="314"/>
      <c r="AY124" s="205" t="str">
        <f t="shared" si="122"/>
        <v xml:space="preserve"> </v>
      </c>
      <c r="AZ124" s="206" t="str">
        <f t="shared" si="123"/>
        <v xml:space="preserve"> </v>
      </c>
      <c r="BA124" s="207" t="str">
        <f t="shared" si="101"/>
        <v xml:space="preserve"> </v>
      </c>
      <c r="BB124" s="315"/>
      <c r="BC124" s="205" t="str">
        <f t="shared" si="124"/>
        <v xml:space="preserve"> </v>
      </c>
      <c r="BD124" s="206" t="str">
        <f t="shared" si="125"/>
        <v xml:space="preserve"> </v>
      </c>
      <c r="BE124" s="207" t="str">
        <f t="shared" si="102"/>
        <v xml:space="preserve"> </v>
      </c>
      <c r="BF124" s="314"/>
      <c r="BG124" s="78" t="str">
        <f t="shared" si="126"/>
        <v xml:space="preserve"> </v>
      </c>
      <c r="BH124" s="87" t="str">
        <f t="shared" si="127"/>
        <v xml:space="preserve"> </v>
      </c>
      <c r="BI124" s="79" t="str">
        <f t="shared" si="103"/>
        <v xml:space="preserve"> </v>
      </c>
      <c r="BJ124" s="316"/>
      <c r="BK124" s="78" t="str">
        <f t="shared" si="128"/>
        <v xml:space="preserve"> </v>
      </c>
      <c r="BL124" s="87" t="str">
        <f t="shared" si="129"/>
        <v xml:space="preserve"> </v>
      </c>
      <c r="BM124" s="79" t="str">
        <f t="shared" si="104"/>
        <v xml:space="preserve"> </v>
      </c>
      <c r="BN124" s="314"/>
      <c r="BO124" s="80" t="str">
        <f t="shared" si="130"/>
        <v xml:space="preserve"> </v>
      </c>
      <c r="BP124" s="88" t="str">
        <f t="shared" si="131"/>
        <v xml:space="preserve"> </v>
      </c>
      <c r="BQ124" s="81" t="str">
        <f t="shared" si="105"/>
        <v xml:space="preserve"> </v>
      </c>
      <c r="BR124" s="317"/>
      <c r="BS124" s="201" t="str">
        <f t="shared" si="132"/>
        <v xml:space="preserve"> </v>
      </c>
      <c r="BT124" s="202" t="str">
        <f t="shared" si="133"/>
        <v xml:space="preserve"> </v>
      </c>
      <c r="BU124" s="203" t="str">
        <f t="shared" si="106"/>
        <v xml:space="preserve"> </v>
      </c>
      <c r="BV124" s="318"/>
      <c r="BW124" s="82" t="str">
        <f t="shared" si="134"/>
        <v xml:space="preserve"> </v>
      </c>
      <c r="BX124" s="89" t="str">
        <f t="shared" si="135"/>
        <v xml:space="preserve"> </v>
      </c>
      <c r="BY124" s="83" t="str">
        <f t="shared" si="107"/>
        <v xml:space="preserve"> </v>
      </c>
      <c r="BZ124" s="317"/>
      <c r="CA124" s="227" t="str">
        <f t="shared" si="136"/>
        <v xml:space="preserve"> </v>
      </c>
      <c r="CB124" s="228" t="str">
        <f t="shared" si="137"/>
        <v xml:space="preserve"> </v>
      </c>
      <c r="CC124" s="229" t="str">
        <f t="shared" si="108"/>
        <v xml:space="preserve"> </v>
      </c>
      <c r="CD124" s="317"/>
      <c r="CE124" s="27"/>
      <c r="CG124" s="98" t="str">
        <f t="shared" si="138"/>
        <v xml:space="preserve"> </v>
      </c>
      <c r="CH124" s="98" t="str">
        <f t="shared" si="138"/>
        <v xml:space="preserve"> </v>
      </c>
      <c r="CI124" s="98" t="str">
        <f t="shared" si="138"/>
        <v xml:space="preserve"> </v>
      </c>
      <c r="CK124" s="98" t="str">
        <f t="shared" si="139"/>
        <v xml:space="preserve"> </v>
      </c>
      <c r="CL124" s="98" t="str">
        <f t="shared" si="139"/>
        <v xml:space="preserve"> </v>
      </c>
      <c r="CM124" s="98" t="str">
        <f t="shared" si="139"/>
        <v xml:space="preserve"> </v>
      </c>
      <c r="CO124" s="22"/>
      <c r="DB124" s="28"/>
    </row>
    <row r="125" spans="1:106" s="26" customFormat="1" ht="24.95" customHeight="1" x14ac:dyDescent="0.25">
      <c r="A125" s="24"/>
      <c r="B125" s="311"/>
      <c r="C125" s="784"/>
      <c r="D125" s="785"/>
      <c r="E125" s="785"/>
      <c r="F125" s="786"/>
      <c r="G125" s="321"/>
      <c r="H125" s="321"/>
      <c r="I125" s="321"/>
      <c r="J125" s="321"/>
      <c r="K125" s="321"/>
      <c r="L125" s="321"/>
      <c r="M125" s="321"/>
      <c r="N125" s="321"/>
      <c r="O125" s="321"/>
      <c r="P125" s="321"/>
      <c r="Q125" s="321"/>
      <c r="R125" s="321"/>
      <c r="S125" s="321"/>
      <c r="T125" s="321"/>
      <c r="U125" s="321"/>
      <c r="V125" s="321"/>
      <c r="W125" s="179"/>
      <c r="X125" s="319" t="str">
        <f t="shared" si="111"/>
        <v xml:space="preserve"> </v>
      </c>
      <c r="Y125" s="319" t="str">
        <f t="shared" si="112"/>
        <v xml:space="preserve"> </v>
      </c>
      <c r="Z125" s="319" t="str">
        <f t="shared" si="113"/>
        <v xml:space="preserve"> </v>
      </c>
      <c r="AA125" s="319" t="str">
        <f t="shared" si="114"/>
        <v xml:space="preserve"> </v>
      </c>
      <c r="AB125" s="319" t="str">
        <f t="shared" si="115"/>
        <v xml:space="preserve"> </v>
      </c>
      <c r="AC125" s="96" t="str">
        <f t="shared" si="116"/>
        <v xml:space="preserve"> </v>
      </c>
      <c r="AD125" s="321"/>
      <c r="AE125" s="321"/>
      <c r="AF125" s="321"/>
      <c r="AG125" s="321"/>
      <c r="AH125" s="321"/>
      <c r="AI125" s="321"/>
      <c r="AJ125" s="321"/>
      <c r="AK125" s="321"/>
      <c r="AL125" s="321"/>
      <c r="AM125" s="321"/>
      <c r="AN125" s="21"/>
      <c r="AO125" s="24"/>
      <c r="AP125" s="96" t="str">
        <f t="shared" si="117"/>
        <v xml:space="preserve"> </v>
      </c>
      <c r="AQ125" s="69" t="str">
        <f t="shared" si="118"/>
        <v xml:space="preserve"> </v>
      </c>
      <c r="AR125" s="85" t="str">
        <f t="shared" si="119"/>
        <v xml:space="preserve"> </v>
      </c>
      <c r="AS125" s="70" t="str">
        <f t="shared" si="99"/>
        <v xml:space="preserve"> </v>
      </c>
      <c r="AT125" s="314"/>
      <c r="AU125" s="69" t="str">
        <f t="shared" si="120"/>
        <v xml:space="preserve"> </v>
      </c>
      <c r="AV125" s="85" t="str">
        <f t="shared" si="121"/>
        <v xml:space="preserve"> </v>
      </c>
      <c r="AW125" s="70" t="str">
        <f t="shared" si="100"/>
        <v xml:space="preserve"> </v>
      </c>
      <c r="AX125" s="314"/>
      <c r="AY125" s="205" t="str">
        <f t="shared" si="122"/>
        <v xml:space="preserve"> </v>
      </c>
      <c r="AZ125" s="206" t="str">
        <f t="shared" si="123"/>
        <v xml:space="preserve"> </v>
      </c>
      <c r="BA125" s="207" t="str">
        <f t="shared" si="101"/>
        <v xml:space="preserve"> </v>
      </c>
      <c r="BB125" s="315"/>
      <c r="BC125" s="205" t="str">
        <f t="shared" si="124"/>
        <v xml:space="preserve"> </v>
      </c>
      <c r="BD125" s="206" t="str">
        <f t="shared" si="125"/>
        <v xml:space="preserve"> </v>
      </c>
      <c r="BE125" s="207" t="str">
        <f t="shared" si="102"/>
        <v xml:space="preserve"> </v>
      </c>
      <c r="BF125" s="314"/>
      <c r="BG125" s="78" t="str">
        <f t="shared" si="126"/>
        <v xml:space="preserve"> </v>
      </c>
      <c r="BH125" s="87" t="str">
        <f t="shared" si="127"/>
        <v xml:space="preserve"> </v>
      </c>
      <c r="BI125" s="79" t="str">
        <f t="shared" si="103"/>
        <v xml:space="preserve"> </v>
      </c>
      <c r="BJ125" s="316"/>
      <c r="BK125" s="78" t="str">
        <f t="shared" si="128"/>
        <v xml:space="preserve"> </v>
      </c>
      <c r="BL125" s="87" t="str">
        <f t="shared" si="129"/>
        <v xml:space="preserve"> </v>
      </c>
      <c r="BM125" s="79" t="str">
        <f t="shared" si="104"/>
        <v xml:space="preserve"> </v>
      </c>
      <c r="BN125" s="314"/>
      <c r="BO125" s="80" t="str">
        <f t="shared" si="130"/>
        <v xml:space="preserve"> </v>
      </c>
      <c r="BP125" s="88" t="str">
        <f t="shared" si="131"/>
        <v xml:space="preserve"> </v>
      </c>
      <c r="BQ125" s="81" t="str">
        <f t="shared" si="105"/>
        <v xml:space="preserve"> </v>
      </c>
      <c r="BR125" s="317"/>
      <c r="BS125" s="201" t="str">
        <f t="shared" si="132"/>
        <v xml:space="preserve"> </v>
      </c>
      <c r="BT125" s="202" t="str">
        <f t="shared" si="133"/>
        <v xml:space="preserve"> </v>
      </c>
      <c r="BU125" s="203" t="str">
        <f t="shared" si="106"/>
        <v xml:space="preserve"> </v>
      </c>
      <c r="BV125" s="318"/>
      <c r="BW125" s="82" t="str">
        <f t="shared" si="134"/>
        <v xml:space="preserve"> </v>
      </c>
      <c r="BX125" s="89" t="str">
        <f t="shared" si="135"/>
        <v xml:space="preserve"> </v>
      </c>
      <c r="BY125" s="83" t="str">
        <f t="shared" si="107"/>
        <v xml:space="preserve"> </v>
      </c>
      <c r="BZ125" s="317"/>
      <c r="CA125" s="227" t="str">
        <f t="shared" si="136"/>
        <v xml:space="preserve"> </v>
      </c>
      <c r="CB125" s="228" t="str">
        <f t="shared" si="137"/>
        <v xml:space="preserve"> </v>
      </c>
      <c r="CC125" s="229" t="str">
        <f t="shared" si="108"/>
        <v xml:space="preserve"> </v>
      </c>
      <c r="CD125" s="317"/>
      <c r="CE125" s="27"/>
      <c r="CG125" s="98" t="str">
        <f t="shared" si="138"/>
        <v xml:space="preserve"> </v>
      </c>
      <c r="CH125" s="98" t="str">
        <f t="shared" si="138"/>
        <v xml:space="preserve"> </v>
      </c>
      <c r="CI125" s="98" t="str">
        <f t="shared" si="138"/>
        <v xml:space="preserve"> </v>
      </c>
      <c r="CK125" s="98" t="str">
        <f t="shared" si="139"/>
        <v xml:space="preserve"> </v>
      </c>
      <c r="CL125" s="98" t="str">
        <f t="shared" si="139"/>
        <v xml:space="preserve"> </v>
      </c>
      <c r="CM125" s="98" t="str">
        <f t="shared" si="139"/>
        <v xml:space="preserve"> </v>
      </c>
      <c r="CO125" s="22"/>
      <c r="DB125" s="28"/>
    </row>
    <row r="126" spans="1:106" s="26" customFormat="1" ht="24.95" customHeight="1" x14ac:dyDescent="0.25">
      <c r="A126" s="24"/>
      <c r="B126" s="311"/>
      <c r="C126" s="784"/>
      <c r="D126" s="785"/>
      <c r="E126" s="785"/>
      <c r="F126" s="786"/>
      <c r="G126" s="321"/>
      <c r="H126" s="321"/>
      <c r="I126" s="321"/>
      <c r="J126" s="321"/>
      <c r="K126" s="321"/>
      <c r="L126" s="321"/>
      <c r="M126" s="321"/>
      <c r="N126" s="321"/>
      <c r="O126" s="321"/>
      <c r="P126" s="321"/>
      <c r="Q126" s="321"/>
      <c r="R126" s="321"/>
      <c r="S126" s="321"/>
      <c r="T126" s="321"/>
      <c r="U126" s="321"/>
      <c r="V126" s="321"/>
      <c r="W126" s="179"/>
      <c r="X126" s="319" t="str">
        <f t="shared" si="111"/>
        <v xml:space="preserve"> </v>
      </c>
      <c r="Y126" s="319" t="str">
        <f t="shared" si="112"/>
        <v xml:space="preserve"> </v>
      </c>
      <c r="Z126" s="319" t="str">
        <f t="shared" si="113"/>
        <v xml:space="preserve"> </v>
      </c>
      <c r="AA126" s="319" t="str">
        <f t="shared" si="114"/>
        <v xml:space="preserve"> </v>
      </c>
      <c r="AB126" s="319" t="str">
        <f t="shared" si="115"/>
        <v xml:space="preserve"> </v>
      </c>
      <c r="AC126" s="96" t="str">
        <f t="shared" si="116"/>
        <v xml:space="preserve"> </v>
      </c>
      <c r="AD126" s="321"/>
      <c r="AE126" s="321"/>
      <c r="AF126" s="321"/>
      <c r="AG126" s="321"/>
      <c r="AH126" s="321"/>
      <c r="AI126" s="321"/>
      <c r="AJ126" s="321"/>
      <c r="AK126" s="321"/>
      <c r="AL126" s="321"/>
      <c r="AM126" s="321"/>
      <c r="AN126" s="21"/>
      <c r="AO126" s="24"/>
      <c r="AP126" s="96" t="str">
        <f t="shared" si="117"/>
        <v xml:space="preserve"> </v>
      </c>
      <c r="AQ126" s="69" t="str">
        <f t="shared" si="118"/>
        <v xml:space="preserve"> </v>
      </c>
      <c r="AR126" s="85" t="str">
        <f t="shared" si="119"/>
        <v xml:space="preserve"> </v>
      </c>
      <c r="AS126" s="70" t="str">
        <f t="shared" si="99"/>
        <v xml:space="preserve"> </v>
      </c>
      <c r="AT126" s="314"/>
      <c r="AU126" s="69" t="str">
        <f t="shared" si="120"/>
        <v xml:space="preserve"> </v>
      </c>
      <c r="AV126" s="85" t="str">
        <f t="shared" si="121"/>
        <v xml:space="preserve"> </v>
      </c>
      <c r="AW126" s="70" t="str">
        <f t="shared" si="100"/>
        <v xml:space="preserve"> </v>
      </c>
      <c r="AX126" s="314"/>
      <c r="AY126" s="205" t="str">
        <f t="shared" si="122"/>
        <v xml:space="preserve"> </v>
      </c>
      <c r="AZ126" s="206" t="str">
        <f t="shared" si="123"/>
        <v xml:space="preserve"> </v>
      </c>
      <c r="BA126" s="207" t="str">
        <f t="shared" si="101"/>
        <v xml:space="preserve"> </v>
      </c>
      <c r="BB126" s="315"/>
      <c r="BC126" s="205" t="str">
        <f t="shared" si="124"/>
        <v xml:space="preserve"> </v>
      </c>
      <c r="BD126" s="206" t="str">
        <f t="shared" si="125"/>
        <v xml:space="preserve"> </v>
      </c>
      <c r="BE126" s="207" t="str">
        <f t="shared" si="102"/>
        <v xml:space="preserve"> </v>
      </c>
      <c r="BF126" s="314"/>
      <c r="BG126" s="78" t="str">
        <f t="shared" si="126"/>
        <v xml:space="preserve"> </v>
      </c>
      <c r="BH126" s="87" t="str">
        <f t="shared" si="127"/>
        <v xml:space="preserve"> </v>
      </c>
      <c r="BI126" s="79" t="str">
        <f t="shared" si="103"/>
        <v xml:space="preserve"> </v>
      </c>
      <c r="BJ126" s="316"/>
      <c r="BK126" s="78" t="str">
        <f t="shared" si="128"/>
        <v xml:space="preserve"> </v>
      </c>
      <c r="BL126" s="87" t="str">
        <f t="shared" si="129"/>
        <v xml:space="preserve"> </v>
      </c>
      <c r="BM126" s="79" t="str">
        <f t="shared" si="104"/>
        <v xml:space="preserve"> </v>
      </c>
      <c r="BN126" s="314"/>
      <c r="BO126" s="80" t="str">
        <f t="shared" si="130"/>
        <v xml:space="preserve"> </v>
      </c>
      <c r="BP126" s="88" t="str">
        <f t="shared" si="131"/>
        <v xml:space="preserve"> </v>
      </c>
      <c r="BQ126" s="81" t="str">
        <f t="shared" si="105"/>
        <v xml:space="preserve"> </v>
      </c>
      <c r="BR126" s="317"/>
      <c r="BS126" s="201" t="str">
        <f t="shared" si="132"/>
        <v xml:space="preserve"> </v>
      </c>
      <c r="BT126" s="202" t="str">
        <f t="shared" si="133"/>
        <v xml:space="preserve"> </v>
      </c>
      <c r="BU126" s="203" t="str">
        <f t="shared" si="106"/>
        <v xml:space="preserve"> </v>
      </c>
      <c r="BV126" s="318"/>
      <c r="BW126" s="82" t="str">
        <f t="shared" si="134"/>
        <v xml:space="preserve"> </v>
      </c>
      <c r="BX126" s="89" t="str">
        <f t="shared" si="135"/>
        <v xml:space="preserve"> </v>
      </c>
      <c r="BY126" s="83" t="str">
        <f t="shared" si="107"/>
        <v xml:space="preserve"> </v>
      </c>
      <c r="BZ126" s="317"/>
      <c r="CA126" s="227" t="str">
        <f t="shared" si="136"/>
        <v xml:space="preserve"> </v>
      </c>
      <c r="CB126" s="228" t="str">
        <f t="shared" si="137"/>
        <v xml:space="preserve"> </v>
      </c>
      <c r="CC126" s="229" t="str">
        <f t="shared" si="108"/>
        <v xml:space="preserve"> </v>
      </c>
      <c r="CD126" s="317"/>
      <c r="CE126" s="27"/>
      <c r="CG126" s="98" t="str">
        <f t="shared" si="138"/>
        <v xml:space="preserve"> </v>
      </c>
      <c r="CH126" s="98" t="str">
        <f t="shared" si="138"/>
        <v xml:space="preserve"> </v>
      </c>
      <c r="CI126" s="98" t="str">
        <f t="shared" si="138"/>
        <v xml:space="preserve"> </v>
      </c>
      <c r="CK126" s="98" t="str">
        <f t="shared" si="139"/>
        <v xml:space="preserve"> </v>
      </c>
      <c r="CL126" s="98" t="str">
        <f t="shared" si="139"/>
        <v xml:space="preserve"> </v>
      </c>
      <c r="CM126" s="98" t="str">
        <f t="shared" si="139"/>
        <v xml:space="preserve"> </v>
      </c>
      <c r="CO126" s="22"/>
      <c r="DB126" s="28"/>
    </row>
    <row r="127" spans="1:106" s="26" customFormat="1" ht="24.95" customHeight="1" x14ac:dyDescent="0.25">
      <c r="A127" s="24"/>
      <c r="B127" s="311"/>
      <c r="C127" s="784"/>
      <c r="D127" s="785"/>
      <c r="E127" s="785"/>
      <c r="F127" s="786"/>
      <c r="G127" s="321"/>
      <c r="H127" s="321"/>
      <c r="I127" s="321"/>
      <c r="J127" s="321"/>
      <c r="K127" s="321"/>
      <c r="L127" s="321"/>
      <c r="M127" s="321"/>
      <c r="N127" s="321"/>
      <c r="O127" s="321"/>
      <c r="P127" s="321"/>
      <c r="Q127" s="321"/>
      <c r="R127" s="321"/>
      <c r="S127" s="321"/>
      <c r="T127" s="321"/>
      <c r="U127" s="321"/>
      <c r="V127" s="321"/>
      <c r="W127" s="179"/>
      <c r="X127" s="319" t="str">
        <f t="shared" si="111"/>
        <v xml:space="preserve"> </v>
      </c>
      <c r="Y127" s="319" t="str">
        <f t="shared" si="112"/>
        <v xml:space="preserve"> </v>
      </c>
      <c r="Z127" s="319" t="str">
        <f t="shared" si="113"/>
        <v xml:space="preserve"> </v>
      </c>
      <c r="AA127" s="319" t="str">
        <f t="shared" si="114"/>
        <v xml:space="preserve"> </v>
      </c>
      <c r="AB127" s="319" t="str">
        <f t="shared" si="115"/>
        <v xml:space="preserve"> </v>
      </c>
      <c r="AC127" s="96" t="str">
        <f t="shared" si="116"/>
        <v xml:space="preserve"> </v>
      </c>
      <c r="AD127" s="321"/>
      <c r="AE127" s="321"/>
      <c r="AF127" s="321"/>
      <c r="AG127" s="321"/>
      <c r="AH127" s="321"/>
      <c r="AI127" s="321"/>
      <c r="AJ127" s="321"/>
      <c r="AK127" s="321"/>
      <c r="AL127" s="321"/>
      <c r="AM127" s="321"/>
      <c r="AN127" s="21"/>
      <c r="AO127" s="24"/>
      <c r="AP127" s="96" t="str">
        <f t="shared" si="117"/>
        <v xml:space="preserve"> </v>
      </c>
      <c r="AQ127" s="69" t="str">
        <f t="shared" si="118"/>
        <v xml:space="preserve"> </v>
      </c>
      <c r="AR127" s="85" t="str">
        <f t="shared" si="119"/>
        <v xml:space="preserve"> </v>
      </c>
      <c r="AS127" s="70" t="str">
        <f t="shared" si="99"/>
        <v xml:space="preserve"> </v>
      </c>
      <c r="AT127" s="314"/>
      <c r="AU127" s="69" t="str">
        <f t="shared" si="120"/>
        <v xml:space="preserve"> </v>
      </c>
      <c r="AV127" s="85" t="str">
        <f t="shared" si="121"/>
        <v xml:space="preserve"> </v>
      </c>
      <c r="AW127" s="70" t="str">
        <f t="shared" si="100"/>
        <v xml:space="preserve"> </v>
      </c>
      <c r="AX127" s="314"/>
      <c r="AY127" s="205" t="str">
        <f t="shared" si="122"/>
        <v xml:space="preserve"> </v>
      </c>
      <c r="AZ127" s="206" t="str">
        <f t="shared" si="123"/>
        <v xml:space="preserve"> </v>
      </c>
      <c r="BA127" s="207" t="str">
        <f t="shared" si="101"/>
        <v xml:space="preserve"> </v>
      </c>
      <c r="BB127" s="315"/>
      <c r="BC127" s="205" t="str">
        <f t="shared" si="124"/>
        <v xml:space="preserve"> </v>
      </c>
      <c r="BD127" s="206" t="str">
        <f t="shared" si="125"/>
        <v xml:space="preserve"> </v>
      </c>
      <c r="BE127" s="207" t="str">
        <f t="shared" si="102"/>
        <v xml:space="preserve"> </v>
      </c>
      <c r="BF127" s="314"/>
      <c r="BG127" s="78" t="str">
        <f t="shared" si="126"/>
        <v xml:space="preserve"> </v>
      </c>
      <c r="BH127" s="87" t="str">
        <f t="shared" si="127"/>
        <v xml:space="preserve"> </v>
      </c>
      <c r="BI127" s="79" t="str">
        <f t="shared" si="103"/>
        <v xml:space="preserve"> </v>
      </c>
      <c r="BJ127" s="316"/>
      <c r="BK127" s="78" t="str">
        <f t="shared" si="128"/>
        <v xml:space="preserve"> </v>
      </c>
      <c r="BL127" s="87" t="str">
        <f t="shared" si="129"/>
        <v xml:space="preserve"> </v>
      </c>
      <c r="BM127" s="79" t="str">
        <f t="shared" si="104"/>
        <v xml:space="preserve"> </v>
      </c>
      <c r="BN127" s="314"/>
      <c r="BO127" s="80" t="str">
        <f t="shared" si="130"/>
        <v xml:space="preserve"> </v>
      </c>
      <c r="BP127" s="88" t="str">
        <f t="shared" si="131"/>
        <v xml:space="preserve"> </v>
      </c>
      <c r="BQ127" s="81" t="str">
        <f t="shared" si="105"/>
        <v xml:space="preserve"> </v>
      </c>
      <c r="BR127" s="317"/>
      <c r="BS127" s="201" t="str">
        <f t="shared" si="132"/>
        <v xml:space="preserve"> </v>
      </c>
      <c r="BT127" s="202" t="str">
        <f t="shared" si="133"/>
        <v xml:space="preserve"> </v>
      </c>
      <c r="BU127" s="203" t="str">
        <f t="shared" si="106"/>
        <v xml:space="preserve"> </v>
      </c>
      <c r="BV127" s="318"/>
      <c r="BW127" s="82" t="str">
        <f t="shared" si="134"/>
        <v xml:space="preserve"> </v>
      </c>
      <c r="BX127" s="89" t="str">
        <f t="shared" si="135"/>
        <v xml:space="preserve"> </v>
      </c>
      <c r="BY127" s="83" t="str">
        <f t="shared" si="107"/>
        <v xml:space="preserve"> </v>
      </c>
      <c r="BZ127" s="317"/>
      <c r="CA127" s="227" t="str">
        <f t="shared" si="136"/>
        <v xml:space="preserve"> </v>
      </c>
      <c r="CB127" s="228" t="str">
        <f t="shared" si="137"/>
        <v xml:space="preserve"> </v>
      </c>
      <c r="CC127" s="229" t="str">
        <f t="shared" si="108"/>
        <v xml:space="preserve"> </v>
      </c>
      <c r="CD127" s="317"/>
      <c r="CE127" s="27"/>
      <c r="CG127" s="98" t="str">
        <f t="shared" si="138"/>
        <v xml:space="preserve"> </v>
      </c>
      <c r="CH127" s="98" t="str">
        <f t="shared" si="138"/>
        <v xml:space="preserve"> </v>
      </c>
      <c r="CI127" s="98" t="str">
        <f t="shared" si="138"/>
        <v xml:space="preserve"> </v>
      </c>
      <c r="CK127" s="98" t="str">
        <f t="shared" si="139"/>
        <v xml:space="preserve"> </v>
      </c>
      <c r="CL127" s="98" t="str">
        <f t="shared" si="139"/>
        <v xml:space="preserve"> </v>
      </c>
      <c r="CM127" s="98" t="str">
        <f t="shared" si="139"/>
        <v xml:space="preserve"> </v>
      </c>
      <c r="CO127" s="22"/>
      <c r="DB127" s="28"/>
    </row>
    <row r="128" spans="1:106" s="26" customFormat="1" ht="24.95" customHeight="1" x14ac:dyDescent="0.25">
      <c r="A128" s="24"/>
      <c r="B128" s="311"/>
      <c r="C128" s="784"/>
      <c r="D128" s="785"/>
      <c r="E128" s="785"/>
      <c r="F128" s="786"/>
      <c r="G128" s="321"/>
      <c r="H128" s="321"/>
      <c r="I128" s="321"/>
      <c r="J128" s="321"/>
      <c r="K128" s="321"/>
      <c r="L128" s="321"/>
      <c r="M128" s="321"/>
      <c r="N128" s="321"/>
      <c r="O128" s="321"/>
      <c r="P128" s="321"/>
      <c r="Q128" s="321"/>
      <c r="R128" s="321"/>
      <c r="S128" s="321"/>
      <c r="T128" s="321"/>
      <c r="U128" s="321"/>
      <c r="V128" s="321"/>
      <c r="W128" s="179"/>
      <c r="X128" s="319" t="str">
        <f t="shared" si="111"/>
        <v xml:space="preserve"> </v>
      </c>
      <c r="Y128" s="319" t="str">
        <f t="shared" si="112"/>
        <v xml:space="preserve"> </v>
      </c>
      <c r="Z128" s="319" t="str">
        <f t="shared" si="113"/>
        <v xml:space="preserve"> </v>
      </c>
      <c r="AA128" s="319" t="str">
        <f t="shared" si="114"/>
        <v xml:space="preserve"> </v>
      </c>
      <c r="AB128" s="319" t="str">
        <f t="shared" si="115"/>
        <v xml:space="preserve"> </v>
      </c>
      <c r="AC128" s="96" t="str">
        <f t="shared" si="116"/>
        <v xml:space="preserve"> </v>
      </c>
      <c r="AD128" s="321"/>
      <c r="AE128" s="321"/>
      <c r="AF128" s="321"/>
      <c r="AG128" s="321"/>
      <c r="AH128" s="321"/>
      <c r="AI128" s="321"/>
      <c r="AJ128" s="321"/>
      <c r="AK128" s="321"/>
      <c r="AL128" s="321"/>
      <c r="AM128" s="321"/>
      <c r="AN128" s="21"/>
      <c r="AO128" s="24"/>
      <c r="AP128" s="96" t="str">
        <f t="shared" si="117"/>
        <v xml:space="preserve"> </v>
      </c>
      <c r="AQ128" s="69" t="str">
        <f t="shared" si="118"/>
        <v xml:space="preserve"> </v>
      </c>
      <c r="AR128" s="85" t="str">
        <f t="shared" si="119"/>
        <v xml:space="preserve"> </v>
      </c>
      <c r="AS128" s="70" t="str">
        <f t="shared" si="99"/>
        <v xml:space="preserve"> </v>
      </c>
      <c r="AT128" s="314"/>
      <c r="AU128" s="69" t="str">
        <f t="shared" si="120"/>
        <v xml:space="preserve"> </v>
      </c>
      <c r="AV128" s="85" t="str">
        <f t="shared" si="121"/>
        <v xml:space="preserve"> </v>
      </c>
      <c r="AW128" s="70" t="str">
        <f t="shared" si="100"/>
        <v xml:space="preserve"> </v>
      </c>
      <c r="AX128" s="314"/>
      <c r="AY128" s="205" t="str">
        <f t="shared" si="122"/>
        <v xml:space="preserve"> </v>
      </c>
      <c r="AZ128" s="206" t="str">
        <f t="shared" si="123"/>
        <v xml:space="preserve"> </v>
      </c>
      <c r="BA128" s="207" t="str">
        <f t="shared" si="101"/>
        <v xml:space="preserve"> </v>
      </c>
      <c r="BB128" s="315"/>
      <c r="BC128" s="205" t="str">
        <f t="shared" si="124"/>
        <v xml:space="preserve"> </v>
      </c>
      <c r="BD128" s="206" t="str">
        <f t="shared" si="125"/>
        <v xml:space="preserve"> </v>
      </c>
      <c r="BE128" s="207" t="str">
        <f t="shared" si="102"/>
        <v xml:space="preserve"> </v>
      </c>
      <c r="BF128" s="314"/>
      <c r="BG128" s="78" t="str">
        <f t="shared" si="126"/>
        <v xml:space="preserve"> </v>
      </c>
      <c r="BH128" s="87" t="str">
        <f t="shared" si="127"/>
        <v xml:space="preserve"> </v>
      </c>
      <c r="BI128" s="79" t="str">
        <f t="shared" si="103"/>
        <v xml:space="preserve"> </v>
      </c>
      <c r="BJ128" s="316"/>
      <c r="BK128" s="78" t="str">
        <f t="shared" si="128"/>
        <v xml:space="preserve"> </v>
      </c>
      <c r="BL128" s="87" t="str">
        <f t="shared" si="129"/>
        <v xml:space="preserve"> </v>
      </c>
      <c r="BM128" s="79" t="str">
        <f t="shared" si="104"/>
        <v xml:space="preserve"> </v>
      </c>
      <c r="BN128" s="314"/>
      <c r="BO128" s="80" t="str">
        <f t="shared" si="130"/>
        <v xml:space="preserve"> </v>
      </c>
      <c r="BP128" s="88" t="str">
        <f t="shared" si="131"/>
        <v xml:space="preserve"> </v>
      </c>
      <c r="BQ128" s="81" t="str">
        <f t="shared" si="105"/>
        <v xml:space="preserve"> </v>
      </c>
      <c r="BR128" s="317"/>
      <c r="BS128" s="201" t="str">
        <f t="shared" si="132"/>
        <v xml:space="preserve"> </v>
      </c>
      <c r="BT128" s="202" t="str">
        <f t="shared" si="133"/>
        <v xml:space="preserve"> </v>
      </c>
      <c r="BU128" s="203" t="str">
        <f t="shared" si="106"/>
        <v xml:space="preserve"> </v>
      </c>
      <c r="BV128" s="318"/>
      <c r="BW128" s="82" t="str">
        <f t="shared" si="134"/>
        <v xml:space="preserve"> </v>
      </c>
      <c r="BX128" s="89" t="str">
        <f t="shared" si="135"/>
        <v xml:space="preserve"> </v>
      </c>
      <c r="BY128" s="83" t="str">
        <f t="shared" si="107"/>
        <v xml:space="preserve"> </v>
      </c>
      <c r="BZ128" s="317"/>
      <c r="CA128" s="227" t="str">
        <f t="shared" si="136"/>
        <v xml:space="preserve"> </v>
      </c>
      <c r="CB128" s="228" t="str">
        <f t="shared" si="137"/>
        <v xml:space="preserve"> </v>
      </c>
      <c r="CC128" s="229" t="str">
        <f t="shared" si="108"/>
        <v xml:space="preserve"> </v>
      </c>
      <c r="CD128" s="317"/>
      <c r="CE128" s="27"/>
      <c r="CG128" s="98" t="str">
        <f t="shared" si="138"/>
        <v xml:space="preserve"> </v>
      </c>
      <c r="CH128" s="98" t="str">
        <f t="shared" si="138"/>
        <v xml:space="preserve"> </v>
      </c>
      <c r="CI128" s="98" t="str">
        <f t="shared" si="138"/>
        <v xml:space="preserve"> </v>
      </c>
      <c r="CK128" s="98" t="str">
        <f t="shared" si="139"/>
        <v xml:space="preserve"> </v>
      </c>
      <c r="CL128" s="98" t="str">
        <f t="shared" si="139"/>
        <v xml:space="preserve"> </v>
      </c>
      <c r="CM128" s="98" t="str">
        <f t="shared" si="139"/>
        <v xml:space="preserve"> </v>
      </c>
      <c r="CO128" s="22"/>
      <c r="DB128" s="28"/>
    </row>
    <row r="129" spans="1:106" s="26" customFormat="1" ht="24.95" customHeight="1" x14ac:dyDescent="0.25">
      <c r="A129" s="24"/>
      <c r="B129" s="311"/>
      <c r="C129" s="784"/>
      <c r="D129" s="785"/>
      <c r="E129" s="785"/>
      <c r="F129" s="786"/>
      <c r="G129" s="321"/>
      <c r="H129" s="321"/>
      <c r="I129" s="321"/>
      <c r="J129" s="321"/>
      <c r="K129" s="321"/>
      <c r="L129" s="321"/>
      <c r="M129" s="321"/>
      <c r="N129" s="321"/>
      <c r="O129" s="321"/>
      <c r="P129" s="321"/>
      <c r="Q129" s="321"/>
      <c r="R129" s="321"/>
      <c r="S129" s="321"/>
      <c r="T129" s="321"/>
      <c r="U129" s="321"/>
      <c r="V129" s="321"/>
      <c r="W129" s="179"/>
      <c r="X129" s="319" t="str">
        <f t="shared" si="111"/>
        <v xml:space="preserve"> </v>
      </c>
      <c r="Y129" s="319" t="str">
        <f t="shared" si="112"/>
        <v xml:space="preserve"> </v>
      </c>
      <c r="Z129" s="319" t="str">
        <f t="shared" si="113"/>
        <v xml:space="preserve"> </v>
      </c>
      <c r="AA129" s="319" t="str">
        <f t="shared" si="114"/>
        <v xml:space="preserve"> </v>
      </c>
      <c r="AB129" s="319" t="str">
        <f t="shared" si="115"/>
        <v xml:space="preserve"> </v>
      </c>
      <c r="AC129" s="96" t="str">
        <f t="shared" si="116"/>
        <v xml:space="preserve"> </v>
      </c>
      <c r="AD129" s="321"/>
      <c r="AE129" s="321"/>
      <c r="AF129" s="321"/>
      <c r="AG129" s="321"/>
      <c r="AH129" s="321"/>
      <c r="AI129" s="321"/>
      <c r="AJ129" s="321"/>
      <c r="AK129" s="321"/>
      <c r="AL129" s="321"/>
      <c r="AM129" s="321"/>
      <c r="AN129" s="21"/>
      <c r="AO129" s="24"/>
      <c r="AP129" s="96" t="str">
        <f t="shared" si="117"/>
        <v xml:space="preserve"> </v>
      </c>
      <c r="AQ129" s="69" t="str">
        <f t="shared" si="118"/>
        <v xml:space="preserve"> </v>
      </c>
      <c r="AR129" s="85" t="str">
        <f t="shared" si="119"/>
        <v xml:space="preserve"> </v>
      </c>
      <c r="AS129" s="70" t="str">
        <f t="shared" si="99"/>
        <v xml:space="preserve"> </v>
      </c>
      <c r="AT129" s="314"/>
      <c r="AU129" s="69" t="str">
        <f t="shared" si="120"/>
        <v xml:space="preserve"> </v>
      </c>
      <c r="AV129" s="85" t="str">
        <f t="shared" si="121"/>
        <v xml:space="preserve"> </v>
      </c>
      <c r="AW129" s="70" t="str">
        <f t="shared" si="100"/>
        <v xml:space="preserve"> </v>
      </c>
      <c r="AX129" s="314"/>
      <c r="AY129" s="205" t="str">
        <f t="shared" si="122"/>
        <v xml:space="preserve"> </v>
      </c>
      <c r="AZ129" s="206" t="str">
        <f t="shared" si="123"/>
        <v xml:space="preserve"> </v>
      </c>
      <c r="BA129" s="207" t="str">
        <f t="shared" si="101"/>
        <v xml:space="preserve"> </v>
      </c>
      <c r="BB129" s="315"/>
      <c r="BC129" s="205" t="str">
        <f t="shared" si="124"/>
        <v xml:space="preserve"> </v>
      </c>
      <c r="BD129" s="206" t="str">
        <f t="shared" si="125"/>
        <v xml:space="preserve"> </v>
      </c>
      <c r="BE129" s="207" t="str">
        <f t="shared" si="102"/>
        <v xml:space="preserve"> </v>
      </c>
      <c r="BF129" s="314"/>
      <c r="BG129" s="78" t="str">
        <f t="shared" si="126"/>
        <v xml:space="preserve"> </v>
      </c>
      <c r="BH129" s="87" t="str">
        <f t="shared" si="127"/>
        <v xml:space="preserve"> </v>
      </c>
      <c r="BI129" s="79" t="str">
        <f t="shared" si="103"/>
        <v xml:space="preserve"> </v>
      </c>
      <c r="BJ129" s="316"/>
      <c r="BK129" s="78" t="str">
        <f t="shared" si="128"/>
        <v xml:space="preserve"> </v>
      </c>
      <c r="BL129" s="87" t="str">
        <f t="shared" si="129"/>
        <v xml:space="preserve"> </v>
      </c>
      <c r="BM129" s="79" t="str">
        <f t="shared" si="104"/>
        <v xml:space="preserve"> </v>
      </c>
      <c r="BN129" s="314"/>
      <c r="BO129" s="80" t="str">
        <f t="shared" si="130"/>
        <v xml:space="preserve"> </v>
      </c>
      <c r="BP129" s="88" t="str">
        <f t="shared" si="131"/>
        <v xml:space="preserve"> </v>
      </c>
      <c r="BQ129" s="81" t="str">
        <f t="shared" si="105"/>
        <v xml:space="preserve"> </v>
      </c>
      <c r="BR129" s="317"/>
      <c r="BS129" s="201" t="str">
        <f t="shared" si="132"/>
        <v xml:space="preserve"> </v>
      </c>
      <c r="BT129" s="202" t="str">
        <f t="shared" si="133"/>
        <v xml:space="preserve"> </v>
      </c>
      <c r="BU129" s="203" t="str">
        <f t="shared" si="106"/>
        <v xml:space="preserve"> </v>
      </c>
      <c r="BV129" s="318"/>
      <c r="BW129" s="82" t="str">
        <f t="shared" si="134"/>
        <v xml:space="preserve"> </v>
      </c>
      <c r="BX129" s="89" t="str">
        <f t="shared" si="135"/>
        <v xml:space="preserve"> </v>
      </c>
      <c r="BY129" s="83" t="str">
        <f t="shared" si="107"/>
        <v xml:space="preserve"> </v>
      </c>
      <c r="BZ129" s="317"/>
      <c r="CA129" s="227" t="str">
        <f t="shared" si="136"/>
        <v xml:space="preserve"> </v>
      </c>
      <c r="CB129" s="228" t="str">
        <f t="shared" si="137"/>
        <v xml:space="preserve"> </v>
      </c>
      <c r="CC129" s="229" t="str">
        <f t="shared" si="108"/>
        <v xml:space="preserve"> </v>
      </c>
      <c r="CD129" s="317"/>
      <c r="CE129" s="27"/>
      <c r="CG129" s="98" t="str">
        <f t="shared" si="138"/>
        <v xml:space="preserve"> </v>
      </c>
      <c r="CH129" s="98" t="str">
        <f t="shared" si="138"/>
        <v xml:space="preserve"> </v>
      </c>
      <c r="CI129" s="98" t="str">
        <f t="shared" si="138"/>
        <v xml:space="preserve"> </v>
      </c>
      <c r="CK129" s="98" t="str">
        <f t="shared" si="139"/>
        <v xml:space="preserve"> </v>
      </c>
      <c r="CL129" s="98" t="str">
        <f t="shared" si="139"/>
        <v xml:space="preserve"> </v>
      </c>
      <c r="CM129" s="98" t="str">
        <f t="shared" si="139"/>
        <v xml:space="preserve"> </v>
      </c>
      <c r="CO129" s="22"/>
      <c r="DB129" s="28"/>
    </row>
    <row r="130" spans="1:106" s="26" customFormat="1" ht="24.95" customHeight="1" x14ac:dyDescent="0.25">
      <c r="A130" s="24"/>
      <c r="B130" s="311"/>
      <c r="C130" s="784"/>
      <c r="D130" s="785"/>
      <c r="E130" s="785"/>
      <c r="F130" s="786"/>
      <c r="G130" s="321"/>
      <c r="H130" s="321"/>
      <c r="I130" s="321"/>
      <c r="J130" s="321"/>
      <c r="K130" s="321"/>
      <c r="L130" s="321"/>
      <c r="M130" s="321"/>
      <c r="N130" s="321"/>
      <c r="O130" s="321"/>
      <c r="P130" s="321"/>
      <c r="Q130" s="321"/>
      <c r="R130" s="321"/>
      <c r="S130" s="321"/>
      <c r="T130" s="321"/>
      <c r="U130" s="321"/>
      <c r="V130" s="321"/>
      <c r="W130" s="179"/>
      <c r="X130" s="319" t="str">
        <f t="shared" si="111"/>
        <v xml:space="preserve"> </v>
      </c>
      <c r="Y130" s="319" t="str">
        <f t="shared" si="112"/>
        <v xml:space="preserve"> </v>
      </c>
      <c r="Z130" s="319" t="str">
        <f t="shared" si="113"/>
        <v xml:space="preserve"> </v>
      </c>
      <c r="AA130" s="319" t="str">
        <f t="shared" si="114"/>
        <v xml:space="preserve"> </v>
      </c>
      <c r="AB130" s="319" t="str">
        <f t="shared" si="115"/>
        <v xml:space="preserve"> </v>
      </c>
      <c r="AC130" s="96" t="str">
        <f t="shared" si="116"/>
        <v xml:space="preserve"> </v>
      </c>
      <c r="AD130" s="321"/>
      <c r="AE130" s="321"/>
      <c r="AF130" s="321"/>
      <c r="AG130" s="321"/>
      <c r="AH130" s="321"/>
      <c r="AI130" s="321"/>
      <c r="AJ130" s="321"/>
      <c r="AK130" s="321"/>
      <c r="AL130" s="321"/>
      <c r="AM130" s="321"/>
      <c r="AN130" s="21"/>
      <c r="AO130" s="24"/>
      <c r="AP130" s="96" t="str">
        <f t="shared" si="117"/>
        <v xml:space="preserve"> </v>
      </c>
      <c r="AQ130" s="69" t="str">
        <f t="shared" si="118"/>
        <v xml:space="preserve"> </v>
      </c>
      <c r="AR130" s="85" t="str">
        <f t="shared" si="119"/>
        <v xml:space="preserve"> </v>
      </c>
      <c r="AS130" s="70" t="str">
        <f t="shared" si="99"/>
        <v xml:space="preserve"> </v>
      </c>
      <c r="AT130" s="314"/>
      <c r="AU130" s="69" t="str">
        <f t="shared" si="120"/>
        <v xml:space="preserve"> </v>
      </c>
      <c r="AV130" s="85" t="str">
        <f t="shared" si="121"/>
        <v xml:space="preserve"> </v>
      </c>
      <c r="AW130" s="70" t="str">
        <f t="shared" si="100"/>
        <v xml:space="preserve"> </v>
      </c>
      <c r="AX130" s="314"/>
      <c r="AY130" s="205" t="str">
        <f t="shared" si="122"/>
        <v xml:space="preserve"> </v>
      </c>
      <c r="AZ130" s="206" t="str">
        <f t="shared" si="123"/>
        <v xml:space="preserve"> </v>
      </c>
      <c r="BA130" s="207" t="str">
        <f t="shared" si="101"/>
        <v xml:space="preserve"> </v>
      </c>
      <c r="BB130" s="315"/>
      <c r="BC130" s="205" t="str">
        <f t="shared" si="124"/>
        <v xml:space="preserve"> </v>
      </c>
      <c r="BD130" s="206" t="str">
        <f t="shared" si="125"/>
        <v xml:space="preserve"> </v>
      </c>
      <c r="BE130" s="207" t="str">
        <f t="shared" si="102"/>
        <v xml:space="preserve"> </v>
      </c>
      <c r="BF130" s="314"/>
      <c r="BG130" s="78" t="str">
        <f t="shared" si="126"/>
        <v xml:space="preserve"> </v>
      </c>
      <c r="BH130" s="87" t="str">
        <f t="shared" si="127"/>
        <v xml:space="preserve"> </v>
      </c>
      <c r="BI130" s="79" t="str">
        <f t="shared" si="103"/>
        <v xml:space="preserve"> </v>
      </c>
      <c r="BJ130" s="316"/>
      <c r="BK130" s="78" t="str">
        <f t="shared" si="128"/>
        <v xml:space="preserve"> </v>
      </c>
      <c r="BL130" s="87" t="str">
        <f t="shared" si="129"/>
        <v xml:space="preserve"> </v>
      </c>
      <c r="BM130" s="79" t="str">
        <f t="shared" si="104"/>
        <v xml:space="preserve"> </v>
      </c>
      <c r="BN130" s="314"/>
      <c r="BO130" s="80" t="str">
        <f t="shared" si="130"/>
        <v xml:space="preserve"> </v>
      </c>
      <c r="BP130" s="88" t="str">
        <f t="shared" si="131"/>
        <v xml:space="preserve"> </v>
      </c>
      <c r="BQ130" s="81" t="str">
        <f t="shared" si="105"/>
        <v xml:space="preserve"> </v>
      </c>
      <c r="BR130" s="317"/>
      <c r="BS130" s="201" t="str">
        <f t="shared" si="132"/>
        <v xml:space="preserve"> </v>
      </c>
      <c r="BT130" s="202" t="str">
        <f t="shared" si="133"/>
        <v xml:space="preserve"> </v>
      </c>
      <c r="BU130" s="203" t="str">
        <f t="shared" si="106"/>
        <v xml:space="preserve"> </v>
      </c>
      <c r="BV130" s="318"/>
      <c r="BW130" s="82" t="str">
        <f t="shared" si="134"/>
        <v xml:space="preserve"> </v>
      </c>
      <c r="BX130" s="89" t="str">
        <f t="shared" si="135"/>
        <v xml:space="preserve"> </v>
      </c>
      <c r="BY130" s="83" t="str">
        <f t="shared" si="107"/>
        <v xml:space="preserve"> </v>
      </c>
      <c r="BZ130" s="317"/>
      <c r="CA130" s="227" t="str">
        <f t="shared" si="136"/>
        <v xml:space="preserve"> </v>
      </c>
      <c r="CB130" s="228" t="str">
        <f t="shared" si="137"/>
        <v xml:space="preserve"> </v>
      </c>
      <c r="CC130" s="229" t="str">
        <f t="shared" si="108"/>
        <v xml:space="preserve"> </v>
      </c>
      <c r="CD130" s="317"/>
      <c r="CE130" s="27"/>
      <c r="CG130" s="98" t="str">
        <f t="shared" si="138"/>
        <v xml:space="preserve"> </v>
      </c>
      <c r="CH130" s="98" t="str">
        <f t="shared" si="138"/>
        <v xml:space="preserve"> </v>
      </c>
      <c r="CI130" s="98" t="str">
        <f t="shared" si="138"/>
        <v xml:space="preserve"> </v>
      </c>
      <c r="CK130" s="98" t="str">
        <f t="shared" si="139"/>
        <v xml:space="preserve"> </v>
      </c>
      <c r="CL130" s="98" t="str">
        <f t="shared" si="139"/>
        <v xml:space="preserve"> </v>
      </c>
      <c r="CM130" s="98" t="str">
        <f t="shared" si="139"/>
        <v xml:space="preserve"> </v>
      </c>
      <c r="CO130" s="22"/>
      <c r="DB130" s="28"/>
    </row>
    <row r="131" spans="1:106" s="26" customFormat="1" ht="24.95" customHeight="1" x14ac:dyDescent="0.25">
      <c r="A131" s="24"/>
      <c r="B131" s="311"/>
      <c r="C131" s="784"/>
      <c r="D131" s="785"/>
      <c r="E131" s="785"/>
      <c r="F131" s="786"/>
      <c r="G131" s="321"/>
      <c r="H131" s="321"/>
      <c r="I131" s="321"/>
      <c r="J131" s="321"/>
      <c r="K131" s="321"/>
      <c r="L131" s="321"/>
      <c r="M131" s="321"/>
      <c r="N131" s="321"/>
      <c r="O131" s="321"/>
      <c r="P131" s="321"/>
      <c r="Q131" s="321"/>
      <c r="R131" s="321"/>
      <c r="S131" s="321"/>
      <c r="T131" s="321"/>
      <c r="U131" s="321"/>
      <c r="V131" s="321"/>
      <c r="W131" s="179"/>
      <c r="X131" s="319" t="str">
        <f t="shared" si="111"/>
        <v xml:space="preserve"> </v>
      </c>
      <c r="Y131" s="319" t="str">
        <f t="shared" si="112"/>
        <v xml:space="preserve"> </v>
      </c>
      <c r="Z131" s="319" t="str">
        <f t="shared" si="113"/>
        <v xml:space="preserve"> </v>
      </c>
      <c r="AA131" s="319" t="str">
        <f t="shared" si="114"/>
        <v xml:space="preserve"> </v>
      </c>
      <c r="AB131" s="319" t="str">
        <f t="shared" si="115"/>
        <v xml:space="preserve"> </v>
      </c>
      <c r="AC131" s="96" t="str">
        <f t="shared" si="116"/>
        <v xml:space="preserve"> </v>
      </c>
      <c r="AD131" s="321"/>
      <c r="AE131" s="321"/>
      <c r="AF131" s="321"/>
      <c r="AG131" s="321"/>
      <c r="AH131" s="321"/>
      <c r="AI131" s="321"/>
      <c r="AJ131" s="321"/>
      <c r="AK131" s="321"/>
      <c r="AL131" s="321"/>
      <c r="AM131" s="321"/>
      <c r="AN131" s="21"/>
      <c r="AO131" s="24"/>
      <c r="AP131" s="96" t="str">
        <f t="shared" si="117"/>
        <v xml:space="preserve"> </v>
      </c>
      <c r="AQ131" s="69" t="str">
        <f t="shared" si="118"/>
        <v xml:space="preserve"> </v>
      </c>
      <c r="AR131" s="85" t="str">
        <f t="shared" si="119"/>
        <v xml:space="preserve"> </v>
      </c>
      <c r="AS131" s="70" t="str">
        <f t="shared" si="99"/>
        <v xml:space="preserve"> </v>
      </c>
      <c r="AT131" s="314"/>
      <c r="AU131" s="69" t="str">
        <f t="shared" si="120"/>
        <v xml:space="preserve"> </v>
      </c>
      <c r="AV131" s="85" t="str">
        <f t="shared" si="121"/>
        <v xml:space="preserve"> </v>
      </c>
      <c r="AW131" s="70" t="str">
        <f t="shared" si="100"/>
        <v xml:space="preserve"> </v>
      </c>
      <c r="AX131" s="314"/>
      <c r="AY131" s="205" t="str">
        <f t="shared" si="122"/>
        <v xml:space="preserve"> </v>
      </c>
      <c r="AZ131" s="206" t="str">
        <f t="shared" si="123"/>
        <v xml:space="preserve"> </v>
      </c>
      <c r="BA131" s="207" t="str">
        <f t="shared" si="101"/>
        <v xml:space="preserve"> </v>
      </c>
      <c r="BB131" s="315"/>
      <c r="BC131" s="205" t="str">
        <f t="shared" si="124"/>
        <v xml:space="preserve"> </v>
      </c>
      <c r="BD131" s="206" t="str">
        <f t="shared" si="125"/>
        <v xml:space="preserve"> </v>
      </c>
      <c r="BE131" s="207" t="str">
        <f t="shared" si="102"/>
        <v xml:space="preserve"> </v>
      </c>
      <c r="BF131" s="314"/>
      <c r="BG131" s="78" t="str">
        <f t="shared" si="126"/>
        <v xml:space="preserve"> </v>
      </c>
      <c r="BH131" s="87" t="str">
        <f t="shared" si="127"/>
        <v xml:space="preserve"> </v>
      </c>
      <c r="BI131" s="79" t="str">
        <f t="shared" si="103"/>
        <v xml:space="preserve"> </v>
      </c>
      <c r="BJ131" s="316"/>
      <c r="BK131" s="78" t="str">
        <f t="shared" si="128"/>
        <v xml:space="preserve"> </v>
      </c>
      <c r="BL131" s="87" t="str">
        <f t="shared" si="129"/>
        <v xml:space="preserve"> </v>
      </c>
      <c r="BM131" s="79" t="str">
        <f t="shared" si="104"/>
        <v xml:space="preserve"> </v>
      </c>
      <c r="BN131" s="314"/>
      <c r="BO131" s="80" t="str">
        <f t="shared" si="130"/>
        <v xml:space="preserve"> </v>
      </c>
      <c r="BP131" s="88" t="str">
        <f t="shared" si="131"/>
        <v xml:space="preserve"> </v>
      </c>
      <c r="BQ131" s="81" t="str">
        <f t="shared" si="105"/>
        <v xml:space="preserve"> </v>
      </c>
      <c r="BR131" s="317"/>
      <c r="BS131" s="201" t="str">
        <f t="shared" si="132"/>
        <v xml:space="preserve"> </v>
      </c>
      <c r="BT131" s="202" t="str">
        <f t="shared" si="133"/>
        <v xml:space="preserve"> </v>
      </c>
      <c r="BU131" s="203" t="str">
        <f t="shared" si="106"/>
        <v xml:space="preserve"> </v>
      </c>
      <c r="BV131" s="318"/>
      <c r="BW131" s="82" t="str">
        <f t="shared" si="134"/>
        <v xml:space="preserve"> </v>
      </c>
      <c r="BX131" s="89" t="str">
        <f t="shared" si="135"/>
        <v xml:space="preserve"> </v>
      </c>
      <c r="BY131" s="83" t="str">
        <f t="shared" si="107"/>
        <v xml:space="preserve"> </v>
      </c>
      <c r="BZ131" s="317"/>
      <c r="CA131" s="227" t="str">
        <f t="shared" si="136"/>
        <v xml:space="preserve"> </v>
      </c>
      <c r="CB131" s="228" t="str">
        <f t="shared" si="137"/>
        <v xml:space="preserve"> </v>
      </c>
      <c r="CC131" s="229" t="str">
        <f t="shared" si="108"/>
        <v xml:space="preserve"> </v>
      </c>
      <c r="CD131" s="317"/>
      <c r="CE131" s="27"/>
      <c r="CG131" s="98" t="str">
        <f t="shared" si="138"/>
        <v xml:space="preserve"> </v>
      </c>
      <c r="CH131" s="98" t="str">
        <f t="shared" si="138"/>
        <v xml:space="preserve"> </v>
      </c>
      <c r="CI131" s="98" t="str">
        <f t="shared" si="138"/>
        <v xml:space="preserve"> </v>
      </c>
      <c r="CK131" s="98" t="str">
        <f t="shared" si="139"/>
        <v xml:space="preserve"> </v>
      </c>
      <c r="CL131" s="98" t="str">
        <f t="shared" si="139"/>
        <v xml:space="preserve"> </v>
      </c>
      <c r="CM131" s="98" t="str">
        <f t="shared" si="139"/>
        <v xml:space="preserve"> </v>
      </c>
      <c r="CO131" s="22"/>
      <c r="DB131" s="28"/>
    </row>
    <row r="132" spans="1:106" s="26" customFormat="1" ht="24.95" customHeight="1" x14ac:dyDescent="0.25">
      <c r="A132" s="24"/>
      <c r="B132" s="311"/>
      <c r="C132" s="784"/>
      <c r="D132" s="785"/>
      <c r="E132" s="785"/>
      <c r="F132" s="786"/>
      <c r="G132" s="321"/>
      <c r="H132" s="321"/>
      <c r="I132" s="321"/>
      <c r="J132" s="321"/>
      <c r="K132" s="321"/>
      <c r="L132" s="321"/>
      <c r="M132" s="321"/>
      <c r="N132" s="321"/>
      <c r="O132" s="321"/>
      <c r="P132" s="321"/>
      <c r="Q132" s="321"/>
      <c r="R132" s="321"/>
      <c r="S132" s="321"/>
      <c r="T132" s="321"/>
      <c r="U132" s="321"/>
      <c r="V132" s="321"/>
      <c r="W132" s="179"/>
      <c r="X132" s="319" t="str">
        <f t="shared" si="111"/>
        <v xml:space="preserve"> </v>
      </c>
      <c r="Y132" s="319" t="str">
        <f t="shared" si="112"/>
        <v xml:space="preserve"> </v>
      </c>
      <c r="Z132" s="319" t="str">
        <f t="shared" si="113"/>
        <v xml:space="preserve"> </v>
      </c>
      <c r="AA132" s="319" t="str">
        <f t="shared" si="114"/>
        <v xml:space="preserve"> </v>
      </c>
      <c r="AB132" s="319" t="str">
        <f t="shared" si="115"/>
        <v xml:space="preserve"> </v>
      </c>
      <c r="AC132" s="96" t="str">
        <f t="shared" si="116"/>
        <v xml:space="preserve"> </v>
      </c>
      <c r="AD132" s="321"/>
      <c r="AE132" s="321"/>
      <c r="AF132" s="321"/>
      <c r="AG132" s="321"/>
      <c r="AH132" s="321"/>
      <c r="AI132" s="321"/>
      <c r="AJ132" s="321"/>
      <c r="AK132" s="321"/>
      <c r="AL132" s="321"/>
      <c r="AM132" s="321"/>
      <c r="AN132" s="21"/>
      <c r="AO132" s="24"/>
      <c r="AP132" s="96" t="str">
        <f t="shared" si="117"/>
        <v xml:space="preserve"> </v>
      </c>
      <c r="AQ132" s="69" t="str">
        <f t="shared" si="118"/>
        <v xml:space="preserve"> </v>
      </c>
      <c r="AR132" s="85" t="str">
        <f t="shared" si="119"/>
        <v xml:space="preserve"> </v>
      </c>
      <c r="AS132" s="70" t="str">
        <f t="shared" si="99"/>
        <v xml:space="preserve"> </v>
      </c>
      <c r="AT132" s="314"/>
      <c r="AU132" s="69" t="str">
        <f t="shared" si="120"/>
        <v xml:space="preserve"> </v>
      </c>
      <c r="AV132" s="85" t="str">
        <f t="shared" si="121"/>
        <v xml:space="preserve"> </v>
      </c>
      <c r="AW132" s="70" t="str">
        <f t="shared" si="100"/>
        <v xml:space="preserve"> </v>
      </c>
      <c r="AX132" s="314"/>
      <c r="AY132" s="205" t="str">
        <f t="shared" si="122"/>
        <v xml:space="preserve"> </v>
      </c>
      <c r="AZ132" s="206" t="str">
        <f t="shared" si="123"/>
        <v xml:space="preserve"> </v>
      </c>
      <c r="BA132" s="207" t="str">
        <f t="shared" si="101"/>
        <v xml:space="preserve"> </v>
      </c>
      <c r="BB132" s="315"/>
      <c r="BC132" s="205" t="str">
        <f t="shared" si="124"/>
        <v xml:space="preserve"> </v>
      </c>
      <c r="BD132" s="206" t="str">
        <f t="shared" si="125"/>
        <v xml:space="preserve"> </v>
      </c>
      <c r="BE132" s="207" t="str">
        <f t="shared" si="102"/>
        <v xml:space="preserve"> </v>
      </c>
      <c r="BF132" s="314"/>
      <c r="BG132" s="78" t="str">
        <f t="shared" si="126"/>
        <v xml:space="preserve"> </v>
      </c>
      <c r="BH132" s="87" t="str">
        <f t="shared" si="127"/>
        <v xml:space="preserve"> </v>
      </c>
      <c r="BI132" s="79" t="str">
        <f t="shared" si="103"/>
        <v xml:space="preserve"> </v>
      </c>
      <c r="BJ132" s="316"/>
      <c r="BK132" s="78" t="str">
        <f t="shared" si="128"/>
        <v xml:space="preserve"> </v>
      </c>
      <c r="BL132" s="87" t="str">
        <f t="shared" si="129"/>
        <v xml:space="preserve"> </v>
      </c>
      <c r="BM132" s="79" t="str">
        <f t="shared" si="104"/>
        <v xml:space="preserve"> </v>
      </c>
      <c r="BN132" s="314"/>
      <c r="BO132" s="80" t="str">
        <f t="shared" si="130"/>
        <v xml:space="preserve"> </v>
      </c>
      <c r="BP132" s="88" t="str">
        <f t="shared" si="131"/>
        <v xml:space="preserve"> </v>
      </c>
      <c r="BQ132" s="81" t="str">
        <f t="shared" si="105"/>
        <v xml:space="preserve"> </v>
      </c>
      <c r="BR132" s="317"/>
      <c r="BS132" s="201" t="str">
        <f t="shared" si="132"/>
        <v xml:space="preserve"> </v>
      </c>
      <c r="BT132" s="202" t="str">
        <f t="shared" si="133"/>
        <v xml:space="preserve"> </v>
      </c>
      <c r="BU132" s="203" t="str">
        <f t="shared" si="106"/>
        <v xml:space="preserve"> </v>
      </c>
      <c r="BV132" s="318"/>
      <c r="BW132" s="82" t="str">
        <f t="shared" si="134"/>
        <v xml:space="preserve"> </v>
      </c>
      <c r="BX132" s="89" t="str">
        <f t="shared" si="135"/>
        <v xml:space="preserve"> </v>
      </c>
      <c r="BY132" s="83" t="str">
        <f t="shared" si="107"/>
        <v xml:space="preserve"> </v>
      </c>
      <c r="BZ132" s="317"/>
      <c r="CA132" s="227" t="str">
        <f t="shared" si="136"/>
        <v xml:space="preserve"> </v>
      </c>
      <c r="CB132" s="228" t="str">
        <f t="shared" si="137"/>
        <v xml:space="preserve"> </v>
      </c>
      <c r="CC132" s="229" t="str">
        <f t="shared" si="108"/>
        <v xml:space="preserve"> </v>
      </c>
      <c r="CD132" s="317"/>
      <c r="CE132" s="27"/>
      <c r="CG132" s="98" t="str">
        <f t="shared" si="138"/>
        <v xml:space="preserve"> </v>
      </c>
      <c r="CH132" s="98" t="str">
        <f t="shared" si="138"/>
        <v xml:space="preserve"> </v>
      </c>
      <c r="CI132" s="98" t="str">
        <f t="shared" si="138"/>
        <v xml:space="preserve"> </v>
      </c>
      <c r="CK132" s="98" t="str">
        <f t="shared" si="139"/>
        <v xml:space="preserve"> </v>
      </c>
      <c r="CL132" s="98" t="str">
        <f t="shared" si="139"/>
        <v xml:space="preserve"> </v>
      </c>
      <c r="CM132" s="98" t="str">
        <f t="shared" si="139"/>
        <v xml:space="preserve"> </v>
      </c>
      <c r="CO132" s="22"/>
      <c r="DB132" s="28"/>
    </row>
    <row r="133" spans="1:106" s="26" customFormat="1" ht="24.95" customHeight="1" x14ac:dyDescent="0.25">
      <c r="A133" s="24"/>
      <c r="B133" s="311"/>
      <c r="C133" s="784"/>
      <c r="D133" s="785"/>
      <c r="E133" s="785"/>
      <c r="F133" s="786"/>
      <c r="G133" s="321"/>
      <c r="H133" s="321"/>
      <c r="I133" s="321"/>
      <c r="J133" s="321"/>
      <c r="K133" s="321"/>
      <c r="L133" s="321"/>
      <c r="M133" s="321"/>
      <c r="N133" s="321"/>
      <c r="O133" s="321"/>
      <c r="P133" s="321"/>
      <c r="Q133" s="321"/>
      <c r="R133" s="321"/>
      <c r="S133" s="321"/>
      <c r="T133" s="321"/>
      <c r="U133" s="321"/>
      <c r="V133" s="321"/>
      <c r="W133" s="179"/>
      <c r="X133" s="319" t="str">
        <f t="shared" si="111"/>
        <v xml:space="preserve"> </v>
      </c>
      <c r="Y133" s="319" t="str">
        <f t="shared" si="112"/>
        <v xml:space="preserve"> </v>
      </c>
      <c r="Z133" s="319" t="str">
        <f t="shared" si="113"/>
        <v xml:space="preserve"> </v>
      </c>
      <c r="AA133" s="319" t="str">
        <f t="shared" si="114"/>
        <v xml:space="preserve"> </v>
      </c>
      <c r="AB133" s="319" t="str">
        <f t="shared" si="115"/>
        <v xml:space="preserve"> </v>
      </c>
      <c r="AC133" s="96" t="str">
        <f t="shared" si="116"/>
        <v xml:space="preserve"> </v>
      </c>
      <c r="AD133" s="321"/>
      <c r="AE133" s="321"/>
      <c r="AF133" s="321"/>
      <c r="AG133" s="321"/>
      <c r="AH133" s="321"/>
      <c r="AI133" s="321"/>
      <c r="AJ133" s="321"/>
      <c r="AK133" s="321"/>
      <c r="AL133" s="321"/>
      <c r="AM133" s="321"/>
      <c r="AN133" s="21"/>
      <c r="AO133" s="24"/>
      <c r="AP133" s="96" t="str">
        <f t="shared" si="117"/>
        <v xml:space="preserve"> </v>
      </c>
      <c r="AQ133" s="69" t="str">
        <f t="shared" si="118"/>
        <v xml:space="preserve"> </v>
      </c>
      <c r="AR133" s="85" t="str">
        <f t="shared" si="119"/>
        <v xml:space="preserve"> </v>
      </c>
      <c r="AS133" s="70" t="str">
        <f t="shared" si="99"/>
        <v xml:space="preserve"> </v>
      </c>
      <c r="AT133" s="314"/>
      <c r="AU133" s="69" t="str">
        <f t="shared" si="120"/>
        <v xml:space="preserve"> </v>
      </c>
      <c r="AV133" s="85" t="str">
        <f t="shared" si="121"/>
        <v xml:space="preserve"> </v>
      </c>
      <c r="AW133" s="70" t="str">
        <f t="shared" si="100"/>
        <v xml:space="preserve"> </v>
      </c>
      <c r="AX133" s="314"/>
      <c r="AY133" s="205" t="str">
        <f t="shared" si="122"/>
        <v xml:space="preserve"> </v>
      </c>
      <c r="AZ133" s="206" t="str">
        <f t="shared" si="123"/>
        <v xml:space="preserve"> </v>
      </c>
      <c r="BA133" s="207" t="str">
        <f t="shared" si="101"/>
        <v xml:space="preserve"> </v>
      </c>
      <c r="BB133" s="315"/>
      <c r="BC133" s="205" t="str">
        <f t="shared" si="124"/>
        <v xml:space="preserve"> </v>
      </c>
      <c r="BD133" s="206" t="str">
        <f t="shared" si="125"/>
        <v xml:space="preserve"> </v>
      </c>
      <c r="BE133" s="207" t="str">
        <f t="shared" si="102"/>
        <v xml:space="preserve"> </v>
      </c>
      <c r="BF133" s="314"/>
      <c r="BG133" s="78" t="str">
        <f t="shared" si="126"/>
        <v xml:space="preserve"> </v>
      </c>
      <c r="BH133" s="87" t="str">
        <f t="shared" si="127"/>
        <v xml:space="preserve"> </v>
      </c>
      <c r="BI133" s="79" t="str">
        <f t="shared" si="103"/>
        <v xml:space="preserve"> </v>
      </c>
      <c r="BJ133" s="316"/>
      <c r="BK133" s="78" t="str">
        <f t="shared" si="128"/>
        <v xml:space="preserve"> </v>
      </c>
      <c r="BL133" s="87" t="str">
        <f t="shared" si="129"/>
        <v xml:space="preserve"> </v>
      </c>
      <c r="BM133" s="79" t="str">
        <f t="shared" si="104"/>
        <v xml:space="preserve"> </v>
      </c>
      <c r="BN133" s="314"/>
      <c r="BO133" s="80" t="str">
        <f t="shared" si="130"/>
        <v xml:space="preserve"> </v>
      </c>
      <c r="BP133" s="88" t="str">
        <f t="shared" si="131"/>
        <v xml:space="preserve"> </v>
      </c>
      <c r="BQ133" s="81" t="str">
        <f t="shared" si="105"/>
        <v xml:space="preserve"> </v>
      </c>
      <c r="BR133" s="317"/>
      <c r="BS133" s="201" t="str">
        <f t="shared" si="132"/>
        <v xml:space="preserve"> </v>
      </c>
      <c r="BT133" s="202" t="str">
        <f t="shared" si="133"/>
        <v xml:space="preserve"> </v>
      </c>
      <c r="BU133" s="203" t="str">
        <f t="shared" si="106"/>
        <v xml:space="preserve"> </v>
      </c>
      <c r="BV133" s="318"/>
      <c r="BW133" s="82" t="str">
        <f t="shared" si="134"/>
        <v xml:space="preserve"> </v>
      </c>
      <c r="BX133" s="89" t="str">
        <f t="shared" si="135"/>
        <v xml:space="preserve"> </v>
      </c>
      <c r="BY133" s="83" t="str">
        <f t="shared" si="107"/>
        <v xml:space="preserve"> </v>
      </c>
      <c r="BZ133" s="317"/>
      <c r="CA133" s="227" t="str">
        <f t="shared" si="136"/>
        <v xml:space="preserve"> </v>
      </c>
      <c r="CB133" s="228" t="str">
        <f t="shared" si="137"/>
        <v xml:space="preserve"> </v>
      </c>
      <c r="CC133" s="229" t="str">
        <f t="shared" si="108"/>
        <v xml:space="preserve"> </v>
      </c>
      <c r="CD133" s="317"/>
      <c r="CE133" s="27"/>
      <c r="CG133" s="98" t="str">
        <f t="shared" ref="CG133:CI150" si="140">IF($B133=CG$12,(SUM($G133:$V133))," ")</f>
        <v xml:space="preserve"> </v>
      </c>
      <c r="CH133" s="98" t="str">
        <f t="shared" si="140"/>
        <v xml:space="preserve"> </v>
      </c>
      <c r="CI133" s="98" t="str">
        <f t="shared" si="140"/>
        <v xml:space="preserve"> </v>
      </c>
      <c r="CK133" s="98" t="str">
        <f t="shared" ref="CK133:CM150" si="141">IF($B133=CK$12,(SUM($X133:$AM133))," ")</f>
        <v xml:space="preserve"> </v>
      </c>
      <c r="CL133" s="98" t="str">
        <f t="shared" si="141"/>
        <v xml:space="preserve"> </v>
      </c>
      <c r="CM133" s="98" t="str">
        <f t="shared" si="141"/>
        <v xml:space="preserve"> </v>
      </c>
      <c r="CO133" s="22"/>
      <c r="DB133" s="28"/>
    </row>
    <row r="134" spans="1:106" s="26" customFormat="1" ht="24.95" customHeight="1" x14ac:dyDescent="0.25">
      <c r="A134" s="24"/>
      <c r="B134" s="311"/>
      <c r="C134" s="784"/>
      <c r="D134" s="785"/>
      <c r="E134" s="785"/>
      <c r="F134" s="786"/>
      <c r="G134" s="321"/>
      <c r="H134" s="321"/>
      <c r="I134" s="321"/>
      <c r="J134" s="321"/>
      <c r="K134" s="321"/>
      <c r="L134" s="321"/>
      <c r="M134" s="321"/>
      <c r="N134" s="321"/>
      <c r="O134" s="321"/>
      <c r="P134" s="321"/>
      <c r="Q134" s="321"/>
      <c r="R134" s="321"/>
      <c r="S134" s="321"/>
      <c r="T134" s="321"/>
      <c r="U134" s="321"/>
      <c r="V134" s="321"/>
      <c r="W134" s="179"/>
      <c r="X134" s="319" t="str">
        <f t="shared" si="111"/>
        <v xml:space="preserve"> </v>
      </c>
      <c r="Y134" s="319" t="str">
        <f t="shared" si="112"/>
        <v xml:space="preserve"> </v>
      </c>
      <c r="Z134" s="319" t="str">
        <f t="shared" si="113"/>
        <v xml:space="preserve"> </v>
      </c>
      <c r="AA134" s="319" t="str">
        <f t="shared" si="114"/>
        <v xml:space="preserve"> </v>
      </c>
      <c r="AB134" s="319" t="str">
        <f t="shared" si="115"/>
        <v xml:space="preserve"> </v>
      </c>
      <c r="AC134" s="96" t="str">
        <f t="shared" si="116"/>
        <v xml:space="preserve"> </v>
      </c>
      <c r="AD134" s="321"/>
      <c r="AE134" s="321"/>
      <c r="AF134" s="321"/>
      <c r="AG134" s="321"/>
      <c r="AH134" s="321"/>
      <c r="AI134" s="321"/>
      <c r="AJ134" s="321"/>
      <c r="AK134" s="321"/>
      <c r="AL134" s="321"/>
      <c r="AM134" s="321"/>
      <c r="AN134" s="21"/>
      <c r="AO134" s="24"/>
      <c r="AP134" s="96" t="str">
        <f t="shared" si="117"/>
        <v xml:space="preserve"> </v>
      </c>
      <c r="AQ134" s="69" t="str">
        <f t="shared" si="118"/>
        <v xml:space="preserve"> </v>
      </c>
      <c r="AR134" s="85" t="str">
        <f t="shared" si="119"/>
        <v xml:space="preserve"> </v>
      </c>
      <c r="AS134" s="70" t="str">
        <f t="shared" si="99"/>
        <v xml:space="preserve"> </v>
      </c>
      <c r="AT134" s="314"/>
      <c r="AU134" s="69" t="str">
        <f t="shared" si="120"/>
        <v xml:space="preserve"> </v>
      </c>
      <c r="AV134" s="85" t="str">
        <f t="shared" si="121"/>
        <v xml:space="preserve"> </v>
      </c>
      <c r="AW134" s="70" t="str">
        <f t="shared" si="100"/>
        <v xml:space="preserve"> </v>
      </c>
      <c r="AX134" s="314"/>
      <c r="AY134" s="205" t="str">
        <f t="shared" si="122"/>
        <v xml:space="preserve"> </v>
      </c>
      <c r="AZ134" s="206" t="str">
        <f t="shared" si="123"/>
        <v xml:space="preserve"> </v>
      </c>
      <c r="BA134" s="207" t="str">
        <f t="shared" si="101"/>
        <v xml:space="preserve"> </v>
      </c>
      <c r="BB134" s="315"/>
      <c r="BC134" s="205" t="str">
        <f t="shared" si="124"/>
        <v xml:space="preserve"> </v>
      </c>
      <c r="BD134" s="206" t="str">
        <f t="shared" si="125"/>
        <v xml:space="preserve"> </v>
      </c>
      <c r="BE134" s="207" t="str">
        <f t="shared" si="102"/>
        <v xml:space="preserve"> </v>
      </c>
      <c r="BF134" s="314"/>
      <c r="BG134" s="78" t="str">
        <f t="shared" si="126"/>
        <v xml:space="preserve"> </v>
      </c>
      <c r="BH134" s="87" t="str">
        <f t="shared" si="127"/>
        <v xml:space="preserve"> </v>
      </c>
      <c r="BI134" s="79" t="str">
        <f t="shared" si="103"/>
        <v xml:space="preserve"> </v>
      </c>
      <c r="BJ134" s="316"/>
      <c r="BK134" s="78" t="str">
        <f t="shared" si="128"/>
        <v xml:space="preserve"> </v>
      </c>
      <c r="BL134" s="87" t="str">
        <f t="shared" si="129"/>
        <v xml:space="preserve"> </v>
      </c>
      <c r="BM134" s="79" t="str">
        <f t="shared" si="104"/>
        <v xml:space="preserve"> </v>
      </c>
      <c r="BN134" s="314"/>
      <c r="BO134" s="80" t="str">
        <f t="shared" si="130"/>
        <v xml:space="preserve"> </v>
      </c>
      <c r="BP134" s="88" t="str">
        <f t="shared" si="131"/>
        <v xml:space="preserve"> </v>
      </c>
      <c r="BQ134" s="81" t="str">
        <f t="shared" si="105"/>
        <v xml:space="preserve"> </v>
      </c>
      <c r="BR134" s="317"/>
      <c r="BS134" s="201" t="str">
        <f t="shared" si="132"/>
        <v xml:space="preserve"> </v>
      </c>
      <c r="BT134" s="202" t="str">
        <f t="shared" si="133"/>
        <v xml:space="preserve"> </v>
      </c>
      <c r="BU134" s="203" t="str">
        <f t="shared" si="106"/>
        <v xml:space="preserve"> </v>
      </c>
      <c r="BV134" s="318"/>
      <c r="BW134" s="82" t="str">
        <f t="shared" si="134"/>
        <v xml:space="preserve"> </v>
      </c>
      <c r="BX134" s="89" t="str">
        <f t="shared" si="135"/>
        <v xml:space="preserve"> </v>
      </c>
      <c r="BY134" s="83" t="str">
        <f t="shared" si="107"/>
        <v xml:space="preserve"> </v>
      </c>
      <c r="BZ134" s="317"/>
      <c r="CA134" s="227" t="str">
        <f t="shared" si="136"/>
        <v xml:space="preserve"> </v>
      </c>
      <c r="CB134" s="228" t="str">
        <f t="shared" si="137"/>
        <v xml:space="preserve"> </v>
      </c>
      <c r="CC134" s="229" t="str">
        <f t="shared" si="108"/>
        <v xml:space="preserve"> </v>
      </c>
      <c r="CD134" s="317"/>
      <c r="CE134" s="27"/>
      <c r="CG134" s="98" t="str">
        <f t="shared" si="140"/>
        <v xml:space="preserve"> </v>
      </c>
      <c r="CH134" s="98" t="str">
        <f t="shared" si="140"/>
        <v xml:space="preserve"> </v>
      </c>
      <c r="CI134" s="98" t="str">
        <f t="shared" si="140"/>
        <v xml:space="preserve"> </v>
      </c>
      <c r="CK134" s="98" t="str">
        <f t="shared" si="141"/>
        <v xml:space="preserve"> </v>
      </c>
      <c r="CL134" s="98" t="str">
        <f t="shared" si="141"/>
        <v xml:space="preserve"> </v>
      </c>
      <c r="CM134" s="98" t="str">
        <f t="shared" si="141"/>
        <v xml:space="preserve"> </v>
      </c>
      <c r="CO134" s="22"/>
      <c r="DB134" s="28"/>
    </row>
    <row r="135" spans="1:106" s="26" customFormat="1" ht="24.95" customHeight="1" x14ac:dyDescent="0.25">
      <c r="A135" s="24"/>
      <c r="B135" s="311"/>
      <c r="C135" s="784"/>
      <c r="D135" s="785"/>
      <c r="E135" s="785"/>
      <c r="F135" s="786"/>
      <c r="G135" s="321"/>
      <c r="H135" s="321"/>
      <c r="I135" s="321"/>
      <c r="J135" s="321"/>
      <c r="K135" s="321"/>
      <c r="L135" s="321"/>
      <c r="M135" s="321"/>
      <c r="N135" s="321"/>
      <c r="O135" s="321"/>
      <c r="P135" s="321"/>
      <c r="Q135" s="321"/>
      <c r="R135" s="321"/>
      <c r="S135" s="321"/>
      <c r="T135" s="321"/>
      <c r="U135" s="321"/>
      <c r="V135" s="321"/>
      <c r="W135" s="179"/>
      <c r="X135" s="319" t="str">
        <f t="shared" si="111"/>
        <v xml:space="preserve"> </v>
      </c>
      <c r="Y135" s="319" t="str">
        <f t="shared" si="112"/>
        <v xml:space="preserve"> </v>
      </c>
      <c r="Z135" s="319" t="str">
        <f t="shared" si="113"/>
        <v xml:space="preserve"> </v>
      </c>
      <c r="AA135" s="319" t="str">
        <f t="shared" si="114"/>
        <v xml:space="preserve"> </v>
      </c>
      <c r="AB135" s="319" t="str">
        <f t="shared" si="115"/>
        <v xml:space="preserve"> </v>
      </c>
      <c r="AC135" s="96" t="str">
        <f t="shared" si="116"/>
        <v xml:space="preserve"> </v>
      </c>
      <c r="AD135" s="321"/>
      <c r="AE135" s="321"/>
      <c r="AF135" s="321"/>
      <c r="AG135" s="321"/>
      <c r="AH135" s="321"/>
      <c r="AI135" s="321"/>
      <c r="AJ135" s="321"/>
      <c r="AK135" s="321"/>
      <c r="AL135" s="321"/>
      <c r="AM135" s="321"/>
      <c r="AN135" s="21"/>
      <c r="AO135" s="24"/>
      <c r="AP135" s="96" t="str">
        <f t="shared" si="117"/>
        <v xml:space="preserve"> </v>
      </c>
      <c r="AQ135" s="69" t="str">
        <f t="shared" si="118"/>
        <v xml:space="preserve"> </v>
      </c>
      <c r="AR135" s="85" t="str">
        <f t="shared" si="119"/>
        <v xml:space="preserve"> </v>
      </c>
      <c r="AS135" s="70" t="str">
        <f t="shared" si="99"/>
        <v xml:space="preserve"> </v>
      </c>
      <c r="AT135" s="314"/>
      <c r="AU135" s="69" t="str">
        <f t="shared" si="120"/>
        <v xml:space="preserve"> </v>
      </c>
      <c r="AV135" s="85" t="str">
        <f t="shared" si="121"/>
        <v xml:space="preserve"> </v>
      </c>
      <c r="AW135" s="70" t="str">
        <f t="shared" si="100"/>
        <v xml:space="preserve"> </v>
      </c>
      <c r="AX135" s="314"/>
      <c r="AY135" s="205" t="str">
        <f t="shared" si="122"/>
        <v xml:space="preserve"> </v>
      </c>
      <c r="AZ135" s="206" t="str">
        <f t="shared" si="123"/>
        <v xml:space="preserve"> </v>
      </c>
      <c r="BA135" s="207" t="str">
        <f t="shared" si="101"/>
        <v xml:space="preserve"> </v>
      </c>
      <c r="BB135" s="315"/>
      <c r="BC135" s="205" t="str">
        <f t="shared" si="124"/>
        <v xml:space="preserve"> </v>
      </c>
      <c r="BD135" s="206" t="str">
        <f t="shared" si="125"/>
        <v xml:space="preserve"> </v>
      </c>
      <c r="BE135" s="207" t="str">
        <f t="shared" si="102"/>
        <v xml:space="preserve"> </v>
      </c>
      <c r="BF135" s="314"/>
      <c r="BG135" s="78" t="str">
        <f t="shared" si="126"/>
        <v xml:space="preserve"> </v>
      </c>
      <c r="BH135" s="87" t="str">
        <f t="shared" si="127"/>
        <v xml:space="preserve"> </v>
      </c>
      <c r="BI135" s="79" t="str">
        <f t="shared" si="103"/>
        <v xml:space="preserve"> </v>
      </c>
      <c r="BJ135" s="316"/>
      <c r="BK135" s="78" t="str">
        <f t="shared" si="128"/>
        <v xml:space="preserve"> </v>
      </c>
      <c r="BL135" s="87" t="str">
        <f t="shared" si="129"/>
        <v xml:space="preserve"> </v>
      </c>
      <c r="BM135" s="79" t="str">
        <f t="shared" si="104"/>
        <v xml:space="preserve"> </v>
      </c>
      <c r="BN135" s="314"/>
      <c r="BO135" s="80" t="str">
        <f t="shared" si="130"/>
        <v xml:space="preserve"> </v>
      </c>
      <c r="BP135" s="88" t="str">
        <f t="shared" si="131"/>
        <v xml:space="preserve"> </v>
      </c>
      <c r="BQ135" s="81" t="str">
        <f t="shared" si="105"/>
        <v xml:space="preserve"> </v>
      </c>
      <c r="BR135" s="317"/>
      <c r="BS135" s="201" t="str">
        <f t="shared" si="132"/>
        <v xml:space="preserve"> </v>
      </c>
      <c r="BT135" s="202" t="str">
        <f t="shared" si="133"/>
        <v xml:space="preserve"> </v>
      </c>
      <c r="BU135" s="203" t="str">
        <f t="shared" si="106"/>
        <v xml:space="preserve"> </v>
      </c>
      <c r="BV135" s="318"/>
      <c r="BW135" s="82" t="str">
        <f t="shared" si="134"/>
        <v xml:space="preserve"> </v>
      </c>
      <c r="BX135" s="89" t="str">
        <f t="shared" si="135"/>
        <v xml:space="preserve"> </v>
      </c>
      <c r="BY135" s="83" t="str">
        <f t="shared" si="107"/>
        <v xml:space="preserve"> </v>
      </c>
      <c r="BZ135" s="317"/>
      <c r="CA135" s="227" t="str">
        <f t="shared" si="136"/>
        <v xml:space="preserve"> </v>
      </c>
      <c r="CB135" s="228" t="str">
        <f t="shared" si="137"/>
        <v xml:space="preserve"> </v>
      </c>
      <c r="CC135" s="229" t="str">
        <f t="shared" si="108"/>
        <v xml:space="preserve"> </v>
      </c>
      <c r="CD135" s="317"/>
      <c r="CE135" s="27"/>
      <c r="CG135" s="98" t="str">
        <f t="shared" si="140"/>
        <v xml:space="preserve"> </v>
      </c>
      <c r="CH135" s="98" t="str">
        <f t="shared" si="140"/>
        <v xml:space="preserve"> </v>
      </c>
      <c r="CI135" s="98" t="str">
        <f t="shared" si="140"/>
        <v xml:space="preserve"> </v>
      </c>
      <c r="CK135" s="98" t="str">
        <f t="shared" si="141"/>
        <v xml:space="preserve"> </v>
      </c>
      <c r="CL135" s="98" t="str">
        <f t="shared" si="141"/>
        <v xml:space="preserve"> </v>
      </c>
      <c r="CM135" s="98" t="str">
        <f t="shared" si="141"/>
        <v xml:space="preserve"> </v>
      </c>
      <c r="CO135" s="22"/>
      <c r="DB135" s="28"/>
    </row>
    <row r="136" spans="1:106" s="26" customFormat="1" ht="24.95" customHeight="1" x14ac:dyDescent="0.25">
      <c r="A136" s="24"/>
      <c r="B136" s="311"/>
      <c r="C136" s="784"/>
      <c r="D136" s="785"/>
      <c r="E136" s="785"/>
      <c r="F136" s="786"/>
      <c r="G136" s="321"/>
      <c r="H136" s="321"/>
      <c r="I136" s="321"/>
      <c r="J136" s="321"/>
      <c r="K136" s="321"/>
      <c r="L136" s="321"/>
      <c r="M136" s="321"/>
      <c r="N136" s="321"/>
      <c r="O136" s="321"/>
      <c r="P136" s="321"/>
      <c r="Q136" s="321"/>
      <c r="R136" s="321"/>
      <c r="S136" s="321"/>
      <c r="T136" s="321"/>
      <c r="U136" s="321"/>
      <c r="V136" s="321"/>
      <c r="W136" s="179"/>
      <c r="X136" s="319" t="str">
        <f t="shared" si="111"/>
        <v xml:space="preserve"> </v>
      </c>
      <c r="Y136" s="319" t="str">
        <f t="shared" si="112"/>
        <v xml:space="preserve"> </v>
      </c>
      <c r="Z136" s="319" t="str">
        <f t="shared" si="113"/>
        <v xml:space="preserve"> </v>
      </c>
      <c r="AA136" s="319" t="str">
        <f t="shared" si="114"/>
        <v xml:space="preserve"> </v>
      </c>
      <c r="AB136" s="319" t="str">
        <f t="shared" si="115"/>
        <v xml:space="preserve"> </v>
      </c>
      <c r="AC136" s="96" t="str">
        <f t="shared" si="116"/>
        <v xml:space="preserve"> </v>
      </c>
      <c r="AD136" s="321"/>
      <c r="AE136" s="321"/>
      <c r="AF136" s="321"/>
      <c r="AG136" s="321"/>
      <c r="AH136" s="321"/>
      <c r="AI136" s="321"/>
      <c r="AJ136" s="321"/>
      <c r="AK136" s="321"/>
      <c r="AL136" s="321"/>
      <c r="AM136" s="321"/>
      <c r="AN136" s="21"/>
      <c r="AO136" s="24"/>
      <c r="AP136" s="96" t="str">
        <f t="shared" si="117"/>
        <v xml:space="preserve"> </v>
      </c>
      <c r="AQ136" s="69" t="str">
        <f t="shared" si="118"/>
        <v xml:space="preserve"> </v>
      </c>
      <c r="AR136" s="85" t="str">
        <f t="shared" si="119"/>
        <v xml:space="preserve"> </v>
      </c>
      <c r="AS136" s="70" t="str">
        <f t="shared" si="99"/>
        <v xml:space="preserve"> </v>
      </c>
      <c r="AT136" s="314"/>
      <c r="AU136" s="69" t="str">
        <f t="shared" si="120"/>
        <v xml:space="preserve"> </v>
      </c>
      <c r="AV136" s="85" t="str">
        <f t="shared" si="121"/>
        <v xml:space="preserve"> </v>
      </c>
      <c r="AW136" s="70" t="str">
        <f t="shared" si="100"/>
        <v xml:space="preserve"> </v>
      </c>
      <c r="AX136" s="314"/>
      <c r="AY136" s="205" t="str">
        <f t="shared" si="122"/>
        <v xml:space="preserve"> </v>
      </c>
      <c r="AZ136" s="206" t="str">
        <f t="shared" si="123"/>
        <v xml:space="preserve"> </v>
      </c>
      <c r="BA136" s="207" t="str">
        <f t="shared" si="101"/>
        <v xml:space="preserve"> </v>
      </c>
      <c r="BB136" s="315"/>
      <c r="BC136" s="205" t="str">
        <f t="shared" si="124"/>
        <v xml:space="preserve"> </v>
      </c>
      <c r="BD136" s="206" t="str">
        <f t="shared" si="125"/>
        <v xml:space="preserve"> </v>
      </c>
      <c r="BE136" s="207" t="str">
        <f t="shared" si="102"/>
        <v xml:space="preserve"> </v>
      </c>
      <c r="BF136" s="314"/>
      <c r="BG136" s="78" t="str">
        <f t="shared" si="126"/>
        <v xml:space="preserve"> </v>
      </c>
      <c r="BH136" s="87" t="str">
        <f t="shared" si="127"/>
        <v xml:space="preserve"> </v>
      </c>
      <c r="BI136" s="79" t="str">
        <f t="shared" si="103"/>
        <v xml:space="preserve"> </v>
      </c>
      <c r="BJ136" s="316"/>
      <c r="BK136" s="78" t="str">
        <f t="shared" si="128"/>
        <v xml:space="preserve"> </v>
      </c>
      <c r="BL136" s="87" t="str">
        <f t="shared" si="129"/>
        <v xml:space="preserve"> </v>
      </c>
      <c r="BM136" s="79" t="str">
        <f t="shared" si="104"/>
        <v xml:space="preserve"> </v>
      </c>
      <c r="BN136" s="314"/>
      <c r="BO136" s="80" t="str">
        <f t="shared" si="130"/>
        <v xml:space="preserve"> </v>
      </c>
      <c r="BP136" s="88" t="str">
        <f t="shared" si="131"/>
        <v xml:space="preserve"> </v>
      </c>
      <c r="BQ136" s="81" t="str">
        <f t="shared" si="105"/>
        <v xml:space="preserve"> </v>
      </c>
      <c r="BR136" s="317"/>
      <c r="BS136" s="201" t="str">
        <f t="shared" si="132"/>
        <v xml:space="preserve"> </v>
      </c>
      <c r="BT136" s="202" t="str">
        <f t="shared" si="133"/>
        <v xml:space="preserve"> </v>
      </c>
      <c r="BU136" s="203" t="str">
        <f t="shared" si="106"/>
        <v xml:space="preserve"> </v>
      </c>
      <c r="BV136" s="318"/>
      <c r="BW136" s="82" t="str">
        <f t="shared" si="134"/>
        <v xml:space="preserve"> </v>
      </c>
      <c r="BX136" s="89" t="str">
        <f t="shared" si="135"/>
        <v xml:space="preserve"> </v>
      </c>
      <c r="BY136" s="83" t="str">
        <f t="shared" si="107"/>
        <v xml:space="preserve"> </v>
      </c>
      <c r="BZ136" s="317"/>
      <c r="CA136" s="227" t="str">
        <f t="shared" si="136"/>
        <v xml:space="preserve"> </v>
      </c>
      <c r="CB136" s="228" t="str">
        <f t="shared" si="137"/>
        <v xml:space="preserve"> </v>
      </c>
      <c r="CC136" s="229" t="str">
        <f t="shared" si="108"/>
        <v xml:space="preserve"> </v>
      </c>
      <c r="CD136" s="317"/>
      <c r="CE136" s="27"/>
      <c r="CG136" s="98" t="str">
        <f t="shared" si="140"/>
        <v xml:space="preserve"> </v>
      </c>
      <c r="CH136" s="98" t="str">
        <f t="shared" si="140"/>
        <v xml:space="preserve"> </v>
      </c>
      <c r="CI136" s="98" t="str">
        <f t="shared" si="140"/>
        <v xml:space="preserve"> </v>
      </c>
      <c r="CK136" s="98" t="str">
        <f t="shared" si="141"/>
        <v xml:space="preserve"> </v>
      </c>
      <c r="CL136" s="98" t="str">
        <f t="shared" si="141"/>
        <v xml:space="preserve"> </v>
      </c>
      <c r="CM136" s="98" t="str">
        <f t="shared" si="141"/>
        <v xml:space="preserve"> </v>
      </c>
      <c r="CO136" s="22"/>
      <c r="DB136" s="28"/>
    </row>
    <row r="137" spans="1:106" s="26" customFormat="1" ht="24.95" customHeight="1" x14ac:dyDescent="0.25">
      <c r="A137" s="24"/>
      <c r="B137" s="311"/>
      <c r="C137" s="784"/>
      <c r="D137" s="785"/>
      <c r="E137" s="785"/>
      <c r="F137" s="786"/>
      <c r="G137" s="321"/>
      <c r="H137" s="321"/>
      <c r="I137" s="321"/>
      <c r="J137" s="321"/>
      <c r="K137" s="321"/>
      <c r="L137" s="321"/>
      <c r="M137" s="321"/>
      <c r="N137" s="321"/>
      <c r="O137" s="321"/>
      <c r="P137" s="321"/>
      <c r="Q137" s="321"/>
      <c r="R137" s="321"/>
      <c r="S137" s="321"/>
      <c r="T137" s="321"/>
      <c r="U137" s="321"/>
      <c r="V137" s="321"/>
      <c r="W137" s="179"/>
      <c r="X137" s="319" t="str">
        <f t="shared" si="111"/>
        <v xml:space="preserve"> </v>
      </c>
      <c r="Y137" s="319" t="str">
        <f t="shared" si="112"/>
        <v xml:space="preserve"> </v>
      </c>
      <c r="Z137" s="319" t="str">
        <f t="shared" si="113"/>
        <v xml:space="preserve"> </v>
      </c>
      <c r="AA137" s="319" t="str">
        <f t="shared" si="114"/>
        <v xml:space="preserve"> </v>
      </c>
      <c r="AB137" s="319" t="str">
        <f t="shared" si="115"/>
        <v xml:space="preserve"> </v>
      </c>
      <c r="AC137" s="96" t="str">
        <f t="shared" si="116"/>
        <v xml:space="preserve"> </v>
      </c>
      <c r="AD137" s="321"/>
      <c r="AE137" s="321"/>
      <c r="AF137" s="321"/>
      <c r="AG137" s="321"/>
      <c r="AH137" s="321"/>
      <c r="AI137" s="321"/>
      <c r="AJ137" s="321"/>
      <c r="AK137" s="321"/>
      <c r="AL137" s="321"/>
      <c r="AM137" s="321"/>
      <c r="AN137" s="21"/>
      <c r="AO137" s="24"/>
      <c r="AP137" s="96" t="str">
        <f t="shared" si="117"/>
        <v xml:space="preserve"> </v>
      </c>
      <c r="AQ137" s="69" t="str">
        <f t="shared" si="118"/>
        <v xml:space="preserve"> </v>
      </c>
      <c r="AR137" s="85" t="str">
        <f t="shared" si="119"/>
        <v xml:space="preserve"> </v>
      </c>
      <c r="AS137" s="70" t="str">
        <f t="shared" si="99"/>
        <v xml:space="preserve"> </v>
      </c>
      <c r="AT137" s="314"/>
      <c r="AU137" s="69" t="str">
        <f t="shared" si="120"/>
        <v xml:space="preserve"> </v>
      </c>
      <c r="AV137" s="85" t="str">
        <f t="shared" si="121"/>
        <v xml:space="preserve"> </v>
      </c>
      <c r="AW137" s="70" t="str">
        <f t="shared" si="100"/>
        <v xml:space="preserve"> </v>
      </c>
      <c r="AX137" s="314"/>
      <c r="AY137" s="205" t="str">
        <f t="shared" si="122"/>
        <v xml:space="preserve"> </v>
      </c>
      <c r="AZ137" s="206" t="str">
        <f t="shared" si="123"/>
        <v xml:space="preserve"> </v>
      </c>
      <c r="BA137" s="207" t="str">
        <f t="shared" si="101"/>
        <v xml:space="preserve"> </v>
      </c>
      <c r="BB137" s="315"/>
      <c r="BC137" s="205" t="str">
        <f t="shared" si="124"/>
        <v xml:space="preserve"> </v>
      </c>
      <c r="BD137" s="206" t="str">
        <f t="shared" si="125"/>
        <v xml:space="preserve"> </v>
      </c>
      <c r="BE137" s="207" t="str">
        <f t="shared" si="102"/>
        <v xml:space="preserve"> </v>
      </c>
      <c r="BF137" s="314"/>
      <c r="BG137" s="78" t="str">
        <f t="shared" si="126"/>
        <v xml:space="preserve"> </v>
      </c>
      <c r="BH137" s="87" t="str">
        <f t="shared" si="127"/>
        <v xml:space="preserve"> </v>
      </c>
      <c r="BI137" s="79" t="str">
        <f t="shared" si="103"/>
        <v xml:space="preserve"> </v>
      </c>
      <c r="BJ137" s="316"/>
      <c r="BK137" s="78" t="str">
        <f t="shared" si="128"/>
        <v xml:space="preserve"> </v>
      </c>
      <c r="BL137" s="87" t="str">
        <f t="shared" si="129"/>
        <v xml:space="preserve"> </v>
      </c>
      <c r="BM137" s="79" t="str">
        <f t="shared" si="104"/>
        <v xml:space="preserve"> </v>
      </c>
      <c r="BN137" s="314"/>
      <c r="BO137" s="80" t="str">
        <f t="shared" si="130"/>
        <v xml:space="preserve"> </v>
      </c>
      <c r="BP137" s="88" t="str">
        <f t="shared" si="131"/>
        <v xml:space="preserve"> </v>
      </c>
      <c r="BQ137" s="81" t="str">
        <f t="shared" si="105"/>
        <v xml:space="preserve"> </v>
      </c>
      <c r="BR137" s="317"/>
      <c r="BS137" s="201" t="str">
        <f t="shared" si="132"/>
        <v xml:space="preserve"> </v>
      </c>
      <c r="BT137" s="202" t="str">
        <f t="shared" si="133"/>
        <v xml:space="preserve"> </v>
      </c>
      <c r="BU137" s="203" t="str">
        <f t="shared" si="106"/>
        <v xml:space="preserve"> </v>
      </c>
      <c r="BV137" s="318"/>
      <c r="BW137" s="82" t="str">
        <f t="shared" si="134"/>
        <v xml:space="preserve"> </v>
      </c>
      <c r="BX137" s="89" t="str">
        <f t="shared" si="135"/>
        <v xml:space="preserve"> </v>
      </c>
      <c r="BY137" s="83" t="str">
        <f t="shared" si="107"/>
        <v xml:space="preserve"> </v>
      </c>
      <c r="BZ137" s="317"/>
      <c r="CA137" s="227" t="str">
        <f t="shared" si="136"/>
        <v xml:space="preserve"> </v>
      </c>
      <c r="CB137" s="228" t="str">
        <f t="shared" si="137"/>
        <v xml:space="preserve"> </v>
      </c>
      <c r="CC137" s="229" t="str">
        <f t="shared" si="108"/>
        <v xml:space="preserve"> </v>
      </c>
      <c r="CD137" s="317"/>
      <c r="CE137" s="27"/>
      <c r="CG137" s="98" t="str">
        <f t="shared" si="140"/>
        <v xml:space="preserve"> </v>
      </c>
      <c r="CH137" s="98" t="str">
        <f t="shared" si="140"/>
        <v xml:space="preserve"> </v>
      </c>
      <c r="CI137" s="98" t="str">
        <f t="shared" si="140"/>
        <v xml:space="preserve"> </v>
      </c>
      <c r="CK137" s="98" t="str">
        <f t="shared" si="141"/>
        <v xml:space="preserve"> </v>
      </c>
      <c r="CL137" s="98" t="str">
        <f t="shared" si="141"/>
        <v xml:space="preserve"> </v>
      </c>
      <c r="CM137" s="98" t="str">
        <f t="shared" si="141"/>
        <v xml:space="preserve"> </v>
      </c>
      <c r="CO137" s="22"/>
      <c r="DB137" s="28"/>
    </row>
    <row r="138" spans="1:106" s="26" customFormat="1" ht="24.95" customHeight="1" x14ac:dyDescent="0.25">
      <c r="A138" s="24"/>
      <c r="B138" s="311"/>
      <c r="C138" s="784"/>
      <c r="D138" s="785"/>
      <c r="E138" s="785"/>
      <c r="F138" s="786"/>
      <c r="G138" s="321"/>
      <c r="H138" s="321"/>
      <c r="I138" s="321"/>
      <c r="J138" s="321"/>
      <c r="K138" s="321"/>
      <c r="L138" s="321"/>
      <c r="M138" s="321"/>
      <c r="N138" s="321"/>
      <c r="O138" s="321"/>
      <c r="P138" s="321"/>
      <c r="Q138" s="321"/>
      <c r="R138" s="321"/>
      <c r="S138" s="321"/>
      <c r="T138" s="321"/>
      <c r="U138" s="321"/>
      <c r="V138" s="321"/>
      <c r="W138" s="179"/>
      <c r="X138" s="319" t="str">
        <f t="shared" si="111"/>
        <v xml:space="preserve"> </v>
      </c>
      <c r="Y138" s="319" t="str">
        <f t="shared" si="112"/>
        <v xml:space="preserve"> </v>
      </c>
      <c r="Z138" s="319" t="str">
        <f t="shared" si="113"/>
        <v xml:space="preserve"> </v>
      </c>
      <c r="AA138" s="319" t="str">
        <f t="shared" si="114"/>
        <v xml:space="preserve"> </v>
      </c>
      <c r="AB138" s="319" t="str">
        <f t="shared" si="115"/>
        <v xml:space="preserve"> </v>
      </c>
      <c r="AC138" s="96" t="str">
        <f t="shared" si="116"/>
        <v xml:space="preserve"> </v>
      </c>
      <c r="AD138" s="321"/>
      <c r="AE138" s="321"/>
      <c r="AF138" s="321"/>
      <c r="AG138" s="321"/>
      <c r="AH138" s="321"/>
      <c r="AI138" s="321"/>
      <c r="AJ138" s="321"/>
      <c r="AK138" s="321"/>
      <c r="AL138" s="321"/>
      <c r="AM138" s="321"/>
      <c r="AN138" s="21"/>
      <c r="AO138" s="24"/>
      <c r="AP138" s="96" t="str">
        <f t="shared" si="117"/>
        <v xml:space="preserve"> </v>
      </c>
      <c r="AQ138" s="69" t="str">
        <f t="shared" si="118"/>
        <v xml:space="preserve"> </v>
      </c>
      <c r="AR138" s="85" t="str">
        <f t="shared" si="119"/>
        <v xml:space="preserve"> </v>
      </c>
      <c r="AS138" s="70" t="str">
        <f t="shared" si="99"/>
        <v xml:space="preserve"> </v>
      </c>
      <c r="AT138" s="314"/>
      <c r="AU138" s="69" t="str">
        <f t="shared" si="120"/>
        <v xml:space="preserve"> </v>
      </c>
      <c r="AV138" s="85" t="str">
        <f t="shared" si="121"/>
        <v xml:space="preserve"> </v>
      </c>
      <c r="AW138" s="70" t="str">
        <f t="shared" si="100"/>
        <v xml:space="preserve"> </v>
      </c>
      <c r="AX138" s="314"/>
      <c r="AY138" s="205" t="str">
        <f t="shared" si="122"/>
        <v xml:space="preserve"> </v>
      </c>
      <c r="AZ138" s="206" t="str">
        <f t="shared" si="123"/>
        <v xml:space="preserve"> </v>
      </c>
      <c r="BA138" s="207" t="str">
        <f t="shared" si="101"/>
        <v xml:space="preserve"> </v>
      </c>
      <c r="BB138" s="315"/>
      <c r="BC138" s="205" t="str">
        <f t="shared" si="124"/>
        <v xml:space="preserve"> </v>
      </c>
      <c r="BD138" s="206" t="str">
        <f t="shared" si="125"/>
        <v xml:space="preserve"> </v>
      </c>
      <c r="BE138" s="207" t="str">
        <f t="shared" si="102"/>
        <v xml:space="preserve"> </v>
      </c>
      <c r="BF138" s="314"/>
      <c r="BG138" s="78" t="str">
        <f t="shared" si="126"/>
        <v xml:space="preserve"> </v>
      </c>
      <c r="BH138" s="87" t="str">
        <f t="shared" si="127"/>
        <v xml:space="preserve"> </v>
      </c>
      <c r="BI138" s="79" t="str">
        <f t="shared" si="103"/>
        <v xml:space="preserve"> </v>
      </c>
      <c r="BJ138" s="316"/>
      <c r="BK138" s="78" t="str">
        <f t="shared" si="128"/>
        <v xml:space="preserve"> </v>
      </c>
      <c r="BL138" s="87" t="str">
        <f t="shared" si="129"/>
        <v xml:space="preserve"> </v>
      </c>
      <c r="BM138" s="79" t="str">
        <f t="shared" si="104"/>
        <v xml:space="preserve"> </v>
      </c>
      <c r="BN138" s="314"/>
      <c r="BO138" s="80" t="str">
        <f t="shared" si="130"/>
        <v xml:space="preserve"> </v>
      </c>
      <c r="BP138" s="88" t="str">
        <f t="shared" si="131"/>
        <v xml:space="preserve"> </v>
      </c>
      <c r="BQ138" s="81" t="str">
        <f t="shared" si="105"/>
        <v xml:space="preserve"> </v>
      </c>
      <c r="BR138" s="317"/>
      <c r="BS138" s="201" t="str">
        <f t="shared" si="132"/>
        <v xml:space="preserve"> </v>
      </c>
      <c r="BT138" s="202" t="str">
        <f t="shared" si="133"/>
        <v xml:space="preserve"> </v>
      </c>
      <c r="BU138" s="203" t="str">
        <f t="shared" si="106"/>
        <v xml:space="preserve"> </v>
      </c>
      <c r="BV138" s="318"/>
      <c r="BW138" s="82" t="str">
        <f t="shared" si="134"/>
        <v xml:space="preserve"> </v>
      </c>
      <c r="BX138" s="89" t="str">
        <f t="shared" si="135"/>
        <v xml:space="preserve"> </v>
      </c>
      <c r="BY138" s="83" t="str">
        <f t="shared" si="107"/>
        <v xml:space="preserve"> </v>
      </c>
      <c r="BZ138" s="317"/>
      <c r="CA138" s="227" t="str">
        <f t="shared" si="136"/>
        <v xml:space="preserve"> </v>
      </c>
      <c r="CB138" s="228" t="str">
        <f t="shared" si="137"/>
        <v xml:space="preserve"> </v>
      </c>
      <c r="CC138" s="229" t="str">
        <f t="shared" si="108"/>
        <v xml:space="preserve"> </v>
      </c>
      <c r="CD138" s="317"/>
      <c r="CE138" s="27"/>
      <c r="CG138" s="98" t="str">
        <f t="shared" si="140"/>
        <v xml:space="preserve"> </v>
      </c>
      <c r="CH138" s="98" t="str">
        <f t="shared" si="140"/>
        <v xml:space="preserve"> </v>
      </c>
      <c r="CI138" s="98" t="str">
        <f t="shared" si="140"/>
        <v xml:space="preserve"> </v>
      </c>
      <c r="CK138" s="98" t="str">
        <f t="shared" si="141"/>
        <v xml:space="preserve"> </v>
      </c>
      <c r="CL138" s="98" t="str">
        <f t="shared" si="141"/>
        <v xml:space="preserve"> </v>
      </c>
      <c r="CM138" s="98" t="str">
        <f t="shared" si="141"/>
        <v xml:space="preserve"> </v>
      </c>
      <c r="CO138" s="22"/>
      <c r="DB138" s="28"/>
    </row>
    <row r="139" spans="1:106" s="26" customFormat="1" ht="24.95" customHeight="1" x14ac:dyDescent="0.25">
      <c r="A139" s="24"/>
      <c r="B139" s="311"/>
      <c r="C139" s="784"/>
      <c r="D139" s="785"/>
      <c r="E139" s="785"/>
      <c r="F139" s="786"/>
      <c r="G139" s="321"/>
      <c r="H139" s="321"/>
      <c r="I139" s="321"/>
      <c r="J139" s="321"/>
      <c r="K139" s="321"/>
      <c r="L139" s="321"/>
      <c r="M139" s="321"/>
      <c r="N139" s="321"/>
      <c r="O139" s="321"/>
      <c r="P139" s="321"/>
      <c r="Q139" s="321"/>
      <c r="R139" s="321"/>
      <c r="S139" s="321"/>
      <c r="T139" s="321"/>
      <c r="U139" s="321"/>
      <c r="V139" s="321"/>
      <c r="W139" s="179"/>
      <c r="X139" s="319" t="str">
        <f t="shared" si="111"/>
        <v xml:space="preserve"> </v>
      </c>
      <c r="Y139" s="319" t="str">
        <f t="shared" si="112"/>
        <v xml:space="preserve"> </v>
      </c>
      <c r="Z139" s="319" t="str">
        <f t="shared" si="113"/>
        <v xml:space="preserve"> </v>
      </c>
      <c r="AA139" s="319" t="str">
        <f t="shared" si="114"/>
        <v xml:space="preserve"> </v>
      </c>
      <c r="AB139" s="319" t="str">
        <f t="shared" si="115"/>
        <v xml:space="preserve"> </v>
      </c>
      <c r="AC139" s="96" t="str">
        <f t="shared" si="116"/>
        <v xml:space="preserve"> </v>
      </c>
      <c r="AD139" s="321"/>
      <c r="AE139" s="321"/>
      <c r="AF139" s="321"/>
      <c r="AG139" s="321"/>
      <c r="AH139" s="321"/>
      <c r="AI139" s="321"/>
      <c r="AJ139" s="321"/>
      <c r="AK139" s="321"/>
      <c r="AL139" s="321"/>
      <c r="AM139" s="321"/>
      <c r="AN139" s="21"/>
      <c r="AO139" s="24"/>
      <c r="AP139" s="96" t="str">
        <f t="shared" si="117"/>
        <v xml:space="preserve"> </v>
      </c>
      <c r="AQ139" s="69" t="str">
        <f t="shared" si="118"/>
        <v xml:space="preserve"> </v>
      </c>
      <c r="AR139" s="85" t="str">
        <f t="shared" si="119"/>
        <v xml:space="preserve"> </v>
      </c>
      <c r="AS139" s="70" t="str">
        <f t="shared" si="99"/>
        <v xml:space="preserve"> </v>
      </c>
      <c r="AT139" s="314"/>
      <c r="AU139" s="69" t="str">
        <f t="shared" si="120"/>
        <v xml:space="preserve"> </v>
      </c>
      <c r="AV139" s="85" t="str">
        <f t="shared" si="121"/>
        <v xml:space="preserve"> </v>
      </c>
      <c r="AW139" s="70" t="str">
        <f t="shared" si="100"/>
        <v xml:space="preserve"> </v>
      </c>
      <c r="AX139" s="314"/>
      <c r="AY139" s="205" t="str">
        <f t="shared" si="122"/>
        <v xml:space="preserve"> </v>
      </c>
      <c r="AZ139" s="206" t="str">
        <f t="shared" si="123"/>
        <v xml:space="preserve"> </v>
      </c>
      <c r="BA139" s="207" t="str">
        <f t="shared" si="101"/>
        <v xml:space="preserve"> </v>
      </c>
      <c r="BB139" s="315"/>
      <c r="BC139" s="205" t="str">
        <f t="shared" si="124"/>
        <v xml:space="preserve"> </v>
      </c>
      <c r="BD139" s="206" t="str">
        <f t="shared" si="125"/>
        <v xml:space="preserve"> </v>
      </c>
      <c r="BE139" s="207" t="str">
        <f t="shared" si="102"/>
        <v xml:space="preserve"> </v>
      </c>
      <c r="BF139" s="314"/>
      <c r="BG139" s="78" t="str">
        <f t="shared" si="126"/>
        <v xml:space="preserve"> </v>
      </c>
      <c r="BH139" s="87" t="str">
        <f t="shared" si="127"/>
        <v xml:space="preserve"> </v>
      </c>
      <c r="BI139" s="79" t="str">
        <f t="shared" si="103"/>
        <v xml:space="preserve"> </v>
      </c>
      <c r="BJ139" s="316"/>
      <c r="BK139" s="78" t="str">
        <f t="shared" si="128"/>
        <v xml:space="preserve"> </v>
      </c>
      <c r="BL139" s="87" t="str">
        <f t="shared" si="129"/>
        <v xml:space="preserve"> </v>
      </c>
      <c r="BM139" s="79" t="str">
        <f t="shared" si="104"/>
        <v xml:space="preserve"> </v>
      </c>
      <c r="BN139" s="314"/>
      <c r="BO139" s="80" t="str">
        <f t="shared" si="130"/>
        <v xml:space="preserve"> </v>
      </c>
      <c r="BP139" s="88" t="str">
        <f t="shared" si="131"/>
        <v xml:space="preserve"> </v>
      </c>
      <c r="BQ139" s="81" t="str">
        <f t="shared" si="105"/>
        <v xml:space="preserve"> </v>
      </c>
      <c r="BR139" s="317"/>
      <c r="BS139" s="201" t="str">
        <f t="shared" si="132"/>
        <v xml:space="preserve"> </v>
      </c>
      <c r="BT139" s="202" t="str">
        <f t="shared" si="133"/>
        <v xml:space="preserve"> </v>
      </c>
      <c r="BU139" s="203" t="str">
        <f t="shared" si="106"/>
        <v xml:space="preserve"> </v>
      </c>
      <c r="BV139" s="318"/>
      <c r="BW139" s="82" t="str">
        <f t="shared" si="134"/>
        <v xml:space="preserve"> </v>
      </c>
      <c r="BX139" s="89" t="str">
        <f t="shared" si="135"/>
        <v xml:space="preserve"> </v>
      </c>
      <c r="BY139" s="83" t="str">
        <f t="shared" si="107"/>
        <v xml:space="preserve"> </v>
      </c>
      <c r="BZ139" s="317"/>
      <c r="CA139" s="227" t="str">
        <f t="shared" si="136"/>
        <v xml:space="preserve"> </v>
      </c>
      <c r="CB139" s="228" t="str">
        <f t="shared" si="137"/>
        <v xml:space="preserve"> </v>
      </c>
      <c r="CC139" s="229" t="str">
        <f t="shared" si="108"/>
        <v xml:space="preserve"> </v>
      </c>
      <c r="CD139" s="317"/>
      <c r="CE139" s="27"/>
      <c r="CG139" s="98" t="str">
        <f t="shared" si="140"/>
        <v xml:space="preserve"> </v>
      </c>
      <c r="CH139" s="98" t="str">
        <f t="shared" si="140"/>
        <v xml:space="preserve"> </v>
      </c>
      <c r="CI139" s="98" t="str">
        <f t="shared" si="140"/>
        <v xml:space="preserve"> </v>
      </c>
      <c r="CK139" s="98" t="str">
        <f t="shared" si="141"/>
        <v xml:space="preserve"> </v>
      </c>
      <c r="CL139" s="98" t="str">
        <f t="shared" si="141"/>
        <v xml:space="preserve"> </v>
      </c>
      <c r="CM139" s="98" t="str">
        <f t="shared" si="141"/>
        <v xml:space="preserve"> </v>
      </c>
      <c r="CO139" s="22"/>
      <c r="DB139" s="28"/>
    </row>
    <row r="140" spans="1:106" s="26" customFormat="1" ht="24.95" customHeight="1" x14ac:dyDescent="0.25">
      <c r="A140" s="24"/>
      <c r="B140" s="311"/>
      <c r="C140" s="784"/>
      <c r="D140" s="785"/>
      <c r="E140" s="785"/>
      <c r="F140" s="786"/>
      <c r="G140" s="321"/>
      <c r="H140" s="321"/>
      <c r="I140" s="321"/>
      <c r="J140" s="321"/>
      <c r="K140" s="321"/>
      <c r="L140" s="321"/>
      <c r="M140" s="321"/>
      <c r="N140" s="321"/>
      <c r="O140" s="321"/>
      <c r="P140" s="321"/>
      <c r="Q140" s="321"/>
      <c r="R140" s="321"/>
      <c r="S140" s="321"/>
      <c r="T140" s="321"/>
      <c r="U140" s="321"/>
      <c r="V140" s="321"/>
      <c r="W140" s="179"/>
      <c r="X140" s="319" t="str">
        <f t="shared" ref="X140:X150" si="142">+IF((G140)=0," ",IF((G140)&gt;0,G140))</f>
        <v xml:space="preserve"> </v>
      </c>
      <c r="Y140" s="319" t="str">
        <f t="shared" ref="Y140:Y150" si="143">+IF((H140)=0," ",IF((H140)&gt;0,H140))</f>
        <v xml:space="preserve"> </v>
      </c>
      <c r="Z140" s="319" t="str">
        <f t="shared" ref="Z140:Z150" si="144">+IF((I140)=0," ",IF((I140)&gt;0,I140))</f>
        <v xml:space="preserve"> </v>
      </c>
      <c r="AA140" s="319" t="str">
        <f t="shared" ref="AA140:AA150" si="145">+IF((J140)=0," ",IF((J140)&gt;0,J140))</f>
        <v xml:space="preserve"> </v>
      </c>
      <c r="AB140" s="319" t="str">
        <f t="shared" ref="AB140:AB150" si="146">+IF((K140)=0," ",IF((K140)&gt;0,K140))</f>
        <v xml:space="preserve"> </v>
      </c>
      <c r="AC140" s="96" t="str">
        <f t="shared" si="116"/>
        <v xml:space="preserve"> </v>
      </c>
      <c r="AD140" s="321"/>
      <c r="AE140" s="321"/>
      <c r="AF140" s="321"/>
      <c r="AG140" s="321"/>
      <c r="AH140" s="321"/>
      <c r="AI140" s="321"/>
      <c r="AJ140" s="321"/>
      <c r="AK140" s="321"/>
      <c r="AL140" s="321"/>
      <c r="AM140" s="321"/>
      <c r="AN140" s="21"/>
      <c r="AO140" s="24"/>
      <c r="AP140" s="96" t="str">
        <f t="shared" si="117"/>
        <v xml:space="preserve"> </v>
      </c>
      <c r="AQ140" s="69" t="str">
        <f t="shared" si="118"/>
        <v xml:space="preserve"> </v>
      </c>
      <c r="AR140" s="85" t="str">
        <f t="shared" si="119"/>
        <v xml:space="preserve"> </v>
      </c>
      <c r="AS140" s="70" t="str">
        <f t="shared" si="99"/>
        <v xml:space="preserve"> </v>
      </c>
      <c r="AT140" s="314"/>
      <c r="AU140" s="69" t="str">
        <f t="shared" si="120"/>
        <v xml:space="preserve"> </v>
      </c>
      <c r="AV140" s="85" t="str">
        <f t="shared" si="121"/>
        <v xml:space="preserve"> </v>
      </c>
      <c r="AW140" s="70" t="str">
        <f t="shared" si="100"/>
        <v xml:space="preserve"> </v>
      </c>
      <c r="AX140" s="314"/>
      <c r="AY140" s="205" t="str">
        <f t="shared" si="122"/>
        <v xml:space="preserve"> </v>
      </c>
      <c r="AZ140" s="206" t="str">
        <f t="shared" si="123"/>
        <v xml:space="preserve"> </v>
      </c>
      <c r="BA140" s="207" t="str">
        <f t="shared" si="101"/>
        <v xml:space="preserve"> </v>
      </c>
      <c r="BB140" s="315"/>
      <c r="BC140" s="205" t="str">
        <f t="shared" si="124"/>
        <v xml:space="preserve"> </v>
      </c>
      <c r="BD140" s="206" t="str">
        <f t="shared" si="125"/>
        <v xml:space="preserve"> </v>
      </c>
      <c r="BE140" s="207" t="str">
        <f t="shared" si="102"/>
        <v xml:space="preserve"> </v>
      </c>
      <c r="BF140" s="314"/>
      <c r="BG140" s="78" t="str">
        <f t="shared" si="126"/>
        <v xml:space="preserve"> </v>
      </c>
      <c r="BH140" s="87" t="str">
        <f t="shared" si="127"/>
        <v xml:space="preserve"> </v>
      </c>
      <c r="BI140" s="79" t="str">
        <f t="shared" si="103"/>
        <v xml:space="preserve"> </v>
      </c>
      <c r="BJ140" s="316"/>
      <c r="BK140" s="78" t="str">
        <f t="shared" si="128"/>
        <v xml:space="preserve"> </v>
      </c>
      <c r="BL140" s="87" t="str">
        <f t="shared" si="129"/>
        <v xml:space="preserve"> </v>
      </c>
      <c r="BM140" s="79" t="str">
        <f t="shared" si="104"/>
        <v xml:space="preserve"> </v>
      </c>
      <c r="BN140" s="314"/>
      <c r="BO140" s="80" t="str">
        <f t="shared" si="130"/>
        <v xml:space="preserve"> </v>
      </c>
      <c r="BP140" s="88" t="str">
        <f t="shared" si="131"/>
        <v xml:space="preserve"> </v>
      </c>
      <c r="BQ140" s="81" t="str">
        <f t="shared" si="105"/>
        <v xml:space="preserve"> </v>
      </c>
      <c r="BR140" s="317"/>
      <c r="BS140" s="201" t="str">
        <f t="shared" si="132"/>
        <v xml:space="preserve"> </v>
      </c>
      <c r="BT140" s="202" t="str">
        <f t="shared" si="133"/>
        <v xml:space="preserve"> </v>
      </c>
      <c r="BU140" s="203" t="str">
        <f t="shared" si="106"/>
        <v xml:space="preserve"> </v>
      </c>
      <c r="BV140" s="318"/>
      <c r="BW140" s="82" t="str">
        <f t="shared" si="134"/>
        <v xml:space="preserve"> </v>
      </c>
      <c r="BX140" s="89" t="str">
        <f t="shared" si="135"/>
        <v xml:space="preserve"> </v>
      </c>
      <c r="BY140" s="83" t="str">
        <f t="shared" si="107"/>
        <v xml:space="preserve"> </v>
      </c>
      <c r="BZ140" s="317"/>
      <c r="CA140" s="227" t="str">
        <f t="shared" si="136"/>
        <v xml:space="preserve"> </v>
      </c>
      <c r="CB140" s="228" t="str">
        <f t="shared" si="137"/>
        <v xml:space="preserve"> </v>
      </c>
      <c r="CC140" s="229" t="str">
        <f t="shared" si="108"/>
        <v xml:space="preserve"> </v>
      </c>
      <c r="CD140" s="317"/>
      <c r="CE140" s="27"/>
      <c r="CG140" s="98" t="str">
        <f t="shared" si="140"/>
        <v xml:space="preserve"> </v>
      </c>
      <c r="CH140" s="98" t="str">
        <f t="shared" si="140"/>
        <v xml:space="preserve"> </v>
      </c>
      <c r="CI140" s="98" t="str">
        <f t="shared" si="140"/>
        <v xml:space="preserve"> </v>
      </c>
      <c r="CK140" s="98" t="str">
        <f t="shared" si="141"/>
        <v xml:space="preserve"> </v>
      </c>
      <c r="CL140" s="98" t="str">
        <f t="shared" si="141"/>
        <v xml:space="preserve"> </v>
      </c>
      <c r="CM140" s="98" t="str">
        <f t="shared" si="141"/>
        <v xml:space="preserve"> </v>
      </c>
      <c r="CO140" s="22"/>
      <c r="DB140" s="28"/>
    </row>
    <row r="141" spans="1:106" s="26" customFormat="1" ht="24.95" customHeight="1" x14ac:dyDescent="0.25">
      <c r="A141" s="24"/>
      <c r="B141" s="311"/>
      <c r="C141" s="784"/>
      <c r="D141" s="785"/>
      <c r="E141" s="785"/>
      <c r="F141" s="786"/>
      <c r="G141" s="321"/>
      <c r="H141" s="321"/>
      <c r="I141" s="321"/>
      <c r="J141" s="321"/>
      <c r="K141" s="321"/>
      <c r="L141" s="321"/>
      <c r="M141" s="321"/>
      <c r="N141" s="321"/>
      <c r="O141" s="321"/>
      <c r="P141" s="321"/>
      <c r="Q141" s="321"/>
      <c r="R141" s="321"/>
      <c r="S141" s="321"/>
      <c r="T141" s="321"/>
      <c r="U141" s="321"/>
      <c r="V141" s="321"/>
      <c r="W141" s="179"/>
      <c r="X141" s="319" t="str">
        <f t="shared" si="142"/>
        <v xml:space="preserve"> </v>
      </c>
      <c r="Y141" s="319" t="str">
        <f t="shared" si="143"/>
        <v xml:space="preserve"> </v>
      </c>
      <c r="Z141" s="319" t="str">
        <f t="shared" si="144"/>
        <v xml:space="preserve"> </v>
      </c>
      <c r="AA141" s="319" t="str">
        <f t="shared" si="145"/>
        <v xml:space="preserve"> </v>
      </c>
      <c r="AB141" s="319" t="str">
        <f t="shared" si="146"/>
        <v xml:space="preserve"> </v>
      </c>
      <c r="AC141" s="96" t="str">
        <f t="shared" ref="AC141:AC150" si="147">+IF((L141)=0," ",IF((L141)&gt;0,L141))</f>
        <v xml:space="preserve"> </v>
      </c>
      <c r="AD141" s="321"/>
      <c r="AE141" s="321"/>
      <c r="AF141" s="321"/>
      <c r="AG141" s="321"/>
      <c r="AH141" s="321"/>
      <c r="AI141" s="321"/>
      <c r="AJ141" s="321"/>
      <c r="AK141" s="321"/>
      <c r="AL141" s="321"/>
      <c r="AM141" s="321"/>
      <c r="AN141" s="21"/>
      <c r="AO141" s="24"/>
      <c r="AP141" s="96" t="str">
        <f t="shared" ref="AP141:AP150" si="148">+IF((AC141)=0," ",IF((AC141)&gt;0,AC141))</f>
        <v xml:space="preserve"> </v>
      </c>
      <c r="AQ141" s="69" t="str">
        <f t="shared" ref="AQ141:AQ150" si="149">+IF((AD141-M141)=0," ",IF((AD141-M141)&lt;0,(AD141-M141)*-1,(AD141-M141)))</f>
        <v xml:space="preserve"> </v>
      </c>
      <c r="AR141" s="85" t="str">
        <f t="shared" ref="AR141:AR150" si="150">+IF((AD141-M141)=0," ",IF((AD141-M141)&lt;-1,"Servidores excedentes",IF((AD141-M141)=1,"Servidor requerido",IF((AD141-M141)=-1,"Servidor excedente",IF((AD141-M141)&gt;1,"Servidores requeridos","")))))</f>
        <v xml:space="preserve"> </v>
      </c>
      <c r="AS141" s="70" t="str">
        <f t="shared" si="99"/>
        <v xml:space="preserve"> </v>
      </c>
      <c r="AT141" s="314"/>
      <c r="AU141" s="69" t="str">
        <f t="shared" ref="AU141:AU150" si="151">+IF((AE141-N141)=0," ",IF((AE141-N141)&lt;0,(AE141-N141)*-1,(AE141-N141)))</f>
        <v xml:space="preserve"> </v>
      </c>
      <c r="AV141" s="85" t="str">
        <f t="shared" ref="AV141:AV150" si="152">+IF((AE141-N141)=0," ",IF((AE141-N141)&lt;-1,"Servidores excedentes",IF((AE141-N141)=1,"Servidor requerido",IF((AE141-N141)=-1,"Servidor excedente",IF((AE141-N141)&gt;1,"Servidores requeridos","")))))</f>
        <v xml:space="preserve"> </v>
      </c>
      <c r="AW141" s="70" t="str">
        <f t="shared" si="100"/>
        <v xml:space="preserve"> </v>
      </c>
      <c r="AX141" s="314"/>
      <c r="AY141" s="205" t="str">
        <f t="shared" ref="AY141:AY150" si="153">IF((AF141-O141)=0," ",IF((AF141-O141)&lt;0,(AF141-O141)*-1,(AF141-O141)))</f>
        <v xml:space="preserve"> </v>
      </c>
      <c r="AZ141" s="206" t="str">
        <f t="shared" ref="AZ141:AZ150" si="154">+IF((AF141-O141)=0," ",IF((AF141-O141)&lt;-1,"Servidores excedentes",IF((AF141-O141)=1,"Servidor requerido",IF((AF141-O141)=-1,"Servidor excedente",IF((AF141-O141)&gt;1,"Servidores requeridos","")))))</f>
        <v xml:space="preserve"> </v>
      </c>
      <c r="BA141" s="207" t="str">
        <f t="shared" si="101"/>
        <v xml:space="preserve"> </v>
      </c>
      <c r="BB141" s="315"/>
      <c r="BC141" s="205" t="str">
        <f t="shared" ref="BC141:BC150" si="155">+IF((AG141-P141)=0," ",IF((AG141-P141)&lt;0,(AG141-P141)*-1,(AG141-P141)))</f>
        <v xml:space="preserve"> </v>
      </c>
      <c r="BD141" s="206" t="str">
        <f t="shared" ref="BD141:BD150" si="156">+IF((AG141-P141)=0," ",IF((AG141-P141)&lt;-1,"Servidores excedentes",IF((AG141-P141)=1,"Servidor requerido",IF((AG141-P141)=-1,"Servidor excedente",IF((AG141-P141)&gt;1,"Servidores requeridos","")))))</f>
        <v xml:space="preserve"> </v>
      </c>
      <c r="BE141" s="207" t="str">
        <f t="shared" si="102"/>
        <v xml:space="preserve"> </v>
      </c>
      <c r="BF141" s="314"/>
      <c r="BG141" s="78" t="str">
        <f t="shared" ref="BG141:BG150" si="157">IF((AH141-Q141)=0," ",IF((AH141-Q141)&lt;0,(AH141-Q141)*-1,(AH141-Q141)))</f>
        <v xml:space="preserve"> </v>
      </c>
      <c r="BH141" s="87" t="str">
        <f t="shared" ref="BH141:BH150" si="158">+IF((AH141-Q141)=0," ", IF((AH141-Q141)=-1,"Servidor excedente",IF((AH141-Q141)&lt;-1,"Servidores excedentes", IF((AH141-Q141)=1,"Servidor requerido", IF((AH141-Q141)&gt;1,"Servidores requeridos","")))))</f>
        <v xml:space="preserve"> </v>
      </c>
      <c r="BI141" s="79" t="str">
        <f t="shared" si="103"/>
        <v xml:space="preserve"> </v>
      </c>
      <c r="BJ141" s="316"/>
      <c r="BK141" s="78" t="str">
        <f t="shared" ref="BK141:BK150" si="159">+IF((AI141-R141)=0," ",IF((AI141-R141)&lt;0,(AI141-R141)*-1,(AI141-R141)))</f>
        <v xml:space="preserve"> </v>
      </c>
      <c r="BL141" s="87" t="str">
        <f t="shared" ref="BL141:BL150" si="160">+IF((AI141-R141)=0," ",IF((AI141-R141)&lt;-1,"Servidores excedentes",IF((AI141-R141)=1,"Servidor requerido",IF((AI141-R141)=-1,"Servidor excedente",IF((AI141-R141)&gt;1,"Servidores requeridos","")))))</f>
        <v xml:space="preserve"> </v>
      </c>
      <c r="BM141" s="79" t="str">
        <f t="shared" si="104"/>
        <v xml:space="preserve"> </v>
      </c>
      <c r="BN141" s="314"/>
      <c r="BO141" s="80" t="str">
        <f t="shared" ref="BO141:BO150" si="161">IF((AJ141-S141)=0," ",IF((AJ141-S141)&lt;0,(AJ141-S141)*-1,(AJ141-S141)))</f>
        <v xml:space="preserve"> </v>
      </c>
      <c r="BP141" s="88" t="str">
        <f t="shared" ref="BP141:BP150" si="162">+IF((AJ141-S141)=0," ",IF((AJ141-S141)=1,"Servidor requerido",IF((AJ141-S141)&gt;1,"Servidores requeridos",IF((AJ141-S141)=-1,"Servidor excedente",IF((AJ141-S141)&lt;-1,"Servidores excedentes","")))))</f>
        <v xml:space="preserve"> </v>
      </c>
      <c r="BQ141" s="81" t="str">
        <f t="shared" si="105"/>
        <v xml:space="preserve"> </v>
      </c>
      <c r="BR141" s="317"/>
      <c r="BS141" s="201" t="str">
        <f t="shared" ref="BS141:BS150" si="163">IF((AK141-T141)=0," ",IF((AK141-T141)&lt;0,(AK141-T141)*-1,(AK141-T141)))</f>
        <v xml:space="preserve"> </v>
      </c>
      <c r="BT141" s="202" t="str">
        <f t="shared" ref="BT141:BT150" si="164">+IF((AK141-T141)=0," ",IF((AK141-T141)=1,"Servidor requerido",IF((AK141-T141)&gt;1,"Servidores requeridos",IF((AK141-T141)=-1,"Servidor excedente",IF((AK141-T141)&lt;-1,"Servidores excedentes","")))))</f>
        <v xml:space="preserve"> </v>
      </c>
      <c r="BU141" s="203" t="str">
        <f t="shared" si="106"/>
        <v xml:space="preserve"> </v>
      </c>
      <c r="BV141" s="318"/>
      <c r="BW141" s="82" t="str">
        <f t="shared" ref="BW141:BW150" si="165">IF((AL141-U141)=0," ",IF((AL141-U141)&lt;0,(AL141-U141)*-1,(AL141-U141)))</f>
        <v xml:space="preserve"> </v>
      </c>
      <c r="BX141" s="89" t="str">
        <f t="shared" ref="BX141:BX150" si="166">+IF((AL141-U141)=0," ",IF((AL141-U141)=1,"Servidor requerido",IF((AL141-U141)&gt;1,"Servidores requeridos",IF((AL141-U141)=-1,"Servidor excedente",IF((AL141-U141)&lt;-1,"Servidores excedentes","")))))</f>
        <v xml:space="preserve"> </v>
      </c>
      <c r="BY141" s="83" t="str">
        <f t="shared" si="107"/>
        <v xml:space="preserve"> </v>
      </c>
      <c r="BZ141" s="317"/>
      <c r="CA141" s="227" t="str">
        <f t="shared" ref="CA141:CA150" si="167">IF((AM141-V141)=0," ",IF((AM141-V141)&lt;0,(AM141-V141)*-1,(AM141-V141)))</f>
        <v xml:space="preserve"> </v>
      </c>
      <c r="CB141" s="228" t="str">
        <f t="shared" ref="CB141:CB150" si="168">+IF((AM141-V141)=0," ",IF((AM141-V141)=1,"Servidor requerido",IF((AM141-V141)&gt;1,"Servidores requeridos",IF((AM141-V141)=-1,"Servidor excedente",IF((AM141-V141)&lt;-1,"Servidores excedentes","")))))</f>
        <v xml:space="preserve"> </v>
      </c>
      <c r="CC141" s="229" t="str">
        <f t="shared" si="108"/>
        <v xml:space="preserve"> </v>
      </c>
      <c r="CD141" s="317"/>
      <c r="CE141" s="27"/>
      <c r="CG141" s="98" t="str">
        <f t="shared" si="140"/>
        <v xml:space="preserve"> </v>
      </c>
      <c r="CH141" s="98" t="str">
        <f t="shared" si="140"/>
        <v xml:space="preserve"> </v>
      </c>
      <c r="CI141" s="98" t="str">
        <f t="shared" si="140"/>
        <v xml:space="preserve"> </v>
      </c>
      <c r="CK141" s="98" t="str">
        <f t="shared" si="141"/>
        <v xml:space="preserve"> </v>
      </c>
      <c r="CL141" s="98" t="str">
        <f t="shared" si="141"/>
        <v xml:space="preserve"> </v>
      </c>
      <c r="CM141" s="98" t="str">
        <f t="shared" si="141"/>
        <v xml:space="preserve"> </v>
      </c>
      <c r="CO141" s="22"/>
      <c r="DB141" s="28"/>
    </row>
    <row r="142" spans="1:106" s="26" customFormat="1" ht="24.95" customHeight="1" x14ac:dyDescent="0.25">
      <c r="A142" s="24"/>
      <c r="B142" s="311"/>
      <c r="C142" s="784"/>
      <c r="D142" s="785"/>
      <c r="E142" s="785"/>
      <c r="F142" s="786"/>
      <c r="G142" s="321"/>
      <c r="H142" s="321"/>
      <c r="I142" s="321"/>
      <c r="J142" s="321"/>
      <c r="K142" s="321"/>
      <c r="L142" s="321"/>
      <c r="M142" s="321"/>
      <c r="N142" s="321"/>
      <c r="O142" s="321"/>
      <c r="P142" s="321"/>
      <c r="Q142" s="321"/>
      <c r="R142" s="321"/>
      <c r="S142" s="321"/>
      <c r="T142" s="321"/>
      <c r="U142" s="321"/>
      <c r="V142" s="321"/>
      <c r="W142" s="179"/>
      <c r="X142" s="319" t="str">
        <f t="shared" si="142"/>
        <v xml:space="preserve"> </v>
      </c>
      <c r="Y142" s="319" t="str">
        <f t="shared" si="143"/>
        <v xml:space="preserve"> </v>
      </c>
      <c r="Z142" s="319" t="str">
        <f t="shared" si="144"/>
        <v xml:space="preserve"> </v>
      </c>
      <c r="AA142" s="319" t="str">
        <f t="shared" si="145"/>
        <v xml:space="preserve"> </v>
      </c>
      <c r="AB142" s="319" t="str">
        <f t="shared" si="146"/>
        <v xml:space="preserve"> </v>
      </c>
      <c r="AC142" s="96" t="str">
        <f t="shared" si="147"/>
        <v xml:space="preserve"> </v>
      </c>
      <c r="AD142" s="321"/>
      <c r="AE142" s="321"/>
      <c r="AF142" s="321"/>
      <c r="AG142" s="321"/>
      <c r="AH142" s="321"/>
      <c r="AI142" s="321"/>
      <c r="AJ142" s="321"/>
      <c r="AK142" s="321"/>
      <c r="AL142" s="321"/>
      <c r="AM142" s="321"/>
      <c r="AN142" s="21"/>
      <c r="AO142" s="24"/>
      <c r="AP142" s="96" t="str">
        <f t="shared" si="148"/>
        <v xml:space="preserve"> </v>
      </c>
      <c r="AQ142" s="69" t="str">
        <f t="shared" si="149"/>
        <v xml:space="preserve"> </v>
      </c>
      <c r="AR142" s="85" t="str">
        <f t="shared" si="150"/>
        <v xml:space="preserve"> </v>
      </c>
      <c r="AS142" s="70" t="str">
        <f t="shared" ref="AS142:AS150" si="169">IF(OR(AR142="Servidor excedente",AR142="Servidores excedentes"),"ñ",IF(OR(AR142="Servidores requeridos",AR142="Servidor requerido"),"ò"," "))</f>
        <v xml:space="preserve"> </v>
      </c>
      <c r="AT142" s="314"/>
      <c r="AU142" s="69" t="str">
        <f t="shared" si="151"/>
        <v xml:space="preserve"> </v>
      </c>
      <c r="AV142" s="85" t="str">
        <f t="shared" si="152"/>
        <v xml:space="preserve"> </v>
      </c>
      <c r="AW142" s="70" t="str">
        <f t="shared" ref="AW142:AW150" si="170">IF(OR(AV142="Servidor excedente",AV142="Servidores excedentes"),"ñ",IF(OR(AV142="Servidores requeridos",AV142="Servidor requerido"),"ò"," "))</f>
        <v xml:space="preserve"> </v>
      </c>
      <c r="AX142" s="314"/>
      <c r="AY142" s="205" t="str">
        <f t="shared" si="153"/>
        <v xml:space="preserve"> </v>
      </c>
      <c r="AZ142" s="206" t="str">
        <f t="shared" si="154"/>
        <v xml:space="preserve"> </v>
      </c>
      <c r="BA142" s="207" t="str">
        <f t="shared" ref="BA142:BA150" si="171">IF(OR(AZ142="Servidor excedente",AZ142="Servidores excedentes"),"ñ",IF(OR(AZ142="Servidores requeridos",AZ142="Servidor requerido"),"ò"," "))</f>
        <v xml:space="preserve"> </v>
      </c>
      <c r="BB142" s="315"/>
      <c r="BC142" s="205" t="str">
        <f t="shared" si="155"/>
        <v xml:space="preserve"> </v>
      </c>
      <c r="BD142" s="206" t="str">
        <f t="shared" si="156"/>
        <v xml:space="preserve"> </v>
      </c>
      <c r="BE142" s="207" t="str">
        <f t="shared" ref="BE142:BE150" si="172">IF(OR(BD142="Servidor excedente",BD142="Servidores excedentes"),"ñ",IF(OR(BD142="Servidores requeridos",BD142="Servidor requerido"),"ò"," "))</f>
        <v xml:space="preserve"> </v>
      </c>
      <c r="BF142" s="314"/>
      <c r="BG142" s="78" t="str">
        <f t="shared" si="157"/>
        <v xml:space="preserve"> </v>
      </c>
      <c r="BH142" s="87" t="str">
        <f t="shared" si="158"/>
        <v xml:space="preserve"> </v>
      </c>
      <c r="BI142" s="79" t="str">
        <f t="shared" ref="BI142:BI150" si="173">IF(OR(BH142="Servidor excedente",BH142="Servidores excedentes"),"ñ",IF(OR(BH142="Servidores requeridos",BH142="Servidor requerido"),"ò"," "))</f>
        <v xml:space="preserve"> </v>
      </c>
      <c r="BJ142" s="316"/>
      <c r="BK142" s="78" t="str">
        <f t="shared" si="159"/>
        <v xml:space="preserve"> </v>
      </c>
      <c r="BL142" s="87" t="str">
        <f t="shared" si="160"/>
        <v xml:space="preserve"> </v>
      </c>
      <c r="BM142" s="79" t="str">
        <f t="shared" ref="BM142:BM150" si="174">IF(OR(BL142="Servidor excedente",BL142="Servidores excedentes"),"ñ",IF(OR(BL142="Servidores requeridos",BL142="Servidor requerido"),"ò"," "))</f>
        <v xml:space="preserve"> </v>
      </c>
      <c r="BN142" s="314"/>
      <c r="BO142" s="80" t="str">
        <f t="shared" si="161"/>
        <v xml:space="preserve"> </v>
      </c>
      <c r="BP142" s="88" t="str">
        <f t="shared" si="162"/>
        <v xml:space="preserve"> </v>
      </c>
      <c r="BQ142" s="81" t="str">
        <f t="shared" ref="BQ142:BQ150" si="175">IF(OR(BP142="Servidor excedente",BP142="Servidores excedentes"),"ñ",IF(OR(BP142="Servidores requeridos",BP142="Servidor requerido"),"ò"," "))</f>
        <v xml:space="preserve"> </v>
      </c>
      <c r="BR142" s="317"/>
      <c r="BS142" s="201" t="str">
        <f t="shared" si="163"/>
        <v xml:space="preserve"> </v>
      </c>
      <c r="BT142" s="202" t="str">
        <f t="shared" si="164"/>
        <v xml:space="preserve"> </v>
      </c>
      <c r="BU142" s="203" t="str">
        <f t="shared" ref="BU142:BU150" si="176">IF(OR(BT142="Servidor excedente",BT142="Servidores excedentes"),"ñ",IF(OR(BT142="Servidores requeridos",BT142="Servidor requerido"),"ò"," "))</f>
        <v xml:space="preserve"> </v>
      </c>
      <c r="BV142" s="318"/>
      <c r="BW142" s="82" t="str">
        <f t="shared" si="165"/>
        <v xml:space="preserve"> </v>
      </c>
      <c r="BX142" s="89" t="str">
        <f t="shared" si="166"/>
        <v xml:space="preserve"> </v>
      </c>
      <c r="BY142" s="83" t="str">
        <f t="shared" ref="BY142:BY150" si="177">IF(OR(BX142="Servidor excedente",BX142="Servidores excedentes"),"ñ",IF(OR(BX142="Servidores requeridos",BX142="Servidor requerido"),"ò"," "))</f>
        <v xml:space="preserve"> </v>
      </c>
      <c r="BZ142" s="317"/>
      <c r="CA142" s="227" t="str">
        <f t="shared" si="167"/>
        <v xml:space="preserve"> </v>
      </c>
      <c r="CB142" s="228" t="str">
        <f t="shared" si="168"/>
        <v xml:space="preserve"> </v>
      </c>
      <c r="CC142" s="229" t="str">
        <f t="shared" ref="CC142:CC150" si="178">IF(OR(CB142="Servidor excedente",CB142="Servidores excedentes"),"ñ",IF(OR(CB142="Servidores requeridos",CB142="Servidor requerido"),"ò"," "))</f>
        <v xml:space="preserve"> </v>
      </c>
      <c r="CD142" s="317"/>
      <c r="CE142" s="27"/>
      <c r="CG142" s="98" t="str">
        <f t="shared" si="140"/>
        <v xml:space="preserve"> </v>
      </c>
      <c r="CH142" s="98" t="str">
        <f t="shared" si="140"/>
        <v xml:space="preserve"> </v>
      </c>
      <c r="CI142" s="98" t="str">
        <f t="shared" si="140"/>
        <v xml:space="preserve"> </v>
      </c>
      <c r="CK142" s="98" t="str">
        <f t="shared" si="141"/>
        <v xml:space="preserve"> </v>
      </c>
      <c r="CL142" s="98" t="str">
        <f t="shared" si="141"/>
        <v xml:space="preserve"> </v>
      </c>
      <c r="CM142" s="98" t="str">
        <f t="shared" si="141"/>
        <v xml:space="preserve"> </v>
      </c>
      <c r="CO142" s="22"/>
      <c r="DB142" s="28"/>
    </row>
    <row r="143" spans="1:106" s="26" customFormat="1" ht="24.95" customHeight="1" x14ac:dyDescent="0.25">
      <c r="A143" s="24"/>
      <c r="B143" s="311"/>
      <c r="C143" s="784"/>
      <c r="D143" s="785"/>
      <c r="E143" s="785"/>
      <c r="F143" s="786"/>
      <c r="G143" s="321"/>
      <c r="H143" s="321"/>
      <c r="I143" s="321"/>
      <c r="J143" s="321"/>
      <c r="K143" s="321"/>
      <c r="L143" s="321"/>
      <c r="M143" s="321"/>
      <c r="N143" s="321"/>
      <c r="O143" s="321"/>
      <c r="P143" s="321"/>
      <c r="Q143" s="321"/>
      <c r="R143" s="321"/>
      <c r="S143" s="321"/>
      <c r="T143" s="321"/>
      <c r="U143" s="321"/>
      <c r="V143" s="321"/>
      <c r="W143" s="179"/>
      <c r="X143" s="319" t="str">
        <f t="shared" si="142"/>
        <v xml:space="preserve"> </v>
      </c>
      <c r="Y143" s="319" t="str">
        <f t="shared" si="143"/>
        <v xml:space="preserve"> </v>
      </c>
      <c r="Z143" s="319" t="str">
        <f t="shared" si="144"/>
        <v xml:space="preserve"> </v>
      </c>
      <c r="AA143" s="319" t="str">
        <f t="shared" si="145"/>
        <v xml:space="preserve"> </v>
      </c>
      <c r="AB143" s="319" t="str">
        <f t="shared" si="146"/>
        <v xml:space="preserve"> </v>
      </c>
      <c r="AC143" s="96" t="str">
        <f t="shared" si="147"/>
        <v xml:space="preserve"> </v>
      </c>
      <c r="AD143" s="321"/>
      <c r="AE143" s="321"/>
      <c r="AF143" s="321"/>
      <c r="AG143" s="321"/>
      <c r="AH143" s="321"/>
      <c r="AI143" s="321"/>
      <c r="AJ143" s="321"/>
      <c r="AK143" s="321"/>
      <c r="AL143" s="321"/>
      <c r="AM143" s="321"/>
      <c r="AN143" s="21"/>
      <c r="AO143" s="24"/>
      <c r="AP143" s="96" t="str">
        <f t="shared" si="148"/>
        <v xml:space="preserve"> </v>
      </c>
      <c r="AQ143" s="69" t="str">
        <f t="shared" si="149"/>
        <v xml:space="preserve"> </v>
      </c>
      <c r="AR143" s="85" t="str">
        <f t="shared" si="150"/>
        <v xml:space="preserve"> </v>
      </c>
      <c r="AS143" s="70" t="str">
        <f t="shared" si="169"/>
        <v xml:space="preserve"> </v>
      </c>
      <c r="AT143" s="314"/>
      <c r="AU143" s="69" t="str">
        <f t="shared" si="151"/>
        <v xml:space="preserve"> </v>
      </c>
      <c r="AV143" s="85" t="str">
        <f t="shared" si="152"/>
        <v xml:space="preserve"> </v>
      </c>
      <c r="AW143" s="70" t="str">
        <f t="shared" si="170"/>
        <v xml:space="preserve"> </v>
      </c>
      <c r="AX143" s="314"/>
      <c r="AY143" s="205" t="str">
        <f t="shared" si="153"/>
        <v xml:space="preserve"> </v>
      </c>
      <c r="AZ143" s="206" t="str">
        <f t="shared" si="154"/>
        <v xml:space="preserve"> </v>
      </c>
      <c r="BA143" s="207" t="str">
        <f t="shared" si="171"/>
        <v xml:space="preserve"> </v>
      </c>
      <c r="BB143" s="315"/>
      <c r="BC143" s="205" t="str">
        <f t="shared" si="155"/>
        <v xml:space="preserve"> </v>
      </c>
      <c r="BD143" s="206" t="str">
        <f t="shared" si="156"/>
        <v xml:space="preserve"> </v>
      </c>
      <c r="BE143" s="207" t="str">
        <f t="shared" si="172"/>
        <v xml:space="preserve"> </v>
      </c>
      <c r="BF143" s="314"/>
      <c r="BG143" s="78" t="str">
        <f t="shared" si="157"/>
        <v xml:space="preserve"> </v>
      </c>
      <c r="BH143" s="87" t="str">
        <f t="shared" si="158"/>
        <v xml:space="preserve"> </v>
      </c>
      <c r="BI143" s="79" t="str">
        <f t="shared" si="173"/>
        <v xml:space="preserve"> </v>
      </c>
      <c r="BJ143" s="316"/>
      <c r="BK143" s="78" t="str">
        <f t="shared" si="159"/>
        <v xml:space="preserve"> </v>
      </c>
      <c r="BL143" s="87" t="str">
        <f t="shared" si="160"/>
        <v xml:space="preserve"> </v>
      </c>
      <c r="BM143" s="79" t="str">
        <f t="shared" si="174"/>
        <v xml:space="preserve"> </v>
      </c>
      <c r="BN143" s="314"/>
      <c r="BO143" s="80" t="str">
        <f t="shared" si="161"/>
        <v xml:space="preserve"> </v>
      </c>
      <c r="BP143" s="88" t="str">
        <f t="shared" si="162"/>
        <v xml:space="preserve"> </v>
      </c>
      <c r="BQ143" s="81" t="str">
        <f t="shared" si="175"/>
        <v xml:space="preserve"> </v>
      </c>
      <c r="BR143" s="317"/>
      <c r="BS143" s="201" t="str">
        <f t="shared" si="163"/>
        <v xml:space="preserve"> </v>
      </c>
      <c r="BT143" s="202" t="str">
        <f t="shared" si="164"/>
        <v xml:space="preserve"> </v>
      </c>
      <c r="BU143" s="203" t="str">
        <f t="shared" si="176"/>
        <v xml:space="preserve"> </v>
      </c>
      <c r="BV143" s="318"/>
      <c r="BW143" s="82" t="str">
        <f t="shared" si="165"/>
        <v xml:space="preserve"> </v>
      </c>
      <c r="BX143" s="89" t="str">
        <f t="shared" si="166"/>
        <v xml:space="preserve"> </v>
      </c>
      <c r="BY143" s="83" t="str">
        <f t="shared" si="177"/>
        <v xml:space="preserve"> </v>
      </c>
      <c r="BZ143" s="317"/>
      <c r="CA143" s="227" t="str">
        <f t="shared" si="167"/>
        <v xml:space="preserve"> </v>
      </c>
      <c r="CB143" s="228" t="str">
        <f t="shared" si="168"/>
        <v xml:space="preserve"> </v>
      </c>
      <c r="CC143" s="229" t="str">
        <f t="shared" si="178"/>
        <v xml:space="preserve"> </v>
      </c>
      <c r="CD143" s="317"/>
      <c r="CE143" s="27"/>
      <c r="CG143" s="98" t="str">
        <f t="shared" si="140"/>
        <v xml:space="preserve"> </v>
      </c>
      <c r="CH143" s="98" t="str">
        <f t="shared" si="140"/>
        <v xml:space="preserve"> </v>
      </c>
      <c r="CI143" s="98" t="str">
        <f t="shared" si="140"/>
        <v xml:space="preserve"> </v>
      </c>
      <c r="CK143" s="98" t="str">
        <f t="shared" si="141"/>
        <v xml:space="preserve"> </v>
      </c>
      <c r="CL143" s="98" t="str">
        <f t="shared" si="141"/>
        <v xml:space="preserve"> </v>
      </c>
      <c r="CM143" s="98" t="str">
        <f t="shared" si="141"/>
        <v xml:space="preserve"> </v>
      </c>
      <c r="CO143" s="22"/>
      <c r="DB143" s="28"/>
    </row>
    <row r="144" spans="1:106" s="26" customFormat="1" ht="24.95" customHeight="1" x14ac:dyDescent="0.25">
      <c r="A144" s="24"/>
      <c r="B144" s="311"/>
      <c r="C144" s="784"/>
      <c r="D144" s="785"/>
      <c r="E144" s="785"/>
      <c r="F144" s="786"/>
      <c r="G144" s="321"/>
      <c r="H144" s="321"/>
      <c r="I144" s="321"/>
      <c r="J144" s="321"/>
      <c r="K144" s="321"/>
      <c r="L144" s="321"/>
      <c r="M144" s="321"/>
      <c r="N144" s="321"/>
      <c r="O144" s="321"/>
      <c r="P144" s="321"/>
      <c r="Q144" s="321"/>
      <c r="R144" s="321"/>
      <c r="S144" s="321"/>
      <c r="T144" s="321"/>
      <c r="U144" s="321"/>
      <c r="V144" s="321"/>
      <c r="W144" s="179"/>
      <c r="X144" s="319" t="str">
        <f t="shared" si="142"/>
        <v xml:space="preserve"> </v>
      </c>
      <c r="Y144" s="319" t="str">
        <f t="shared" si="143"/>
        <v xml:space="preserve"> </v>
      </c>
      <c r="Z144" s="319" t="str">
        <f t="shared" si="144"/>
        <v xml:space="preserve"> </v>
      </c>
      <c r="AA144" s="319" t="str">
        <f t="shared" si="145"/>
        <v xml:space="preserve"> </v>
      </c>
      <c r="AB144" s="319" t="str">
        <f t="shared" si="146"/>
        <v xml:space="preserve"> </v>
      </c>
      <c r="AC144" s="96" t="str">
        <f t="shared" si="147"/>
        <v xml:space="preserve"> </v>
      </c>
      <c r="AD144" s="321"/>
      <c r="AE144" s="321"/>
      <c r="AF144" s="321"/>
      <c r="AG144" s="321"/>
      <c r="AH144" s="321"/>
      <c r="AI144" s="321"/>
      <c r="AJ144" s="321"/>
      <c r="AK144" s="321"/>
      <c r="AL144" s="321"/>
      <c r="AM144" s="321"/>
      <c r="AN144" s="21"/>
      <c r="AO144" s="24"/>
      <c r="AP144" s="96" t="str">
        <f t="shared" si="148"/>
        <v xml:space="preserve"> </v>
      </c>
      <c r="AQ144" s="69" t="str">
        <f t="shared" si="149"/>
        <v xml:space="preserve"> </v>
      </c>
      <c r="AR144" s="85" t="str">
        <f t="shared" si="150"/>
        <v xml:space="preserve"> </v>
      </c>
      <c r="AS144" s="70" t="str">
        <f t="shared" si="169"/>
        <v xml:space="preserve"> </v>
      </c>
      <c r="AT144" s="314"/>
      <c r="AU144" s="69" t="str">
        <f t="shared" si="151"/>
        <v xml:space="preserve"> </v>
      </c>
      <c r="AV144" s="85" t="str">
        <f t="shared" si="152"/>
        <v xml:space="preserve"> </v>
      </c>
      <c r="AW144" s="70" t="str">
        <f t="shared" si="170"/>
        <v xml:space="preserve"> </v>
      </c>
      <c r="AX144" s="314"/>
      <c r="AY144" s="205" t="str">
        <f t="shared" si="153"/>
        <v xml:space="preserve"> </v>
      </c>
      <c r="AZ144" s="206" t="str">
        <f t="shared" si="154"/>
        <v xml:space="preserve"> </v>
      </c>
      <c r="BA144" s="207" t="str">
        <f t="shared" si="171"/>
        <v xml:space="preserve"> </v>
      </c>
      <c r="BB144" s="315"/>
      <c r="BC144" s="205" t="str">
        <f t="shared" si="155"/>
        <v xml:space="preserve"> </v>
      </c>
      <c r="BD144" s="206" t="str">
        <f t="shared" si="156"/>
        <v xml:space="preserve"> </v>
      </c>
      <c r="BE144" s="207" t="str">
        <f t="shared" si="172"/>
        <v xml:space="preserve"> </v>
      </c>
      <c r="BF144" s="314"/>
      <c r="BG144" s="78" t="str">
        <f t="shared" si="157"/>
        <v xml:space="preserve"> </v>
      </c>
      <c r="BH144" s="87" t="str">
        <f t="shared" si="158"/>
        <v xml:space="preserve"> </v>
      </c>
      <c r="BI144" s="79" t="str">
        <f t="shared" si="173"/>
        <v xml:space="preserve"> </v>
      </c>
      <c r="BJ144" s="316"/>
      <c r="BK144" s="78" t="str">
        <f t="shared" si="159"/>
        <v xml:space="preserve"> </v>
      </c>
      <c r="BL144" s="87" t="str">
        <f t="shared" si="160"/>
        <v xml:space="preserve"> </v>
      </c>
      <c r="BM144" s="79" t="str">
        <f t="shared" si="174"/>
        <v xml:space="preserve"> </v>
      </c>
      <c r="BN144" s="314"/>
      <c r="BO144" s="80" t="str">
        <f t="shared" si="161"/>
        <v xml:space="preserve"> </v>
      </c>
      <c r="BP144" s="88" t="str">
        <f t="shared" si="162"/>
        <v xml:space="preserve"> </v>
      </c>
      <c r="BQ144" s="81" t="str">
        <f t="shared" si="175"/>
        <v xml:space="preserve"> </v>
      </c>
      <c r="BR144" s="317"/>
      <c r="BS144" s="201" t="str">
        <f t="shared" si="163"/>
        <v xml:space="preserve"> </v>
      </c>
      <c r="BT144" s="202" t="str">
        <f t="shared" si="164"/>
        <v xml:space="preserve"> </v>
      </c>
      <c r="BU144" s="203" t="str">
        <f t="shared" si="176"/>
        <v xml:space="preserve"> </v>
      </c>
      <c r="BV144" s="318"/>
      <c r="BW144" s="82" t="str">
        <f t="shared" si="165"/>
        <v xml:space="preserve"> </v>
      </c>
      <c r="BX144" s="89" t="str">
        <f t="shared" si="166"/>
        <v xml:space="preserve"> </v>
      </c>
      <c r="BY144" s="83" t="str">
        <f t="shared" si="177"/>
        <v xml:space="preserve"> </v>
      </c>
      <c r="BZ144" s="317"/>
      <c r="CA144" s="227" t="str">
        <f t="shared" si="167"/>
        <v xml:space="preserve"> </v>
      </c>
      <c r="CB144" s="228" t="str">
        <f t="shared" si="168"/>
        <v xml:space="preserve"> </v>
      </c>
      <c r="CC144" s="229" t="str">
        <f t="shared" si="178"/>
        <v xml:space="preserve"> </v>
      </c>
      <c r="CD144" s="317"/>
      <c r="CE144" s="27"/>
      <c r="CG144" s="98" t="str">
        <f t="shared" si="140"/>
        <v xml:space="preserve"> </v>
      </c>
      <c r="CH144" s="98" t="str">
        <f t="shared" si="140"/>
        <v xml:space="preserve"> </v>
      </c>
      <c r="CI144" s="98" t="str">
        <f t="shared" si="140"/>
        <v xml:space="preserve"> </v>
      </c>
      <c r="CK144" s="98" t="str">
        <f t="shared" si="141"/>
        <v xml:space="preserve"> </v>
      </c>
      <c r="CL144" s="98" t="str">
        <f t="shared" si="141"/>
        <v xml:space="preserve"> </v>
      </c>
      <c r="CM144" s="98" t="str">
        <f t="shared" si="141"/>
        <v xml:space="preserve"> </v>
      </c>
      <c r="CO144" s="22"/>
      <c r="DB144" s="28"/>
    </row>
    <row r="145" spans="1:107" s="26" customFormat="1" ht="24.95" customHeight="1" x14ac:dyDescent="0.25">
      <c r="A145" s="24"/>
      <c r="B145" s="311"/>
      <c r="C145" s="784"/>
      <c r="D145" s="785"/>
      <c r="E145" s="785"/>
      <c r="F145" s="786"/>
      <c r="G145" s="321"/>
      <c r="H145" s="321"/>
      <c r="I145" s="321"/>
      <c r="J145" s="321"/>
      <c r="K145" s="321"/>
      <c r="L145" s="321"/>
      <c r="M145" s="321"/>
      <c r="N145" s="321"/>
      <c r="O145" s="321"/>
      <c r="P145" s="321"/>
      <c r="Q145" s="321"/>
      <c r="R145" s="321"/>
      <c r="S145" s="321"/>
      <c r="T145" s="321"/>
      <c r="U145" s="321"/>
      <c r="V145" s="321"/>
      <c r="W145" s="179"/>
      <c r="X145" s="319" t="str">
        <f t="shared" si="142"/>
        <v xml:space="preserve"> </v>
      </c>
      <c r="Y145" s="319" t="str">
        <f t="shared" si="143"/>
        <v xml:space="preserve"> </v>
      </c>
      <c r="Z145" s="319" t="str">
        <f t="shared" si="144"/>
        <v xml:space="preserve"> </v>
      </c>
      <c r="AA145" s="319" t="str">
        <f t="shared" si="145"/>
        <v xml:space="preserve"> </v>
      </c>
      <c r="AB145" s="319" t="str">
        <f t="shared" si="146"/>
        <v xml:space="preserve"> </v>
      </c>
      <c r="AC145" s="96" t="str">
        <f t="shared" si="147"/>
        <v xml:space="preserve"> </v>
      </c>
      <c r="AD145" s="321"/>
      <c r="AE145" s="321"/>
      <c r="AF145" s="321"/>
      <c r="AG145" s="321"/>
      <c r="AH145" s="321"/>
      <c r="AI145" s="321"/>
      <c r="AJ145" s="321"/>
      <c r="AK145" s="321"/>
      <c r="AL145" s="321"/>
      <c r="AM145" s="321"/>
      <c r="AN145" s="21"/>
      <c r="AO145" s="24"/>
      <c r="AP145" s="96" t="str">
        <f t="shared" si="148"/>
        <v xml:space="preserve"> </v>
      </c>
      <c r="AQ145" s="69" t="str">
        <f t="shared" si="149"/>
        <v xml:space="preserve"> </v>
      </c>
      <c r="AR145" s="85" t="str">
        <f t="shared" si="150"/>
        <v xml:space="preserve"> </v>
      </c>
      <c r="AS145" s="70" t="str">
        <f t="shared" si="169"/>
        <v xml:space="preserve"> </v>
      </c>
      <c r="AT145" s="314"/>
      <c r="AU145" s="69" t="str">
        <f t="shared" si="151"/>
        <v xml:space="preserve"> </v>
      </c>
      <c r="AV145" s="85" t="str">
        <f t="shared" si="152"/>
        <v xml:space="preserve"> </v>
      </c>
      <c r="AW145" s="70" t="str">
        <f t="shared" si="170"/>
        <v xml:space="preserve"> </v>
      </c>
      <c r="AX145" s="314"/>
      <c r="AY145" s="205" t="str">
        <f t="shared" si="153"/>
        <v xml:space="preserve"> </v>
      </c>
      <c r="AZ145" s="206" t="str">
        <f t="shared" si="154"/>
        <v xml:space="preserve"> </v>
      </c>
      <c r="BA145" s="207" t="str">
        <f t="shared" si="171"/>
        <v xml:space="preserve"> </v>
      </c>
      <c r="BB145" s="315"/>
      <c r="BC145" s="205" t="str">
        <f t="shared" si="155"/>
        <v xml:space="preserve"> </v>
      </c>
      <c r="BD145" s="206" t="str">
        <f t="shared" si="156"/>
        <v xml:space="preserve"> </v>
      </c>
      <c r="BE145" s="207" t="str">
        <f t="shared" si="172"/>
        <v xml:space="preserve"> </v>
      </c>
      <c r="BF145" s="314"/>
      <c r="BG145" s="78" t="str">
        <f t="shared" si="157"/>
        <v xml:space="preserve"> </v>
      </c>
      <c r="BH145" s="87" t="str">
        <f t="shared" si="158"/>
        <v xml:space="preserve"> </v>
      </c>
      <c r="BI145" s="79" t="str">
        <f t="shared" si="173"/>
        <v xml:space="preserve"> </v>
      </c>
      <c r="BJ145" s="316"/>
      <c r="BK145" s="78" t="str">
        <f t="shared" si="159"/>
        <v xml:space="preserve"> </v>
      </c>
      <c r="BL145" s="87" t="str">
        <f t="shared" si="160"/>
        <v xml:space="preserve"> </v>
      </c>
      <c r="BM145" s="79" t="str">
        <f t="shared" si="174"/>
        <v xml:space="preserve"> </v>
      </c>
      <c r="BN145" s="314"/>
      <c r="BO145" s="80" t="str">
        <f t="shared" si="161"/>
        <v xml:space="preserve"> </v>
      </c>
      <c r="BP145" s="88" t="str">
        <f t="shared" si="162"/>
        <v xml:space="preserve"> </v>
      </c>
      <c r="BQ145" s="81" t="str">
        <f t="shared" si="175"/>
        <v xml:space="preserve"> </v>
      </c>
      <c r="BR145" s="317"/>
      <c r="BS145" s="201" t="str">
        <f t="shared" si="163"/>
        <v xml:space="preserve"> </v>
      </c>
      <c r="BT145" s="202" t="str">
        <f t="shared" si="164"/>
        <v xml:space="preserve"> </v>
      </c>
      <c r="BU145" s="203" t="str">
        <f t="shared" si="176"/>
        <v xml:space="preserve"> </v>
      </c>
      <c r="BV145" s="318"/>
      <c r="BW145" s="82" t="str">
        <f t="shared" si="165"/>
        <v xml:space="preserve"> </v>
      </c>
      <c r="BX145" s="89" t="str">
        <f t="shared" si="166"/>
        <v xml:space="preserve"> </v>
      </c>
      <c r="BY145" s="83" t="str">
        <f t="shared" si="177"/>
        <v xml:space="preserve"> </v>
      </c>
      <c r="BZ145" s="317"/>
      <c r="CA145" s="227" t="str">
        <f t="shared" si="167"/>
        <v xml:space="preserve"> </v>
      </c>
      <c r="CB145" s="228" t="str">
        <f t="shared" si="168"/>
        <v xml:space="preserve"> </v>
      </c>
      <c r="CC145" s="229" t="str">
        <f t="shared" si="178"/>
        <v xml:space="preserve"> </v>
      </c>
      <c r="CD145" s="317"/>
      <c r="CE145" s="27"/>
      <c r="CG145" s="98" t="str">
        <f t="shared" si="140"/>
        <v xml:space="preserve"> </v>
      </c>
      <c r="CH145" s="98" t="str">
        <f t="shared" si="140"/>
        <v xml:space="preserve"> </v>
      </c>
      <c r="CI145" s="98" t="str">
        <f t="shared" si="140"/>
        <v xml:space="preserve"> </v>
      </c>
      <c r="CK145" s="98" t="str">
        <f t="shared" si="141"/>
        <v xml:space="preserve"> </v>
      </c>
      <c r="CL145" s="98" t="str">
        <f t="shared" si="141"/>
        <v xml:space="preserve"> </v>
      </c>
      <c r="CM145" s="98" t="str">
        <f t="shared" si="141"/>
        <v xml:space="preserve"> </v>
      </c>
      <c r="CO145" s="22"/>
      <c r="DB145" s="28"/>
    </row>
    <row r="146" spans="1:107" s="26" customFormat="1" ht="24.95" customHeight="1" x14ac:dyDescent="0.25">
      <c r="A146" s="24"/>
      <c r="B146" s="311"/>
      <c r="C146" s="784"/>
      <c r="D146" s="785"/>
      <c r="E146" s="785"/>
      <c r="F146" s="786"/>
      <c r="G146" s="321"/>
      <c r="H146" s="321"/>
      <c r="I146" s="321"/>
      <c r="J146" s="321"/>
      <c r="K146" s="321"/>
      <c r="L146" s="321"/>
      <c r="M146" s="321"/>
      <c r="N146" s="321"/>
      <c r="O146" s="321"/>
      <c r="P146" s="321"/>
      <c r="Q146" s="321"/>
      <c r="R146" s="321"/>
      <c r="S146" s="321"/>
      <c r="T146" s="321"/>
      <c r="U146" s="321"/>
      <c r="V146" s="321"/>
      <c r="W146" s="179"/>
      <c r="X146" s="319" t="str">
        <f t="shared" si="142"/>
        <v xml:space="preserve"> </v>
      </c>
      <c r="Y146" s="319" t="str">
        <f t="shared" si="143"/>
        <v xml:space="preserve"> </v>
      </c>
      <c r="Z146" s="319" t="str">
        <f t="shared" si="144"/>
        <v xml:space="preserve"> </v>
      </c>
      <c r="AA146" s="319" t="str">
        <f t="shared" si="145"/>
        <v xml:space="preserve"> </v>
      </c>
      <c r="AB146" s="319" t="str">
        <f t="shared" si="146"/>
        <v xml:space="preserve"> </v>
      </c>
      <c r="AC146" s="96" t="str">
        <f t="shared" si="147"/>
        <v xml:space="preserve"> </v>
      </c>
      <c r="AD146" s="321"/>
      <c r="AE146" s="321"/>
      <c r="AF146" s="321"/>
      <c r="AG146" s="321"/>
      <c r="AH146" s="321"/>
      <c r="AI146" s="321"/>
      <c r="AJ146" s="321"/>
      <c r="AK146" s="321"/>
      <c r="AL146" s="321"/>
      <c r="AM146" s="321"/>
      <c r="AN146" s="21"/>
      <c r="AO146" s="24"/>
      <c r="AP146" s="96" t="str">
        <f t="shared" si="148"/>
        <v xml:space="preserve"> </v>
      </c>
      <c r="AQ146" s="69" t="str">
        <f t="shared" si="149"/>
        <v xml:space="preserve"> </v>
      </c>
      <c r="AR146" s="85" t="str">
        <f t="shared" si="150"/>
        <v xml:space="preserve"> </v>
      </c>
      <c r="AS146" s="70" t="str">
        <f t="shared" si="169"/>
        <v xml:space="preserve"> </v>
      </c>
      <c r="AT146" s="314"/>
      <c r="AU146" s="69" t="str">
        <f t="shared" si="151"/>
        <v xml:space="preserve"> </v>
      </c>
      <c r="AV146" s="85" t="str">
        <f t="shared" si="152"/>
        <v xml:space="preserve"> </v>
      </c>
      <c r="AW146" s="70" t="str">
        <f t="shared" si="170"/>
        <v xml:space="preserve"> </v>
      </c>
      <c r="AX146" s="314"/>
      <c r="AY146" s="205" t="str">
        <f t="shared" si="153"/>
        <v xml:space="preserve"> </v>
      </c>
      <c r="AZ146" s="206" t="str">
        <f t="shared" si="154"/>
        <v xml:space="preserve"> </v>
      </c>
      <c r="BA146" s="207" t="str">
        <f t="shared" si="171"/>
        <v xml:space="preserve"> </v>
      </c>
      <c r="BB146" s="315"/>
      <c r="BC146" s="205" t="str">
        <f t="shared" si="155"/>
        <v xml:space="preserve"> </v>
      </c>
      <c r="BD146" s="206" t="str">
        <f t="shared" si="156"/>
        <v xml:space="preserve"> </v>
      </c>
      <c r="BE146" s="207" t="str">
        <f t="shared" si="172"/>
        <v xml:space="preserve"> </v>
      </c>
      <c r="BF146" s="314"/>
      <c r="BG146" s="78" t="str">
        <f t="shared" si="157"/>
        <v xml:space="preserve"> </v>
      </c>
      <c r="BH146" s="87" t="str">
        <f t="shared" si="158"/>
        <v xml:space="preserve"> </v>
      </c>
      <c r="BI146" s="79" t="str">
        <f t="shared" si="173"/>
        <v xml:space="preserve"> </v>
      </c>
      <c r="BJ146" s="316"/>
      <c r="BK146" s="78" t="str">
        <f t="shared" si="159"/>
        <v xml:space="preserve"> </v>
      </c>
      <c r="BL146" s="87" t="str">
        <f t="shared" si="160"/>
        <v xml:space="preserve"> </v>
      </c>
      <c r="BM146" s="79" t="str">
        <f t="shared" si="174"/>
        <v xml:space="preserve"> </v>
      </c>
      <c r="BN146" s="314"/>
      <c r="BO146" s="80" t="str">
        <f t="shared" si="161"/>
        <v xml:space="preserve"> </v>
      </c>
      <c r="BP146" s="88" t="str">
        <f t="shared" si="162"/>
        <v xml:space="preserve"> </v>
      </c>
      <c r="BQ146" s="81" t="str">
        <f t="shared" si="175"/>
        <v xml:space="preserve"> </v>
      </c>
      <c r="BR146" s="317"/>
      <c r="BS146" s="201" t="str">
        <f t="shared" si="163"/>
        <v xml:space="preserve"> </v>
      </c>
      <c r="BT146" s="202" t="str">
        <f t="shared" si="164"/>
        <v xml:space="preserve"> </v>
      </c>
      <c r="BU146" s="203" t="str">
        <f t="shared" si="176"/>
        <v xml:space="preserve"> </v>
      </c>
      <c r="BV146" s="318"/>
      <c r="BW146" s="82" t="str">
        <f t="shared" si="165"/>
        <v xml:space="preserve"> </v>
      </c>
      <c r="BX146" s="89" t="str">
        <f t="shared" si="166"/>
        <v xml:space="preserve"> </v>
      </c>
      <c r="BY146" s="83" t="str">
        <f t="shared" si="177"/>
        <v xml:space="preserve"> </v>
      </c>
      <c r="BZ146" s="317"/>
      <c r="CA146" s="227" t="str">
        <f t="shared" si="167"/>
        <v xml:space="preserve"> </v>
      </c>
      <c r="CB146" s="228" t="str">
        <f t="shared" si="168"/>
        <v xml:space="preserve"> </v>
      </c>
      <c r="CC146" s="229" t="str">
        <f t="shared" si="178"/>
        <v xml:space="preserve"> </v>
      </c>
      <c r="CD146" s="317"/>
      <c r="CE146" s="27"/>
      <c r="CG146" s="98" t="str">
        <f t="shared" si="140"/>
        <v xml:space="preserve"> </v>
      </c>
      <c r="CH146" s="98" t="str">
        <f t="shared" si="140"/>
        <v xml:space="preserve"> </v>
      </c>
      <c r="CI146" s="98" t="str">
        <f t="shared" si="140"/>
        <v xml:space="preserve"> </v>
      </c>
      <c r="CK146" s="98" t="str">
        <f t="shared" si="141"/>
        <v xml:space="preserve"> </v>
      </c>
      <c r="CL146" s="98" t="str">
        <f t="shared" si="141"/>
        <v xml:space="preserve"> </v>
      </c>
      <c r="CM146" s="98" t="str">
        <f t="shared" si="141"/>
        <v xml:space="preserve"> </v>
      </c>
      <c r="CO146" s="22"/>
      <c r="DB146" s="28"/>
    </row>
    <row r="147" spans="1:107" s="26" customFormat="1" ht="24.95" customHeight="1" x14ac:dyDescent="0.25">
      <c r="A147" s="24"/>
      <c r="B147" s="311"/>
      <c r="C147" s="784"/>
      <c r="D147" s="785"/>
      <c r="E147" s="785"/>
      <c r="F147" s="786"/>
      <c r="G147" s="321"/>
      <c r="H147" s="321"/>
      <c r="I147" s="321"/>
      <c r="J147" s="321"/>
      <c r="K147" s="321"/>
      <c r="L147" s="321"/>
      <c r="M147" s="321"/>
      <c r="N147" s="321"/>
      <c r="O147" s="321"/>
      <c r="P147" s="321"/>
      <c r="Q147" s="321"/>
      <c r="R147" s="321"/>
      <c r="S147" s="321"/>
      <c r="T147" s="321"/>
      <c r="U147" s="321"/>
      <c r="V147" s="321"/>
      <c r="W147" s="179"/>
      <c r="X147" s="319" t="str">
        <f t="shared" si="142"/>
        <v xml:space="preserve"> </v>
      </c>
      <c r="Y147" s="319" t="str">
        <f t="shared" si="143"/>
        <v xml:space="preserve"> </v>
      </c>
      <c r="Z147" s="319" t="str">
        <f t="shared" si="144"/>
        <v xml:space="preserve"> </v>
      </c>
      <c r="AA147" s="319" t="str">
        <f t="shared" si="145"/>
        <v xml:space="preserve"> </v>
      </c>
      <c r="AB147" s="319" t="str">
        <f t="shared" si="146"/>
        <v xml:space="preserve"> </v>
      </c>
      <c r="AC147" s="96" t="str">
        <f t="shared" si="147"/>
        <v xml:space="preserve"> </v>
      </c>
      <c r="AD147" s="321"/>
      <c r="AE147" s="321"/>
      <c r="AF147" s="321"/>
      <c r="AG147" s="321"/>
      <c r="AH147" s="321"/>
      <c r="AI147" s="321"/>
      <c r="AJ147" s="321"/>
      <c r="AK147" s="321"/>
      <c r="AL147" s="321"/>
      <c r="AM147" s="321"/>
      <c r="AN147" s="21"/>
      <c r="AO147" s="24"/>
      <c r="AP147" s="96" t="str">
        <f t="shared" si="148"/>
        <v xml:space="preserve"> </v>
      </c>
      <c r="AQ147" s="69" t="str">
        <f t="shared" si="149"/>
        <v xml:space="preserve"> </v>
      </c>
      <c r="AR147" s="85" t="str">
        <f t="shared" si="150"/>
        <v xml:space="preserve"> </v>
      </c>
      <c r="AS147" s="70" t="str">
        <f t="shared" si="169"/>
        <v xml:space="preserve"> </v>
      </c>
      <c r="AT147" s="314"/>
      <c r="AU147" s="69" t="str">
        <f t="shared" si="151"/>
        <v xml:space="preserve"> </v>
      </c>
      <c r="AV147" s="85" t="str">
        <f t="shared" si="152"/>
        <v xml:space="preserve"> </v>
      </c>
      <c r="AW147" s="70" t="str">
        <f t="shared" si="170"/>
        <v xml:space="preserve"> </v>
      </c>
      <c r="AX147" s="314"/>
      <c r="AY147" s="205" t="str">
        <f t="shared" si="153"/>
        <v xml:space="preserve"> </v>
      </c>
      <c r="AZ147" s="206" t="str">
        <f t="shared" si="154"/>
        <v xml:space="preserve"> </v>
      </c>
      <c r="BA147" s="207" t="str">
        <f t="shared" si="171"/>
        <v xml:space="preserve"> </v>
      </c>
      <c r="BB147" s="315"/>
      <c r="BC147" s="205" t="str">
        <f t="shared" si="155"/>
        <v xml:space="preserve"> </v>
      </c>
      <c r="BD147" s="206" t="str">
        <f t="shared" si="156"/>
        <v xml:space="preserve"> </v>
      </c>
      <c r="BE147" s="207" t="str">
        <f t="shared" si="172"/>
        <v xml:space="preserve"> </v>
      </c>
      <c r="BF147" s="314"/>
      <c r="BG147" s="78" t="str">
        <f t="shared" si="157"/>
        <v xml:space="preserve"> </v>
      </c>
      <c r="BH147" s="87" t="str">
        <f t="shared" si="158"/>
        <v xml:space="preserve"> </v>
      </c>
      <c r="BI147" s="79" t="str">
        <f t="shared" si="173"/>
        <v xml:space="preserve"> </v>
      </c>
      <c r="BJ147" s="316"/>
      <c r="BK147" s="78" t="str">
        <f t="shared" si="159"/>
        <v xml:space="preserve"> </v>
      </c>
      <c r="BL147" s="87" t="str">
        <f t="shared" si="160"/>
        <v xml:space="preserve"> </v>
      </c>
      <c r="BM147" s="79" t="str">
        <f t="shared" si="174"/>
        <v xml:space="preserve"> </v>
      </c>
      <c r="BN147" s="314"/>
      <c r="BO147" s="80" t="str">
        <f t="shared" si="161"/>
        <v xml:space="preserve"> </v>
      </c>
      <c r="BP147" s="88" t="str">
        <f t="shared" si="162"/>
        <v xml:space="preserve"> </v>
      </c>
      <c r="BQ147" s="81" t="str">
        <f t="shared" si="175"/>
        <v xml:space="preserve"> </v>
      </c>
      <c r="BR147" s="317"/>
      <c r="BS147" s="201" t="str">
        <f t="shared" si="163"/>
        <v xml:space="preserve"> </v>
      </c>
      <c r="BT147" s="202" t="str">
        <f t="shared" si="164"/>
        <v xml:space="preserve"> </v>
      </c>
      <c r="BU147" s="203" t="str">
        <f t="shared" si="176"/>
        <v xml:space="preserve"> </v>
      </c>
      <c r="BV147" s="318"/>
      <c r="BW147" s="82" t="str">
        <f t="shared" si="165"/>
        <v xml:space="preserve"> </v>
      </c>
      <c r="BX147" s="89" t="str">
        <f t="shared" si="166"/>
        <v xml:space="preserve"> </v>
      </c>
      <c r="BY147" s="83" t="str">
        <f t="shared" si="177"/>
        <v xml:space="preserve"> </v>
      </c>
      <c r="BZ147" s="317"/>
      <c r="CA147" s="227" t="str">
        <f t="shared" si="167"/>
        <v xml:space="preserve"> </v>
      </c>
      <c r="CB147" s="228" t="str">
        <f t="shared" si="168"/>
        <v xml:space="preserve"> </v>
      </c>
      <c r="CC147" s="229" t="str">
        <f t="shared" si="178"/>
        <v xml:space="preserve"> </v>
      </c>
      <c r="CD147" s="317"/>
      <c r="CE147" s="27"/>
      <c r="CG147" s="98" t="str">
        <f t="shared" si="140"/>
        <v xml:space="preserve"> </v>
      </c>
      <c r="CH147" s="98" t="str">
        <f t="shared" si="140"/>
        <v xml:space="preserve"> </v>
      </c>
      <c r="CI147" s="98" t="str">
        <f t="shared" si="140"/>
        <v xml:space="preserve"> </v>
      </c>
      <c r="CK147" s="98" t="str">
        <f t="shared" si="141"/>
        <v xml:space="preserve"> </v>
      </c>
      <c r="CL147" s="98" t="str">
        <f t="shared" si="141"/>
        <v xml:space="preserve"> </v>
      </c>
      <c r="CM147" s="98" t="str">
        <f t="shared" si="141"/>
        <v xml:space="preserve"> </v>
      </c>
      <c r="CO147" s="22"/>
      <c r="DB147" s="28"/>
    </row>
    <row r="148" spans="1:107" s="26" customFormat="1" ht="24.95" customHeight="1" x14ac:dyDescent="0.25">
      <c r="A148" s="24"/>
      <c r="B148" s="311"/>
      <c r="C148" s="784"/>
      <c r="D148" s="785"/>
      <c r="E148" s="785"/>
      <c r="F148" s="786"/>
      <c r="G148" s="321"/>
      <c r="H148" s="321"/>
      <c r="I148" s="321"/>
      <c r="J148" s="321"/>
      <c r="K148" s="321"/>
      <c r="L148" s="321"/>
      <c r="M148" s="321"/>
      <c r="N148" s="321"/>
      <c r="O148" s="321"/>
      <c r="P148" s="321"/>
      <c r="Q148" s="321"/>
      <c r="R148" s="321"/>
      <c r="S148" s="321"/>
      <c r="T148" s="321"/>
      <c r="U148" s="321"/>
      <c r="V148" s="321"/>
      <c r="W148" s="179"/>
      <c r="X148" s="319" t="str">
        <f t="shared" si="142"/>
        <v xml:space="preserve"> </v>
      </c>
      <c r="Y148" s="319" t="str">
        <f t="shared" si="143"/>
        <v xml:space="preserve"> </v>
      </c>
      <c r="Z148" s="319" t="str">
        <f t="shared" si="144"/>
        <v xml:space="preserve"> </v>
      </c>
      <c r="AA148" s="319" t="str">
        <f t="shared" si="145"/>
        <v xml:space="preserve"> </v>
      </c>
      <c r="AB148" s="319" t="str">
        <f t="shared" si="146"/>
        <v xml:space="preserve"> </v>
      </c>
      <c r="AC148" s="96" t="str">
        <f t="shared" si="147"/>
        <v xml:space="preserve"> </v>
      </c>
      <c r="AD148" s="321"/>
      <c r="AE148" s="321"/>
      <c r="AF148" s="321"/>
      <c r="AG148" s="321"/>
      <c r="AH148" s="321"/>
      <c r="AI148" s="321"/>
      <c r="AJ148" s="321"/>
      <c r="AK148" s="321"/>
      <c r="AL148" s="321"/>
      <c r="AM148" s="321"/>
      <c r="AN148" s="21"/>
      <c r="AO148" s="24"/>
      <c r="AP148" s="96" t="str">
        <f t="shared" si="148"/>
        <v xml:space="preserve"> </v>
      </c>
      <c r="AQ148" s="69" t="str">
        <f t="shared" si="149"/>
        <v xml:space="preserve"> </v>
      </c>
      <c r="AR148" s="85" t="str">
        <f t="shared" si="150"/>
        <v xml:space="preserve"> </v>
      </c>
      <c r="AS148" s="70" t="str">
        <f t="shared" si="169"/>
        <v xml:space="preserve"> </v>
      </c>
      <c r="AT148" s="314"/>
      <c r="AU148" s="69" t="str">
        <f t="shared" si="151"/>
        <v xml:space="preserve"> </v>
      </c>
      <c r="AV148" s="85" t="str">
        <f t="shared" si="152"/>
        <v xml:space="preserve"> </v>
      </c>
      <c r="AW148" s="70" t="str">
        <f t="shared" si="170"/>
        <v xml:space="preserve"> </v>
      </c>
      <c r="AX148" s="314"/>
      <c r="AY148" s="205" t="str">
        <f t="shared" si="153"/>
        <v xml:space="preserve"> </v>
      </c>
      <c r="AZ148" s="206" t="str">
        <f t="shared" si="154"/>
        <v xml:space="preserve"> </v>
      </c>
      <c r="BA148" s="207" t="str">
        <f t="shared" si="171"/>
        <v xml:space="preserve"> </v>
      </c>
      <c r="BB148" s="315"/>
      <c r="BC148" s="205" t="str">
        <f t="shared" si="155"/>
        <v xml:space="preserve"> </v>
      </c>
      <c r="BD148" s="206" t="str">
        <f t="shared" si="156"/>
        <v xml:space="preserve"> </v>
      </c>
      <c r="BE148" s="207" t="str">
        <f t="shared" si="172"/>
        <v xml:space="preserve"> </v>
      </c>
      <c r="BF148" s="314"/>
      <c r="BG148" s="78" t="str">
        <f t="shared" si="157"/>
        <v xml:space="preserve"> </v>
      </c>
      <c r="BH148" s="87" t="str">
        <f t="shared" si="158"/>
        <v xml:space="preserve"> </v>
      </c>
      <c r="BI148" s="79" t="str">
        <f t="shared" si="173"/>
        <v xml:space="preserve"> </v>
      </c>
      <c r="BJ148" s="316"/>
      <c r="BK148" s="78" t="str">
        <f t="shared" si="159"/>
        <v xml:space="preserve"> </v>
      </c>
      <c r="BL148" s="87" t="str">
        <f t="shared" si="160"/>
        <v xml:space="preserve"> </v>
      </c>
      <c r="BM148" s="79" t="str">
        <f t="shared" si="174"/>
        <v xml:space="preserve"> </v>
      </c>
      <c r="BN148" s="314"/>
      <c r="BO148" s="80" t="str">
        <f t="shared" si="161"/>
        <v xml:space="preserve"> </v>
      </c>
      <c r="BP148" s="88" t="str">
        <f t="shared" si="162"/>
        <v xml:space="preserve"> </v>
      </c>
      <c r="BQ148" s="81" t="str">
        <f t="shared" si="175"/>
        <v xml:space="preserve"> </v>
      </c>
      <c r="BR148" s="317"/>
      <c r="BS148" s="201" t="str">
        <f t="shared" si="163"/>
        <v xml:space="preserve"> </v>
      </c>
      <c r="BT148" s="202" t="str">
        <f t="shared" si="164"/>
        <v xml:space="preserve"> </v>
      </c>
      <c r="BU148" s="203" t="str">
        <f t="shared" si="176"/>
        <v xml:space="preserve"> </v>
      </c>
      <c r="BV148" s="318"/>
      <c r="BW148" s="82" t="str">
        <f t="shared" si="165"/>
        <v xml:space="preserve"> </v>
      </c>
      <c r="BX148" s="89" t="str">
        <f t="shared" si="166"/>
        <v xml:space="preserve"> </v>
      </c>
      <c r="BY148" s="83" t="str">
        <f t="shared" si="177"/>
        <v xml:space="preserve"> </v>
      </c>
      <c r="BZ148" s="317"/>
      <c r="CA148" s="227" t="str">
        <f t="shared" si="167"/>
        <v xml:space="preserve"> </v>
      </c>
      <c r="CB148" s="228" t="str">
        <f t="shared" si="168"/>
        <v xml:space="preserve"> </v>
      </c>
      <c r="CC148" s="229" t="str">
        <f t="shared" si="178"/>
        <v xml:space="preserve"> </v>
      </c>
      <c r="CD148" s="317"/>
      <c r="CE148" s="27"/>
      <c r="CG148" s="98" t="str">
        <f t="shared" si="140"/>
        <v xml:space="preserve"> </v>
      </c>
      <c r="CH148" s="98" t="str">
        <f t="shared" si="140"/>
        <v xml:space="preserve"> </v>
      </c>
      <c r="CI148" s="98" t="str">
        <f t="shared" si="140"/>
        <v xml:space="preserve"> </v>
      </c>
      <c r="CK148" s="98" t="str">
        <f t="shared" si="141"/>
        <v xml:space="preserve"> </v>
      </c>
      <c r="CL148" s="98" t="str">
        <f t="shared" si="141"/>
        <v xml:space="preserve"> </v>
      </c>
      <c r="CM148" s="98" t="str">
        <f t="shared" si="141"/>
        <v xml:space="preserve"> </v>
      </c>
      <c r="CO148" s="22"/>
      <c r="DB148" s="28"/>
    </row>
    <row r="149" spans="1:107" s="26" customFormat="1" ht="24.95" customHeight="1" x14ac:dyDescent="0.25">
      <c r="A149" s="24"/>
      <c r="B149" s="311"/>
      <c r="C149" s="784"/>
      <c r="D149" s="785"/>
      <c r="E149" s="785"/>
      <c r="F149" s="786"/>
      <c r="G149" s="321"/>
      <c r="H149" s="321"/>
      <c r="I149" s="321"/>
      <c r="J149" s="321"/>
      <c r="K149" s="321"/>
      <c r="L149" s="321"/>
      <c r="M149" s="321"/>
      <c r="N149" s="321"/>
      <c r="O149" s="321"/>
      <c r="P149" s="321"/>
      <c r="Q149" s="321"/>
      <c r="R149" s="321"/>
      <c r="S149" s="321"/>
      <c r="T149" s="321"/>
      <c r="U149" s="321"/>
      <c r="V149" s="321"/>
      <c r="W149" s="179"/>
      <c r="X149" s="319" t="str">
        <f t="shared" si="142"/>
        <v xml:space="preserve"> </v>
      </c>
      <c r="Y149" s="319" t="str">
        <f t="shared" si="143"/>
        <v xml:space="preserve"> </v>
      </c>
      <c r="Z149" s="319" t="str">
        <f t="shared" si="144"/>
        <v xml:space="preserve"> </v>
      </c>
      <c r="AA149" s="319" t="str">
        <f t="shared" si="145"/>
        <v xml:space="preserve"> </v>
      </c>
      <c r="AB149" s="319" t="str">
        <f t="shared" si="146"/>
        <v xml:space="preserve"> </v>
      </c>
      <c r="AC149" s="96" t="str">
        <f t="shared" si="147"/>
        <v xml:space="preserve"> </v>
      </c>
      <c r="AD149" s="321"/>
      <c r="AE149" s="321"/>
      <c r="AF149" s="321"/>
      <c r="AG149" s="321"/>
      <c r="AH149" s="321"/>
      <c r="AI149" s="321"/>
      <c r="AJ149" s="321"/>
      <c r="AK149" s="321"/>
      <c r="AL149" s="321"/>
      <c r="AM149" s="321"/>
      <c r="AN149" s="21"/>
      <c r="AO149" s="24"/>
      <c r="AP149" s="96" t="str">
        <f t="shared" si="148"/>
        <v xml:space="preserve"> </v>
      </c>
      <c r="AQ149" s="69" t="str">
        <f t="shared" si="149"/>
        <v xml:space="preserve"> </v>
      </c>
      <c r="AR149" s="85" t="str">
        <f t="shared" si="150"/>
        <v xml:space="preserve"> </v>
      </c>
      <c r="AS149" s="70" t="str">
        <f t="shared" si="169"/>
        <v xml:space="preserve"> </v>
      </c>
      <c r="AT149" s="314"/>
      <c r="AU149" s="69" t="str">
        <f t="shared" si="151"/>
        <v xml:space="preserve"> </v>
      </c>
      <c r="AV149" s="85" t="str">
        <f t="shared" si="152"/>
        <v xml:space="preserve"> </v>
      </c>
      <c r="AW149" s="70" t="str">
        <f t="shared" si="170"/>
        <v xml:space="preserve"> </v>
      </c>
      <c r="AX149" s="314"/>
      <c r="AY149" s="205" t="str">
        <f t="shared" si="153"/>
        <v xml:space="preserve"> </v>
      </c>
      <c r="AZ149" s="206" t="str">
        <f t="shared" si="154"/>
        <v xml:space="preserve"> </v>
      </c>
      <c r="BA149" s="207" t="str">
        <f t="shared" si="171"/>
        <v xml:space="preserve"> </v>
      </c>
      <c r="BB149" s="315"/>
      <c r="BC149" s="205" t="str">
        <f t="shared" si="155"/>
        <v xml:space="preserve"> </v>
      </c>
      <c r="BD149" s="206" t="str">
        <f t="shared" si="156"/>
        <v xml:space="preserve"> </v>
      </c>
      <c r="BE149" s="207" t="str">
        <f t="shared" si="172"/>
        <v xml:space="preserve"> </v>
      </c>
      <c r="BF149" s="314"/>
      <c r="BG149" s="78" t="str">
        <f t="shared" si="157"/>
        <v xml:space="preserve"> </v>
      </c>
      <c r="BH149" s="87" t="str">
        <f t="shared" si="158"/>
        <v xml:space="preserve"> </v>
      </c>
      <c r="BI149" s="79" t="str">
        <f t="shared" si="173"/>
        <v xml:space="preserve"> </v>
      </c>
      <c r="BJ149" s="316"/>
      <c r="BK149" s="78" t="str">
        <f t="shared" si="159"/>
        <v xml:space="preserve"> </v>
      </c>
      <c r="BL149" s="87" t="str">
        <f t="shared" si="160"/>
        <v xml:space="preserve"> </v>
      </c>
      <c r="BM149" s="79" t="str">
        <f t="shared" si="174"/>
        <v xml:space="preserve"> </v>
      </c>
      <c r="BN149" s="314"/>
      <c r="BO149" s="80" t="str">
        <f t="shared" si="161"/>
        <v xml:space="preserve"> </v>
      </c>
      <c r="BP149" s="88" t="str">
        <f t="shared" si="162"/>
        <v xml:space="preserve"> </v>
      </c>
      <c r="BQ149" s="81" t="str">
        <f t="shared" si="175"/>
        <v xml:space="preserve"> </v>
      </c>
      <c r="BR149" s="317"/>
      <c r="BS149" s="201" t="str">
        <f t="shared" si="163"/>
        <v xml:space="preserve"> </v>
      </c>
      <c r="BT149" s="202" t="str">
        <f t="shared" si="164"/>
        <v xml:space="preserve"> </v>
      </c>
      <c r="BU149" s="203" t="str">
        <f t="shared" si="176"/>
        <v xml:space="preserve"> </v>
      </c>
      <c r="BV149" s="318"/>
      <c r="BW149" s="82" t="str">
        <f t="shared" si="165"/>
        <v xml:space="preserve"> </v>
      </c>
      <c r="BX149" s="89" t="str">
        <f t="shared" si="166"/>
        <v xml:space="preserve"> </v>
      </c>
      <c r="BY149" s="83" t="str">
        <f t="shared" si="177"/>
        <v xml:space="preserve"> </v>
      </c>
      <c r="BZ149" s="317"/>
      <c r="CA149" s="227" t="str">
        <f t="shared" si="167"/>
        <v xml:space="preserve"> </v>
      </c>
      <c r="CB149" s="228" t="str">
        <f t="shared" si="168"/>
        <v xml:space="preserve"> </v>
      </c>
      <c r="CC149" s="229" t="str">
        <f t="shared" si="178"/>
        <v xml:space="preserve"> </v>
      </c>
      <c r="CD149" s="317"/>
      <c r="CE149" s="27"/>
      <c r="CG149" s="98" t="str">
        <f t="shared" si="140"/>
        <v xml:space="preserve"> </v>
      </c>
      <c r="CH149" s="98" t="str">
        <f t="shared" si="140"/>
        <v xml:space="preserve"> </v>
      </c>
      <c r="CI149" s="98" t="str">
        <f t="shared" si="140"/>
        <v xml:space="preserve"> </v>
      </c>
      <c r="CK149" s="98" t="str">
        <f t="shared" si="141"/>
        <v xml:space="preserve"> </v>
      </c>
      <c r="CL149" s="98" t="str">
        <f t="shared" si="141"/>
        <v xml:space="preserve"> </v>
      </c>
      <c r="CM149" s="98" t="str">
        <f t="shared" si="141"/>
        <v xml:space="preserve"> </v>
      </c>
      <c r="CO149" s="22"/>
      <c r="DB149" s="28"/>
    </row>
    <row r="150" spans="1:107" s="26" customFormat="1" ht="24.95" customHeight="1" x14ac:dyDescent="0.25">
      <c r="A150" s="24"/>
      <c r="B150" s="311"/>
      <c r="C150" s="880"/>
      <c r="D150" s="880"/>
      <c r="E150" s="880"/>
      <c r="F150" s="880"/>
      <c r="G150" s="352"/>
      <c r="H150" s="352"/>
      <c r="I150" s="352"/>
      <c r="J150" s="352"/>
      <c r="K150" s="352"/>
      <c r="L150" s="352"/>
      <c r="M150" s="352"/>
      <c r="N150" s="352"/>
      <c r="O150" s="352"/>
      <c r="P150" s="352"/>
      <c r="Q150" s="352"/>
      <c r="R150" s="352"/>
      <c r="S150" s="352"/>
      <c r="T150" s="352"/>
      <c r="U150" s="352"/>
      <c r="V150" s="352"/>
      <c r="W150" s="179"/>
      <c r="X150" s="353" t="str">
        <f t="shared" si="142"/>
        <v xml:space="preserve"> </v>
      </c>
      <c r="Y150" s="353" t="str">
        <f t="shared" si="143"/>
        <v xml:space="preserve"> </v>
      </c>
      <c r="Z150" s="353" t="str">
        <f t="shared" si="144"/>
        <v xml:space="preserve"> </v>
      </c>
      <c r="AA150" s="353" t="str">
        <f t="shared" si="145"/>
        <v xml:space="preserve"> </v>
      </c>
      <c r="AB150" s="353" t="str">
        <f t="shared" si="146"/>
        <v xml:space="preserve"> </v>
      </c>
      <c r="AC150" s="354" t="str">
        <f t="shared" si="147"/>
        <v xml:space="preserve"> </v>
      </c>
      <c r="AD150" s="352"/>
      <c r="AE150" s="352"/>
      <c r="AF150" s="352"/>
      <c r="AG150" s="352"/>
      <c r="AH150" s="352"/>
      <c r="AI150" s="352"/>
      <c r="AJ150" s="352"/>
      <c r="AK150" s="352"/>
      <c r="AL150" s="352"/>
      <c r="AM150" s="352"/>
      <c r="AN150" s="21"/>
      <c r="AO150" s="24"/>
      <c r="AP150" s="96" t="str">
        <f t="shared" si="148"/>
        <v xml:space="preserve"> </v>
      </c>
      <c r="AQ150" s="69" t="str">
        <f t="shared" si="149"/>
        <v xml:space="preserve"> </v>
      </c>
      <c r="AR150" s="85" t="str">
        <f t="shared" si="150"/>
        <v xml:space="preserve"> </v>
      </c>
      <c r="AS150" s="70" t="str">
        <f t="shared" si="169"/>
        <v xml:space="preserve"> </v>
      </c>
      <c r="AT150" s="314"/>
      <c r="AU150" s="69" t="str">
        <f t="shared" si="151"/>
        <v xml:space="preserve"> </v>
      </c>
      <c r="AV150" s="85" t="str">
        <f t="shared" si="152"/>
        <v xml:space="preserve"> </v>
      </c>
      <c r="AW150" s="70" t="str">
        <f t="shared" si="170"/>
        <v xml:space="preserve"> </v>
      </c>
      <c r="AX150" s="314"/>
      <c r="AY150" s="205" t="str">
        <f t="shared" si="153"/>
        <v xml:space="preserve"> </v>
      </c>
      <c r="AZ150" s="206" t="str">
        <f t="shared" si="154"/>
        <v xml:space="preserve"> </v>
      </c>
      <c r="BA150" s="207" t="str">
        <f t="shared" si="171"/>
        <v xml:space="preserve"> </v>
      </c>
      <c r="BB150" s="315"/>
      <c r="BC150" s="205" t="str">
        <f t="shared" si="155"/>
        <v xml:space="preserve"> </v>
      </c>
      <c r="BD150" s="206" t="str">
        <f t="shared" si="156"/>
        <v xml:space="preserve"> </v>
      </c>
      <c r="BE150" s="207" t="str">
        <f t="shared" si="172"/>
        <v xml:space="preserve"> </v>
      </c>
      <c r="BF150" s="314"/>
      <c r="BG150" s="78" t="str">
        <f t="shared" si="157"/>
        <v xml:space="preserve"> </v>
      </c>
      <c r="BH150" s="87" t="str">
        <f t="shared" si="158"/>
        <v xml:space="preserve"> </v>
      </c>
      <c r="BI150" s="79" t="str">
        <f t="shared" si="173"/>
        <v xml:space="preserve"> </v>
      </c>
      <c r="BJ150" s="316"/>
      <c r="BK150" s="78" t="str">
        <f t="shared" si="159"/>
        <v xml:space="preserve"> </v>
      </c>
      <c r="BL150" s="87" t="str">
        <f t="shared" si="160"/>
        <v xml:space="preserve"> </v>
      </c>
      <c r="BM150" s="79" t="str">
        <f t="shared" si="174"/>
        <v xml:space="preserve"> </v>
      </c>
      <c r="BN150" s="314"/>
      <c r="BO150" s="80" t="str">
        <f t="shared" si="161"/>
        <v xml:space="preserve"> </v>
      </c>
      <c r="BP150" s="88" t="str">
        <f t="shared" si="162"/>
        <v xml:space="preserve"> </v>
      </c>
      <c r="BQ150" s="81" t="str">
        <f t="shared" si="175"/>
        <v xml:space="preserve"> </v>
      </c>
      <c r="BR150" s="317"/>
      <c r="BS150" s="201" t="str">
        <f t="shared" si="163"/>
        <v xml:space="preserve"> </v>
      </c>
      <c r="BT150" s="202" t="str">
        <f t="shared" si="164"/>
        <v xml:space="preserve"> </v>
      </c>
      <c r="BU150" s="203" t="str">
        <f t="shared" si="176"/>
        <v xml:space="preserve"> </v>
      </c>
      <c r="BV150" s="318"/>
      <c r="BW150" s="82" t="str">
        <f t="shared" si="165"/>
        <v xml:space="preserve"> </v>
      </c>
      <c r="BX150" s="89" t="str">
        <f t="shared" si="166"/>
        <v xml:space="preserve"> </v>
      </c>
      <c r="BY150" s="83" t="str">
        <f t="shared" si="177"/>
        <v xml:space="preserve"> </v>
      </c>
      <c r="BZ150" s="317"/>
      <c r="CA150" s="227" t="str">
        <f t="shared" si="167"/>
        <v xml:space="preserve"> </v>
      </c>
      <c r="CB150" s="228" t="str">
        <f t="shared" si="168"/>
        <v xml:space="preserve"> </v>
      </c>
      <c r="CC150" s="229" t="str">
        <f t="shared" si="178"/>
        <v xml:space="preserve"> </v>
      </c>
      <c r="CD150" s="317"/>
      <c r="CE150" s="27"/>
      <c r="CG150" s="355" t="str">
        <f t="shared" si="140"/>
        <v xml:space="preserve"> </v>
      </c>
      <c r="CH150" s="355" t="str">
        <f t="shared" si="140"/>
        <v xml:space="preserve"> </v>
      </c>
      <c r="CI150" s="355" t="str">
        <f t="shared" si="140"/>
        <v xml:space="preserve"> </v>
      </c>
      <c r="CK150" s="355" t="str">
        <f t="shared" si="141"/>
        <v xml:space="preserve"> </v>
      </c>
      <c r="CL150" s="355" t="str">
        <f t="shared" si="141"/>
        <v xml:space="preserve"> </v>
      </c>
      <c r="CM150" s="355" t="str">
        <f t="shared" si="141"/>
        <v xml:space="preserve"> </v>
      </c>
      <c r="CO150" s="22"/>
      <c r="DB150" s="28"/>
    </row>
    <row r="151" spans="1:107" s="22" customFormat="1" ht="15" customHeight="1" x14ac:dyDescent="0.25">
      <c r="A151" s="24"/>
      <c r="B151" s="807" t="s">
        <v>68</v>
      </c>
      <c r="C151" s="807"/>
      <c r="D151" s="807"/>
      <c r="E151" s="807"/>
      <c r="F151" s="807"/>
      <c r="G151" s="328">
        <f t="shared" ref="G151:V151" si="179">SUM(G13:G150)</f>
        <v>0</v>
      </c>
      <c r="H151" s="328">
        <f t="shared" si="179"/>
        <v>0</v>
      </c>
      <c r="I151" s="328">
        <f t="shared" si="179"/>
        <v>0</v>
      </c>
      <c r="J151" s="328">
        <f t="shared" si="179"/>
        <v>0</v>
      </c>
      <c r="K151" s="328">
        <f t="shared" si="179"/>
        <v>0</v>
      </c>
      <c r="L151" s="328">
        <f t="shared" si="179"/>
        <v>0</v>
      </c>
      <c r="M151" s="328">
        <f>SUM(M13:M150)</f>
        <v>0</v>
      </c>
      <c r="N151" s="328">
        <f t="shared" ref="N151:S151" si="180">SUM(N13:N150)</f>
        <v>0</v>
      </c>
      <c r="O151" s="328">
        <f t="shared" si="180"/>
        <v>0</v>
      </c>
      <c r="P151" s="328">
        <f t="shared" si="180"/>
        <v>0</v>
      </c>
      <c r="Q151" s="328">
        <f t="shared" si="180"/>
        <v>0</v>
      </c>
      <c r="R151" s="328">
        <f t="shared" si="180"/>
        <v>0</v>
      </c>
      <c r="S151" s="328">
        <f t="shared" si="180"/>
        <v>0</v>
      </c>
      <c r="T151" s="328">
        <f t="shared" si="179"/>
        <v>0</v>
      </c>
      <c r="U151" s="328">
        <f t="shared" si="179"/>
        <v>0</v>
      </c>
      <c r="V151" s="328">
        <f t="shared" si="179"/>
        <v>0</v>
      </c>
      <c r="W151" s="329"/>
      <c r="X151" s="331">
        <f t="shared" ref="X151:AM151" si="181">SUM(X13:X150)</f>
        <v>0</v>
      </c>
      <c r="Y151" s="331">
        <f t="shared" si="181"/>
        <v>0</v>
      </c>
      <c r="Z151" s="331">
        <f>SUM(Z13:Z150)</f>
        <v>0</v>
      </c>
      <c r="AA151" s="331">
        <f>SUM(AA13:AA150)</f>
        <v>0</v>
      </c>
      <c r="AB151" s="331">
        <f>SUM(AB13:AB150)</f>
        <v>0</v>
      </c>
      <c r="AC151" s="356">
        <f t="shared" si="181"/>
        <v>0</v>
      </c>
      <c r="AD151" s="328">
        <f>SUM(AD13:AD150)</f>
        <v>0</v>
      </c>
      <c r="AE151" s="328">
        <f t="shared" ref="AE151:AJ151" si="182">SUM(AE13:AE150)</f>
        <v>0</v>
      </c>
      <c r="AF151" s="328">
        <f t="shared" si="182"/>
        <v>0</v>
      </c>
      <c r="AG151" s="328">
        <f t="shared" si="182"/>
        <v>0</v>
      </c>
      <c r="AH151" s="328">
        <f t="shared" si="182"/>
        <v>0</v>
      </c>
      <c r="AI151" s="328">
        <f t="shared" si="182"/>
        <v>0</v>
      </c>
      <c r="AJ151" s="328">
        <f t="shared" si="182"/>
        <v>0</v>
      </c>
      <c r="AK151" s="328">
        <f t="shared" si="181"/>
        <v>0</v>
      </c>
      <c r="AL151" s="328">
        <f t="shared" ref="AL151" si="183">SUM(AL13:AL150)</f>
        <v>0</v>
      </c>
      <c r="AM151" s="328">
        <f t="shared" si="181"/>
        <v>0</v>
      </c>
      <c r="AN151" s="21"/>
      <c r="AO151" s="24"/>
      <c r="BZ151" s="313"/>
      <c r="CD151" s="313"/>
      <c r="CE151" s="21"/>
      <c r="CG151" s="22">
        <f>SUM(CG13:CG150)</f>
        <v>0</v>
      </c>
      <c r="CH151" s="22">
        <f>SUM(CH13:CH150)</f>
        <v>0</v>
      </c>
      <c r="CI151" s="22">
        <f>SUM(CI13:CI150)</f>
        <v>0</v>
      </c>
      <c r="CK151" s="22">
        <f>SUM(CK13:CK150)</f>
        <v>0</v>
      </c>
      <c r="CL151" s="22">
        <f>SUM(CL13:CL150)</f>
        <v>0</v>
      </c>
      <c r="CM151" s="22">
        <f>SUM(CM13:CM150)</f>
        <v>0</v>
      </c>
      <c r="CO151" s="25"/>
      <c r="CQ151" s="26"/>
      <c r="CR151" s="26"/>
      <c r="CS151" s="26"/>
      <c r="CT151" s="26"/>
      <c r="CU151" s="26"/>
      <c r="CV151" s="26"/>
      <c r="CW151" s="26"/>
      <c r="CX151" s="26"/>
      <c r="CY151" s="26"/>
      <c r="CZ151" s="26"/>
      <c r="DA151" s="26"/>
      <c r="DB151" s="28"/>
      <c r="DC151" s="26"/>
    </row>
    <row r="152" spans="1:107" s="22" customFormat="1" ht="10.5" customHeight="1" x14ac:dyDescent="0.25">
      <c r="A152" s="24"/>
      <c r="AN152" s="21"/>
      <c r="AO152" s="24"/>
      <c r="BZ152" s="313"/>
      <c r="CD152" s="313"/>
      <c r="CE152" s="21"/>
      <c r="CQ152" s="838"/>
      <c r="CR152" s="838"/>
      <c r="CS152" s="210"/>
      <c r="CT152" s="210"/>
      <c r="CU152" s="210"/>
      <c r="CV152" s="210"/>
      <c r="CW152" s="210"/>
      <c r="CX152" s="210"/>
      <c r="CY152" s="210"/>
      <c r="CZ152" s="210"/>
      <c r="DA152" s="210"/>
      <c r="DB152" s="28"/>
    </row>
    <row r="153" spans="1:107" s="22" customFormat="1" ht="25.5" customHeight="1" x14ac:dyDescent="0.25">
      <c r="A153" s="24"/>
      <c r="M153" s="23"/>
      <c r="N153" s="23"/>
      <c r="O153" s="23"/>
      <c r="P153" s="23"/>
      <c r="S153" s="787" t="s">
        <v>77</v>
      </c>
      <c r="T153" s="787"/>
      <c r="U153" s="787"/>
      <c r="V153" s="787"/>
      <c r="Y153" s="787" t="s">
        <v>55</v>
      </c>
      <c r="Z153" s="787"/>
      <c r="AA153" s="787"/>
      <c r="AB153" s="787"/>
      <c r="AN153" s="21"/>
      <c r="AO153" s="24"/>
      <c r="AT153" s="787" t="s">
        <v>372</v>
      </c>
      <c r="AU153" s="787"/>
      <c r="AV153" s="787"/>
      <c r="AW153" s="787"/>
      <c r="AX153" s="787"/>
      <c r="AY153" s="787"/>
      <c r="AZ153" s="787"/>
      <c r="BA153" s="787"/>
      <c r="BB153" s="787"/>
      <c r="BC153" s="787"/>
      <c r="BD153" s="787" t="s">
        <v>194</v>
      </c>
      <c r="BE153" s="787"/>
      <c r="BF153" s="787"/>
      <c r="BG153" s="787" t="s">
        <v>195</v>
      </c>
      <c r="BH153" s="787"/>
      <c r="BI153" s="787"/>
      <c r="BJ153" s="787"/>
      <c r="BO153" s="23"/>
      <c r="BP153" s="846"/>
      <c r="BQ153" s="846"/>
      <c r="BR153" s="846"/>
      <c r="BS153" s="846"/>
      <c r="BZ153" s="313"/>
      <c r="CD153" s="313"/>
      <c r="CE153" s="21"/>
      <c r="CG153" s="832" t="s">
        <v>89</v>
      </c>
      <c r="CH153" s="832"/>
      <c r="CI153" s="832"/>
      <c r="CJ153" s="5"/>
      <c r="CK153" s="5"/>
      <c r="CL153" s="5"/>
      <c r="CM153" s="5"/>
      <c r="CN153" s="5"/>
    </row>
    <row r="154" spans="1:107" ht="21" customHeight="1" x14ac:dyDescent="0.2">
      <c r="A154" s="20"/>
      <c r="B154" s="865" t="s">
        <v>370</v>
      </c>
      <c r="C154" s="865"/>
      <c r="D154" s="865"/>
      <c r="E154" s="865"/>
      <c r="F154" s="865"/>
      <c r="G154" s="865"/>
      <c r="H154" s="865"/>
      <c r="I154" s="865"/>
      <c r="J154" s="865"/>
      <c r="K154" s="865"/>
      <c r="L154" s="865"/>
      <c r="M154" s="865"/>
      <c r="N154" s="63"/>
      <c r="O154" s="63"/>
      <c r="P154" s="63"/>
      <c r="S154" s="783">
        <f>SUM(G151:M151)+O151+Q151+S151+T151+U151+V151</f>
        <v>0</v>
      </c>
      <c r="T154" s="783"/>
      <c r="U154" s="783"/>
      <c r="V154" s="783"/>
      <c r="Y154" s="915">
        <f>SUM(X151:AD151)+AF151+AH151+AJ151+AK151+AL151+AM151</f>
        <v>0</v>
      </c>
      <c r="Z154" s="916"/>
      <c r="AA154" s="916"/>
      <c r="AB154" s="917"/>
      <c r="AN154" s="19"/>
      <c r="AO154" s="20"/>
      <c r="AQ154" s="51"/>
      <c r="AR154" s="51"/>
      <c r="AS154" s="51"/>
      <c r="AT154" s="865" t="s">
        <v>14</v>
      </c>
      <c r="AU154" s="865"/>
      <c r="AV154" s="865"/>
      <c r="AW154" s="865"/>
      <c r="AX154" s="865"/>
      <c r="AY154" s="865"/>
      <c r="AZ154" s="865"/>
      <c r="BA154" s="865"/>
      <c r="BC154" s="58"/>
      <c r="BD154" s="918">
        <f>+$CS$18</f>
        <v>0</v>
      </c>
      <c r="BE154" s="919"/>
      <c r="BF154" s="920"/>
      <c r="BG154" s="921">
        <f>+$CS$19</f>
        <v>0</v>
      </c>
      <c r="BH154" s="921"/>
      <c r="BI154" s="921"/>
      <c r="BJ154" s="921"/>
      <c r="BK154" s="58"/>
      <c r="BL154" s="329"/>
      <c r="BM154" s="329"/>
      <c r="BN154" s="329"/>
      <c r="BO154" s="63"/>
      <c r="BP154" s="848"/>
      <c r="BQ154" s="848"/>
      <c r="BR154" s="848"/>
      <c r="BS154" s="848"/>
      <c r="CE154" s="19"/>
      <c r="CG154" s="6" t="s">
        <v>90</v>
      </c>
      <c r="CH154" s="76" t="s">
        <v>90</v>
      </c>
      <c r="CN154" s="5"/>
      <c r="CQ154" s="22"/>
      <c r="CR154" s="22"/>
      <c r="CS154" s="22"/>
      <c r="CT154" s="22"/>
      <c r="CU154" s="22"/>
      <c r="CV154" s="22"/>
      <c r="CW154" s="22"/>
      <c r="CX154" s="22"/>
      <c r="CY154" s="22"/>
      <c r="CZ154" s="22"/>
      <c r="DA154" s="22"/>
      <c r="DB154" s="22"/>
      <c r="DC154" s="22"/>
    </row>
    <row r="155" spans="1:107" ht="24.75" customHeight="1" x14ac:dyDescent="0.2">
      <c r="A155" s="20"/>
      <c r="B155" s="896" t="s">
        <v>609</v>
      </c>
      <c r="C155" s="896"/>
      <c r="D155" s="896"/>
      <c r="E155" s="896"/>
      <c r="F155" s="896"/>
      <c r="G155" s="896"/>
      <c r="H155" s="896"/>
      <c r="I155" s="896"/>
      <c r="J155" s="896"/>
      <c r="K155" s="896"/>
      <c r="L155" s="896"/>
      <c r="M155" s="896"/>
      <c r="N155" s="178"/>
      <c r="O155" s="178"/>
      <c r="P155" s="178"/>
      <c r="S155" s="914">
        <f>N151+P151+R151</f>
        <v>0</v>
      </c>
      <c r="T155" s="914"/>
      <c r="U155" s="914"/>
      <c r="V155" s="914"/>
      <c r="Y155" s="918">
        <f>AE151+AG151+AI151</f>
        <v>0</v>
      </c>
      <c r="Z155" s="919"/>
      <c r="AA155" s="919"/>
      <c r="AB155" s="920"/>
      <c r="AC155" s="22"/>
      <c r="AF155" s="787" t="s">
        <v>363</v>
      </c>
      <c r="AG155" s="787"/>
      <c r="AH155" s="787"/>
      <c r="AI155" s="787"/>
      <c r="AJ155" s="787"/>
      <c r="AN155" s="19"/>
      <c r="AO155" s="20"/>
      <c r="AT155" s="865" t="s">
        <v>603</v>
      </c>
      <c r="AU155" s="865"/>
      <c r="AV155" s="865"/>
      <c r="AW155" s="865"/>
      <c r="AX155" s="865"/>
      <c r="AY155" s="865"/>
      <c r="AZ155" s="865"/>
      <c r="BA155" s="865"/>
      <c r="BB155" s="5"/>
      <c r="BC155" s="58"/>
      <c r="BD155" s="921">
        <f>+$CT$18</f>
        <v>0</v>
      </c>
      <c r="BE155" s="921"/>
      <c r="BF155" s="921"/>
      <c r="BG155" s="921">
        <f>+$CT$19</f>
        <v>0</v>
      </c>
      <c r="BH155" s="921"/>
      <c r="BI155" s="921"/>
      <c r="BJ155" s="921"/>
      <c r="BK155" s="58"/>
      <c r="BL155" s="329"/>
      <c r="BM155" s="329"/>
      <c r="BN155" s="329"/>
      <c r="BO155" s="63"/>
      <c r="BP155" s="327"/>
      <c r="BQ155" s="327"/>
      <c r="BR155" s="175"/>
      <c r="BS155" s="175"/>
      <c r="CE155" s="19"/>
      <c r="CG155" s="6" t="s">
        <v>91</v>
      </c>
      <c r="CH155" s="76" t="s">
        <v>91</v>
      </c>
      <c r="CN155" s="5"/>
      <c r="CT155" s="22"/>
      <c r="CV155" s="22"/>
      <c r="CX155" s="22"/>
    </row>
    <row r="156" spans="1:107" ht="21" customHeight="1" x14ac:dyDescent="0.2">
      <c r="A156" s="20"/>
      <c r="B156" s="896" t="s">
        <v>608</v>
      </c>
      <c r="C156" s="896"/>
      <c r="D156" s="896"/>
      <c r="E156" s="896"/>
      <c r="F156" s="896"/>
      <c r="G156" s="896"/>
      <c r="H156" s="896"/>
      <c r="I156" s="896"/>
      <c r="J156" s="896"/>
      <c r="K156" s="896"/>
      <c r="L156" s="896"/>
      <c r="M156" s="896"/>
      <c r="N156" s="178"/>
      <c r="O156" s="178"/>
      <c r="P156" s="178"/>
      <c r="S156" s="888">
        <v>0</v>
      </c>
      <c r="T156" s="888"/>
      <c r="U156" s="888"/>
      <c r="V156" s="888"/>
      <c r="Y156" s="918">
        <f>S156</f>
        <v>0</v>
      </c>
      <c r="Z156" s="919"/>
      <c r="AA156" s="919"/>
      <c r="AB156" s="920"/>
      <c r="AC156" s="22"/>
      <c r="AF156" s="787"/>
      <c r="AG156" s="787"/>
      <c r="AH156" s="787"/>
      <c r="AI156" s="787"/>
      <c r="AJ156" s="787"/>
      <c r="AN156" s="19"/>
      <c r="AO156" s="20"/>
      <c r="AQ156" s="51"/>
      <c r="AR156" s="51"/>
      <c r="AS156" s="51"/>
      <c r="AT156" s="865" t="s">
        <v>205</v>
      </c>
      <c r="AU156" s="865"/>
      <c r="AV156" s="865"/>
      <c r="AW156" s="865"/>
      <c r="AX156" s="865"/>
      <c r="AY156" s="865"/>
      <c r="AZ156" s="865"/>
      <c r="BA156" s="865"/>
      <c r="BC156" s="58"/>
      <c r="BD156" s="921">
        <f>+$CU$18</f>
        <v>0</v>
      </c>
      <c r="BE156" s="921"/>
      <c r="BF156" s="921"/>
      <c r="BG156" s="921">
        <f>+$CU$19</f>
        <v>0</v>
      </c>
      <c r="BH156" s="921"/>
      <c r="BI156" s="921"/>
      <c r="BJ156" s="921"/>
      <c r="BK156" s="58"/>
      <c r="BL156" s="329"/>
      <c r="BM156" s="329"/>
      <c r="BN156" s="329"/>
      <c r="BO156" s="63"/>
      <c r="BP156" s="327"/>
      <c r="BQ156" s="327"/>
      <c r="BR156" s="175"/>
      <c r="BS156" s="175"/>
      <c r="CE156" s="19"/>
      <c r="CG156" s="6"/>
      <c r="CH156" s="76"/>
      <c r="CN156" s="5"/>
    </row>
    <row r="157" spans="1:107" ht="21" customHeight="1" x14ac:dyDescent="0.2">
      <c r="A157" s="20"/>
      <c r="B157" s="865" t="s">
        <v>103</v>
      </c>
      <c r="C157" s="865"/>
      <c r="D157" s="865"/>
      <c r="E157" s="865"/>
      <c r="F157" s="865"/>
      <c r="G157" s="865"/>
      <c r="H157" s="865"/>
      <c r="I157" s="865"/>
      <c r="J157" s="865"/>
      <c r="K157" s="865"/>
      <c r="L157" s="865"/>
      <c r="M157" s="865"/>
      <c r="N157" s="178"/>
      <c r="O157" s="178"/>
      <c r="P157" s="178"/>
      <c r="S157" s="888">
        <v>0</v>
      </c>
      <c r="T157" s="888"/>
      <c r="U157" s="888"/>
      <c r="V157" s="888"/>
      <c r="Y157" s="918">
        <f>S157</f>
        <v>0</v>
      </c>
      <c r="Z157" s="919"/>
      <c r="AA157" s="919"/>
      <c r="AB157" s="920"/>
      <c r="AC157" s="22"/>
      <c r="AF157" s="787"/>
      <c r="AG157" s="787"/>
      <c r="AH157" s="787"/>
      <c r="AI157" s="787"/>
      <c r="AJ157" s="787"/>
      <c r="AN157" s="19"/>
      <c r="AO157" s="20"/>
      <c r="AQ157" s="51"/>
      <c r="AR157" s="51"/>
      <c r="AS157" s="51"/>
      <c r="AT157" s="865" t="s">
        <v>613</v>
      </c>
      <c r="AU157" s="865"/>
      <c r="AV157" s="865"/>
      <c r="AW157" s="865"/>
      <c r="AX157" s="865"/>
      <c r="AY157" s="865"/>
      <c r="AZ157" s="865"/>
      <c r="BA157" s="865"/>
      <c r="BC157" s="58"/>
      <c r="BD157" s="921">
        <f>+$CV$18</f>
        <v>0</v>
      </c>
      <c r="BE157" s="921"/>
      <c r="BF157" s="921"/>
      <c r="BG157" s="921">
        <f>+$CV$19</f>
        <v>0</v>
      </c>
      <c r="BH157" s="921"/>
      <c r="BI157" s="921"/>
      <c r="BJ157" s="921"/>
      <c r="BM157" s="939" t="s">
        <v>340</v>
      </c>
      <c r="BN157" s="940"/>
      <c r="BO157" s="941"/>
      <c r="BR157" s="175"/>
      <c r="BS157" s="175"/>
      <c r="CE157" s="19"/>
      <c r="CG157" s="6"/>
      <c r="CH157" s="76"/>
      <c r="CN157" s="5"/>
    </row>
    <row r="158" spans="1:107" ht="21" customHeight="1" x14ac:dyDescent="0.2">
      <c r="A158" s="20"/>
      <c r="B158" s="865" t="s">
        <v>212</v>
      </c>
      <c r="C158" s="865"/>
      <c r="D158" s="865"/>
      <c r="E158" s="865"/>
      <c r="F158" s="865"/>
      <c r="G158" s="865"/>
      <c r="H158" s="865"/>
      <c r="I158" s="865"/>
      <c r="J158" s="865"/>
      <c r="K158" s="865"/>
      <c r="L158" s="865"/>
      <c r="M158" s="865"/>
      <c r="S158" s="888">
        <v>0</v>
      </c>
      <c r="T158" s="888"/>
      <c r="U158" s="888"/>
      <c r="V158" s="888"/>
      <c r="Y158" s="918">
        <f>S158</f>
        <v>0</v>
      </c>
      <c r="Z158" s="919"/>
      <c r="AA158" s="919"/>
      <c r="AB158" s="920"/>
      <c r="AC158" s="22"/>
      <c r="AD158" s="334"/>
      <c r="AE158" s="334"/>
      <c r="AF158" s="787"/>
      <c r="AG158" s="787"/>
      <c r="AH158" s="787"/>
      <c r="AI158" s="787"/>
      <c r="AJ158" s="787"/>
      <c r="AN158" s="19"/>
      <c r="AO158" s="20"/>
      <c r="AQ158" s="51"/>
      <c r="AR158" s="51"/>
      <c r="AS158" s="51"/>
      <c r="AT158" s="865" t="s">
        <v>157</v>
      </c>
      <c r="AU158" s="865"/>
      <c r="AV158" s="865"/>
      <c r="AW158" s="865"/>
      <c r="AX158" s="865"/>
      <c r="AY158" s="865"/>
      <c r="AZ158" s="865"/>
      <c r="BA158" s="865"/>
      <c r="BC158" s="58"/>
      <c r="BD158" s="918">
        <f>+$CW$18</f>
        <v>0</v>
      </c>
      <c r="BE158" s="919"/>
      <c r="BF158" s="920"/>
      <c r="BG158" s="921">
        <f>+$CW$19</f>
        <v>0</v>
      </c>
      <c r="BH158" s="921"/>
      <c r="BI158" s="921"/>
      <c r="BJ158" s="921"/>
      <c r="BM158" s="942"/>
      <c r="BN158" s="943"/>
      <c r="BO158" s="944"/>
      <c r="BR158" s="175"/>
      <c r="BS158" s="175"/>
      <c r="CE158" s="19"/>
      <c r="CG158" s="6" t="s">
        <v>92</v>
      </c>
      <c r="CH158" s="76" t="s">
        <v>92</v>
      </c>
      <c r="CN158" s="5"/>
    </row>
    <row r="159" spans="1:107" ht="15.75" customHeight="1" x14ac:dyDescent="0.15">
      <c r="A159" s="20"/>
      <c r="B159" s="684"/>
      <c r="C159" s="681"/>
      <c r="D159" s="681"/>
      <c r="E159" s="681"/>
      <c r="F159" s="681"/>
      <c r="G159" s="681"/>
      <c r="H159" s="681"/>
      <c r="I159" s="681"/>
      <c r="J159" s="681"/>
      <c r="K159" s="681"/>
      <c r="L159" s="681"/>
      <c r="M159" s="685"/>
      <c r="S159" s="15"/>
      <c r="T159" s="15"/>
      <c r="U159" s="15"/>
      <c r="AN159" s="19"/>
      <c r="AO159" s="20"/>
      <c r="AQ159" s="51"/>
      <c r="AR159" s="51"/>
      <c r="AS159" s="51"/>
      <c r="AT159" s="865" t="s">
        <v>605</v>
      </c>
      <c r="AU159" s="865"/>
      <c r="AV159" s="865"/>
      <c r="AW159" s="865"/>
      <c r="AX159" s="865"/>
      <c r="AY159" s="865"/>
      <c r="AZ159" s="865"/>
      <c r="BA159" s="865"/>
      <c r="BC159" s="58"/>
      <c r="BD159" s="922">
        <f>+$CX$18</f>
        <v>0</v>
      </c>
      <c r="BE159" s="922"/>
      <c r="BF159" s="922"/>
      <c r="BG159" s="921">
        <f>+$CX$19</f>
        <v>0</v>
      </c>
      <c r="BH159" s="921"/>
      <c r="BI159" s="921"/>
      <c r="BJ159" s="921"/>
      <c r="BM159" s="945"/>
      <c r="BN159" s="946"/>
      <c r="BO159" s="947"/>
      <c r="BR159" s="175"/>
      <c r="BS159" s="175"/>
      <c r="CE159" s="19"/>
    </row>
    <row r="160" spans="1:107" s="175" customFormat="1" ht="15.75" customHeight="1" x14ac:dyDescent="0.25">
      <c r="A160" s="171"/>
      <c r="B160" s="865" t="s">
        <v>67</v>
      </c>
      <c r="C160" s="865"/>
      <c r="D160" s="865"/>
      <c r="E160" s="865"/>
      <c r="F160" s="865"/>
      <c r="G160" s="865"/>
      <c r="H160" s="865"/>
      <c r="I160" s="865"/>
      <c r="J160" s="865"/>
      <c r="K160" s="865"/>
      <c r="L160" s="865"/>
      <c r="M160" s="865"/>
      <c r="N160" s="64"/>
      <c r="O160" s="64"/>
      <c r="P160" s="64"/>
      <c r="S160" s="889">
        <f>SUM(S154:V158)</f>
        <v>0</v>
      </c>
      <c r="T160" s="889"/>
      <c r="U160" s="889"/>
      <c r="V160" s="889"/>
      <c r="W160" s="172"/>
      <c r="X160" s="172"/>
      <c r="Y160" s="824">
        <f>SUM(Y154:AB158)</f>
        <v>0</v>
      </c>
      <c r="Z160" s="825"/>
      <c r="AA160" s="825"/>
      <c r="AB160" s="826"/>
      <c r="AC160" s="22"/>
      <c r="AD160" s="22"/>
      <c r="AE160" s="22"/>
      <c r="AF160" s="824">
        <f>+Y160-S160</f>
        <v>0</v>
      </c>
      <c r="AG160" s="825"/>
      <c r="AH160" s="875"/>
      <c r="AI160" s="875"/>
      <c r="AJ160" s="876"/>
      <c r="AK160" s="22"/>
      <c r="AL160" s="22"/>
      <c r="AM160" s="351"/>
      <c r="AN160" s="21"/>
      <c r="AO160" s="18"/>
      <c r="AQ160" s="51"/>
      <c r="AR160" s="51"/>
      <c r="AS160" s="51"/>
      <c r="AT160" s="865" t="s">
        <v>204</v>
      </c>
      <c r="AU160" s="865"/>
      <c r="AV160" s="865"/>
      <c r="AW160" s="865"/>
      <c r="AX160" s="865"/>
      <c r="AY160" s="865"/>
      <c r="AZ160" s="865"/>
      <c r="BA160" s="865"/>
      <c r="BB160" s="15"/>
      <c r="BC160" s="58"/>
      <c r="BD160" s="922">
        <f>+$CY18</f>
        <v>0</v>
      </c>
      <c r="BE160" s="922"/>
      <c r="BF160" s="922"/>
      <c r="BG160" s="921">
        <f>+$CY$19</f>
        <v>0</v>
      </c>
      <c r="BH160" s="921"/>
      <c r="BI160" s="921"/>
      <c r="BJ160" s="921"/>
      <c r="BK160" s="15"/>
      <c r="BL160" s="15"/>
      <c r="BM160" s="58"/>
      <c r="BN160" s="58"/>
      <c r="BO160" s="329"/>
      <c r="CE160" s="367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</row>
    <row r="161" spans="1:107" s="175" customFormat="1" ht="15.75" customHeight="1" x14ac:dyDescent="0.25">
      <c r="A161" s="171"/>
      <c r="B161" s="172"/>
      <c r="C161" s="172"/>
      <c r="D161" s="173"/>
      <c r="E161" s="172"/>
      <c r="F161" s="172"/>
      <c r="G161" s="174"/>
      <c r="H161" s="173"/>
      <c r="K161" s="172"/>
      <c r="M161" s="173"/>
      <c r="N161" s="173"/>
      <c r="O161" s="172"/>
      <c r="P161" s="172"/>
      <c r="Q161" s="172"/>
      <c r="R161" s="172"/>
      <c r="S161" s="172"/>
      <c r="T161" s="172"/>
      <c r="U161" s="172"/>
      <c r="V161" s="172"/>
      <c r="W161" s="172"/>
      <c r="X161" s="172"/>
      <c r="Y161" s="176"/>
      <c r="Z161" s="177"/>
      <c r="AA161" s="15"/>
      <c r="AB161" s="15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351"/>
      <c r="AN161" s="21"/>
      <c r="AO161" s="18"/>
      <c r="AQ161" s="51"/>
      <c r="AR161" s="51"/>
      <c r="AS161" s="51"/>
      <c r="AT161" s="865" t="s">
        <v>166</v>
      </c>
      <c r="AU161" s="865"/>
      <c r="AV161" s="865"/>
      <c r="AW161" s="865"/>
      <c r="AX161" s="865"/>
      <c r="AY161" s="865"/>
      <c r="AZ161" s="865"/>
      <c r="BA161" s="865"/>
      <c r="BB161" s="15"/>
      <c r="BC161" s="15"/>
      <c r="BD161" s="922">
        <f>+$CZ$18</f>
        <v>0</v>
      </c>
      <c r="BE161" s="922"/>
      <c r="BF161" s="922"/>
      <c r="BG161" s="921">
        <f>+$CZ$19</f>
        <v>0</v>
      </c>
      <c r="BH161" s="921"/>
      <c r="BI161" s="921"/>
      <c r="BJ161" s="921"/>
      <c r="BK161" s="15"/>
      <c r="BL161" s="15"/>
      <c r="BM161" s="948">
        <f>+BD165-BG165</f>
        <v>0</v>
      </c>
      <c r="BN161" s="949"/>
      <c r="BO161" s="950"/>
      <c r="CE161" s="367"/>
    </row>
    <row r="162" spans="1:107" s="175" customFormat="1" ht="19.5" customHeight="1" x14ac:dyDescent="0.25">
      <c r="A162" s="171"/>
      <c r="B162" s="172"/>
      <c r="C162" s="172"/>
      <c r="D162" s="173"/>
      <c r="E162" s="172"/>
      <c r="F162" s="172"/>
      <c r="G162" s="174"/>
      <c r="H162" s="173"/>
      <c r="J162" s="885" t="s">
        <v>336</v>
      </c>
      <c r="K162" s="885"/>
      <c r="L162" s="885"/>
      <c r="M162" s="885"/>
      <c r="N162" s="885"/>
      <c r="O162" s="885"/>
      <c r="P162" s="885"/>
      <c r="Q162" s="885"/>
      <c r="R162" s="885"/>
      <c r="S162" s="885"/>
      <c r="T162" s="885"/>
      <c r="U162" s="885"/>
      <c r="V162" s="885"/>
      <c r="W162" s="885"/>
      <c r="X162" s="885"/>
      <c r="Y162" s="885"/>
      <c r="Z162" s="177"/>
      <c r="AA162" s="15"/>
      <c r="AB162" s="15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351"/>
      <c r="AN162" s="21"/>
      <c r="AO162" s="18"/>
      <c r="AP162" s="15"/>
      <c r="AQ162" s="15"/>
      <c r="AR162" s="15"/>
      <c r="AS162" s="15"/>
      <c r="AT162" s="865" t="s">
        <v>206</v>
      </c>
      <c r="AU162" s="865"/>
      <c r="AV162" s="865"/>
      <c r="AW162" s="865"/>
      <c r="AX162" s="865"/>
      <c r="AY162" s="865"/>
      <c r="AZ162" s="865"/>
      <c r="BA162" s="865"/>
      <c r="BB162" s="15"/>
      <c r="BC162" s="15"/>
      <c r="BD162" s="922">
        <f>+$DA$18</f>
        <v>0</v>
      </c>
      <c r="BE162" s="922"/>
      <c r="BF162" s="922"/>
      <c r="BG162" s="921">
        <f>+$DA$19</f>
        <v>0</v>
      </c>
      <c r="BH162" s="921"/>
      <c r="BI162" s="921"/>
      <c r="BJ162" s="921"/>
      <c r="BK162" s="15"/>
      <c r="BL162" s="329"/>
      <c r="BM162" s="329"/>
      <c r="BN162" s="329"/>
      <c r="BO162" s="15"/>
      <c r="CE162" s="367"/>
    </row>
    <row r="163" spans="1:107" s="175" customFormat="1" ht="6.75" customHeight="1" x14ac:dyDescent="0.25">
      <c r="A163" s="171"/>
      <c r="B163" s="172"/>
      <c r="C163" s="172"/>
      <c r="D163" s="173"/>
      <c r="E163" s="172"/>
      <c r="F163" s="172"/>
      <c r="G163" s="174"/>
      <c r="H163" s="173"/>
      <c r="J163" s="172"/>
      <c r="K163" s="172"/>
      <c r="L163" s="174"/>
      <c r="M163" s="172"/>
      <c r="N163" s="172"/>
      <c r="O163" s="173"/>
      <c r="P163" s="173"/>
      <c r="T163" s="172"/>
      <c r="V163" s="173"/>
      <c r="W163" s="172"/>
      <c r="X163" s="172"/>
      <c r="Y163" s="176"/>
      <c r="Z163" s="177"/>
      <c r="AA163" s="15"/>
      <c r="AB163" s="15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351"/>
      <c r="AN163" s="21"/>
      <c r="AO163" s="18"/>
      <c r="AP163" s="15"/>
      <c r="AQ163" s="15"/>
      <c r="AR163" s="15"/>
      <c r="AS163" s="15"/>
      <c r="AT163" s="865" t="s">
        <v>223</v>
      </c>
      <c r="AU163" s="865"/>
      <c r="AV163" s="865"/>
      <c r="AW163" s="865"/>
      <c r="AX163" s="865"/>
      <c r="AY163" s="865"/>
      <c r="AZ163" s="865"/>
      <c r="BA163" s="865"/>
      <c r="BB163" s="327"/>
      <c r="BC163" s="15"/>
      <c r="BD163" s="933">
        <f>+$DB$18</f>
        <v>0</v>
      </c>
      <c r="BE163" s="934"/>
      <c r="BF163" s="935"/>
      <c r="BG163" s="921">
        <f>+$DB$19</f>
        <v>0</v>
      </c>
      <c r="BH163" s="921"/>
      <c r="BI163" s="921"/>
      <c r="BJ163" s="921"/>
      <c r="BK163" s="15"/>
      <c r="BL163" s="15"/>
      <c r="BM163" s="15"/>
      <c r="BN163" s="15"/>
      <c r="BO163" s="15"/>
      <c r="CE163" s="367"/>
    </row>
    <row r="164" spans="1:107" s="175" customFormat="1" ht="16.5" customHeight="1" x14ac:dyDescent="0.25">
      <c r="A164" s="171"/>
      <c r="B164" s="172"/>
      <c r="C164" s="172"/>
      <c r="D164" s="173"/>
      <c r="E164" s="172"/>
      <c r="F164" s="172"/>
      <c r="G164" s="174"/>
      <c r="H164" s="173"/>
      <c r="J164" s="909" t="s">
        <v>179</v>
      </c>
      <c r="K164" s="909"/>
      <c r="L164" s="909"/>
      <c r="M164" s="909"/>
      <c r="N164" s="909"/>
      <c r="O164" s="909"/>
      <c r="P164" s="909"/>
      <c r="Q164" s="909"/>
      <c r="R164" s="909"/>
      <c r="S164" s="909"/>
      <c r="T164" s="909"/>
      <c r="U164" s="909"/>
      <c r="V164" s="909"/>
      <c r="W164" s="909"/>
      <c r="X164" s="909"/>
      <c r="Y164" s="909"/>
      <c r="Z164" s="177"/>
      <c r="AA164" s="15"/>
      <c r="AB164" s="15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351"/>
      <c r="AN164" s="21"/>
      <c r="AO164" s="18"/>
      <c r="AP164" s="15"/>
      <c r="AQ164" s="15"/>
      <c r="AR164" s="15"/>
      <c r="AS164" s="15"/>
      <c r="AT164" s="865"/>
      <c r="AU164" s="865"/>
      <c r="AV164" s="865"/>
      <c r="AW164" s="865"/>
      <c r="AX164" s="865"/>
      <c r="AY164" s="865"/>
      <c r="AZ164" s="865"/>
      <c r="BA164" s="865"/>
      <c r="BB164" s="327"/>
      <c r="BC164" s="327"/>
      <c r="BD164" s="936"/>
      <c r="BE164" s="937"/>
      <c r="BF164" s="938"/>
      <c r="BG164" s="921"/>
      <c r="BH164" s="921"/>
      <c r="BI164" s="921"/>
      <c r="BJ164" s="921"/>
      <c r="BK164" s="15"/>
      <c r="BL164" s="15"/>
      <c r="BM164" s="15"/>
      <c r="BN164" s="15"/>
      <c r="BO164" s="15"/>
      <c r="CE164" s="367"/>
    </row>
    <row r="165" spans="1:107" s="175" customFormat="1" ht="22.5" customHeight="1" x14ac:dyDescent="0.25">
      <c r="A165" s="171"/>
      <c r="B165" s="172"/>
      <c r="C165" s="357"/>
      <c r="D165" s="357"/>
      <c r="E165" s="357"/>
      <c r="F165" s="357"/>
      <c r="G165" s="357"/>
      <c r="H165" s="357"/>
      <c r="I165" s="357"/>
      <c r="J165" s="877" t="s">
        <v>371</v>
      </c>
      <c r="K165" s="877"/>
      <c r="L165" s="877"/>
      <c r="M165" s="877"/>
      <c r="N165" s="877"/>
      <c r="O165" s="877"/>
      <c r="P165" s="877"/>
      <c r="Q165" s="877"/>
      <c r="R165" s="877"/>
      <c r="S165" s="877"/>
      <c r="T165" s="877"/>
      <c r="U165" s="877"/>
      <c r="V165" s="877"/>
      <c r="W165" s="877"/>
      <c r="X165" s="881"/>
      <c r="Y165" s="881"/>
      <c r="Z165" s="177"/>
      <c r="AA165" s="15"/>
      <c r="AB165" s="15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351"/>
      <c r="AN165" s="21"/>
      <c r="AO165" s="18"/>
      <c r="AP165" s="15"/>
      <c r="AQ165" s="15"/>
      <c r="AR165" s="15"/>
      <c r="AT165" s="15"/>
      <c r="AU165" s="15"/>
      <c r="AV165" s="15"/>
      <c r="AW165" s="15"/>
      <c r="AX165" s="15"/>
      <c r="AY165" s="15"/>
      <c r="AZ165" s="15"/>
      <c r="BA165" s="15"/>
      <c r="BB165" s="15"/>
      <c r="BC165" s="327"/>
      <c r="BD165" s="910">
        <f>SUM(BD154:BF164)</f>
        <v>0</v>
      </c>
      <c r="BE165" s="910"/>
      <c r="BF165" s="910"/>
      <c r="BG165" s="923">
        <f>SUM(BG154:BJ164)</f>
        <v>0</v>
      </c>
      <c r="BH165" s="923"/>
      <c r="BI165" s="923"/>
      <c r="BJ165" s="923"/>
      <c r="BK165" s="15"/>
      <c r="BL165" s="15"/>
      <c r="BM165" s="15"/>
      <c r="BN165" s="15"/>
      <c r="BO165" s="15"/>
      <c r="CE165" s="367"/>
    </row>
    <row r="166" spans="1:107" s="175" customFormat="1" ht="22.5" customHeight="1" x14ac:dyDescent="0.25">
      <c r="A166" s="171"/>
      <c r="B166" s="172"/>
      <c r="C166" s="359"/>
      <c r="D166" s="359"/>
      <c r="E166" s="359"/>
      <c r="F166" s="359"/>
      <c r="G166" s="359"/>
      <c r="H166" s="359"/>
      <c r="I166" s="359"/>
      <c r="J166" s="877" t="s">
        <v>180</v>
      </c>
      <c r="K166" s="877"/>
      <c r="L166" s="877"/>
      <c r="M166" s="877"/>
      <c r="N166" s="877"/>
      <c r="O166" s="877"/>
      <c r="P166" s="877"/>
      <c r="Q166" s="877"/>
      <c r="R166" s="877"/>
      <c r="S166" s="877"/>
      <c r="T166" s="877"/>
      <c r="U166" s="877"/>
      <c r="V166" s="877"/>
      <c r="W166" s="877"/>
      <c r="X166" s="881"/>
      <c r="Y166" s="881"/>
      <c r="Z166" s="177"/>
      <c r="AA166" s="15"/>
      <c r="AB166" s="15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351"/>
      <c r="AN166" s="21"/>
      <c r="AO166" s="18"/>
      <c r="AP166" s="15"/>
      <c r="AQ166" s="15"/>
      <c r="AR166" s="15"/>
      <c r="CE166" s="367"/>
    </row>
    <row r="167" spans="1:107" s="175" customFormat="1" ht="22.5" customHeight="1" x14ac:dyDescent="0.25">
      <c r="A167" s="171"/>
      <c r="B167" s="172"/>
      <c r="C167" s="359"/>
      <c r="D167" s="359"/>
      <c r="E167" s="359"/>
      <c r="F167" s="359"/>
      <c r="G167" s="359"/>
      <c r="H167" s="359"/>
      <c r="I167" s="359"/>
      <c r="J167" s="877" t="s">
        <v>181</v>
      </c>
      <c r="K167" s="877"/>
      <c r="L167" s="877"/>
      <c r="M167" s="877"/>
      <c r="N167" s="877"/>
      <c r="O167" s="877"/>
      <c r="P167" s="877"/>
      <c r="Q167" s="877"/>
      <c r="R167" s="877"/>
      <c r="S167" s="877"/>
      <c r="T167" s="877"/>
      <c r="U167" s="877"/>
      <c r="V167" s="877"/>
      <c r="W167" s="877"/>
      <c r="X167" s="881"/>
      <c r="Y167" s="881"/>
      <c r="Z167" s="177"/>
      <c r="AA167" s="15"/>
      <c r="AB167" s="15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351"/>
      <c r="AN167" s="21"/>
      <c r="AO167" s="18"/>
      <c r="AP167" s="15"/>
      <c r="AQ167" s="15"/>
      <c r="AR167" s="15"/>
      <c r="BD167" s="15"/>
      <c r="BE167" s="15"/>
      <c r="BF167" s="15"/>
      <c r="CE167" s="367"/>
    </row>
    <row r="168" spans="1:107" s="175" customFormat="1" ht="22.5" customHeight="1" x14ac:dyDescent="0.25">
      <c r="A168" s="171"/>
      <c r="B168" s="172"/>
      <c r="C168" s="359"/>
      <c r="D168" s="359"/>
      <c r="E168" s="359"/>
      <c r="F168" s="359"/>
      <c r="G168" s="359"/>
      <c r="H168" s="359"/>
      <c r="I168" s="359"/>
      <c r="J168" s="877" t="s">
        <v>182</v>
      </c>
      <c r="K168" s="877"/>
      <c r="L168" s="877"/>
      <c r="M168" s="877"/>
      <c r="N168" s="877"/>
      <c r="O168" s="877"/>
      <c r="P168" s="877"/>
      <c r="Q168" s="877"/>
      <c r="R168" s="877"/>
      <c r="S168" s="877"/>
      <c r="T168" s="877"/>
      <c r="U168" s="877"/>
      <c r="V168" s="877"/>
      <c r="W168" s="877"/>
      <c r="X168" s="881"/>
      <c r="Y168" s="881"/>
      <c r="Z168" s="177"/>
      <c r="AA168" s="15"/>
      <c r="AB168" s="15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351"/>
      <c r="AN168" s="21"/>
      <c r="AO168" s="18"/>
      <c r="AP168" s="15"/>
      <c r="AQ168" s="15"/>
      <c r="AR168" s="15"/>
      <c r="BD168" s="15"/>
      <c r="BE168" s="15"/>
      <c r="BF168" s="15"/>
      <c r="CE168" s="367"/>
    </row>
    <row r="169" spans="1:107" s="175" customFormat="1" ht="22.5" customHeight="1" x14ac:dyDescent="0.25">
      <c r="A169" s="171"/>
      <c r="B169" s="172"/>
      <c r="C169" s="359"/>
      <c r="D169" s="359"/>
      <c r="E169" s="359"/>
      <c r="F169" s="359"/>
      <c r="G169" s="359"/>
      <c r="H169" s="359"/>
      <c r="I169" s="359"/>
      <c r="J169" s="877" t="s">
        <v>189</v>
      </c>
      <c r="K169" s="877"/>
      <c r="L169" s="877"/>
      <c r="M169" s="877"/>
      <c r="N169" s="877"/>
      <c r="O169" s="877"/>
      <c r="P169" s="877"/>
      <c r="Q169" s="877"/>
      <c r="R169" s="877"/>
      <c r="S169" s="877"/>
      <c r="T169" s="877"/>
      <c r="U169" s="877"/>
      <c r="V169" s="877"/>
      <c r="W169" s="877"/>
      <c r="X169" s="881"/>
      <c r="Y169" s="881"/>
      <c r="Z169" s="177"/>
      <c r="AA169" s="15"/>
      <c r="AB169" s="15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351"/>
      <c r="AN169" s="21"/>
      <c r="AO169" s="18"/>
      <c r="AP169" s="15"/>
      <c r="AQ169" s="15"/>
      <c r="AR169" s="15"/>
      <c r="BD169" s="15"/>
      <c r="BE169" s="15"/>
      <c r="BF169" s="15"/>
      <c r="CE169" s="367"/>
    </row>
    <row r="170" spans="1:107" s="175" customFormat="1" ht="22.5" customHeight="1" x14ac:dyDescent="0.25">
      <c r="A170" s="171"/>
      <c r="B170" s="172"/>
      <c r="C170" s="359"/>
      <c r="D170" s="359"/>
      <c r="E170" s="359"/>
      <c r="F170" s="359"/>
      <c r="G170" s="359"/>
      <c r="H170" s="359"/>
      <c r="I170" s="359"/>
      <c r="J170" s="877" t="s">
        <v>337</v>
      </c>
      <c r="K170" s="877"/>
      <c r="L170" s="877"/>
      <c r="M170" s="877"/>
      <c r="N170" s="877"/>
      <c r="O170" s="877"/>
      <c r="P170" s="877"/>
      <c r="Q170" s="877"/>
      <c r="R170" s="877"/>
      <c r="S170" s="877"/>
      <c r="T170" s="877"/>
      <c r="U170" s="877"/>
      <c r="V170" s="877"/>
      <c r="W170" s="877"/>
      <c r="X170" s="881"/>
      <c r="Y170" s="881"/>
      <c r="Z170" s="177"/>
      <c r="AA170" s="15"/>
      <c r="AB170" s="15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351"/>
      <c r="AN170" s="21"/>
      <c r="AO170" s="18"/>
      <c r="AP170" s="15"/>
      <c r="AQ170" s="15"/>
      <c r="AR170" s="15"/>
      <c r="BD170" s="15"/>
      <c r="BE170" s="15"/>
      <c r="BF170" s="15"/>
      <c r="CE170" s="367"/>
    </row>
    <row r="171" spans="1:107" s="175" customFormat="1" ht="22.5" customHeight="1" x14ac:dyDescent="0.25">
      <c r="A171" s="171"/>
      <c r="B171" s="172"/>
      <c r="C171" s="359"/>
      <c r="D171" s="359"/>
      <c r="E171" s="359"/>
      <c r="F171" s="359"/>
      <c r="G171" s="359"/>
      <c r="H171" s="359"/>
      <c r="I171" s="359"/>
      <c r="J171" s="877" t="s">
        <v>338</v>
      </c>
      <c r="K171" s="877"/>
      <c r="L171" s="877"/>
      <c r="M171" s="877"/>
      <c r="N171" s="877"/>
      <c r="O171" s="877"/>
      <c r="P171" s="877"/>
      <c r="Q171" s="877"/>
      <c r="R171" s="877"/>
      <c r="S171" s="877"/>
      <c r="T171" s="877"/>
      <c r="U171" s="877"/>
      <c r="V171" s="877"/>
      <c r="W171" s="877"/>
      <c r="X171" s="881"/>
      <c r="Y171" s="881"/>
      <c r="Z171" s="177"/>
      <c r="AA171" s="15"/>
      <c r="AF171" s="22"/>
      <c r="AG171" s="22"/>
      <c r="AH171" s="22"/>
      <c r="AI171" s="22"/>
      <c r="AJ171" s="22"/>
      <c r="AK171" s="22"/>
      <c r="AL171" s="22"/>
      <c r="AM171" s="351"/>
      <c r="AN171" s="21"/>
      <c r="AO171" s="18"/>
      <c r="AP171" s="15"/>
      <c r="AQ171" s="15"/>
      <c r="AR171" s="15"/>
      <c r="BD171" s="15"/>
      <c r="BE171" s="15"/>
      <c r="BF171" s="15"/>
      <c r="CE171" s="367"/>
    </row>
    <row r="172" spans="1:107" s="175" customFormat="1" ht="22.5" customHeight="1" x14ac:dyDescent="0.25">
      <c r="A172" s="171"/>
      <c r="B172" s="172"/>
      <c r="C172" s="359"/>
      <c r="D172" s="359"/>
      <c r="E172" s="359"/>
      <c r="F172" s="359"/>
      <c r="G172" s="359"/>
      <c r="H172" s="359"/>
      <c r="I172" s="359"/>
      <c r="J172" s="887" t="s">
        <v>156</v>
      </c>
      <c r="K172" s="887"/>
      <c r="L172" s="887"/>
      <c r="M172" s="887"/>
      <c r="N172" s="887"/>
      <c r="O172" s="887"/>
      <c r="P172" s="887"/>
      <c r="Q172" s="887"/>
      <c r="R172" s="887"/>
      <c r="S172" s="887"/>
      <c r="T172" s="887"/>
      <c r="U172" s="887"/>
      <c r="V172" s="887"/>
      <c r="W172" s="887"/>
      <c r="X172" s="886">
        <f>SUM(X165:Y171)</f>
        <v>0</v>
      </c>
      <c r="Y172" s="886"/>
      <c r="AB172" s="15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351"/>
      <c r="AN172" s="21"/>
      <c r="AO172" s="18"/>
      <c r="AP172" s="15"/>
      <c r="AQ172" s="15"/>
      <c r="AR172" s="15"/>
      <c r="BD172" s="15"/>
      <c r="BE172" s="15"/>
      <c r="BF172" s="15"/>
      <c r="CE172" s="367"/>
    </row>
    <row r="173" spans="1:107" s="175" customFormat="1" ht="21.75" customHeight="1" x14ac:dyDescent="0.25">
      <c r="A173" s="171"/>
      <c r="B173" s="172"/>
      <c r="C173" s="359"/>
      <c r="D173" s="359"/>
      <c r="E173" s="359"/>
      <c r="F173" s="359"/>
      <c r="G173" s="359"/>
      <c r="H173" s="359"/>
      <c r="I173" s="359"/>
      <c r="J173" s="359"/>
      <c r="K173" s="358"/>
      <c r="L173" s="358"/>
      <c r="M173" s="358"/>
      <c r="N173" s="358"/>
      <c r="O173" s="172"/>
      <c r="P173" s="172"/>
      <c r="Q173" s="172"/>
      <c r="R173" s="172"/>
      <c r="S173" s="172"/>
      <c r="T173" s="172"/>
      <c r="U173" s="172"/>
      <c r="V173" s="172"/>
      <c r="W173" s="172"/>
      <c r="Y173" s="176"/>
      <c r="Z173" s="177"/>
      <c r="AA173" s="15"/>
      <c r="AB173" s="15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351"/>
      <c r="AN173" s="21"/>
      <c r="AO173" s="18"/>
      <c r="AP173" s="15"/>
      <c r="AQ173" s="15"/>
      <c r="AR173" s="15"/>
      <c r="BD173" s="15"/>
      <c r="BE173" s="15"/>
      <c r="BF173" s="15"/>
      <c r="CE173" s="367"/>
    </row>
    <row r="174" spans="1:107" s="15" customFormat="1" ht="15" customHeight="1" x14ac:dyDescent="0.15">
      <c r="A174" s="18"/>
      <c r="B174" s="77"/>
      <c r="C174" s="77"/>
      <c r="D174" s="77"/>
      <c r="E174" s="77"/>
      <c r="F174" s="77"/>
      <c r="G174" s="77"/>
      <c r="H174" s="884"/>
      <c r="I174" s="884"/>
      <c r="J174" s="884"/>
      <c r="K174" s="884"/>
      <c r="L174" s="884"/>
      <c r="M174" s="884"/>
      <c r="N174" s="77"/>
      <c r="O174" s="77"/>
      <c r="P174" s="77"/>
      <c r="Q174" s="77"/>
      <c r="R174" s="77"/>
      <c r="S174" s="77"/>
      <c r="T174" s="77"/>
      <c r="U174" s="77"/>
      <c r="V174" s="77"/>
      <c r="W174" s="77"/>
      <c r="X174" s="77"/>
      <c r="Y174" s="77"/>
      <c r="Z174" s="13"/>
      <c r="AA174" s="13"/>
      <c r="AD174" s="11"/>
      <c r="AE174" s="11"/>
      <c r="AF174" s="11"/>
      <c r="AG174" s="11"/>
      <c r="AH174" s="11"/>
      <c r="AI174" s="11"/>
      <c r="AJ174" s="11"/>
      <c r="AK174" s="11"/>
      <c r="AL174" s="11"/>
      <c r="AM174" s="11"/>
      <c r="AN174" s="17"/>
      <c r="AO174" s="368"/>
      <c r="AP174" s="11"/>
      <c r="AQ174" s="11"/>
      <c r="AR174" s="369"/>
      <c r="AS174" s="11"/>
      <c r="AT174" s="370"/>
      <c r="AU174" s="175"/>
      <c r="AV174" s="175"/>
      <c r="AW174" s="175"/>
      <c r="AX174" s="175"/>
      <c r="AY174" s="11"/>
      <c r="AZ174" s="369"/>
      <c r="BA174" s="11"/>
      <c r="BB174" s="371"/>
      <c r="BC174" s="175"/>
      <c r="BF174" s="175"/>
      <c r="BG174" s="13"/>
      <c r="BH174" s="369"/>
      <c r="BI174" s="11"/>
      <c r="BJ174" s="370"/>
      <c r="BK174" s="175"/>
      <c r="BL174" s="175"/>
      <c r="BM174" s="175"/>
      <c r="BN174" s="175"/>
      <c r="BO174" s="11"/>
      <c r="BP174" s="369"/>
      <c r="BQ174" s="11"/>
      <c r="BR174" s="370"/>
      <c r="BS174" s="370"/>
      <c r="BT174" s="370"/>
      <c r="BU174" s="370"/>
      <c r="BV174" s="370"/>
      <c r="BW174" s="11"/>
      <c r="BX174" s="369"/>
      <c r="BY174" s="11"/>
      <c r="BZ174" s="370"/>
      <c r="CA174" s="11"/>
      <c r="CB174" s="369"/>
      <c r="CC174" s="11"/>
      <c r="CD174" s="370"/>
      <c r="CE174" s="17"/>
      <c r="CF174" s="11"/>
      <c r="CG174" s="11"/>
      <c r="CN174" s="16"/>
      <c r="CQ174" s="175"/>
      <c r="CR174" s="175"/>
      <c r="CS174" s="175"/>
      <c r="CT174" s="175"/>
      <c r="CU174" s="175"/>
      <c r="CV174" s="175"/>
      <c r="CW174" s="175"/>
      <c r="CX174" s="175"/>
      <c r="CY174" s="175"/>
      <c r="CZ174" s="175"/>
      <c r="DA174" s="175"/>
      <c r="DB174" s="175"/>
      <c r="DC174" s="175"/>
    </row>
    <row r="175" spans="1:107" s="9" customFormat="1" ht="9" customHeight="1" x14ac:dyDescent="0.15">
      <c r="A175" s="14"/>
      <c r="B175" s="360"/>
      <c r="C175" s="360"/>
      <c r="D175" s="360"/>
      <c r="E175" s="360"/>
      <c r="F175" s="360"/>
      <c r="H175" s="883" t="s">
        <v>52</v>
      </c>
      <c r="I175" s="883"/>
      <c r="J175" s="883"/>
      <c r="K175" s="883"/>
      <c r="L175" s="883"/>
      <c r="M175" s="883"/>
      <c r="N175" s="683"/>
      <c r="O175" s="360"/>
      <c r="P175" s="360"/>
      <c r="Q175" s="360"/>
      <c r="R175" s="360"/>
      <c r="S175" s="360"/>
      <c r="T175" s="360"/>
      <c r="U175" s="360"/>
      <c r="V175" s="360"/>
      <c r="W175" s="360"/>
      <c r="X175" s="360"/>
      <c r="Y175" s="883" t="s">
        <v>52</v>
      </c>
      <c r="Z175" s="883"/>
      <c r="AA175" s="883"/>
      <c r="AB175" s="883"/>
      <c r="AC175" s="883"/>
      <c r="AD175" s="883"/>
      <c r="AE175" s="683"/>
      <c r="AF175" s="360"/>
      <c r="AG175" s="360"/>
      <c r="AH175" s="12"/>
      <c r="AI175" s="12"/>
      <c r="AJ175" s="12"/>
      <c r="AK175" s="12"/>
      <c r="AL175" s="12"/>
      <c r="AM175" s="12"/>
      <c r="AN175" s="102"/>
      <c r="AO175" s="372"/>
      <c r="AP175" s="12"/>
      <c r="AQ175" s="12"/>
      <c r="AR175" s="373"/>
      <c r="AS175" s="12"/>
      <c r="AT175" s="374"/>
      <c r="AU175" s="15"/>
      <c r="AV175" s="15"/>
      <c r="AW175" s="15"/>
      <c r="AX175" s="15"/>
      <c r="AY175" s="12"/>
      <c r="AZ175" s="373"/>
      <c r="BA175" s="12"/>
      <c r="BB175" s="375"/>
      <c r="BC175" s="371"/>
      <c r="BD175" s="11"/>
      <c r="BE175" s="369"/>
      <c r="BF175" s="11"/>
      <c r="BG175" s="101"/>
      <c r="BH175" s="373"/>
      <c r="BI175" s="12"/>
      <c r="BJ175" s="374"/>
      <c r="BK175" s="370"/>
      <c r="BL175" s="11"/>
      <c r="BM175" s="369"/>
      <c r="BN175" s="11"/>
      <c r="BO175" s="12"/>
      <c r="BP175" s="373"/>
      <c r="BQ175" s="12"/>
      <c r="BR175" s="374"/>
      <c r="BS175" s="374"/>
      <c r="BT175" s="374"/>
      <c r="BU175" s="374"/>
      <c r="BV175" s="374"/>
      <c r="BW175" s="12"/>
      <c r="BX175" s="373"/>
      <c r="BY175" s="12"/>
      <c r="BZ175" s="374"/>
      <c r="CA175" s="12"/>
      <c r="CB175" s="373"/>
      <c r="CC175" s="12"/>
      <c r="CD175" s="374"/>
      <c r="CE175" s="102"/>
      <c r="CF175" s="12"/>
      <c r="CG175" s="12"/>
      <c r="CN175" s="10"/>
      <c r="CQ175" s="15"/>
      <c r="CR175" s="15"/>
      <c r="CS175" s="15"/>
      <c r="CT175" s="15"/>
      <c r="CU175" s="15"/>
      <c r="CV175" s="15"/>
      <c r="CW175" s="15"/>
      <c r="CX175" s="15"/>
      <c r="CY175" s="15"/>
      <c r="CZ175" s="15"/>
      <c r="DA175" s="15"/>
      <c r="DB175" s="15"/>
      <c r="DC175" s="15"/>
    </row>
    <row r="176" spans="1:107" s="9" customFormat="1" ht="9" customHeight="1" x14ac:dyDescent="0.15">
      <c r="A176" s="14"/>
      <c r="B176" s="361"/>
      <c r="C176" s="361"/>
      <c r="D176" s="361"/>
      <c r="E176" s="361"/>
      <c r="F176" s="361"/>
      <c r="H176" s="878" t="s">
        <v>147</v>
      </c>
      <c r="I176" s="878"/>
      <c r="J176" s="878"/>
      <c r="K176" s="878"/>
      <c r="L176" s="878"/>
      <c r="M176" s="878"/>
      <c r="N176" s="623"/>
      <c r="O176" s="100"/>
      <c r="P176" s="100"/>
      <c r="Q176" s="100"/>
      <c r="R176" s="100"/>
      <c r="S176" s="100"/>
      <c r="T176" s="100"/>
      <c r="U176" s="100"/>
      <c r="V176" s="361"/>
      <c r="W176" s="361"/>
      <c r="X176" s="361"/>
      <c r="Y176" s="878" t="s">
        <v>339</v>
      </c>
      <c r="Z176" s="878"/>
      <c r="AA176" s="878"/>
      <c r="AB176" s="878"/>
      <c r="AC176" s="878"/>
      <c r="AD176" s="878"/>
      <c r="AE176" s="623"/>
      <c r="AF176" s="100"/>
      <c r="AG176" s="100"/>
      <c r="AH176" s="11"/>
      <c r="AI176" s="11"/>
      <c r="AJ176" s="11"/>
      <c r="AK176" s="11"/>
      <c r="AL176" s="11"/>
      <c r="AM176" s="11"/>
      <c r="AN176" s="17"/>
      <c r="AO176" s="368"/>
      <c r="AP176" s="11"/>
      <c r="AQ176" s="11"/>
      <c r="AR176" s="369"/>
      <c r="AS176" s="11"/>
      <c r="AT176" s="370"/>
      <c r="AU176" s="374"/>
      <c r="AV176" s="12"/>
      <c r="AW176" s="373"/>
      <c r="AX176" s="12"/>
      <c r="AY176" s="11"/>
      <c r="AZ176" s="369"/>
      <c r="BA176" s="11"/>
      <c r="BB176" s="58"/>
      <c r="BC176" s="375"/>
      <c r="BD176" s="12"/>
      <c r="BE176" s="373"/>
      <c r="BF176" s="12"/>
      <c r="BH176" s="369"/>
      <c r="BI176" s="11"/>
      <c r="BJ176" s="370"/>
      <c r="BK176" s="374"/>
      <c r="BL176" s="12"/>
      <c r="BM176" s="373"/>
      <c r="BN176" s="12"/>
      <c r="BO176" s="11"/>
      <c r="BP176" s="369"/>
      <c r="BQ176" s="11"/>
      <c r="BR176" s="370"/>
      <c r="BS176" s="370"/>
      <c r="BT176" s="370"/>
      <c r="BU176" s="370"/>
      <c r="BV176" s="370"/>
      <c r="BW176" s="11"/>
      <c r="BX176" s="369"/>
      <c r="BY176" s="11"/>
      <c r="BZ176" s="370"/>
      <c r="CA176" s="11"/>
      <c r="CB176" s="369"/>
      <c r="CC176" s="11"/>
      <c r="CD176" s="370"/>
      <c r="CE176" s="17"/>
      <c r="CF176" s="11"/>
      <c r="CG176" s="11"/>
      <c r="CN176" s="10"/>
    </row>
    <row r="177" spans="1:107" s="9" customFormat="1" ht="9" customHeight="1" x14ac:dyDescent="0.15">
      <c r="A177" s="14"/>
      <c r="B177" s="362"/>
      <c r="C177" s="362"/>
      <c r="D177" s="362"/>
      <c r="E177" s="362"/>
      <c r="F177" s="362"/>
      <c r="G177" s="363" t="s">
        <v>101</v>
      </c>
      <c r="H177" s="879"/>
      <c r="I177" s="879"/>
      <c r="J177" s="879"/>
      <c r="K177" s="879"/>
      <c r="L177" s="879"/>
      <c r="M177" s="879"/>
      <c r="N177" s="682"/>
      <c r="O177" s="362"/>
      <c r="P177" s="362"/>
      <c r="Q177" s="362"/>
      <c r="R177" s="362"/>
      <c r="S177" s="362"/>
      <c r="T177" s="362"/>
      <c r="U177" s="362"/>
      <c r="V177" s="362"/>
      <c r="W177" s="362"/>
      <c r="X177" s="363" t="s">
        <v>101</v>
      </c>
      <c r="Y177" s="879"/>
      <c r="Z177" s="879"/>
      <c r="AA177" s="879"/>
      <c r="AB177" s="879"/>
      <c r="AC177" s="879"/>
      <c r="AD177" s="879"/>
      <c r="AE177" s="879"/>
      <c r="AF177" s="879"/>
      <c r="AG177" s="682"/>
      <c r="AH177" s="11"/>
      <c r="AI177" s="11"/>
      <c r="AJ177" s="11"/>
      <c r="AK177" s="11"/>
      <c r="AL177" s="11"/>
      <c r="AM177" s="11"/>
      <c r="AN177" s="17"/>
      <c r="AO177" s="368"/>
      <c r="AP177" s="11"/>
      <c r="AQ177" s="11"/>
      <c r="AR177" s="369"/>
      <c r="AS177" s="11"/>
      <c r="AT177" s="370"/>
      <c r="AU177" s="370"/>
      <c r="AV177" s="11"/>
      <c r="AW177" s="369"/>
      <c r="AX177" s="11"/>
      <c r="AY177" s="11"/>
      <c r="AZ177" s="369"/>
      <c r="BA177" s="11"/>
      <c r="BB177" s="370"/>
      <c r="BC177" s="58"/>
      <c r="BD177" s="11"/>
      <c r="BE177" s="369"/>
      <c r="BF177" s="11"/>
      <c r="BG177" s="11"/>
      <c r="BH177" s="369"/>
      <c r="BI177" s="11"/>
      <c r="BJ177" s="370"/>
      <c r="BK177" s="370"/>
      <c r="BL177" s="11"/>
      <c r="BM177" s="369"/>
      <c r="BN177" s="11"/>
      <c r="BO177" s="11"/>
      <c r="BP177" s="369"/>
      <c r="BQ177" s="11"/>
      <c r="BR177" s="370"/>
      <c r="BS177" s="370"/>
      <c r="BT177" s="370"/>
      <c r="BU177" s="370"/>
      <c r="BV177" s="370"/>
      <c r="BW177" s="11"/>
      <c r="BX177" s="369"/>
      <c r="BY177" s="11"/>
      <c r="BZ177" s="370"/>
      <c r="CA177" s="11"/>
      <c r="CB177" s="369"/>
      <c r="CC177" s="11"/>
      <c r="CD177" s="370"/>
      <c r="CE177" s="17"/>
      <c r="CF177" s="11"/>
      <c r="CG177" s="11"/>
      <c r="CN177" s="10"/>
    </row>
    <row r="178" spans="1:107" s="15" customFormat="1" ht="9" customHeight="1" x14ac:dyDescent="0.15">
      <c r="A178" s="18"/>
      <c r="B178" s="362"/>
      <c r="C178" s="362"/>
      <c r="D178" s="362"/>
      <c r="E178" s="362"/>
      <c r="F178" s="362"/>
      <c r="G178" s="364" t="s">
        <v>111</v>
      </c>
      <c r="H178" s="879"/>
      <c r="I178" s="879"/>
      <c r="J178" s="879"/>
      <c r="K178" s="879"/>
      <c r="L178" s="879"/>
      <c r="M178" s="879"/>
      <c r="N178" s="682"/>
      <c r="O178" s="362"/>
      <c r="P178" s="362"/>
      <c r="Q178" s="362"/>
      <c r="R178" s="362"/>
      <c r="S178" s="362"/>
      <c r="T178" s="362"/>
      <c r="U178" s="362"/>
      <c r="V178" s="362"/>
      <c r="W178" s="362"/>
      <c r="X178" s="364" t="s">
        <v>111</v>
      </c>
      <c r="Y178" s="879"/>
      <c r="Z178" s="879"/>
      <c r="AA178" s="879"/>
      <c r="AB178" s="879"/>
      <c r="AC178" s="879"/>
      <c r="AD178" s="879"/>
      <c r="AE178" s="879"/>
      <c r="AF178" s="879"/>
      <c r="AG178" s="682"/>
      <c r="AH178" s="11"/>
      <c r="AI178" s="11"/>
      <c r="AJ178" s="11"/>
      <c r="AK178" s="11"/>
      <c r="AL178" s="11"/>
      <c r="AM178" s="11"/>
      <c r="AN178" s="17"/>
      <c r="AO178" s="368"/>
      <c r="AP178" s="11"/>
      <c r="AQ178" s="11"/>
      <c r="AR178" s="369"/>
      <c r="AS178" s="11"/>
      <c r="AT178" s="370"/>
      <c r="AU178" s="370"/>
      <c r="AV178" s="11"/>
      <c r="AW178" s="369"/>
      <c r="AX178" s="11"/>
      <c r="AY178" s="11"/>
      <c r="AZ178" s="369"/>
      <c r="BA178" s="11"/>
      <c r="BB178" s="371"/>
      <c r="BC178" s="370"/>
      <c r="BD178" s="11"/>
      <c r="BE178" s="369"/>
      <c r="BF178" s="11"/>
      <c r="BG178" s="13"/>
      <c r="BH178" s="369"/>
      <c r="BI178" s="11"/>
      <c r="BJ178" s="370"/>
      <c r="BK178" s="370"/>
      <c r="BL178" s="11"/>
      <c r="BM178" s="369"/>
      <c r="BN178" s="11"/>
      <c r="BO178" s="11"/>
      <c r="BP178" s="369"/>
      <c r="BQ178" s="11"/>
      <c r="BR178" s="370"/>
      <c r="BS178" s="370"/>
      <c r="BT178" s="370"/>
      <c r="BU178" s="370"/>
      <c r="BV178" s="370"/>
      <c r="BW178" s="11"/>
      <c r="BX178" s="369"/>
      <c r="BY178" s="11"/>
      <c r="BZ178" s="370"/>
      <c r="CA178" s="11"/>
      <c r="CB178" s="369"/>
      <c r="CC178" s="11"/>
      <c r="CD178" s="370"/>
      <c r="CE178" s="11"/>
      <c r="CF178" s="11"/>
      <c r="CG178" s="11"/>
      <c r="CN178" s="16"/>
      <c r="CQ178" s="9"/>
      <c r="CR178" s="9"/>
      <c r="CS178" s="9"/>
      <c r="CT178" s="9"/>
      <c r="CU178" s="9"/>
      <c r="CV178" s="9"/>
      <c r="CW178" s="9"/>
      <c r="CX178" s="9"/>
      <c r="CY178" s="9"/>
      <c r="CZ178" s="9"/>
      <c r="DA178" s="9"/>
      <c r="DB178" s="9"/>
      <c r="DC178" s="9"/>
    </row>
    <row r="179" spans="1:107" s="15" customFormat="1" ht="9.75" customHeight="1" thickBot="1" x14ac:dyDescent="0.2">
      <c r="A179" s="52"/>
      <c r="B179" s="882"/>
      <c r="C179" s="882"/>
      <c r="D179" s="882"/>
      <c r="E179" s="882"/>
      <c r="F179" s="882"/>
      <c r="G179" s="882"/>
      <c r="H179" s="882"/>
      <c r="I179" s="103"/>
      <c r="J179" s="882"/>
      <c r="K179" s="882"/>
      <c r="L179" s="882"/>
      <c r="M179" s="882"/>
      <c r="N179" s="882"/>
      <c r="O179" s="882"/>
      <c r="P179" s="882"/>
      <c r="Q179" s="882"/>
      <c r="R179" s="882"/>
      <c r="S179" s="882"/>
      <c r="T179" s="882"/>
      <c r="U179" s="882"/>
      <c r="V179" s="882"/>
      <c r="W179" s="882"/>
      <c r="X179" s="882"/>
      <c r="Y179" s="882"/>
      <c r="Z179" s="104"/>
      <c r="AA179" s="104"/>
      <c r="AB179" s="105"/>
      <c r="AC179" s="105"/>
      <c r="AD179" s="106"/>
      <c r="AE179" s="106"/>
      <c r="AF179" s="106"/>
      <c r="AG179" s="106"/>
      <c r="AH179" s="106"/>
      <c r="AI179" s="106"/>
      <c r="AJ179" s="106"/>
      <c r="AK179" s="106"/>
      <c r="AL179" s="106"/>
      <c r="AM179" s="106"/>
      <c r="AN179" s="106"/>
      <c r="AO179" s="11"/>
      <c r="AP179" s="11"/>
      <c r="AQ179" s="11"/>
      <c r="AR179" s="369"/>
      <c r="AS179" s="11"/>
      <c r="AT179" s="370"/>
      <c r="AU179" s="370"/>
      <c r="AV179" s="11"/>
      <c r="AW179" s="369"/>
      <c r="AX179" s="11"/>
      <c r="AY179" s="11"/>
      <c r="AZ179" s="369"/>
      <c r="BA179" s="11"/>
      <c r="BB179" s="371"/>
      <c r="BC179" s="371"/>
      <c r="BD179" s="11"/>
      <c r="BE179" s="369"/>
      <c r="BF179" s="11"/>
      <c r="BG179" s="13"/>
      <c r="BH179" s="369"/>
      <c r="BI179" s="11"/>
      <c r="BJ179" s="370"/>
      <c r="BK179" s="370"/>
      <c r="BL179" s="11"/>
      <c r="BM179" s="369"/>
      <c r="BN179" s="11"/>
      <c r="BO179" s="11"/>
      <c r="BP179" s="369"/>
      <c r="BQ179" s="11"/>
      <c r="BR179" s="370"/>
      <c r="BS179" s="370"/>
      <c r="BT179" s="370"/>
      <c r="BU179" s="370"/>
      <c r="BV179" s="370"/>
      <c r="BW179" s="11"/>
      <c r="BX179" s="369"/>
      <c r="BY179" s="11"/>
      <c r="BZ179" s="370"/>
      <c r="CA179" s="11"/>
      <c r="CB179" s="369"/>
      <c r="CC179" s="11"/>
      <c r="CD179" s="370"/>
      <c r="CE179" s="11"/>
      <c r="CF179" s="11"/>
      <c r="CG179" s="11"/>
      <c r="CN179" s="16"/>
    </row>
    <row r="180" spans="1:107" ht="30" customHeight="1" x14ac:dyDescent="0.15">
      <c r="B180" s="107"/>
      <c r="C180" s="107"/>
      <c r="D180" s="107"/>
      <c r="E180" s="107"/>
      <c r="F180" s="107"/>
      <c r="G180" s="107"/>
      <c r="H180" s="107"/>
      <c r="AU180" s="370"/>
      <c r="AV180" s="11"/>
      <c r="AW180" s="369"/>
      <c r="AX180" s="11"/>
      <c r="BC180" s="371"/>
      <c r="BD180" s="11"/>
      <c r="BE180" s="369"/>
      <c r="BF180" s="11"/>
      <c r="BK180" s="370"/>
      <c r="BL180" s="11"/>
      <c r="BM180" s="369"/>
      <c r="BN180" s="11"/>
      <c r="CQ180" s="15"/>
      <c r="CR180" s="15"/>
      <c r="CS180" s="15"/>
      <c r="CT180" s="15"/>
      <c r="CU180" s="15"/>
      <c r="CV180" s="15"/>
      <c r="CW180" s="15"/>
      <c r="CX180" s="15"/>
      <c r="CY180" s="15"/>
      <c r="CZ180" s="15"/>
      <c r="DA180" s="15"/>
      <c r="DB180" s="15"/>
      <c r="DC180" s="15"/>
    </row>
    <row r="181" spans="1:107" ht="30" customHeight="1" x14ac:dyDescent="0.15">
      <c r="B181" s="924" t="s">
        <v>95</v>
      </c>
      <c r="C181" s="924"/>
      <c r="D181" s="924"/>
      <c r="E181" s="924"/>
      <c r="F181" s="924"/>
      <c r="G181" s="924"/>
      <c r="H181" s="924"/>
      <c r="I181" s="924"/>
      <c r="J181" s="924"/>
      <c r="K181" s="924"/>
      <c r="L181" s="924"/>
      <c r="M181" s="924"/>
      <c r="N181" s="924"/>
      <c r="O181" s="924"/>
      <c r="P181" s="924"/>
      <c r="Q181" s="924"/>
      <c r="R181" s="924"/>
      <c r="S181" s="924"/>
      <c r="T181" s="376"/>
      <c r="U181" s="872" t="s">
        <v>341</v>
      </c>
      <c r="V181" s="873"/>
      <c r="W181" s="873"/>
      <c r="X181" s="873"/>
      <c r="Y181" s="873"/>
      <c r="Z181" s="873"/>
      <c r="AA181" s="873"/>
      <c r="AB181" s="873"/>
      <c r="AC181" s="873"/>
      <c r="AD181" s="873"/>
      <c r="AE181" s="873"/>
      <c r="AF181" s="873"/>
      <c r="AG181" s="873"/>
      <c r="AH181" s="873"/>
      <c r="AI181" s="873"/>
      <c r="AJ181" s="873"/>
      <c r="AK181" s="873"/>
      <c r="AL181" s="874"/>
      <c r="AO181" s="379"/>
      <c r="AP181" s="379"/>
      <c r="AQ181" s="379"/>
      <c r="AT181" s="5"/>
      <c r="AU181" s="58"/>
      <c r="AV181" s="5"/>
      <c r="AW181" s="86"/>
      <c r="AX181" s="5"/>
      <c r="AY181" s="58"/>
      <c r="BA181" s="58"/>
      <c r="BB181" s="5"/>
      <c r="BC181" s="58"/>
      <c r="BD181" s="5"/>
      <c r="BE181" s="86"/>
      <c r="BF181" s="5"/>
      <c r="BK181" s="58"/>
      <c r="BL181" s="5"/>
      <c r="BM181" s="86"/>
      <c r="BN181" s="5"/>
      <c r="CC181" s="6"/>
      <c r="CD181" s="5"/>
      <c r="CN181" s="5"/>
    </row>
    <row r="182" spans="1:107" ht="30" customHeight="1" x14ac:dyDescent="0.25">
      <c r="B182" s="861" t="s">
        <v>12</v>
      </c>
      <c r="C182" s="861"/>
      <c r="D182" s="861"/>
      <c r="E182" s="866" t="s">
        <v>56</v>
      </c>
      <c r="F182" s="867"/>
      <c r="G182" s="867"/>
      <c r="H182" s="868"/>
      <c r="I182" s="775" t="s">
        <v>55</v>
      </c>
      <c r="J182" s="775"/>
      <c r="K182" s="775"/>
      <c r="L182" s="775"/>
      <c r="M182" s="775" t="s">
        <v>53</v>
      </c>
      <c r="N182" s="775"/>
      <c r="O182" s="775"/>
      <c r="P182" s="775"/>
      <c r="Q182" s="775"/>
      <c r="R182" s="775"/>
      <c r="S182" s="775"/>
      <c r="T182" s="7"/>
      <c r="U182" s="861" t="s">
        <v>65</v>
      </c>
      <c r="V182" s="861"/>
      <c r="W182" s="861"/>
      <c r="X182" s="861"/>
      <c r="Y182" s="866" t="s">
        <v>56</v>
      </c>
      <c r="Z182" s="867"/>
      <c r="AA182" s="867"/>
      <c r="AB182" s="868"/>
      <c r="AC182" s="866" t="s">
        <v>55</v>
      </c>
      <c r="AD182" s="867"/>
      <c r="AE182" s="867"/>
      <c r="AF182" s="868"/>
      <c r="AG182" s="866" t="s">
        <v>53</v>
      </c>
      <c r="AH182" s="867"/>
      <c r="AI182" s="867"/>
      <c r="AJ182" s="867"/>
      <c r="AK182" s="867"/>
      <c r="AL182" s="868"/>
      <c r="AO182" s="86"/>
      <c r="AR182" s="58"/>
      <c r="AS182" s="86"/>
      <c r="AU182" s="86"/>
      <c r="AV182" s="5"/>
      <c r="AZ182" s="5"/>
      <c r="BA182" s="86"/>
      <c r="BB182" s="5"/>
      <c r="BC182" s="86"/>
      <c r="BD182" s="5"/>
      <c r="BF182" s="5"/>
      <c r="BK182" s="86"/>
      <c r="BL182" s="5"/>
      <c r="BN182" s="5"/>
      <c r="CB182" s="5"/>
      <c r="CD182" s="5"/>
      <c r="CN182" s="5"/>
    </row>
    <row r="183" spans="1:107" ht="30" customHeight="1" x14ac:dyDescent="0.25">
      <c r="B183" s="776" t="s">
        <v>64</v>
      </c>
      <c r="C183" s="776"/>
      <c r="D183" s="776"/>
      <c r="E183" s="777">
        <f>SUM(G151:L151)</f>
        <v>0</v>
      </c>
      <c r="F183" s="777"/>
      <c r="G183" s="777"/>
      <c r="H183" s="777"/>
      <c r="I183" s="856">
        <f>SUM(X151:AC151)</f>
        <v>0</v>
      </c>
      <c r="J183" s="856"/>
      <c r="K183" s="856"/>
      <c r="L183" s="856"/>
      <c r="M183" s="779">
        <f t="shared" ref="M183:M190" si="184">+IF((I183-E183)&lt;0,(I183-E183)*-1,(I183-E183))</f>
        <v>0</v>
      </c>
      <c r="N183" s="779"/>
      <c r="O183" s="779"/>
      <c r="P183" s="862" t="str">
        <f t="shared" ref="P183:P190" si="185">+IF((I183-E183)=0," ",IF((I183-E183)&lt;-1,"Servidores excedentes",IF((I183-E183)=1,"Servidor requerido",IF((I183-E183)=-1,"Servidor excedente",IF((I183-E183)&gt;1,"Servidores requeridos","")))))</f>
        <v xml:space="preserve"> </v>
      </c>
      <c r="Q183" s="863"/>
      <c r="R183" s="863"/>
      <c r="S183" s="864"/>
      <c r="T183" s="377"/>
      <c r="U183" s="776" t="str">
        <f>CG12</f>
        <v>Gobernante</v>
      </c>
      <c r="V183" s="776"/>
      <c r="W183" s="776"/>
      <c r="X183" s="776"/>
      <c r="Y183" s="777">
        <f>CG151</f>
        <v>0</v>
      </c>
      <c r="Z183" s="777"/>
      <c r="AA183" s="777"/>
      <c r="AB183" s="777"/>
      <c r="AC183" s="856">
        <f>CK151</f>
        <v>0</v>
      </c>
      <c r="AD183" s="856"/>
      <c r="AE183" s="856"/>
      <c r="AF183" s="856"/>
      <c r="AG183" s="869">
        <f>+IF((AC183-Y183)&lt;0,(AC183-Y183)*-1,(AC183-Y183))</f>
        <v>0</v>
      </c>
      <c r="AH183" s="870"/>
      <c r="AI183" s="871"/>
      <c r="AJ183" s="862" t="str">
        <f>+IF((AC183-Y183)=0," ",IF((AC183-Y183)&lt;-1,"Servidores excedentes",IF((AC183-Y183)=1,"Servidor requerido",IF((AC183-Y183)=-1,"Servidor excedente",IF((AC183-Y183)&gt;1,"Servidores requeridos","")))))</f>
        <v xml:space="preserve"> </v>
      </c>
      <c r="AK183" s="863"/>
      <c r="AL183" s="864"/>
      <c r="AO183" s="86"/>
      <c r="AR183" s="58"/>
      <c r="AS183" s="86"/>
      <c r="AU183" s="58"/>
      <c r="AW183" s="58"/>
      <c r="AX183" s="5"/>
      <c r="AZ183" s="5"/>
      <c r="BA183" s="86"/>
      <c r="BB183" s="5"/>
      <c r="BC183" s="58"/>
      <c r="BE183" s="58"/>
      <c r="BF183" s="5"/>
      <c r="BK183" s="58"/>
      <c r="BM183" s="58"/>
      <c r="BN183" s="5"/>
      <c r="CB183" s="5"/>
      <c r="CD183" s="5"/>
      <c r="CN183" s="5"/>
    </row>
    <row r="184" spans="1:107" ht="36.75" customHeight="1" x14ac:dyDescent="0.25">
      <c r="B184" s="776" t="s">
        <v>14</v>
      </c>
      <c r="C184" s="776"/>
      <c r="D184" s="776"/>
      <c r="E184" s="777">
        <f>M151</f>
        <v>0</v>
      </c>
      <c r="F184" s="777"/>
      <c r="G184" s="777"/>
      <c r="H184" s="777"/>
      <c r="I184" s="856">
        <f>AD151</f>
        <v>0</v>
      </c>
      <c r="J184" s="856"/>
      <c r="K184" s="856"/>
      <c r="L184" s="856"/>
      <c r="M184" s="779">
        <f t="shared" si="184"/>
        <v>0</v>
      </c>
      <c r="N184" s="779"/>
      <c r="O184" s="779"/>
      <c r="P184" s="862" t="str">
        <f t="shared" si="185"/>
        <v xml:space="preserve"> </v>
      </c>
      <c r="Q184" s="863"/>
      <c r="R184" s="863"/>
      <c r="S184" s="864"/>
      <c r="T184" s="377"/>
      <c r="U184" s="776" t="str">
        <f>CH12</f>
        <v>Sustantivo</v>
      </c>
      <c r="V184" s="776"/>
      <c r="W184" s="776"/>
      <c r="X184" s="776"/>
      <c r="Y184" s="777">
        <f>CH151</f>
        <v>0</v>
      </c>
      <c r="Z184" s="777"/>
      <c r="AA184" s="777"/>
      <c r="AB184" s="777"/>
      <c r="AC184" s="856">
        <f>CL151</f>
        <v>0</v>
      </c>
      <c r="AD184" s="856"/>
      <c r="AE184" s="856"/>
      <c r="AF184" s="856"/>
      <c r="AG184" s="869">
        <f>+IF((AC184-Y184)&lt;0,(AC184-Y184)*-1,(AC184-Y184))</f>
        <v>0</v>
      </c>
      <c r="AH184" s="870"/>
      <c r="AI184" s="871"/>
      <c r="AJ184" s="862" t="str">
        <f>+IF((AC184-Y184)=0," ",IF((AC184-Y184)&lt;-1,"Servidores excedentes",IF((AC184-Y184)=1,"Servidor requerido",IF((AC184-Y184)=-1,"Servidor excedente",IF((AC184-Y184)&gt;1,"Servidores requeridos","")))))</f>
        <v xml:space="preserve"> </v>
      </c>
      <c r="AK184" s="863"/>
      <c r="AL184" s="864"/>
      <c r="AO184" s="86"/>
      <c r="AR184" s="58"/>
      <c r="AS184" s="86"/>
      <c r="AU184" s="58"/>
      <c r="AW184" s="58"/>
      <c r="AX184" s="5"/>
      <c r="AZ184" s="5"/>
      <c r="BA184" s="86"/>
      <c r="BB184" s="5"/>
      <c r="BC184" s="58"/>
      <c r="BE184" s="58"/>
      <c r="BF184" s="5"/>
      <c r="BK184" s="58"/>
      <c r="BM184" s="58"/>
      <c r="BN184" s="5"/>
      <c r="CB184" s="5"/>
      <c r="CD184" s="5"/>
      <c r="CN184" s="5"/>
    </row>
    <row r="185" spans="1:107" ht="36.75" customHeight="1" x14ac:dyDescent="0.25">
      <c r="B185" s="776" t="s">
        <v>610</v>
      </c>
      <c r="C185" s="776"/>
      <c r="D185" s="776"/>
      <c r="E185" s="777">
        <f>N151</f>
        <v>0</v>
      </c>
      <c r="F185" s="777"/>
      <c r="G185" s="777"/>
      <c r="H185" s="777"/>
      <c r="I185" s="856">
        <f>AE151</f>
        <v>0</v>
      </c>
      <c r="J185" s="856"/>
      <c r="K185" s="856"/>
      <c r="L185" s="856"/>
      <c r="M185" s="779">
        <f t="shared" si="184"/>
        <v>0</v>
      </c>
      <c r="N185" s="779"/>
      <c r="O185" s="779"/>
      <c r="P185" s="862" t="str">
        <f t="shared" si="185"/>
        <v xml:space="preserve"> </v>
      </c>
      <c r="Q185" s="863"/>
      <c r="R185" s="863"/>
      <c r="S185" s="864"/>
      <c r="T185" s="377"/>
      <c r="U185" s="776" t="str">
        <f>CI12</f>
        <v>Adjetivo</v>
      </c>
      <c r="V185" s="776"/>
      <c r="W185" s="776"/>
      <c r="X185" s="776"/>
      <c r="Y185" s="777">
        <f>CI151</f>
        <v>0</v>
      </c>
      <c r="Z185" s="777"/>
      <c r="AA185" s="777"/>
      <c r="AB185" s="777"/>
      <c r="AC185" s="856">
        <f>CM151</f>
        <v>0</v>
      </c>
      <c r="AD185" s="856"/>
      <c r="AE185" s="856"/>
      <c r="AF185" s="856"/>
      <c r="AG185" s="869">
        <f>+IF((AC185-Y185)&lt;0,(AC185-Y185)*-1,(AC185-Y185))</f>
        <v>0</v>
      </c>
      <c r="AH185" s="870"/>
      <c r="AI185" s="871"/>
      <c r="AJ185" s="862" t="str">
        <f>+IF((AC185-Y185)=0," ",IF((AC185-Y185)&lt;-1,"Servidores excedentes",IF((AC185-Y185)=1,"Servidor requerido",IF((AC185-Y185)=-1,"Servidor excedente",IF((AC185-Y185)&gt;1,"Servidores requeridos","")))))</f>
        <v xml:space="preserve"> </v>
      </c>
      <c r="AK185" s="863"/>
      <c r="AL185" s="864"/>
      <c r="AO185" s="86"/>
      <c r="AR185" s="58"/>
      <c r="AS185" s="86"/>
      <c r="AU185" s="58"/>
      <c r="AW185" s="58"/>
      <c r="AX185" s="5"/>
      <c r="AZ185" s="5"/>
      <c r="BA185" s="86"/>
      <c r="BB185" s="5"/>
      <c r="BC185" s="58"/>
      <c r="BE185" s="58"/>
      <c r="BF185" s="5"/>
      <c r="BK185" s="58"/>
      <c r="BM185" s="58"/>
      <c r="BN185" s="5"/>
      <c r="CB185" s="5"/>
      <c r="CD185" s="5"/>
      <c r="CN185" s="5"/>
    </row>
    <row r="186" spans="1:107" ht="36.75" customHeight="1" x14ac:dyDescent="0.25">
      <c r="B186" s="776" t="s">
        <v>15</v>
      </c>
      <c r="C186" s="776"/>
      <c r="D186" s="776"/>
      <c r="E186" s="777">
        <f>O151</f>
        <v>0</v>
      </c>
      <c r="F186" s="777"/>
      <c r="G186" s="777"/>
      <c r="H186" s="777"/>
      <c r="I186" s="856">
        <f>AF151</f>
        <v>0</v>
      </c>
      <c r="J186" s="856"/>
      <c r="K186" s="856"/>
      <c r="L186" s="856"/>
      <c r="M186" s="779">
        <f t="shared" si="184"/>
        <v>0</v>
      </c>
      <c r="N186" s="779"/>
      <c r="O186" s="779"/>
      <c r="P186" s="862" t="str">
        <f t="shared" si="185"/>
        <v xml:space="preserve"> </v>
      </c>
      <c r="Q186" s="863"/>
      <c r="R186" s="863"/>
      <c r="S186" s="864"/>
      <c r="T186" s="377"/>
      <c r="U186" s="857" t="s">
        <v>54</v>
      </c>
      <c r="V186" s="857"/>
      <c r="W186" s="857"/>
      <c r="X186" s="857"/>
      <c r="Y186" s="775">
        <f>SUM(Y183:AA185)</f>
        <v>0</v>
      </c>
      <c r="Z186" s="775"/>
      <c r="AA186" s="775"/>
      <c r="AB186" s="775"/>
      <c r="AC186" s="855">
        <f>SUM(AC183:AD185)</f>
        <v>0</v>
      </c>
      <c r="AD186" s="855"/>
      <c r="AE186" s="855"/>
      <c r="AF186" s="855"/>
      <c r="AG186" s="858">
        <f>+IF((AC186-Y186)&lt;0,(AC186-Y186)*-1,(AC186-Y186))</f>
        <v>0</v>
      </c>
      <c r="AH186" s="859"/>
      <c r="AI186" s="860"/>
      <c r="AJ186" s="858" t="str">
        <f>+IF((AC186-Y186)=0," ",IF((AC186-Y186)&lt;-1,"Servidores excedentes",IF((AC186-Y186)=1,"Servidor requerido",IF((AC186-Y186)=-1,"Servidor excedente",IF((AC186-Y186)&gt;1,"Servidores requeridos","")))))</f>
        <v xml:space="preserve"> </v>
      </c>
      <c r="AK186" s="859"/>
      <c r="AL186" s="860"/>
      <c r="AO186" s="86"/>
      <c r="AR186" s="58"/>
      <c r="AS186" s="86"/>
      <c r="AU186" s="58"/>
      <c r="AW186" s="58"/>
      <c r="AX186" s="5"/>
      <c r="AZ186" s="5"/>
      <c r="BA186" s="86"/>
      <c r="BB186" s="5"/>
      <c r="BC186" s="58"/>
      <c r="BE186" s="58"/>
      <c r="BF186" s="5"/>
      <c r="BK186" s="58"/>
      <c r="BM186" s="58"/>
      <c r="BN186" s="5"/>
      <c r="CB186" s="5"/>
      <c r="CD186" s="5"/>
      <c r="CN186" s="5"/>
    </row>
    <row r="187" spans="1:107" ht="36.75" customHeight="1" x14ac:dyDescent="0.25">
      <c r="B187" s="776" t="s">
        <v>611</v>
      </c>
      <c r="C187" s="776"/>
      <c r="D187" s="776"/>
      <c r="E187" s="777">
        <f>P151</f>
        <v>0</v>
      </c>
      <c r="F187" s="777"/>
      <c r="G187" s="777"/>
      <c r="H187" s="777"/>
      <c r="I187" s="856">
        <f>AG151</f>
        <v>0</v>
      </c>
      <c r="J187" s="856"/>
      <c r="K187" s="856"/>
      <c r="L187" s="856"/>
      <c r="M187" s="779">
        <f t="shared" si="184"/>
        <v>0</v>
      </c>
      <c r="N187" s="779"/>
      <c r="O187" s="779"/>
      <c r="P187" s="862" t="str">
        <f t="shared" si="185"/>
        <v xml:space="preserve"> </v>
      </c>
      <c r="Q187" s="863"/>
      <c r="R187" s="863"/>
      <c r="S187" s="864"/>
      <c r="T187" s="377"/>
      <c r="AO187" s="86"/>
      <c r="AR187" s="5"/>
      <c r="AT187" s="5"/>
      <c r="AV187" s="5"/>
      <c r="AX187" s="5"/>
      <c r="AZ187" s="5"/>
      <c r="BB187" s="5"/>
      <c r="BD187" s="5"/>
      <c r="BF187" s="5"/>
      <c r="BH187" s="5"/>
      <c r="BK187" s="58"/>
      <c r="BM187" s="58"/>
      <c r="BN187" s="5"/>
      <c r="CB187" s="5"/>
      <c r="CD187" s="5"/>
      <c r="CN187" s="5"/>
    </row>
    <row r="188" spans="1:107" ht="30" customHeight="1" x14ac:dyDescent="0.25">
      <c r="B188" s="776" t="s">
        <v>342</v>
      </c>
      <c r="C188" s="776"/>
      <c r="D188" s="776"/>
      <c r="E188" s="777">
        <f>Q151</f>
        <v>0</v>
      </c>
      <c r="F188" s="777"/>
      <c r="G188" s="777"/>
      <c r="H188" s="777"/>
      <c r="I188" s="856">
        <f>AH151</f>
        <v>0</v>
      </c>
      <c r="J188" s="856"/>
      <c r="K188" s="856"/>
      <c r="L188" s="856"/>
      <c r="M188" s="779">
        <f t="shared" si="184"/>
        <v>0</v>
      </c>
      <c r="N188" s="779"/>
      <c r="O188" s="779"/>
      <c r="P188" s="862" t="str">
        <f t="shared" si="185"/>
        <v xml:space="preserve"> </v>
      </c>
      <c r="Q188" s="863"/>
      <c r="R188" s="863"/>
      <c r="S188" s="864"/>
      <c r="T188" s="377"/>
      <c r="U188" s="924" t="s">
        <v>416</v>
      </c>
      <c r="V188" s="924"/>
      <c r="W188" s="924"/>
      <c r="X188" s="924"/>
      <c r="Y188" s="924"/>
      <c r="Z188" s="924"/>
      <c r="AA188" s="924"/>
      <c r="AB188" s="924"/>
      <c r="AC188" s="924"/>
      <c r="AD188" s="924"/>
      <c r="AE188" s="924"/>
      <c r="AF188" s="924"/>
      <c r="AG188" s="924"/>
      <c r="AH188" s="924"/>
      <c r="AI188" s="924"/>
      <c r="AJ188" s="924"/>
      <c r="AK188" s="924"/>
      <c r="AO188" s="86"/>
      <c r="AR188" s="5"/>
      <c r="AT188" s="5"/>
      <c r="AV188" s="5"/>
      <c r="AX188" s="5"/>
      <c r="AZ188" s="5"/>
      <c r="BB188" s="5"/>
      <c r="BD188" s="5"/>
      <c r="BF188" s="5"/>
      <c r="BH188" s="5"/>
      <c r="BK188" s="58"/>
      <c r="BM188" s="58"/>
      <c r="BN188" s="5"/>
      <c r="CB188" s="5"/>
      <c r="CD188" s="5"/>
      <c r="CN188" s="5"/>
    </row>
    <row r="189" spans="1:107" ht="30" customHeight="1" x14ac:dyDescent="0.25">
      <c r="B189" s="776" t="s">
        <v>612</v>
      </c>
      <c r="C189" s="776"/>
      <c r="D189" s="776"/>
      <c r="E189" s="777">
        <f>R151</f>
        <v>0</v>
      </c>
      <c r="F189" s="777"/>
      <c r="G189" s="777"/>
      <c r="H189" s="777"/>
      <c r="I189" s="856">
        <f>AI151</f>
        <v>0</v>
      </c>
      <c r="J189" s="856"/>
      <c r="K189" s="856"/>
      <c r="L189" s="856"/>
      <c r="M189" s="779">
        <f t="shared" si="184"/>
        <v>0</v>
      </c>
      <c r="N189" s="779"/>
      <c r="O189" s="779"/>
      <c r="P189" s="862" t="str">
        <f t="shared" si="185"/>
        <v xml:space="preserve"> </v>
      </c>
      <c r="Q189" s="863"/>
      <c r="R189" s="863"/>
      <c r="S189" s="864"/>
      <c r="T189" s="377"/>
      <c r="U189" s="861" t="s">
        <v>65</v>
      </c>
      <c r="V189" s="861"/>
      <c r="W189" s="861"/>
      <c r="X189" s="861"/>
      <c r="Y189" s="775" t="s">
        <v>511</v>
      </c>
      <c r="Z189" s="775"/>
      <c r="AA189" s="775"/>
      <c r="AB189" s="775" t="s">
        <v>512</v>
      </c>
      <c r="AC189" s="775"/>
      <c r="AD189" s="775"/>
      <c r="AE189" s="775"/>
      <c r="AF189" s="775" t="s">
        <v>513</v>
      </c>
      <c r="AG189" s="775"/>
      <c r="AH189" s="775"/>
      <c r="AI189" s="775"/>
      <c r="AJ189" s="775"/>
      <c r="AK189" s="775"/>
      <c r="AO189" s="86"/>
      <c r="AR189" s="5"/>
      <c r="AT189" s="5"/>
      <c r="AV189" s="5"/>
      <c r="AX189" s="5"/>
      <c r="AZ189" s="5"/>
      <c r="BB189" s="5"/>
      <c r="BD189" s="5"/>
      <c r="BF189" s="5"/>
      <c r="BH189" s="5"/>
      <c r="BK189" s="58"/>
      <c r="BM189" s="58"/>
      <c r="BN189" s="5"/>
      <c r="CB189" s="5"/>
      <c r="CD189" s="5"/>
      <c r="CN189" s="5"/>
    </row>
    <row r="190" spans="1:107" ht="7.5" customHeight="1" x14ac:dyDescent="0.25">
      <c r="B190" s="890" t="s">
        <v>204</v>
      </c>
      <c r="C190" s="891"/>
      <c r="D190" s="892"/>
      <c r="E190" s="777">
        <f>S151</f>
        <v>0</v>
      </c>
      <c r="F190" s="777"/>
      <c r="G190" s="777"/>
      <c r="H190" s="777"/>
      <c r="I190" s="897">
        <f>AJ151</f>
        <v>0</v>
      </c>
      <c r="J190" s="898"/>
      <c r="K190" s="898"/>
      <c r="L190" s="899"/>
      <c r="M190" s="903">
        <f t="shared" si="184"/>
        <v>0</v>
      </c>
      <c r="N190" s="904"/>
      <c r="O190" s="905"/>
      <c r="P190" s="925" t="str">
        <f t="shared" si="185"/>
        <v xml:space="preserve"> </v>
      </c>
      <c r="Q190" s="926"/>
      <c r="R190" s="926"/>
      <c r="S190" s="927"/>
      <c r="T190" s="377"/>
      <c r="U190" s="776" t="s">
        <v>63</v>
      </c>
      <c r="V190" s="776"/>
      <c r="W190" s="776"/>
      <c r="X190" s="776"/>
      <c r="Y190" s="777">
        <f>PEA!E7</f>
        <v>0</v>
      </c>
      <c r="Z190" s="777"/>
      <c r="AA190" s="777"/>
      <c r="AB190" s="781" t="str">
        <f>PEA!I11</f>
        <v/>
      </c>
      <c r="AC190" s="781"/>
      <c r="AD190" s="781"/>
      <c r="AE190" s="781"/>
      <c r="AF190" s="932" t="s">
        <v>458</v>
      </c>
      <c r="AG190" s="932"/>
      <c r="AH190" s="932"/>
      <c r="AI190" s="931" t="s">
        <v>514</v>
      </c>
      <c r="AJ190" s="931"/>
      <c r="AK190" s="931"/>
      <c r="AO190" s="86"/>
      <c r="AR190" s="5"/>
      <c r="AT190" s="5"/>
      <c r="AV190" s="5"/>
      <c r="AX190" s="5"/>
      <c r="AZ190" s="5"/>
      <c r="BB190" s="5"/>
      <c r="BD190" s="5"/>
      <c r="BF190" s="5"/>
      <c r="BH190" s="5"/>
      <c r="BK190" s="58"/>
      <c r="BM190" s="58"/>
      <c r="BN190" s="5"/>
      <c r="CB190" s="5"/>
      <c r="CD190" s="5"/>
      <c r="CN190" s="5"/>
    </row>
    <row r="191" spans="1:107" ht="27" customHeight="1" x14ac:dyDescent="0.15">
      <c r="B191" s="893"/>
      <c r="C191" s="894"/>
      <c r="D191" s="895"/>
      <c r="E191" s="777"/>
      <c r="F191" s="777"/>
      <c r="G191" s="777"/>
      <c r="H191" s="777"/>
      <c r="I191" s="900"/>
      <c r="J191" s="901"/>
      <c r="K191" s="901"/>
      <c r="L191" s="902"/>
      <c r="M191" s="906"/>
      <c r="N191" s="907"/>
      <c r="O191" s="908"/>
      <c r="P191" s="928"/>
      <c r="Q191" s="929"/>
      <c r="R191" s="929"/>
      <c r="S191" s="930"/>
      <c r="T191" s="377"/>
      <c r="U191" s="776"/>
      <c r="V191" s="776"/>
      <c r="W191" s="776"/>
      <c r="X191" s="776"/>
      <c r="Y191" s="777"/>
      <c r="Z191" s="777"/>
      <c r="AA191" s="777"/>
      <c r="AB191" s="781"/>
      <c r="AC191" s="781"/>
      <c r="AD191" s="781"/>
      <c r="AE191" s="781"/>
      <c r="AF191" s="932"/>
      <c r="AG191" s="932"/>
      <c r="AH191" s="932"/>
      <c r="AI191" s="931"/>
      <c r="AJ191" s="931"/>
      <c r="AK191" s="931"/>
      <c r="AR191" s="5"/>
      <c r="AT191" s="5"/>
      <c r="AV191" s="5"/>
      <c r="AX191" s="5"/>
      <c r="AZ191" s="5"/>
      <c r="BB191" s="5"/>
      <c r="BD191" s="5"/>
      <c r="BF191" s="5"/>
      <c r="BH191" s="5"/>
      <c r="BJ191" s="5"/>
      <c r="BK191" s="58"/>
      <c r="BL191" s="5"/>
      <c r="BM191" s="58"/>
      <c r="BN191" s="86"/>
      <c r="BR191" s="5"/>
      <c r="BS191" s="5"/>
      <c r="BT191" s="5"/>
      <c r="BU191" s="5"/>
      <c r="BV191" s="5"/>
      <c r="BY191" s="6"/>
      <c r="BZ191" s="5"/>
      <c r="CC191" s="6"/>
      <c r="CD191" s="5"/>
      <c r="CN191" s="5"/>
    </row>
    <row r="192" spans="1:107" ht="30" customHeight="1" x14ac:dyDescent="0.15">
      <c r="B192" s="776" t="s">
        <v>166</v>
      </c>
      <c r="C192" s="776"/>
      <c r="D192" s="776"/>
      <c r="E192" s="777">
        <f>+T151</f>
        <v>0</v>
      </c>
      <c r="F192" s="777"/>
      <c r="G192" s="777"/>
      <c r="H192" s="777"/>
      <c r="I192" s="856">
        <f>+AK151</f>
        <v>0</v>
      </c>
      <c r="J192" s="856"/>
      <c r="K192" s="856"/>
      <c r="L192" s="856"/>
      <c r="M192" s="779">
        <f>+IF((I192-E192)&lt;0,(I192-E192)*-1,(I192-E192))</f>
        <v>0</v>
      </c>
      <c r="N192" s="779"/>
      <c r="O192" s="779"/>
      <c r="P192" s="862" t="str">
        <f>+IF((I192-E192)=0," ",IF((I192-E192)&lt;-1,"Servidores excedentes",IF((I192-E192)=1,"Servidor requerido",IF((I192-E192)=-1,"Servidor excedente",IF((I192-E192)&gt;1,"Servidores requeridos","")))))</f>
        <v xml:space="preserve"> </v>
      </c>
      <c r="Q192" s="863"/>
      <c r="R192" s="863"/>
      <c r="S192" s="864"/>
      <c r="T192" s="377"/>
      <c r="U192" s="776" t="s">
        <v>143</v>
      </c>
      <c r="V192" s="776"/>
      <c r="W192" s="776"/>
      <c r="X192" s="776"/>
      <c r="Y192" s="777">
        <f>PEA!E9</f>
        <v>0</v>
      </c>
      <c r="Z192" s="777"/>
      <c r="AA192" s="777"/>
      <c r="AB192" s="781"/>
      <c r="AC192" s="781"/>
      <c r="AD192" s="781"/>
      <c r="AE192" s="781"/>
      <c r="AF192" s="778" t="str">
        <f>PEA!B32</f>
        <v>0</v>
      </c>
      <c r="AG192" s="778"/>
      <c r="AH192" s="778"/>
      <c r="AI192" s="779" t="str">
        <f>PEA!E32</f>
        <v>0</v>
      </c>
      <c r="AJ192" s="780"/>
      <c r="AK192" s="780"/>
      <c r="AR192" s="5"/>
      <c r="AT192" s="5"/>
      <c r="AV192" s="5"/>
      <c r="AX192" s="5"/>
      <c r="AZ192" s="5"/>
      <c r="BB192" s="5"/>
      <c r="BD192" s="5"/>
      <c r="BF192" s="5"/>
      <c r="BH192" s="5"/>
      <c r="BJ192" s="5"/>
      <c r="BK192" s="58"/>
      <c r="BL192" s="5"/>
      <c r="BM192" s="58"/>
      <c r="BN192" s="86"/>
      <c r="BR192" s="5"/>
      <c r="BS192" s="5"/>
      <c r="BT192" s="5"/>
      <c r="BU192" s="5"/>
      <c r="BV192" s="5"/>
      <c r="BY192" s="6"/>
      <c r="BZ192" s="5"/>
      <c r="CC192" s="6"/>
      <c r="CD192" s="5"/>
      <c r="CN192" s="5"/>
    </row>
    <row r="193" spans="2:92" ht="30" customHeight="1" x14ac:dyDescent="0.15">
      <c r="B193" s="776" t="s">
        <v>203</v>
      </c>
      <c r="C193" s="776"/>
      <c r="D193" s="776"/>
      <c r="E193" s="777">
        <f>U151</f>
        <v>0</v>
      </c>
      <c r="F193" s="777"/>
      <c r="G193" s="777"/>
      <c r="H193" s="777"/>
      <c r="I193" s="856">
        <f>AL151</f>
        <v>0</v>
      </c>
      <c r="J193" s="856"/>
      <c r="K193" s="856"/>
      <c r="L193" s="856"/>
      <c r="M193" s="779">
        <f>+IF((I193-E193)&lt;0,(I193-E193)*-1,(I193-E193))</f>
        <v>0</v>
      </c>
      <c r="N193" s="779"/>
      <c r="O193" s="779"/>
      <c r="P193" s="862" t="str">
        <f>+IF((I193-E193)=0," ",IF((I193-E193)&lt;-1,"Servidores excedentes",IF((I193-E193)=1,"Servidor requerido",IF((I193-E193)=-1,"Servidor excedente",IF((I193-E193)&gt;1,"Servidores requeridos","")))))</f>
        <v xml:space="preserve"> </v>
      </c>
      <c r="Q193" s="863"/>
      <c r="R193" s="863"/>
      <c r="S193" s="864"/>
      <c r="T193" s="377"/>
      <c r="U193" s="776" t="s">
        <v>144</v>
      </c>
      <c r="V193" s="776"/>
      <c r="W193" s="776"/>
      <c r="X193" s="776"/>
      <c r="Y193" s="777">
        <f>PEA!E11</f>
        <v>0</v>
      </c>
      <c r="Z193" s="777"/>
      <c r="AA193" s="777"/>
      <c r="AB193" s="781" t="str">
        <f>PEA!I12</f>
        <v/>
      </c>
      <c r="AC193" s="781"/>
      <c r="AD193" s="781"/>
      <c r="AE193" s="781"/>
      <c r="AT193" s="5"/>
      <c r="AU193" s="58"/>
      <c r="AV193" s="5"/>
      <c r="AW193" s="58"/>
      <c r="AX193" s="86"/>
      <c r="AY193" s="58"/>
      <c r="BA193" s="58"/>
      <c r="BB193" s="5"/>
      <c r="BD193" s="5"/>
      <c r="BE193" s="58"/>
      <c r="BF193" s="86"/>
      <c r="BJ193" s="5"/>
      <c r="BK193" s="58"/>
      <c r="BL193" s="5"/>
      <c r="BM193" s="58"/>
      <c r="BN193" s="86"/>
      <c r="BR193" s="5"/>
      <c r="BS193" s="5"/>
      <c r="BT193" s="5"/>
      <c r="BU193" s="5"/>
      <c r="BV193" s="5"/>
      <c r="BY193" s="6"/>
      <c r="BZ193" s="5"/>
      <c r="CC193" s="6"/>
      <c r="CD193" s="5"/>
      <c r="CN193" s="5"/>
    </row>
    <row r="194" spans="2:92" ht="30" customHeight="1" x14ac:dyDescent="0.15">
      <c r="B194" s="776" t="s">
        <v>223</v>
      </c>
      <c r="C194" s="776"/>
      <c r="D194" s="776"/>
      <c r="E194" s="777">
        <f>V151</f>
        <v>0</v>
      </c>
      <c r="F194" s="777"/>
      <c r="G194" s="777"/>
      <c r="H194" s="777"/>
      <c r="I194" s="856">
        <f>AM151</f>
        <v>0</v>
      </c>
      <c r="J194" s="856"/>
      <c r="K194" s="856"/>
      <c r="L194" s="856"/>
      <c r="M194" s="779">
        <f>+IF((I194-E194)&lt;0,(I194-E194)*-1,(I194-E194))</f>
        <v>0</v>
      </c>
      <c r="N194" s="779"/>
      <c r="O194" s="779"/>
      <c r="P194" s="862" t="str">
        <f>+IF((I194-E194)=0," ",IF((I194-E194)&lt;-1,"Servidores excedentes",IF((I194-E194)=1,"Servidor requerido",IF((I194-E194)=-1,"Servidor excedente",IF((I194-E194)&gt;1,"Servidores requeridos","")))))</f>
        <v xml:space="preserve"> </v>
      </c>
      <c r="Q194" s="863"/>
      <c r="R194" s="863"/>
      <c r="S194" s="864"/>
      <c r="T194" s="377"/>
      <c r="U194" s="775" t="s">
        <v>425</v>
      </c>
      <c r="V194" s="775"/>
      <c r="W194" s="775"/>
      <c r="X194" s="775"/>
      <c r="Y194" s="775">
        <f>SUM(Y190:AA193)</f>
        <v>0</v>
      </c>
      <c r="Z194" s="775"/>
      <c r="AA194" s="775"/>
      <c r="AB194" s="782">
        <f>SUM(AB190:AE193)</f>
        <v>0</v>
      </c>
      <c r="AC194" s="782"/>
      <c r="AD194" s="782"/>
      <c r="AE194" s="782"/>
      <c r="AT194" s="5"/>
      <c r="AV194" s="5"/>
      <c r="AW194" s="86"/>
      <c r="AX194" s="5"/>
      <c r="AY194" s="58"/>
      <c r="BA194" s="58"/>
      <c r="BB194" s="5"/>
      <c r="BD194" s="5"/>
      <c r="BE194" s="86"/>
      <c r="BF194" s="5"/>
      <c r="BJ194" s="5"/>
      <c r="BL194" s="5"/>
      <c r="BM194" s="86"/>
      <c r="BN194" s="5"/>
      <c r="BR194" s="5"/>
      <c r="BS194" s="5"/>
      <c r="BT194" s="5"/>
      <c r="BU194" s="5"/>
      <c r="BV194" s="5"/>
      <c r="BY194" s="6"/>
      <c r="BZ194" s="5"/>
      <c r="CC194" s="6"/>
      <c r="CD194" s="5"/>
      <c r="CN194" s="5"/>
    </row>
    <row r="195" spans="2:92" ht="30" customHeight="1" x14ac:dyDescent="0.15">
      <c r="B195" s="857" t="s">
        <v>58</v>
      </c>
      <c r="C195" s="857"/>
      <c r="D195" s="857"/>
      <c r="E195" s="775">
        <f>SUM(E183:H194)</f>
        <v>0</v>
      </c>
      <c r="F195" s="775"/>
      <c r="G195" s="775"/>
      <c r="H195" s="775"/>
      <c r="I195" s="855">
        <f>SUM(I183:L194)</f>
        <v>0</v>
      </c>
      <c r="J195" s="855"/>
      <c r="K195" s="855"/>
      <c r="L195" s="855"/>
      <c r="M195" s="855">
        <f>+IF((I195-E195)&lt;0,(I195-E195)*-1,(I195-E195))</f>
        <v>0</v>
      </c>
      <c r="N195" s="855"/>
      <c r="O195" s="855"/>
      <c r="P195" s="858" t="str">
        <f>+IF((I195-E195)=0," ",IF((I195-E195)&lt;-1,"Servidores excedentes",IF((I195-E195)=1,"Servidor requerido",IF((I195-E195)=-1,"Servidor excedente",IF((I195-E195)&gt;1,"Servidores requeridos","")))))</f>
        <v xml:space="preserve"> </v>
      </c>
      <c r="Q195" s="859"/>
      <c r="R195" s="859"/>
      <c r="S195" s="860"/>
      <c r="T195" s="377"/>
      <c r="AT195" s="5"/>
      <c r="AV195" s="5"/>
      <c r="AW195" s="86"/>
      <c r="AX195" s="5"/>
      <c r="AY195" s="58"/>
      <c r="BA195" s="58"/>
      <c r="BB195" s="5"/>
      <c r="BD195" s="5"/>
      <c r="BE195" s="86"/>
      <c r="BF195" s="5"/>
      <c r="BJ195" s="5"/>
      <c r="BL195" s="5"/>
      <c r="BM195" s="86"/>
      <c r="BN195" s="5"/>
      <c r="BR195" s="5"/>
      <c r="BS195" s="5"/>
      <c r="BT195" s="5"/>
      <c r="BU195" s="5"/>
      <c r="BV195" s="5"/>
      <c r="BY195" s="6"/>
      <c r="BZ195" s="5"/>
      <c r="CC195" s="6"/>
      <c r="CD195" s="5"/>
      <c r="CN195" s="5"/>
    </row>
    <row r="196" spans="2:92" ht="30" customHeight="1" x14ac:dyDescent="0.15">
      <c r="B196" s="107"/>
      <c r="T196" s="377"/>
      <c r="AT196" s="5"/>
      <c r="AV196" s="5"/>
      <c r="AW196" s="86"/>
      <c r="AX196" s="5"/>
      <c r="AY196" s="58"/>
      <c r="BA196" s="58"/>
      <c r="BB196" s="5"/>
      <c r="BD196" s="5"/>
      <c r="BE196" s="86"/>
      <c r="BF196" s="5"/>
      <c r="BJ196" s="5"/>
      <c r="BL196" s="5"/>
      <c r="BM196" s="86"/>
      <c r="BN196" s="5"/>
      <c r="BR196" s="5"/>
      <c r="BS196" s="5"/>
      <c r="BT196" s="5"/>
      <c r="BU196" s="5"/>
      <c r="BV196" s="5"/>
      <c r="BY196" s="6"/>
      <c r="BZ196" s="5"/>
      <c r="CC196" s="6"/>
      <c r="CD196" s="5"/>
      <c r="CN196" s="5"/>
    </row>
    <row r="197" spans="2:92" ht="30" customHeight="1" x14ac:dyDescent="0.15">
      <c r="B197" s="107"/>
      <c r="T197" s="378"/>
      <c r="AT197" s="5"/>
      <c r="AV197" s="5"/>
      <c r="AW197" s="86"/>
      <c r="AX197" s="5"/>
      <c r="AY197" s="58"/>
      <c r="BA197" s="58"/>
      <c r="BB197" s="5"/>
      <c r="BD197" s="5"/>
      <c r="BE197" s="86"/>
      <c r="BF197" s="5"/>
      <c r="BJ197" s="5"/>
      <c r="BL197" s="5"/>
      <c r="BM197" s="86"/>
      <c r="BN197" s="5"/>
      <c r="BR197" s="5"/>
      <c r="BS197" s="5"/>
      <c r="BT197" s="5"/>
      <c r="BU197" s="5"/>
      <c r="BV197" s="5"/>
      <c r="BY197" s="6"/>
      <c r="BZ197" s="5"/>
      <c r="CC197" s="6"/>
      <c r="CD197" s="5"/>
      <c r="CN197" s="5"/>
    </row>
    <row r="198" spans="2:92" ht="30" hidden="1" customHeight="1" x14ac:dyDescent="0.15">
      <c r="B198" s="107"/>
      <c r="C198" s="168"/>
      <c r="D198" s="168"/>
      <c r="E198" s="168"/>
      <c r="F198" s="168"/>
      <c r="G198" s="169"/>
      <c r="H198" s="169"/>
      <c r="I198" s="170"/>
      <c r="J198" s="170"/>
      <c r="K198" s="170"/>
      <c r="L198" s="170"/>
      <c r="M198" s="170"/>
      <c r="N198" s="170"/>
      <c r="O198" s="170"/>
      <c r="P198" s="170"/>
      <c r="Q198" s="170"/>
      <c r="R198" s="170"/>
      <c r="S198" s="170"/>
      <c r="T198" s="170"/>
      <c r="U198" s="857" t="s">
        <v>425</v>
      </c>
      <c r="V198" s="857"/>
      <c r="W198" s="857"/>
      <c r="X198" s="857"/>
      <c r="Y198" s="775">
        <f>SUM(Y190:AA196)</f>
        <v>0</v>
      </c>
      <c r="Z198" s="775"/>
      <c r="AA198" s="775"/>
      <c r="AB198" s="7"/>
      <c r="AC198" s="7"/>
      <c r="AD198" s="22"/>
      <c r="AE198" s="22"/>
      <c r="AF198" s="7"/>
      <c r="AG198" s="7"/>
      <c r="AH198" s="22"/>
      <c r="AI198" s="22"/>
      <c r="AJ198" s="22"/>
      <c r="AK198" s="22"/>
      <c r="AL198" s="22"/>
      <c r="AT198" s="5"/>
      <c r="AV198" s="5"/>
      <c r="AW198" s="86"/>
      <c r="AX198" s="5"/>
      <c r="AY198" s="58"/>
      <c r="BA198" s="58"/>
      <c r="BB198" s="5"/>
      <c r="BD198" s="5"/>
      <c r="BE198" s="86"/>
      <c r="BF198" s="5"/>
      <c r="BJ198" s="5"/>
      <c r="BL198" s="5"/>
      <c r="BM198" s="86"/>
      <c r="BN198" s="5"/>
      <c r="BR198" s="5"/>
      <c r="BS198" s="5"/>
      <c r="BT198" s="5"/>
      <c r="BU198" s="5"/>
      <c r="BV198" s="5"/>
      <c r="BY198" s="6"/>
      <c r="BZ198" s="5"/>
      <c r="CC198" s="6"/>
      <c r="CD198" s="5"/>
      <c r="CN198" s="5"/>
    </row>
    <row r="199" spans="2:92" ht="30" hidden="1" customHeight="1" x14ac:dyDescent="0.15">
      <c r="B199" s="107"/>
      <c r="C199" s="168"/>
      <c r="D199" s="168"/>
      <c r="E199" s="168"/>
      <c r="F199" s="168"/>
      <c r="G199" s="169"/>
      <c r="H199" s="169"/>
      <c r="I199" s="170"/>
      <c r="J199" s="170"/>
      <c r="K199" s="170"/>
      <c r="L199" s="170"/>
      <c r="M199" s="170"/>
      <c r="N199" s="170"/>
      <c r="O199" s="170"/>
      <c r="P199" s="170"/>
      <c r="Q199" s="170"/>
      <c r="R199" s="170"/>
      <c r="S199" s="170"/>
      <c r="T199" s="170"/>
      <c r="U199" s="170"/>
      <c r="X199" s="22"/>
      <c r="Y199" s="22"/>
      <c r="Z199" s="8"/>
      <c r="AA199" s="8"/>
      <c r="AB199" s="7"/>
      <c r="AC199" s="7"/>
      <c r="AD199" s="22"/>
      <c r="AE199" s="22"/>
      <c r="AF199" s="7"/>
      <c r="AG199" s="7"/>
      <c r="AH199" s="22"/>
      <c r="AI199" s="22"/>
      <c r="AJ199" s="22"/>
      <c r="AK199" s="22"/>
      <c r="AL199" s="22"/>
      <c r="AT199" s="5"/>
      <c r="AX199" s="5"/>
      <c r="AY199" s="58"/>
      <c r="BA199" s="58"/>
      <c r="BB199" s="5"/>
      <c r="BF199" s="5"/>
      <c r="BJ199" s="5"/>
      <c r="BN199" s="5"/>
      <c r="BR199" s="5"/>
      <c r="BS199" s="5"/>
      <c r="BT199" s="5"/>
      <c r="BU199" s="5"/>
      <c r="BV199" s="5"/>
      <c r="BY199" s="6"/>
      <c r="BZ199" s="5"/>
      <c r="CC199" s="6"/>
      <c r="CD199" s="5"/>
      <c r="CN199" s="5"/>
    </row>
    <row r="200" spans="2:92" ht="30" hidden="1" customHeight="1" x14ac:dyDescent="0.15">
      <c r="B200" s="107"/>
      <c r="C200" s="168"/>
      <c r="D200" s="168"/>
      <c r="E200" s="168"/>
      <c r="F200" s="168"/>
      <c r="G200" s="169"/>
      <c r="H200" s="169"/>
      <c r="I200" s="170"/>
      <c r="J200" s="170"/>
      <c r="K200" s="170"/>
      <c r="L200" s="170"/>
      <c r="M200" s="170"/>
      <c r="N200" s="170"/>
      <c r="O200" s="170"/>
      <c r="P200" s="170"/>
      <c r="Q200" s="170"/>
      <c r="R200" s="170"/>
      <c r="S200" s="170"/>
      <c r="T200" s="170"/>
      <c r="U200" s="170"/>
      <c r="X200" s="22"/>
      <c r="Y200" s="22"/>
      <c r="Z200" s="8"/>
      <c r="AA200" s="8"/>
      <c r="AB200" s="7"/>
      <c r="AC200" s="7"/>
      <c r="AD200" s="22"/>
      <c r="AE200" s="22"/>
      <c r="AF200" s="7"/>
      <c r="AG200" s="7"/>
      <c r="AH200" s="22"/>
      <c r="AI200" s="22"/>
      <c r="AJ200" s="22"/>
      <c r="AK200" s="22"/>
      <c r="AL200" s="22"/>
      <c r="AT200" s="5"/>
      <c r="AX200" s="5"/>
      <c r="AY200" s="58"/>
      <c r="BA200" s="58"/>
      <c r="BB200" s="5"/>
      <c r="BF200" s="5"/>
      <c r="BJ200" s="5"/>
      <c r="BN200" s="5"/>
      <c r="BR200" s="5"/>
      <c r="BS200" s="5"/>
      <c r="BT200" s="5"/>
      <c r="BU200" s="5"/>
      <c r="BV200" s="5"/>
      <c r="BY200" s="6"/>
      <c r="BZ200" s="5"/>
      <c r="CC200" s="6"/>
      <c r="CD200" s="5"/>
      <c r="CN200" s="5"/>
    </row>
    <row r="201" spans="2:92" ht="30" hidden="1" customHeight="1" x14ac:dyDescent="0.15">
      <c r="B201" s="107"/>
      <c r="C201" s="168"/>
      <c r="D201" s="168"/>
      <c r="E201" s="168"/>
      <c r="F201" s="168"/>
      <c r="G201" s="169"/>
      <c r="H201" s="169"/>
      <c r="I201" s="170"/>
      <c r="J201" s="170"/>
      <c r="K201" s="170"/>
      <c r="L201" s="170"/>
      <c r="M201" s="170"/>
      <c r="N201" s="170"/>
      <c r="O201" s="170"/>
      <c r="P201" s="170"/>
      <c r="Q201" s="170"/>
      <c r="R201" s="170"/>
      <c r="S201" s="170"/>
      <c r="T201" s="170"/>
      <c r="U201" s="170"/>
      <c r="X201" s="22"/>
      <c r="Y201" s="22"/>
      <c r="Z201" s="8"/>
      <c r="AA201" s="8"/>
      <c r="AB201" s="7"/>
      <c r="AC201" s="7"/>
      <c r="AD201" s="22"/>
      <c r="AE201" s="22"/>
      <c r="AF201" s="7"/>
      <c r="AG201" s="7"/>
      <c r="AH201" s="22"/>
      <c r="AI201" s="22"/>
      <c r="AJ201" s="22"/>
      <c r="AK201" s="22"/>
      <c r="AL201" s="22"/>
      <c r="AT201" s="5"/>
      <c r="AX201" s="5"/>
      <c r="AY201" s="58"/>
      <c r="BA201" s="58"/>
      <c r="BB201" s="5"/>
      <c r="BF201" s="5"/>
      <c r="BJ201" s="5"/>
      <c r="BN201" s="5"/>
      <c r="BR201" s="5"/>
      <c r="BS201" s="5"/>
      <c r="BT201" s="5"/>
      <c r="BU201" s="5"/>
      <c r="BV201" s="5"/>
      <c r="BY201" s="6"/>
      <c r="BZ201" s="5"/>
      <c r="CC201" s="6"/>
      <c r="CD201" s="5"/>
      <c r="CN201" s="5"/>
    </row>
    <row r="202" spans="2:92" ht="30" hidden="1" customHeight="1" x14ac:dyDescent="0.15">
      <c r="B202" s="107"/>
      <c r="C202" s="168"/>
      <c r="D202" s="168"/>
      <c r="E202" s="168"/>
      <c r="F202" s="168"/>
      <c r="G202" s="169"/>
      <c r="H202" s="169"/>
      <c r="I202" s="170"/>
      <c r="J202" s="170"/>
      <c r="K202" s="170"/>
      <c r="L202" s="170"/>
      <c r="M202" s="170"/>
      <c r="N202" s="170"/>
      <c r="O202" s="170"/>
      <c r="P202" s="170"/>
      <c r="Q202" s="170"/>
      <c r="R202" s="170"/>
      <c r="S202" s="170"/>
      <c r="T202" s="170"/>
      <c r="U202" s="170"/>
      <c r="X202" s="22"/>
      <c r="Y202" s="22"/>
      <c r="Z202" s="8"/>
      <c r="AA202" s="8"/>
      <c r="AB202" s="7"/>
      <c r="AC202" s="7"/>
      <c r="AD202" s="22"/>
      <c r="AE202" s="22"/>
      <c r="AF202" s="7"/>
      <c r="AG202" s="7"/>
      <c r="AH202" s="22"/>
      <c r="AI202" s="22"/>
      <c r="AJ202" s="22"/>
      <c r="AK202" s="22"/>
      <c r="AL202" s="22"/>
      <c r="AT202" s="5"/>
      <c r="AX202" s="5"/>
      <c r="AY202" s="58"/>
      <c r="BA202" s="58"/>
      <c r="BB202" s="5"/>
      <c r="BF202" s="5"/>
      <c r="BJ202" s="5"/>
      <c r="BN202" s="5"/>
      <c r="BR202" s="5"/>
      <c r="BS202" s="5"/>
      <c r="BT202" s="5"/>
      <c r="BU202" s="5"/>
      <c r="BV202" s="5"/>
      <c r="BY202" s="6"/>
      <c r="BZ202" s="5"/>
      <c r="CC202" s="6"/>
      <c r="CD202" s="5"/>
      <c r="CN202" s="5"/>
    </row>
    <row r="203" spans="2:92" ht="30" hidden="1" customHeight="1" x14ac:dyDescent="0.15">
      <c r="B203" s="107"/>
      <c r="C203" s="168"/>
      <c r="D203" s="168"/>
      <c r="E203" s="168"/>
      <c r="F203" s="168"/>
      <c r="G203" s="169"/>
      <c r="H203" s="169"/>
      <c r="I203" s="170"/>
      <c r="J203" s="170"/>
      <c r="K203" s="170"/>
      <c r="L203" s="170"/>
      <c r="M203" s="170"/>
      <c r="N203" s="170"/>
      <c r="O203" s="170"/>
      <c r="P203" s="170"/>
      <c r="Q203" s="170"/>
      <c r="R203" s="170"/>
      <c r="S203" s="170"/>
      <c r="T203" s="170"/>
      <c r="U203" s="170"/>
      <c r="X203" s="22"/>
      <c r="Y203" s="22"/>
      <c r="Z203" s="8"/>
      <c r="AA203" s="8"/>
      <c r="AB203" s="7"/>
      <c r="AC203" s="7"/>
      <c r="AD203" s="22"/>
      <c r="AE203" s="22"/>
      <c r="AF203" s="7"/>
      <c r="AG203" s="7"/>
      <c r="AH203" s="22"/>
      <c r="AI203" s="22"/>
      <c r="AJ203" s="22"/>
      <c r="AK203" s="22"/>
      <c r="AL203" s="22"/>
      <c r="AT203" s="5"/>
      <c r="AX203" s="5"/>
      <c r="AY203" s="58"/>
      <c r="BA203" s="58"/>
      <c r="BB203" s="5"/>
      <c r="BF203" s="5"/>
      <c r="BJ203" s="5"/>
      <c r="BN203" s="5"/>
      <c r="BR203" s="5"/>
      <c r="BS203" s="5"/>
      <c r="BT203" s="5"/>
      <c r="BU203" s="5"/>
      <c r="BV203" s="5"/>
      <c r="BY203" s="6"/>
      <c r="BZ203" s="5"/>
      <c r="CC203" s="6"/>
      <c r="CD203" s="5"/>
      <c r="CN203" s="5"/>
    </row>
    <row r="204" spans="2:92" ht="30" hidden="1" customHeight="1" x14ac:dyDescent="0.15">
      <c r="B204" s="107"/>
      <c r="C204" s="168"/>
      <c r="D204" s="168"/>
      <c r="E204" s="168"/>
      <c r="F204" s="168"/>
      <c r="G204" s="169"/>
      <c r="H204" s="169"/>
      <c r="I204" s="170"/>
      <c r="J204" s="170"/>
      <c r="K204" s="170"/>
      <c r="L204" s="170"/>
      <c r="M204" s="170"/>
      <c r="N204" s="170"/>
      <c r="O204" s="170"/>
      <c r="P204" s="170"/>
      <c r="Q204" s="170"/>
      <c r="R204" s="170"/>
      <c r="S204" s="170"/>
      <c r="T204" s="170"/>
      <c r="U204" s="170"/>
      <c r="X204" s="22"/>
      <c r="Y204" s="22"/>
      <c r="Z204" s="8"/>
      <c r="AA204" s="8"/>
      <c r="AB204" s="7"/>
      <c r="AC204" s="7"/>
      <c r="AD204" s="22"/>
      <c r="AE204" s="22"/>
      <c r="AF204" s="7"/>
      <c r="AG204" s="7"/>
      <c r="AH204" s="22"/>
      <c r="AI204" s="22"/>
      <c r="AJ204" s="22"/>
      <c r="AK204" s="22"/>
      <c r="AL204" s="22"/>
      <c r="AT204" s="5"/>
      <c r="AX204" s="5"/>
      <c r="AY204" s="58"/>
      <c r="BA204" s="58"/>
      <c r="BB204" s="5"/>
      <c r="BF204" s="5"/>
      <c r="BJ204" s="5"/>
      <c r="BN204" s="5"/>
      <c r="BR204" s="5"/>
      <c r="BS204" s="5"/>
      <c r="BT204" s="5"/>
      <c r="BU204" s="5"/>
      <c r="BV204" s="5"/>
      <c r="BY204" s="6"/>
      <c r="BZ204" s="5"/>
      <c r="CC204" s="6"/>
      <c r="CD204" s="5"/>
      <c r="CN204" s="5"/>
    </row>
    <row r="205" spans="2:92" ht="30" hidden="1" customHeight="1" x14ac:dyDescent="0.15">
      <c r="B205" s="107"/>
      <c r="C205" s="168"/>
      <c r="D205" s="168"/>
      <c r="E205" s="168"/>
      <c r="F205" s="168"/>
      <c r="G205" s="169"/>
      <c r="H205" s="169"/>
      <c r="I205" s="170"/>
      <c r="J205" s="170"/>
      <c r="K205" s="170"/>
      <c r="L205" s="170"/>
      <c r="M205" s="170"/>
      <c r="N205" s="170"/>
      <c r="O205" s="170"/>
      <c r="P205" s="170"/>
      <c r="Q205" s="170"/>
      <c r="R205" s="170"/>
      <c r="S205" s="170"/>
      <c r="T205" s="170"/>
      <c r="U205" s="170"/>
      <c r="X205" s="22"/>
      <c r="Y205" s="22"/>
      <c r="Z205" s="8"/>
      <c r="AA205" s="8"/>
      <c r="AB205" s="7"/>
      <c r="AC205" s="7"/>
      <c r="AD205" s="22"/>
      <c r="AE205" s="22"/>
      <c r="AF205" s="7"/>
      <c r="AG205" s="7"/>
      <c r="AH205" s="22"/>
      <c r="AI205" s="22"/>
      <c r="AJ205" s="22"/>
      <c r="AK205" s="22"/>
      <c r="AL205" s="22"/>
      <c r="AT205" s="5"/>
      <c r="AX205" s="5"/>
      <c r="AY205" s="58"/>
      <c r="BA205" s="58"/>
      <c r="BB205" s="5"/>
      <c r="BF205" s="5"/>
      <c r="BJ205" s="5"/>
      <c r="BN205" s="5"/>
      <c r="BR205" s="5"/>
      <c r="BS205" s="5"/>
      <c r="BT205" s="5"/>
      <c r="BU205" s="5"/>
      <c r="BV205" s="5"/>
      <c r="BY205" s="6"/>
      <c r="BZ205" s="5"/>
      <c r="CC205" s="6"/>
      <c r="CD205" s="5"/>
      <c r="CN205" s="5"/>
    </row>
    <row r="206" spans="2:92" ht="30" hidden="1" customHeight="1" x14ac:dyDescent="0.15">
      <c r="B206" s="107"/>
      <c r="C206" s="168"/>
      <c r="D206" s="168"/>
      <c r="E206" s="168"/>
      <c r="F206" s="168"/>
      <c r="G206" s="169"/>
      <c r="H206" s="169"/>
      <c r="I206" s="170"/>
      <c r="J206" s="170"/>
      <c r="K206" s="170"/>
      <c r="L206" s="170"/>
      <c r="M206" s="170"/>
      <c r="N206" s="170"/>
      <c r="O206" s="170"/>
      <c r="P206" s="170"/>
      <c r="Q206" s="170"/>
      <c r="R206" s="170"/>
      <c r="S206" s="170"/>
      <c r="T206" s="170"/>
      <c r="U206" s="170"/>
      <c r="X206" s="22"/>
      <c r="Y206" s="22"/>
      <c r="Z206" s="8"/>
      <c r="AA206" s="8"/>
      <c r="AB206" s="7"/>
      <c r="AC206" s="7"/>
      <c r="AD206" s="22"/>
      <c r="AE206" s="22"/>
      <c r="AF206" s="7"/>
      <c r="AG206" s="7"/>
      <c r="AH206" s="22"/>
      <c r="AI206" s="22"/>
      <c r="AJ206" s="22"/>
      <c r="AK206" s="22"/>
      <c r="AL206" s="22"/>
      <c r="AT206" s="5"/>
      <c r="AX206" s="5"/>
      <c r="AY206" s="58"/>
      <c r="BA206" s="58"/>
      <c r="BB206" s="5"/>
      <c r="BF206" s="5"/>
      <c r="BJ206" s="5"/>
      <c r="BN206" s="5"/>
      <c r="BR206" s="5"/>
      <c r="BS206" s="5"/>
      <c r="BT206" s="5"/>
      <c r="BU206" s="5"/>
      <c r="BV206" s="5"/>
      <c r="BY206" s="6"/>
      <c r="BZ206" s="5"/>
      <c r="CC206" s="6"/>
      <c r="CD206" s="5"/>
      <c r="CN206" s="5"/>
    </row>
    <row r="207" spans="2:92" ht="30" hidden="1" customHeight="1" x14ac:dyDescent="0.15">
      <c r="B207" s="107"/>
      <c r="C207" s="168"/>
      <c r="D207" s="168"/>
      <c r="E207" s="168"/>
      <c r="F207" s="168"/>
      <c r="G207" s="169"/>
      <c r="H207" s="169"/>
      <c r="I207" s="170"/>
      <c r="J207" s="170"/>
      <c r="K207" s="170"/>
      <c r="L207" s="170"/>
      <c r="M207" s="170"/>
      <c r="N207" s="170"/>
      <c r="O207" s="170"/>
      <c r="P207" s="170"/>
      <c r="Q207" s="170"/>
      <c r="R207" s="170"/>
      <c r="S207" s="170"/>
      <c r="T207" s="170"/>
      <c r="U207" s="170"/>
      <c r="X207" s="22"/>
      <c r="Y207" s="22"/>
      <c r="Z207" s="8"/>
      <c r="AA207" s="8"/>
      <c r="AB207" s="7"/>
      <c r="AC207" s="7"/>
      <c r="AD207" s="22"/>
      <c r="AE207" s="22"/>
      <c r="AF207" s="7"/>
      <c r="AG207" s="7"/>
      <c r="AH207" s="22"/>
      <c r="AI207" s="22"/>
      <c r="AJ207" s="22"/>
      <c r="AK207" s="22"/>
      <c r="AL207" s="22"/>
      <c r="AT207" s="5"/>
      <c r="AX207" s="5"/>
      <c r="AY207" s="58"/>
      <c r="BA207" s="58"/>
      <c r="BB207" s="5"/>
      <c r="BF207" s="5"/>
      <c r="BJ207" s="5"/>
      <c r="BN207" s="5"/>
      <c r="BR207" s="5"/>
      <c r="BS207" s="5"/>
      <c r="BT207" s="5"/>
      <c r="BU207" s="5"/>
      <c r="BV207" s="5"/>
      <c r="BY207" s="6"/>
      <c r="BZ207" s="5"/>
      <c r="CC207" s="6"/>
      <c r="CD207" s="5"/>
      <c r="CN207" s="5"/>
    </row>
    <row r="208" spans="2:92" ht="30" hidden="1" customHeight="1" x14ac:dyDescent="0.15">
      <c r="B208" s="107"/>
      <c r="C208" s="107"/>
      <c r="D208" s="107"/>
      <c r="E208" s="107"/>
      <c r="F208" s="107"/>
      <c r="G208" s="107"/>
      <c r="H208" s="107"/>
      <c r="X208" s="22"/>
      <c r="Y208" s="22"/>
      <c r="Z208" s="8"/>
      <c r="AA208" s="8"/>
      <c r="AB208" s="7"/>
      <c r="AC208" s="7"/>
      <c r="AD208" s="22"/>
      <c r="AE208" s="22"/>
      <c r="AF208" s="7"/>
      <c r="AG208" s="7"/>
      <c r="AH208" s="22"/>
      <c r="AI208" s="22"/>
      <c r="AJ208" s="22"/>
      <c r="AK208" s="22"/>
      <c r="AL208" s="22"/>
      <c r="AT208" s="5"/>
      <c r="AX208" s="5"/>
      <c r="AY208" s="58"/>
      <c r="BA208" s="58"/>
      <c r="BB208" s="5"/>
      <c r="BF208" s="5"/>
      <c r="BJ208" s="5"/>
      <c r="BN208" s="5"/>
      <c r="BR208" s="5"/>
      <c r="BS208" s="5"/>
      <c r="BT208" s="5"/>
      <c r="BU208" s="5"/>
      <c r="BV208" s="5"/>
      <c r="BY208" s="6"/>
      <c r="BZ208" s="5"/>
      <c r="CC208" s="6"/>
      <c r="CD208" s="5"/>
      <c r="CN208" s="5"/>
    </row>
    <row r="209" spans="1:92" ht="30" hidden="1" customHeight="1" x14ac:dyDescent="0.15">
      <c r="Z209" s="22"/>
      <c r="AA209" s="22"/>
      <c r="AB209" s="22"/>
      <c r="AC209" s="22"/>
      <c r="AD209" s="22"/>
      <c r="AE209" s="22"/>
      <c r="AF209" s="22"/>
      <c r="AG209" s="22"/>
      <c r="AH209" s="22"/>
      <c r="AI209" s="22"/>
      <c r="AJ209" s="22"/>
      <c r="AK209" s="22"/>
      <c r="AL209" s="22"/>
      <c r="AM209" s="22"/>
      <c r="AN209" s="22"/>
      <c r="AO209" s="22"/>
      <c r="AP209" s="22"/>
      <c r="AQ209" s="22"/>
      <c r="AT209" s="5"/>
      <c r="AX209" s="5"/>
      <c r="AY209" s="58"/>
      <c r="BA209" s="58"/>
      <c r="BB209" s="5"/>
      <c r="BF209" s="5"/>
      <c r="BJ209" s="5"/>
      <c r="BN209" s="5"/>
      <c r="BR209" s="5"/>
      <c r="BS209" s="5"/>
      <c r="BT209" s="5"/>
      <c r="BU209" s="5"/>
      <c r="BV209" s="5"/>
      <c r="BY209" s="6"/>
      <c r="BZ209" s="5"/>
      <c r="CC209" s="6"/>
      <c r="CD209" s="5"/>
      <c r="CN209" s="5"/>
    </row>
    <row r="210" spans="1:92" ht="30" hidden="1" customHeight="1" x14ac:dyDescent="0.15">
      <c r="A210" s="832"/>
      <c r="B210" s="832"/>
      <c r="C210" s="832"/>
      <c r="D210" s="832"/>
      <c r="E210" s="832"/>
      <c r="F210" s="832"/>
      <c r="G210" s="832"/>
      <c r="H210" s="832"/>
      <c r="I210" s="832"/>
      <c r="J210" s="832"/>
      <c r="K210" s="832"/>
      <c r="L210" s="832"/>
      <c r="M210" s="832"/>
      <c r="N210" s="832"/>
      <c r="O210" s="832"/>
      <c r="P210" s="832"/>
      <c r="Q210" s="832"/>
      <c r="R210" s="832"/>
      <c r="S210" s="832"/>
      <c r="T210" s="832"/>
      <c r="U210" s="832"/>
      <c r="V210" s="832"/>
      <c r="X210" s="22"/>
      <c r="Y210" s="22"/>
      <c r="Z210" s="8"/>
      <c r="AA210" s="8"/>
      <c r="AB210" s="22"/>
      <c r="AC210" s="22"/>
      <c r="AD210" s="22"/>
      <c r="AE210" s="22"/>
      <c r="AF210" s="22"/>
      <c r="AG210" s="22"/>
      <c r="AH210" s="22"/>
      <c r="AI210" s="22"/>
      <c r="AJ210" s="22"/>
      <c r="AK210" s="22"/>
      <c r="AL210" s="22"/>
      <c r="AR210" s="22"/>
      <c r="AS210" s="22"/>
      <c r="AT210" s="22"/>
      <c r="AU210" s="22"/>
      <c r="AX210" s="5"/>
      <c r="AY210" s="22"/>
      <c r="AZ210" s="22"/>
      <c r="BA210" s="22"/>
      <c r="BB210" s="22"/>
      <c r="BC210" s="22"/>
      <c r="BF210" s="5"/>
      <c r="BG210" s="22"/>
      <c r="BK210" s="22"/>
      <c r="BN210" s="5"/>
    </row>
    <row r="211" spans="1:92" ht="30" hidden="1" customHeight="1" x14ac:dyDescent="0.15">
      <c r="Z211" s="8"/>
      <c r="AA211" s="8"/>
      <c r="AB211" s="22"/>
      <c r="AC211" s="7"/>
      <c r="AV211" s="22"/>
      <c r="AW211" s="22"/>
      <c r="AX211" s="22"/>
      <c r="BD211" s="22"/>
      <c r="BE211" s="22"/>
      <c r="BF211" s="22"/>
      <c r="BL211" s="22"/>
      <c r="BM211" s="22"/>
      <c r="BN211" s="22"/>
    </row>
    <row r="212" spans="1:92" ht="30" hidden="1" customHeight="1" x14ac:dyDescent="0.15">
      <c r="W212" s="99"/>
      <c r="X212" s="99"/>
      <c r="Y212" s="99"/>
      <c r="Z212" s="99"/>
      <c r="AA212" s="99"/>
    </row>
    <row r="213" spans="1:92" ht="30" hidden="1" customHeight="1" x14ac:dyDescent="0.15">
      <c r="B213" s="99"/>
      <c r="C213" s="99"/>
      <c r="D213" s="99"/>
      <c r="E213" s="99"/>
      <c r="F213" s="99"/>
      <c r="G213" s="99"/>
      <c r="H213" s="99"/>
      <c r="I213" s="99"/>
      <c r="J213" s="99"/>
      <c r="K213" s="99"/>
      <c r="L213" s="99"/>
      <c r="M213" s="99"/>
      <c r="N213" s="99"/>
      <c r="O213" s="99"/>
      <c r="P213" s="99"/>
      <c r="Q213" s="99"/>
      <c r="R213" s="99"/>
      <c r="S213" s="99"/>
      <c r="T213" s="99"/>
      <c r="U213" s="99"/>
      <c r="V213" s="99"/>
      <c r="W213" s="99"/>
      <c r="X213" s="99"/>
      <c r="Y213" s="99"/>
      <c r="Z213" s="99"/>
      <c r="AA213" s="99"/>
    </row>
    <row r="214" spans="1:92" ht="30" hidden="1" customHeight="1" x14ac:dyDescent="0.15">
      <c r="B214" s="99"/>
      <c r="C214" s="99"/>
      <c r="D214" s="99"/>
      <c r="E214" s="99"/>
      <c r="F214" s="99"/>
      <c r="G214" s="99"/>
      <c r="H214" s="99"/>
      <c r="I214" s="99"/>
      <c r="J214" s="99"/>
      <c r="K214" s="99"/>
      <c r="L214" s="99"/>
      <c r="M214" s="99"/>
      <c r="N214" s="99"/>
      <c r="O214" s="99"/>
      <c r="P214" s="99"/>
      <c r="Q214" s="99"/>
      <c r="R214" s="99"/>
      <c r="S214" s="99"/>
      <c r="T214" s="99"/>
      <c r="U214" s="99"/>
      <c r="V214" s="99"/>
      <c r="W214" s="99"/>
      <c r="X214" s="99"/>
      <c r="Y214" s="99"/>
      <c r="Z214" s="99"/>
      <c r="AA214" s="99"/>
    </row>
    <row r="215" spans="1:92" ht="30" hidden="1" customHeight="1" x14ac:dyDescent="0.15">
      <c r="B215" s="99"/>
      <c r="C215" s="99"/>
      <c r="D215" s="99"/>
      <c r="E215" s="99"/>
      <c r="F215" s="99"/>
      <c r="G215" s="99"/>
      <c r="H215" s="99"/>
      <c r="I215" s="99"/>
      <c r="J215" s="99"/>
      <c r="K215" s="99"/>
      <c r="L215" s="99"/>
      <c r="M215" s="99"/>
      <c r="N215" s="99"/>
      <c r="O215" s="99"/>
      <c r="P215" s="99"/>
      <c r="Q215" s="99"/>
      <c r="R215" s="99"/>
      <c r="S215" s="99"/>
      <c r="T215" s="99"/>
      <c r="U215" s="99"/>
      <c r="V215" s="99"/>
    </row>
  </sheetData>
  <sheetProtection algorithmName="SHA-512" hashValue="7uCrHXedEOFhqBttN2iaoQYJtuZlouYsU5ZXC9ohuxa1gWMLgDBf1uhSfRbZtFf/kSpzFTsBRlLcc79qYgaOyg==" saltValue="9Dv8qgShoB+I9OxyE2vpfA==" spinCount="100000" sheet="1" objects="1" scenarios="1"/>
  <protectedRanges>
    <protectedRange sqref="BR13:BR150 BV13:BV150 BZ13:BZ150 CD13:CD150" name="Rango10"/>
    <protectedRange sqref="BJ13:BJ150" name="Rango9"/>
    <protectedRange sqref="BJ13:BJ150" name="Rango7"/>
    <protectedRange sqref="B177 Z211:AC211 AM177 CE174:CF179 AY174:BA179 J177:K177 AB177:AC177 BH177:BI177 BP177:BQ177 G179" name="Rango6_5"/>
    <protectedRange sqref="I7:K7 V8 O8:R8 M7:V7 F8:H8 AD7:AT7 AB8:AT8 Z7:AA7 A8 A7:D7 Z8 X7:X8 A9:AT9 AY7:BB9 BG7:BJ9 BO7:BQ9" name="Rango2"/>
    <protectedRange sqref="B8" name="Rango2_1"/>
    <protectedRange sqref="BB13:BB150" name="Rango6"/>
    <protectedRange sqref="H176 Y176" name="Rango6_5_2"/>
    <protectedRange sqref="AX13:AX150" name="Rango5_1"/>
    <protectedRange sqref="AU7:AX9" name="Rango2_2"/>
    <protectedRange sqref="BF13:BF150" name="Rango5_2"/>
    <protectedRange sqref="BC7:BF9" name="Rango2_3"/>
    <protectedRange sqref="BN13:BN150" name="Rango5_4"/>
    <protectedRange sqref="BK7:BN9" name="Rango2_5"/>
  </protectedRanges>
  <mergeCells count="404">
    <mergeCell ref="AT160:BA160"/>
    <mergeCell ref="AT161:BA161"/>
    <mergeCell ref="AT162:BA162"/>
    <mergeCell ref="BD162:BF162"/>
    <mergeCell ref="BD155:BF155"/>
    <mergeCell ref="BD163:BF164"/>
    <mergeCell ref="AT153:BC153"/>
    <mergeCell ref="AT163:BA164"/>
    <mergeCell ref="BM157:BO159"/>
    <mergeCell ref="BM161:BO161"/>
    <mergeCell ref="BG153:BJ153"/>
    <mergeCell ref="BG154:BJ154"/>
    <mergeCell ref="BG155:BJ155"/>
    <mergeCell ref="BG156:BJ156"/>
    <mergeCell ref="BG157:BJ157"/>
    <mergeCell ref="BG158:BJ158"/>
    <mergeCell ref="BG159:BJ159"/>
    <mergeCell ref="BG160:BJ160"/>
    <mergeCell ref="BG161:BJ161"/>
    <mergeCell ref="BG162:BJ162"/>
    <mergeCell ref="BG163:BJ164"/>
    <mergeCell ref="AT155:BA155"/>
    <mergeCell ref="BD153:BF153"/>
    <mergeCell ref="AT158:BA158"/>
    <mergeCell ref="AG186:AI186"/>
    <mergeCell ref="AJ185:AL185"/>
    <mergeCell ref="AG182:AL182"/>
    <mergeCell ref="Y192:AA192"/>
    <mergeCell ref="U192:X192"/>
    <mergeCell ref="AI190:AK191"/>
    <mergeCell ref="AF190:AH191"/>
    <mergeCell ref="U190:X191"/>
    <mergeCell ref="Y190:AA191"/>
    <mergeCell ref="AB189:AE189"/>
    <mergeCell ref="AB190:AE192"/>
    <mergeCell ref="U188:AK188"/>
    <mergeCell ref="AF189:AK189"/>
    <mergeCell ref="Y183:AB183"/>
    <mergeCell ref="Y184:AB184"/>
    <mergeCell ref="Y185:AB185"/>
    <mergeCell ref="Y186:AB186"/>
    <mergeCell ref="AC183:AF183"/>
    <mergeCell ref="AC184:AF184"/>
    <mergeCell ref="AC185:AF185"/>
    <mergeCell ref="U183:X183"/>
    <mergeCell ref="U184:X184"/>
    <mergeCell ref="U185:X185"/>
    <mergeCell ref="Y189:AA189"/>
    <mergeCell ref="H178:M178"/>
    <mergeCell ref="E188:H188"/>
    <mergeCell ref="M189:O189"/>
    <mergeCell ref="B192:D192"/>
    <mergeCell ref="B193:D193"/>
    <mergeCell ref="B194:D194"/>
    <mergeCell ref="P189:S189"/>
    <mergeCell ref="P183:S183"/>
    <mergeCell ref="P184:S184"/>
    <mergeCell ref="P186:S186"/>
    <mergeCell ref="P188:S188"/>
    <mergeCell ref="P190:S191"/>
    <mergeCell ref="P192:S192"/>
    <mergeCell ref="P193:S193"/>
    <mergeCell ref="M192:O192"/>
    <mergeCell ref="M194:O194"/>
    <mergeCell ref="I194:L194"/>
    <mergeCell ref="I192:L192"/>
    <mergeCell ref="B195:D195"/>
    <mergeCell ref="E187:H187"/>
    <mergeCell ref="E186:H186"/>
    <mergeCell ref="E185:H185"/>
    <mergeCell ref="E184:H184"/>
    <mergeCell ref="E183:H183"/>
    <mergeCell ref="E182:H182"/>
    <mergeCell ref="B181:S181"/>
    <mergeCell ref="B182:D182"/>
    <mergeCell ref="B183:D183"/>
    <mergeCell ref="B184:D184"/>
    <mergeCell ref="B185:D185"/>
    <mergeCell ref="B186:D186"/>
    <mergeCell ref="B187:D187"/>
    <mergeCell ref="P194:S194"/>
    <mergeCell ref="P195:S195"/>
    <mergeCell ref="E195:H195"/>
    <mergeCell ref="E194:H194"/>
    <mergeCell ref="E193:H193"/>
    <mergeCell ref="E192:H192"/>
    <mergeCell ref="E190:H191"/>
    <mergeCell ref="E189:H189"/>
    <mergeCell ref="BD165:BF165"/>
    <mergeCell ref="BK11:BN11"/>
    <mergeCell ref="BK12:BM12"/>
    <mergeCell ref="S155:V155"/>
    <mergeCell ref="S156:V156"/>
    <mergeCell ref="Y154:AB154"/>
    <mergeCell ref="Y155:AB155"/>
    <mergeCell ref="Y156:AB156"/>
    <mergeCell ref="Y157:AB157"/>
    <mergeCell ref="Y158:AB158"/>
    <mergeCell ref="Y160:AB160"/>
    <mergeCell ref="BD154:BF154"/>
    <mergeCell ref="BD156:BF156"/>
    <mergeCell ref="BD157:BF157"/>
    <mergeCell ref="BD158:BF158"/>
    <mergeCell ref="BD159:BF159"/>
    <mergeCell ref="BD160:BF160"/>
    <mergeCell ref="BD161:BF161"/>
    <mergeCell ref="BG165:BJ165"/>
    <mergeCell ref="AT154:BA154"/>
    <mergeCell ref="AT156:BA156"/>
    <mergeCell ref="AT157:BA157"/>
    <mergeCell ref="Y153:AB153"/>
    <mergeCell ref="AT159:BA159"/>
    <mergeCell ref="C149:F149"/>
    <mergeCell ref="S157:V157"/>
    <mergeCell ref="S158:V158"/>
    <mergeCell ref="S160:V160"/>
    <mergeCell ref="B160:M160"/>
    <mergeCell ref="B188:D188"/>
    <mergeCell ref="B189:D189"/>
    <mergeCell ref="B190:D191"/>
    <mergeCell ref="I187:L187"/>
    <mergeCell ref="M187:O187"/>
    <mergeCell ref="P187:S187"/>
    <mergeCell ref="I189:L189"/>
    <mergeCell ref="U189:X189"/>
    <mergeCell ref="B155:M155"/>
    <mergeCell ref="B156:M156"/>
    <mergeCell ref="B157:M157"/>
    <mergeCell ref="B158:M158"/>
    <mergeCell ref="I190:L191"/>
    <mergeCell ref="M190:O191"/>
    <mergeCell ref="I183:L183"/>
    <mergeCell ref="M183:O183"/>
    <mergeCell ref="I182:L182"/>
    <mergeCell ref="I184:L184"/>
    <mergeCell ref="J164:Y164"/>
    <mergeCell ref="C150:F150"/>
    <mergeCell ref="B151:F151"/>
    <mergeCell ref="X168:Y168"/>
    <mergeCell ref="X169:Y169"/>
    <mergeCell ref="X170:Y170"/>
    <mergeCell ref="X171:Y171"/>
    <mergeCell ref="B179:H179"/>
    <mergeCell ref="J179:Y179"/>
    <mergeCell ref="J169:W169"/>
    <mergeCell ref="J170:W170"/>
    <mergeCell ref="J171:W171"/>
    <mergeCell ref="X165:Y165"/>
    <mergeCell ref="X166:Y166"/>
    <mergeCell ref="X167:Y167"/>
    <mergeCell ref="Y178:AF178"/>
    <mergeCell ref="Y175:AD175"/>
    <mergeCell ref="H175:M175"/>
    <mergeCell ref="H174:M174"/>
    <mergeCell ref="J162:Y162"/>
    <mergeCell ref="X172:Y172"/>
    <mergeCell ref="J172:W172"/>
    <mergeCell ref="Y176:AD176"/>
    <mergeCell ref="Y177:AF177"/>
    <mergeCell ref="J168:W168"/>
    <mergeCell ref="AJ186:AL186"/>
    <mergeCell ref="U186:X186"/>
    <mergeCell ref="U182:X182"/>
    <mergeCell ref="M182:S182"/>
    <mergeCell ref="I185:L185"/>
    <mergeCell ref="M185:O185"/>
    <mergeCell ref="P185:S185"/>
    <mergeCell ref="AF155:AJ158"/>
    <mergeCell ref="B154:M154"/>
    <mergeCell ref="AC186:AF186"/>
    <mergeCell ref="AC182:AF182"/>
    <mergeCell ref="Y182:AB182"/>
    <mergeCell ref="AJ183:AL183"/>
    <mergeCell ref="AG183:AI183"/>
    <mergeCell ref="AG184:AI184"/>
    <mergeCell ref="AG185:AI185"/>
    <mergeCell ref="U181:AL181"/>
    <mergeCell ref="AF160:AJ160"/>
    <mergeCell ref="AJ184:AL184"/>
    <mergeCell ref="J165:W165"/>
    <mergeCell ref="J166:W166"/>
    <mergeCell ref="J167:W167"/>
    <mergeCell ref="H176:M176"/>
    <mergeCell ref="H177:M177"/>
    <mergeCell ref="C143:F143"/>
    <mergeCell ref="C144:F144"/>
    <mergeCell ref="C127:F127"/>
    <mergeCell ref="C128:F128"/>
    <mergeCell ref="C141:F141"/>
    <mergeCell ref="C137:F137"/>
    <mergeCell ref="C138:F138"/>
    <mergeCell ref="C126:F126"/>
    <mergeCell ref="C129:F129"/>
    <mergeCell ref="C130:F130"/>
    <mergeCell ref="C131:F131"/>
    <mergeCell ref="C132:F132"/>
    <mergeCell ref="C133:F133"/>
    <mergeCell ref="C139:F139"/>
    <mergeCell ref="C135:F135"/>
    <mergeCell ref="C136:F136"/>
    <mergeCell ref="BP154:BS154"/>
    <mergeCell ref="CQ15:CR15"/>
    <mergeCell ref="CQ14:CR14"/>
    <mergeCell ref="CQ16:CR16"/>
    <mergeCell ref="BW12:BY12"/>
    <mergeCell ref="BS12:BU12"/>
    <mergeCell ref="CA12:CC12"/>
    <mergeCell ref="A210:V210"/>
    <mergeCell ref="I195:L195"/>
    <mergeCell ref="I186:L186"/>
    <mergeCell ref="I193:L193"/>
    <mergeCell ref="M188:O188"/>
    <mergeCell ref="M186:O186"/>
    <mergeCell ref="M184:O184"/>
    <mergeCell ref="I188:L188"/>
    <mergeCell ref="M195:O195"/>
    <mergeCell ref="M193:O193"/>
    <mergeCell ref="U198:X198"/>
    <mergeCell ref="C110:F110"/>
    <mergeCell ref="C145:F145"/>
    <mergeCell ref="C146:F146"/>
    <mergeCell ref="C118:F118"/>
    <mergeCell ref="C119:F119"/>
    <mergeCell ref="C120:F120"/>
    <mergeCell ref="CQ152:CR152"/>
    <mergeCell ref="CG153:CI153"/>
    <mergeCell ref="BG12:BI12"/>
    <mergeCell ref="BO12:BQ12"/>
    <mergeCell ref="AY12:BA12"/>
    <mergeCell ref="CQ18:CR18"/>
    <mergeCell ref="CQ19:CR19"/>
    <mergeCell ref="BP153:BS153"/>
    <mergeCell ref="CQ13:CR13"/>
    <mergeCell ref="AQ12:AS12"/>
    <mergeCell ref="BS11:BV11"/>
    <mergeCell ref="CG11:CI11"/>
    <mergeCell ref="AP11:AP12"/>
    <mergeCell ref="CK11:CM11"/>
    <mergeCell ref="CA11:CD11"/>
    <mergeCell ref="X10:AM10"/>
    <mergeCell ref="AP10:CD10"/>
    <mergeCell ref="AU11:AX11"/>
    <mergeCell ref="AU12:AW12"/>
    <mergeCell ref="BC11:BF11"/>
    <mergeCell ref="BC12:BE12"/>
    <mergeCell ref="CG10:CM10"/>
    <mergeCell ref="AQ11:AT11"/>
    <mergeCell ref="BG11:BJ11"/>
    <mergeCell ref="BO11:BR11"/>
    <mergeCell ref="BW11:BZ11"/>
    <mergeCell ref="AY11:BB11"/>
    <mergeCell ref="X11:AC11"/>
    <mergeCell ref="AD11:AM11"/>
    <mergeCell ref="C33:F33"/>
    <mergeCell ref="C34:F34"/>
    <mergeCell ref="C25:F25"/>
    <mergeCell ref="C26:F26"/>
    <mergeCell ref="C17:F17"/>
    <mergeCell ref="C20:F20"/>
    <mergeCell ref="C13:F13"/>
    <mergeCell ref="C16:F16"/>
    <mergeCell ref="C19:F19"/>
    <mergeCell ref="C27:F27"/>
    <mergeCell ref="C31:F31"/>
    <mergeCell ref="C28:F28"/>
    <mergeCell ref="C29:F29"/>
    <mergeCell ref="C30:F30"/>
    <mergeCell ref="C23:F23"/>
    <mergeCell ref="C32:F32"/>
    <mergeCell ref="K5:AF5"/>
    <mergeCell ref="B6:V6"/>
    <mergeCell ref="H8:X8"/>
    <mergeCell ref="AC7:AM7"/>
    <mergeCell ref="C14:F14"/>
    <mergeCell ref="C15:F15"/>
    <mergeCell ref="C12:F12"/>
    <mergeCell ref="B10:F11"/>
    <mergeCell ref="G11:L11"/>
    <mergeCell ref="AC8:AM8"/>
    <mergeCell ref="C85:F85"/>
    <mergeCell ref="C81:F81"/>
    <mergeCell ref="C24:F24"/>
    <mergeCell ref="C37:F37"/>
    <mergeCell ref="C21:F21"/>
    <mergeCell ref="C22:F22"/>
    <mergeCell ref="AJ2:AM2"/>
    <mergeCell ref="AJ3:AM3"/>
    <mergeCell ref="AJ4:AM4"/>
    <mergeCell ref="AJ5:AM5"/>
    <mergeCell ref="C18:F18"/>
    <mergeCell ref="G10:V10"/>
    <mergeCell ref="Y7:AB7"/>
    <mergeCell ref="B8:G8"/>
    <mergeCell ref="Y8:AB8"/>
    <mergeCell ref="M11:V11"/>
    <mergeCell ref="B7:G7"/>
    <mergeCell ref="B2:J5"/>
    <mergeCell ref="AG2:AI2"/>
    <mergeCell ref="AG3:AI3"/>
    <mergeCell ref="AG4:AI4"/>
    <mergeCell ref="AG5:AI5"/>
    <mergeCell ref="K2:AF3"/>
    <mergeCell ref="K4:AF4"/>
    <mergeCell ref="C61:F61"/>
    <mergeCell ref="C62:F62"/>
    <mergeCell ref="C63:F63"/>
    <mergeCell ref="C64:F64"/>
    <mergeCell ref="C65:F65"/>
    <mergeCell ref="C66:F66"/>
    <mergeCell ref="H7:X7"/>
    <mergeCell ref="C42:F42"/>
    <mergeCell ref="C112:F112"/>
    <mergeCell ref="C111:F111"/>
    <mergeCell ref="C83:F83"/>
    <mergeCell ref="C79:F79"/>
    <mergeCell ref="C47:F47"/>
    <mergeCell ref="C48:F48"/>
    <mergeCell ref="C102:F102"/>
    <mergeCell ref="C103:F103"/>
    <mergeCell ref="C82:F82"/>
    <mergeCell ref="C97:F97"/>
    <mergeCell ref="C96:F96"/>
    <mergeCell ref="C49:F49"/>
    <mergeCell ref="C69:F69"/>
    <mergeCell ref="C107:F107"/>
    <mergeCell ref="C90:F90"/>
    <mergeCell ref="C41:F41"/>
    <mergeCell ref="C35:F35"/>
    <mergeCell ref="C36:F36"/>
    <mergeCell ref="C50:F50"/>
    <mergeCell ref="C51:F51"/>
    <mergeCell ref="C52:F52"/>
    <mergeCell ref="C60:F60"/>
    <mergeCell ref="C55:F55"/>
    <mergeCell ref="C56:F56"/>
    <mergeCell ref="C53:F53"/>
    <mergeCell ref="C54:F54"/>
    <mergeCell ref="C46:F46"/>
    <mergeCell ref="C43:F43"/>
    <mergeCell ref="C38:F38"/>
    <mergeCell ref="C44:F44"/>
    <mergeCell ref="C45:F45"/>
    <mergeCell ref="C39:F39"/>
    <mergeCell ref="C40:F40"/>
    <mergeCell ref="C57:F57"/>
    <mergeCell ref="C58:F58"/>
    <mergeCell ref="C59:F59"/>
    <mergeCell ref="C75:F75"/>
    <mergeCell ref="C76:F76"/>
    <mergeCell ref="C67:F67"/>
    <mergeCell ref="C68:F68"/>
    <mergeCell ref="C84:F84"/>
    <mergeCell ref="C80:F80"/>
    <mergeCell ref="C98:F98"/>
    <mergeCell ref="C99:F99"/>
    <mergeCell ref="C86:F86"/>
    <mergeCell ref="C87:F87"/>
    <mergeCell ref="C73:F73"/>
    <mergeCell ref="C74:F74"/>
    <mergeCell ref="C77:F77"/>
    <mergeCell ref="C92:F92"/>
    <mergeCell ref="C93:F93"/>
    <mergeCell ref="C94:F94"/>
    <mergeCell ref="C95:F95"/>
    <mergeCell ref="C78:F78"/>
    <mergeCell ref="C71:F71"/>
    <mergeCell ref="C72:F72"/>
    <mergeCell ref="C91:F91"/>
    <mergeCell ref="C88:F88"/>
    <mergeCell ref="C89:F89"/>
    <mergeCell ref="C70:F70"/>
    <mergeCell ref="S154:V154"/>
    <mergeCell ref="C100:F100"/>
    <mergeCell ref="C101:F101"/>
    <mergeCell ref="C108:F108"/>
    <mergeCell ref="C122:F122"/>
    <mergeCell ref="C148:F148"/>
    <mergeCell ref="C109:F109"/>
    <mergeCell ref="C105:F105"/>
    <mergeCell ref="C106:F106"/>
    <mergeCell ref="C114:F114"/>
    <mergeCell ref="C115:F115"/>
    <mergeCell ref="C147:F147"/>
    <mergeCell ref="C134:F134"/>
    <mergeCell ref="C113:F113"/>
    <mergeCell ref="S153:V153"/>
    <mergeCell ref="C121:F121"/>
    <mergeCell ref="C140:F140"/>
    <mergeCell ref="C116:F116"/>
    <mergeCell ref="C117:F117"/>
    <mergeCell ref="C123:F123"/>
    <mergeCell ref="C104:F104"/>
    <mergeCell ref="C124:F124"/>
    <mergeCell ref="C125:F125"/>
    <mergeCell ref="C142:F142"/>
    <mergeCell ref="U194:X194"/>
    <mergeCell ref="Y194:AA194"/>
    <mergeCell ref="Y198:AA198"/>
    <mergeCell ref="U193:X193"/>
    <mergeCell ref="Y193:AA193"/>
    <mergeCell ref="AF192:AH192"/>
    <mergeCell ref="AI192:AK192"/>
    <mergeCell ref="AB193:AE193"/>
    <mergeCell ref="AB194:AE194"/>
  </mergeCells>
  <conditionalFormatting sqref="B183:B190 B192:B194">
    <cfRule type="colorScale" priority="7">
      <colorScale>
        <cfvo type="min"/>
        <cfvo type="percentile" val="50"/>
        <cfvo type="max"/>
        <color rgb="FFF8696B"/>
        <color rgb="FFFCFCFF"/>
        <color rgb="FF5A8AC6"/>
      </colorScale>
    </cfRule>
    <cfRule type="dataBar" priority="8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{383AAB14-F9D7-4C18-9E26-85741997A9E1}</x14:id>
        </ext>
      </extLst>
    </cfRule>
  </conditionalFormatting>
  <conditionalFormatting sqref="U183:U185">
    <cfRule type="dataBar" priority="162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{E6FD3613-323C-45FB-88EC-4D39A9194E04}</x14:id>
        </ext>
      </extLst>
    </cfRule>
    <cfRule type="colorScale" priority="161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U192:U193 U190">
    <cfRule type="dataBar" priority="181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{CE8D8A57-CC07-4136-81BC-E4A46F2CDB58}</x14:id>
        </ext>
      </extLst>
    </cfRule>
    <cfRule type="colorScale" priority="180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AS13:AS150">
    <cfRule type="expression" dxfId="46" priority="106">
      <formula>AS13=$CG$158</formula>
    </cfRule>
    <cfRule type="expression" dxfId="45" priority="105">
      <formula>AS13=$CG$155</formula>
    </cfRule>
  </conditionalFormatting>
  <conditionalFormatting sqref="AW13:AW150">
    <cfRule type="expression" dxfId="44" priority="5">
      <formula>AW13=$CP$155</formula>
    </cfRule>
    <cfRule type="expression" dxfId="43" priority="6">
      <formula>AW13=$CP$158</formula>
    </cfRule>
  </conditionalFormatting>
  <conditionalFormatting sqref="BA13:BA150">
    <cfRule type="expression" dxfId="42" priority="82">
      <formula>BA13=$CG$158</formula>
    </cfRule>
    <cfRule type="expression" dxfId="41" priority="81">
      <formula>BA13=$CG$155</formula>
    </cfRule>
  </conditionalFormatting>
  <conditionalFormatting sqref="BE13:BE150">
    <cfRule type="expression" dxfId="40" priority="3">
      <formula>BE13=$CL$155</formula>
    </cfRule>
    <cfRule type="expression" dxfId="39" priority="4">
      <formula>BE13=$CL$158</formula>
    </cfRule>
  </conditionalFormatting>
  <conditionalFormatting sqref="BI13:BI150">
    <cfRule type="expression" dxfId="38" priority="79">
      <formula>BI13=$CG$155</formula>
    </cfRule>
    <cfRule type="expression" dxfId="37" priority="80">
      <formula>BI13=$CG$158</formula>
    </cfRule>
  </conditionalFormatting>
  <conditionalFormatting sqref="BM13:BM150">
    <cfRule type="expression" dxfId="36" priority="1">
      <formula>BM13=$CH$155</formula>
    </cfRule>
    <cfRule type="expression" dxfId="35" priority="2">
      <formula>BM13=$CH$158</formula>
    </cfRule>
  </conditionalFormatting>
  <conditionalFormatting sqref="BQ13:BQ150">
    <cfRule type="expression" dxfId="34" priority="77">
      <formula>BQ13=$CG$155</formula>
    </cfRule>
    <cfRule type="expression" dxfId="33" priority="78">
      <formula>BQ13=$CG$158</formula>
    </cfRule>
  </conditionalFormatting>
  <conditionalFormatting sqref="BU13:BU150">
    <cfRule type="expression" dxfId="32" priority="22">
      <formula>BU13=$CG$158</formula>
    </cfRule>
    <cfRule type="expression" dxfId="31" priority="21">
      <formula>BU13=$CG$155</formula>
    </cfRule>
  </conditionalFormatting>
  <conditionalFormatting sqref="BY13:BY150">
    <cfRule type="expression" dxfId="30" priority="75">
      <formula>BY13=$CG$155</formula>
    </cfRule>
    <cfRule type="expression" dxfId="29" priority="76">
      <formula>BY13=$CG$158</formula>
    </cfRule>
  </conditionalFormatting>
  <conditionalFormatting sqref="CC13:CC150">
    <cfRule type="expression" dxfId="28" priority="14">
      <formula>CC13=$CG$158</formula>
    </cfRule>
    <cfRule type="expression" dxfId="27" priority="13">
      <formula>CC13=$CG$155</formula>
    </cfRule>
  </conditionalFormatting>
  <conditionalFormatting sqref="CO13:CO24 CO37:CO43 CO150">
    <cfRule type="colorScale" priority="137">
      <colorScale>
        <cfvo type="num" val="0"/>
        <cfvo type="percentile" val="50"/>
        <cfvo type="max"/>
        <color theme="3" tint="0.59999389629810485"/>
        <color rgb="FFFFEB84"/>
        <color rgb="FF63BE7B"/>
      </colorScale>
    </cfRule>
  </conditionalFormatting>
  <conditionalFormatting sqref="CO25:CO36">
    <cfRule type="colorScale" priority="74">
      <colorScale>
        <cfvo type="num" val="0"/>
        <cfvo type="percentile" val="50"/>
        <cfvo type="max"/>
        <color theme="3" tint="0.59999389629810485"/>
        <color rgb="FFFFEB84"/>
        <color rgb="FF63BE7B"/>
      </colorScale>
    </cfRule>
  </conditionalFormatting>
  <conditionalFormatting sqref="CO44:CO47">
    <cfRule type="colorScale" priority="42">
      <colorScale>
        <cfvo type="num" val="0"/>
        <cfvo type="percentile" val="50"/>
        <cfvo type="max"/>
        <color theme="3" tint="0.59999389629810485"/>
        <color rgb="FFFFEB84"/>
        <color rgb="FF63BE7B"/>
      </colorScale>
    </cfRule>
  </conditionalFormatting>
  <conditionalFormatting sqref="CO48:CO54">
    <cfRule type="colorScale" priority="45">
      <colorScale>
        <cfvo type="num" val="0"/>
        <cfvo type="percentile" val="50"/>
        <cfvo type="max"/>
        <color theme="3" tint="0.59999389629810485"/>
        <color rgb="FFFFEB84"/>
        <color rgb="FF63BE7B"/>
      </colorScale>
    </cfRule>
  </conditionalFormatting>
  <conditionalFormatting sqref="CO55:CO135">
    <cfRule type="colorScale" priority="58">
      <colorScale>
        <cfvo type="num" val="0"/>
        <cfvo type="percentile" val="50"/>
        <cfvo type="max"/>
        <color theme="3" tint="0.59999389629810485"/>
        <color rgb="FFFFEB84"/>
        <color rgb="FF63BE7B"/>
      </colorScale>
    </cfRule>
  </conditionalFormatting>
  <conditionalFormatting sqref="CO136:CO146 CO148:CO149">
    <cfRule type="colorScale" priority="61">
      <colorScale>
        <cfvo type="num" val="0"/>
        <cfvo type="percentile" val="50"/>
        <cfvo type="max"/>
        <color theme="3" tint="0.59999389629810485"/>
        <color rgb="FFFFEB84"/>
        <color rgb="FF63BE7B"/>
      </colorScale>
    </cfRule>
  </conditionalFormatting>
  <conditionalFormatting sqref="CO147">
    <cfRule type="colorScale" priority="29">
      <colorScale>
        <cfvo type="num" val="0"/>
        <cfvo type="percentile" val="50"/>
        <cfvo type="max"/>
        <color theme="3" tint="0.59999389629810485"/>
        <color rgb="FFFFEB84"/>
        <color rgb="FF63BE7B"/>
      </colorScale>
    </cfRule>
  </conditionalFormatting>
  <dataValidations count="1">
    <dataValidation type="list" allowBlank="1" showInputMessage="1" showErrorMessage="1" sqref="B13:B150" xr:uid="{00000000-0002-0000-0300-000000000000}">
      <formula1>$CG$12:$CI$12</formula1>
    </dataValidation>
  </dataValidations>
  <printOptions horizontalCentered="1"/>
  <pageMargins left="0.19685039370078741" right="0.19685039370078741" top="0.39370078740157483" bottom="0.39370078740157483" header="0.19685039370078741" footer="0.19685039370078741"/>
  <pageSetup paperSize="9" scale="48" orientation="landscape" r:id="rId1"/>
  <rowBreaks count="5" manualBreakCount="5">
    <brk id="23" max="60" man="1"/>
    <brk id="45" max="60" man="1"/>
    <brk id="117" max="60" man="1"/>
    <brk id="146" max="66" man="1"/>
    <brk id="197" max="66" man="1"/>
  </rowBreaks>
  <colBreaks count="1" manualBreakCount="1">
    <brk id="40" max="195" man="1"/>
  </colBreaks>
  <cellWatches>
    <cellWatch r="S154"/>
  </cellWatche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83AAB14-F9D7-4C18-9E26-85741997A9E1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B183:B190 B192:B194</xm:sqref>
        </x14:conditionalFormatting>
        <x14:conditionalFormatting xmlns:xm="http://schemas.microsoft.com/office/excel/2006/main">
          <x14:cfRule type="dataBar" id="{E6FD3613-323C-45FB-88EC-4D39A9194E04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U183:U185</xm:sqref>
        </x14:conditionalFormatting>
        <x14:conditionalFormatting xmlns:xm="http://schemas.microsoft.com/office/excel/2006/main">
          <x14:cfRule type="dataBar" id="{CE8D8A57-CC07-4136-81BC-E4A46F2CDB58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U192:U193 U190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1000000}">
          <x14:formula1>
            <xm:f>Datos!$H$2:$H$11</xm:f>
          </x14:formula1>
          <xm:sqref>AC7:AM7</xm:sqref>
        </x14:dataValidation>
        <x14:dataValidation type="list" allowBlank="1" showInputMessage="1" showErrorMessage="1" xr:uid="{00000000-0002-0000-0300-000002000000}">
          <x14:formula1>
            <xm:f>Datos!$I$2:$I$7</xm:f>
          </x14:formula1>
          <xm:sqref>K5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1:WVZ158"/>
  <sheetViews>
    <sheetView zoomScaleNormal="100" zoomScaleSheetLayoutView="110" workbookViewId="0">
      <selection activeCell="P9" sqref="P9"/>
    </sheetView>
  </sheetViews>
  <sheetFormatPr baseColWidth="10" defaultColWidth="0" defaultRowHeight="13.5" zeroHeight="1" x14ac:dyDescent="0.25"/>
  <cols>
    <col min="1" max="1" width="1.7109375" style="41" customWidth="1"/>
    <col min="2" max="2" width="3.42578125" style="41" customWidth="1"/>
    <col min="3" max="3" width="11.42578125" style="41" customWidth="1"/>
    <col min="4" max="4" width="8.7109375" style="41" customWidth="1"/>
    <col min="5" max="5" width="3.42578125" style="41" customWidth="1"/>
    <col min="6" max="6" width="7.85546875" style="126" customWidth="1"/>
    <col min="7" max="7" width="7.7109375" style="126" customWidth="1"/>
    <col min="8" max="8" width="10.7109375" style="126" customWidth="1"/>
    <col min="9" max="9" width="9.85546875" style="126" customWidth="1"/>
    <col min="10" max="10" width="8.7109375" style="126" customWidth="1"/>
    <col min="11" max="11" width="5.42578125" style="126" customWidth="1"/>
    <col min="12" max="12" width="11.28515625" style="126" customWidth="1"/>
    <col min="13" max="13" width="8.140625" style="126" customWidth="1"/>
    <col min="14" max="14" width="11.85546875" style="126" customWidth="1"/>
    <col min="15" max="15" width="10" style="126" customWidth="1"/>
    <col min="16" max="16" width="10.85546875" style="126" customWidth="1"/>
    <col min="17" max="17" width="6.42578125" style="126" customWidth="1"/>
    <col min="18" max="18" width="1.7109375" style="41" customWidth="1"/>
    <col min="19" max="248" width="11.42578125" style="41" hidden="1"/>
    <col min="249" max="249" width="2.28515625" style="41" hidden="1"/>
    <col min="250" max="250" width="3.140625" style="41" hidden="1"/>
    <col min="251" max="251" width="29.7109375" style="41" hidden="1"/>
    <col min="252" max="252" width="7" style="41" hidden="1"/>
    <col min="253" max="253" width="32.85546875" style="41" hidden="1"/>
    <col min="254" max="254" width="6.5703125" style="41" hidden="1"/>
    <col min="255" max="262" width="6.28515625" style="41" hidden="1"/>
    <col min="263" max="263" width="2.28515625" style="41" hidden="1"/>
    <col min="264" max="504" width="11.42578125" style="41" hidden="1"/>
    <col min="505" max="505" width="2.28515625" style="41" hidden="1"/>
    <col min="506" max="506" width="3.140625" style="41" hidden="1"/>
    <col min="507" max="507" width="29.7109375" style="41" hidden="1"/>
    <col min="508" max="508" width="7" style="41" hidden="1"/>
    <col min="509" max="509" width="32.85546875" style="41" hidden="1"/>
    <col min="510" max="510" width="6.5703125" style="41" hidden="1"/>
    <col min="511" max="518" width="6.28515625" style="41" hidden="1"/>
    <col min="519" max="519" width="2.28515625" style="41" hidden="1"/>
    <col min="520" max="760" width="11.42578125" style="41" hidden="1"/>
    <col min="761" max="761" width="2.28515625" style="41" hidden="1"/>
    <col min="762" max="762" width="3.140625" style="41" hidden="1"/>
    <col min="763" max="763" width="29.7109375" style="41" hidden="1"/>
    <col min="764" max="764" width="7" style="41" hidden="1"/>
    <col min="765" max="765" width="32.85546875" style="41" hidden="1"/>
    <col min="766" max="766" width="6.5703125" style="41" hidden="1"/>
    <col min="767" max="774" width="6.28515625" style="41" hidden="1"/>
    <col min="775" max="775" width="2.28515625" style="41" hidden="1"/>
    <col min="776" max="1016" width="11.42578125" style="41" hidden="1"/>
    <col min="1017" max="1017" width="2.28515625" style="41" hidden="1"/>
    <col min="1018" max="1018" width="3.140625" style="41" hidden="1"/>
    <col min="1019" max="1019" width="29.7109375" style="41" hidden="1"/>
    <col min="1020" max="1020" width="7" style="41" hidden="1"/>
    <col min="1021" max="1021" width="32.85546875" style="41" hidden="1"/>
    <col min="1022" max="1022" width="6.5703125" style="41" hidden="1"/>
    <col min="1023" max="1030" width="6.28515625" style="41" hidden="1"/>
    <col min="1031" max="1031" width="2.28515625" style="41" hidden="1"/>
    <col min="1032" max="1272" width="11.42578125" style="41" hidden="1"/>
    <col min="1273" max="1273" width="2.28515625" style="41" hidden="1"/>
    <col min="1274" max="1274" width="3.140625" style="41" hidden="1"/>
    <col min="1275" max="1275" width="29.7109375" style="41" hidden="1"/>
    <col min="1276" max="1276" width="7" style="41" hidden="1"/>
    <col min="1277" max="1277" width="32.85546875" style="41" hidden="1"/>
    <col min="1278" max="1278" width="6.5703125" style="41" hidden="1"/>
    <col min="1279" max="1286" width="6.28515625" style="41" hidden="1"/>
    <col min="1287" max="1287" width="2.28515625" style="41" hidden="1"/>
    <col min="1288" max="1528" width="11.42578125" style="41" hidden="1"/>
    <col min="1529" max="1529" width="2.28515625" style="41" hidden="1"/>
    <col min="1530" max="1530" width="3.140625" style="41" hidden="1"/>
    <col min="1531" max="1531" width="29.7109375" style="41" hidden="1"/>
    <col min="1532" max="1532" width="7" style="41" hidden="1"/>
    <col min="1533" max="1533" width="32.85546875" style="41" hidden="1"/>
    <col min="1534" max="1534" width="6.5703125" style="41" hidden="1"/>
    <col min="1535" max="1542" width="6.28515625" style="41" hidden="1"/>
    <col min="1543" max="1543" width="2.28515625" style="41" hidden="1"/>
    <col min="1544" max="1784" width="11.42578125" style="41" hidden="1"/>
    <col min="1785" max="1785" width="2.28515625" style="41" hidden="1"/>
    <col min="1786" max="1786" width="3.140625" style="41" hidden="1"/>
    <col min="1787" max="1787" width="29.7109375" style="41" hidden="1"/>
    <col min="1788" max="1788" width="7" style="41" hidden="1"/>
    <col min="1789" max="1789" width="32.85546875" style="41" hidden="1"/>
    <col min="1790" max="1790" width="6.5703125" style="41" hidden="1"/>
    <col min="1791" max="1798" width="6.28515625" style="41" hidden="1"/>
    <col min="1799" max="1799" width="2.28515625" style="41" hidden="1"/>
    <col min="1800" max="2040" width="11.42578125" style="41" hidden="1"/>
    <col min="2041" max="2041" width="2.28515625" style="41" hidden="1"/>
    <col min="2042" max="2042" width="3.140625" style="41" hidden="1"/>
    <col min="2043" max="2043" width="29.7109375" style="41" hidden="1"/>
    <col min="2044" max="2044" width="7" style="41" hidden="1"/>
    <col min="2045" max="2045" width="32.85546875" style="41" hidden="1"/>
    <col min="2046" max="2046" width="6.5703125" style="41" hidden="1"/>
    <col min="2047" max="2054" width="6.28515625" style="41" hidden="1"/>
    <col min="2055" max="2055" width="2.28515625" style="41" hidden="1"/>
    <col min="2056" max="2296" width="11.42578125" style="41" hidden="1"/>
    <col min="2297" max="2297" width="2.28515625" style="41" hidden="1"/>
    <col min="2298" max="2298" width="3.140625" style="41" hidden="1"/>
    <col min="2299" max="2299" width="29.7109375" style="41" hidden="1"/>
    <col min="2300" max="2300" width="7" style="41" hidden="1"/>
    <col min="2301" max="2301" width="32.85546875" style="41" hidden="1"/>
    <col min="2302" max="2302" width="6.5703125" style="41" hidden="1"/>
    <col min="2303" max="2310" width="6.28515625" style="41" hidden="1"/>
    <col min="2311" max="2311" width="2.28515625" style="41" hidden="1"/>
    <col min="2312" max="2552" width="11.42578125" style="41" hidden="1"/>
    <col min="2553" max="2553" width="2.28515625" style="41" hidden="1"/>
    <col min="2554" max="2554" width="3.140625" style="41" hidden="1"/>
    <col min="2555" max="2555" width="29.7109375" style="41" hidden="1"/>
    <col min="2556" max="2556" width="7" style="41" hidden="1"/>
    <col min="2557" max="2557" width="32.85546875" style="41" hidden="1"/>
    <col min="2558" max="2558" width="6.5703125" style="41" hidden="1"/>
    <col min="2559" max="2566" width="6.28515625" style="41" hidden="1"/>
    <col min="2567" max="2567" width="2.28515625" style="41" hidden="1"/>
    <col min="2568" max="2808" width="11.42578125" style="41" hidden="1"/>
    <col min="2809" max="2809" width="2.28515625" style="41" hidden="1"/>
    <col min="2810" max="2810" width="3.140625" style="41" hidden="1"/>
    <col min="2811" max="2811" width="29.7109375" style="41" hidden="1"/>
    <col min="2812" max="2812" width="7" style="41" hidden="1"/>
    <col min="2813" max="2813" width="32.85546875" style="41" hidden="1"/>
    <col min="2814" max="2814" width="6.5703125" style="41" hidden="1"/>
    <col min="2815" max="2822" width="6.28515625" style="41" hidden="1"/>
    <col min="2823" max="2823" width="2.28515625" style="41" hidden="1"/>
    <col min="2824" max="3064" width="11.42578125" style="41" hidden="1"/>
    <col min="3065" max="3065" width="2.28515625" style="41" hidden="1"/>
    <col min="3066" max="3066" width="3.140625" style="41" hidden="1"/>
    <col min="3067" max="3067" width="29.7109375" style="41" hidden="1"/>
    <col min="3068" max="3068" width="7" style="41" hidden="1"/>
    <col min="3069" max="3069" width="32.85546875" style="41" hidden="1"/>
    <col min="3070" max="3070" width="6.5703125" style="41" hidden="1"/>
    <col min="3071" max="3078" width="6.28515625" style="41" hidden="1"/>
    <col min="3079" max="3079" width="2.28515625" style="41" hidden="1"/>
    <col min="3080" max="3320" width="11.42578125" style="41" hidden="1"/>
    <col min="3321" max="3321" width="2.28515625" style="41" hidden="1"/>
    <col min="3322" max="3322" width="3.140625" style="41" hidden="1"/>
    <col min="3323" max="3323" width="29.7109375" style="41" hidden="1"/>
    <col min="3324" max="3324" width="7" style="41" hidden="1"/>
    <col min="3325" max="3325" width="32.85546875" style="41" hidden="1"/>
    <col min="3326" max="3326" width="6.5703125" style="41" hidden="1"/>
    <col min="3327" max="3334" width="6.28515625" style="41" hidden="1"/>
    <col min="3335" max="3335" width="2.28515625" style="41" hidden="1"/>
    <col min="3336" max="3576" width="11.42578125" style="41" hidden="1"/>
    <col min="3577" max="3577" width="2.28515625" style="41" hidden="1"/>
    <col min="3578" max="3578" width="3.140625" style="41" hidden="1"/>
    <col min="3579" max="3579" width="29.7109375" style="41" hidden="1"/>
    <col min="3580" max="3580" width="7" style="41" hidden="1"/>
    <col min="3581" max="3581" width="32.85546875" style="41" hidden="1"/>
    <col min="3582" max="3582" width="6.5703125" style="41" hidden="1"/>
    <col min="3583" max="3590" width="6.28515625" style="41" hidden="1"/>
    <col min="3591" max="3591" width="2.28515625" style="41" hidden="1"/>
    <col min="3592" max="3832" width="11.42578125" style="41" hidden="1"/>
    <col min="3833" max="3833" width="2.28515625" style="41" hidden="1"/>
    <col min="3834" max="3834" width="3.140625" style="41" hidden="1"/>
    <col min="3835" max="3835" width="29.7109375" style="41" hidden="1"/>
    <col min="3836" max="3836" width="7" style="41" hidden="1"/>
    <col min="3837" max="3837" width="32.85546875" style="41" hidden="1"/>
    <col min="3838" max="3838" width="6.5703125" style="41" hidden="1"/>
    <col min="3839" max="3846" width="6.28515625" style="41" hidden="1"/>
    <col min="3847" max="3847" width="2.28515625" style="41" hidden="1"/>
    <col min="3848" max="4088" width="11.42578125" style="41" hidden="1"/>
    <col min="4089" max="4089" width="2.28515625" style="41" hidden="1"/>
    <col min="4090" max="4090" width="3.140625" style="41" hidden="1"/>
    <col min="4091" max="4091" width="29.7109375" style="41" hidden="1"/>
    <col min="4092" max="4092" width="7" style="41" hidden="1"/>
    <col min="4093" max="4093" width="32.85546875" style="41" hidden="1"/>
    <col min="4094" max="4094" width="6.5703125" style="41" hidden="1"/>
    <col min="4095" max="4102" width="6.28515625" style="41" hidden="1"/>
    <col min="4103" max="4103" width="2.28515625" style="41" hidden="1"/>
    <col min="4104" max="4344" width="11.42578125" style="41" hidden="1"/>
    <col min="4345" max="4345" width="2.28515625" style="41" hidden="1"/>
    <col min="4346" max="4346" width="3.140625" style="41" hidden="1"/>
    <col min="4347" max="4347" width="29.7109375" style="41" hidden="1"/>
    <col min="4348" max="4348" width="7" style="41" hidden="1"/>
    <col min="4349" max="4349" width="32.85546875" style="41" hidden="1"/>
    <col min="4350" max="4350" width="6.5703125" style="41" hidden="1"/>
    <col min="4351" max="4358" width="6.28515625" style="41" hidden="1"/>
    <col min="4359" max="4359" width="2.28515625" style="41" hidden="1"/>
    <col min="4360" max="4600" width="11.42578125" style="41" hidden="1"/>
    <col min="4601" max="4601" width="2.28515625" style="41" hidden="1"/>
    <col min="4602" max="4602" width="3.140625" style="41" hidden="1"/>
    <col min="4603" max="4603" width="29.7109375" style="41" hidden="1"/>
    <col min="4604" max="4604" width="7" style="41" hidden="1"/>
    <col min="4605" max="4605" width="32.85546875" style="41" hidden="1"/>
    <col min="4606" max="4606" width="6.5703125" style="41" hidden="1"/>
    <col min="4607" max="4614" width="6.28515625" style="41" hidden="1"/>
    <col min="4615" max="4615" width="2.28515625" style="41" hidden="1"/>
    <col min="4616" max="4856" width="11.42578125" style="41" hidden="1"/>
    <col min="4857" max="4857" width="2.28515625" style="41" hidden="1"/>
    <col min="4858" max="4858" width="3.140625" style="41" hidden="1"/>
    <col min="4859" max="4859" width="29.7109375" style="41" hidden="1"/>
    <col min="4860" max="4860" width="7" style="41" hidden="1"/>
    <col min="4861" max="4861" width="32.85546875" style="41" hidden="1"/>
    <col min="4862" max="4862" width="6.5703125" style="41" hidden="1"/>
    <col min="4863" max="4870" width="6.28515625" style="41" hidden="1"/>
    <col min="4871" max="4871" width="2.28515625" style="41" hidden="1"/>
    <col min="4872" max="5112" width="11.42578125" style="41" hidden="1"/>
    <col min="5113" max="5113" width="2.28515625" style="41" hidden="1"/>
    <col min="5114" max="5114" width="3.140625" style="41" hidden="1"/>
    <col min="5115" max="5115" width="29.7109375" style="41" hidden="1"/>
    <col min="5116" max="5116" width="7" style="41" hidden="1"/>
    <col min="5117" max="5117" width="32.85546875" style="41" hidden="1"/>
    <col min="5118" max="5118" width="6.5703125" style="41" hidden="1"/>
    <col min="5119" max="5126" width="6.28515625" style="41" hidden="1"/>
    <col min="5127" max="5127" width="2.28515625" style="41" hidden="1"/>
    <col min="5128" max="5368" width="11.42578125" style="41" hidden="1"/>
    <col min="5369" max="5369" width="2.28515625" style="41" hidden="1"/>
    <col min="5370" max="5370" width="3.140625" style="41" hidden="1"/>
    <col min="5371" max="5371" width="29.7109375" style="41" hidden="1"/>
    <col min="5372" max="5372" width="7" style="41" hidden="1"/>
    <col min="5373" max="5373" width="32.85546875" style="41" hidden="1"/>
    <col min="5374" max="5374" width="6.5703125" style="41" hidden="1"/>
    <col min="5375" max="5382" width="6.28515625" style="41" hidden="1"/>
    <col min="5383" max="5383" width="2.28515625" style="41" hidden="1"/>
    <col min="5384" max="5624" width="11.42578125" style="41" hidden="1"/>
    <col min="5625" max="5625" width="2.28515625" style="41" hidden="1"/>
    <col min="5626" max="5626" width="3.140625" style="41" hidden="1"/>
    <col min="5627" max="5627" width="29.7109375" style="41" hidden="1"/>
    <col min="5628" max="5628" width="7" style="41" hidden="1"/>
    <col min="5629" max="5629" width="32.85546875" style="41" hidden="1"/>
    <col min="5630" max="5630" width="6.5703125" style="41" hidden="1"/>
    <col min="5631" max="5638" width="6.28515625" style="41" hidden="1"/>
    <col min="5639" max="5639" width="2.28515625" style="41" hidden="1"/>
    <col min="5640" max="5880" width="11.42578125" style="41" hidden="1"/>
    <col min="5881" max="5881" width="2.28515625" style="41" hidden="1"/>
    <col min="5882" max="5882" width="3.140625" style="41" hidden="1"/>
    <col min="5883" max="5883" width="29.7109375" style="41" hidden="1"/>
    <col min="5884" max="5884" width="7" style="41" hidden="1"/>
    <col min="5885" max="5885" width="32.85546875" style="41" hidden="1"/>
    <col min="5886" max="5886" width="6.5703125" style="41" hidden="1"/>
    <col min="5887" max="5894" width="6.28515625" style="41" hidden="1"/>
    <col min="5895" max="5895" width="2.28515625" style="41" hidden="1"/>
    <col min="5896" max="6136" width="11.42578125" style="41" hidden="1"/>
    <col min="6137" max="6137" width="2.28515625" style="41" hidden="1"/>
    <col min="6138" max="6138" width="3.140625" style="41" hidden="1"/>
    <col min="6139" max="6139" width="29.7109375" style="41" hidden="1"/>
    <col min="6140" max="6140" width="7" style="41" hidden="1"/>
    <col min="6141" max="6141" width="32.85546875" style="41" hidden="1"/>
    <col min="6142" max="6142" width="6.5703125" style="41" hidden="1"/>
    <col min="6143" max="6150" width="6.28515625" style="41" hidden="1"/>
    <col min="6151" max="6151" width="2.28515625" style="41" hidden="1"/>
    <col min="6152" max="6392" width="11.42578125" style="41" hidden="1"/>
    <col min="6393" max="6393" width="2.28515625" style="41" hidden="1"/>
    <col min="6394" max="6394" width="3.140625" style="41" hidden="1"/>
    <col min="6395" max="6395" width="29.7109375" style="41" hidden="1"/>
    <col min="6396" max="6396" width="7" style="41" hidden="1"/>
    <col min="6397" max="6397" width="32.85546875" style="41" hidden="1"/>
    <col min="6398" max="6398" width="6.5703125" style="41" hidden="1"/>
    <col min="6399" max="6406" width="6.28515625" style="41" hidden="1"/>
    <col min="6407" max="6407" width="2.28515625" style="41" hidden="1"/>
    <col min="6408" max="6648" width="11.42578125" style="41" hidden="1"/>
    <col min="6649" max="6649" width="2.28515625" style="41" hidden="1"/>
    <col min="6650" max="6650" width="3.140625" style="41" hidden="1"/>
    <col min="6651" max="6651" width="29.7109375" style="41" hidden="1"/>
    <col min="6652" max="6652" width="7" style="41" hidden="1"/>
    <col min="6653" max="6653" width="32.85546875" style="41" hidden="1"/>
    <col min="6654" max="6654" width="6.5703125" style="41" hidden="1"/>
    <col min="6655" max="6662" width="6.28515625" style="41" hidden="1"/>
    <col min="6663" max="6663" width="2.28515625" style="41" hidden="1"/>
    <col min="6664" max="6904" width="11.42578125" style="41" hidden="1"/>
    <col min="6905" max="6905" width="2.28515625" style="41" hidden="1"/>
    <col min="6906" max="6906" width="3.140625" style="41" hidden="1"/>
    <col min="6907" max="6907" width="29.7109375" style="41" hidden="1"/>
    <col min="6908" max="6908" width="7" style="41" hidden="1"/>
    <col min="6909" max="6909" width="32.85546875" style="41" hidden="1"/>
    <col min="6910" max="6910" width="6.5703125" style="41" hidden="1"/>
    <col min="6911" max="6918" width="6.28515625" style="41" hidden="1"/>
    <col min="6919" max="6919" width="2.28515625" style="41" hidden="1"/>
    <col min="6920" max="7160" width="11.42578125" style="41" hidden="1"/>
    <col min="7161" max="7161" width="2.28515625" style="41" hidden="1"/>
    <col min="7162" max="7162" width="3.140625" style="41" hidden="1"/>
    <col min="7163" max="7163" width="29.7109375" style="41" hidden="1"/>
    <col min="7164" max="7164" width="7" style="41" hidden="1"/>
    <col min="7165" max="7165" width="32.85546875" style="41" hidden="1"/>
    <col min="7166" max="7166" width="6.5703125" style="41" hidden="1"/>
    <col min="7167" max="7174" width="6.28515625" style="41" hidden="1"/>
    <col min="7175" max="7175" width="2.28515625" style="41" hidden="1"/>
    <col min="7176" max="7416" width="11.42578125" style="41" hidden="1"/>
    <col min="7417" max="7417" width="2.28515625" style="41" hidden="1"/>
    <col min="7418" max="7418" width="3.140625" style="41" hidden="1"/>
    <col min="7419" max="7419" width="29.7109375" style="41" hidden="1"/>
    <col min="7420" max="7420" width="7" style="41" hidden="1"/>
    <col min="7421" max="7421" width="32.85546875" style="41" hidden="1"/>
    <col min="7422" max="7422" width="6.5703125" style="41" hidden="1"/>
    <col min="7423" max="7430" width="6.28515625" style="41" hidden="1"/>
    <col min="7431" max="7431" width="2.28515625" style="41" hidden="1"/>
    <col min="7432" max="7672" width="11.42578125" style="41" hidden="1"/>
    <col min="7673" max="7673" width="2.28515625" style="41" hidden="1"/>
    <col min="7674" max="7674" width="3.140625" style="41" hidden="1"/>
    <col min="7675" max="7675" width="29.7109375" style="41" hidden="1"/>
    <col min="7676" max="7676" width="7" style="41" hidden="1"/>
    <col min="7677" max="7677" width="32.85546875" style="41" hidden="1"/>
    <col min="7678" max="7678" width="6.5703125" style="41" hidden="1"/>
    <col min="7679" max="7686" width="6.28515625" style="41" hidden="1"/>
    <col min="7687" max="7687" width="2.28515625" style="41" hidden="1"/>
    <col min="7688" max="7928" width="11.42578125" style="41" hidden="1"/>
    <col min="7929" max="7929" width="2.28515625" style="41" hidden="1"/>
    <col min="7930" max="7930" width="3.140625" style="41" hidden="1"/>
    <col min="7931" max="7931" width="29.7109375" style="41" hidden="1"/>
    <col min="7932" max="7932" width="7" style="41" hidden="1"/>
    <col min="7933" max="7933" width="32.85546875" style="41" hidden="1"/>
    <col min="7934" max="7934" width="6.5703125" style="41" hidden="1"/>
    <col min="7935" max="7942" width="6.28515625" style="41" hidden="1"/>
    <col min="7943" max="7943" width="2.28515625" style="41" hidden="1"/>
    <col min="7944" max="8184" width="11.42578125" style="41" hidden="1"/>
    <col min="8185" max="8185" width="2.28515625" style="41" hidden="1"/>
    <col min="8186" max="8186" width="3.140625" style="41" hidden="1"/>
    <col min="8187" max="8187" width="29.7109375" style="41" hidden="1"/>
    <col min="8188" max="8188" width="7" style="41" hidden="1"/>
    <col min="8189" max="8189" width="32.85546875" style="41" hidden="1"/>
    <col min="8190" max="8190" width="6.5703125" style="41" hidden="1"/>
    <col min="8191" max="8198" width="6.28515625" style="41" hidden="1"/>
    <col min="8199" max="8199" width="2.28515625" style="41" hidden="1"/>
    <col min="8200" max="8440" width="11.42578125" style="41" hidden="1"/>
    <col min="8441" max="8441" width="2.28515625" style="41" hidden="1"/>
    <col min="8442" max="8442" width="3.140625" style="41" hidden="1"/>
    <col min="8443" max="8443" width="29.7109375" style="41" hidden="1"/>
    <col min="8444" max="8444" width="7" style="41" hidden="1"/>
    <col min="8445" max="8445" width="32.85546875" style="41" hidden="1"/>
    <col min="8446" max="8446" width="6.5703125" style="41" hidden="1"/>
    <col min="8447" max="8454" width="6.28515625" style="41" hidden="1"/>
    <col min="8455" max="8455" width="2.28515625" style="41" hidden="1"/>
    <col min="8456" max="8696" width="11.42578125" style="41" hidden="1"/>
    <col min="8697" max="8697" width="2.28515625" style="41" hidden="1"/>
    <col min="8698" max="8698" width="3.140625" style="41" hidden="1"/>
    <col min="8699" max="8699" width="29.7109375" style="41" hidden="1"/>
    <col min="8700" max="8700" width="7" style="41" hidden="1"/>
    <col min="8701" max="8701" width="32.85546875" style="41" hidden="1"/>
    <col min="8702" max="8702" width="6.5703125" style="41" hidden="1"/>
    <col min="8703" max="8710" width="6.28515625" style="41" hidden="1"/>
    <col min="8711" max="8711" width="2.28515625" style="41" hidden="1"/>
    <col min="8712" max="8952" width="11.42578125" style="41" hidden="1"/>
    <col min="8953" max="8953" width="2.28515625" style="41" hidden="1"/>
    <col min="8954" max="8954" width="3.140625" style="41" hidden="1"/>
    <col min="8955" max="8955" width="29.7109375" style="41" hidden="1"/>
    <col min="8956" max="8956" width="7" style="41" hidden="1"/>
    <col min="8957" max="8957" width="32.85546875" style="41" hidden="1"/>
    <col min="8958" max="8958" width="6.5703125" style="41" hidden="1"/>
    <col min="8959" max="8966" width="6.28515625" style="41" hidden="1"/>
    <col min="8967" max="8967" width="2.28515625" style="41" hidden="1"/>
    <col min="8968" max="9208" width="11.42578125" style="41" hidden="1"/>
    <col min="9209" max="9209" width="2.28515625" style="41" hidden="1"/>
    <col min="9210" max="9210" width="3.140625" style="41" hidden="1"/>
    <col min="9211" max="9211" width="29.7109375" style="41" hidden="1"/>
    <col min="9212" max="9212" width="7" style="41" hidden="1"/>
    <col min="9213" max="9213" width="32.85546875" style="41" hidden="1"/>
    <col min="9214" max="9214" width="6.5703125" style="41" hidden="1"/>
    <col min="9215" max="9222" width="6.28515625" style="41" hidden="1"/>
    <col min="9223" max="9223" width="2.28515625" style="41" hidden="1"/>
    <col min="9224" max="9464" width="11.42578125" style="41" hidden="1"/>
    <col min="9465" max="9465" width="2.28515625" style="41" hidden="1"/>
    <col min="9466" max="9466" width="3.140625" style="41" hidden="1"/>
    <col min="9467" max="9467" width="29.7109375" style="41" hidden="1"/>
    <col min="9468" max="9468" width="7" style="41" hidden="1"/>
    <col min="9469" max="9469" width="32.85546875" style="41" hidden="1"/>
    <col min="9470" max="9470" width="6.5703125" style="41" hidden="1"/>
    <col min="9471" max="9478" width="6.28515625" style="41" hidden="1"/>
    <col min="9479" max="9479" width="2.28515625" style="41" hidden="1"/>
    <col min="9480" max="9720" width="11.42578125" style="41" hidden="1"/>
    <col min="9721" max="9721" width="2.28515625" style="41" hidden="1"/>
    <col min="9722" max="9722" width="3.140625" style="41" hidden="1"/>
    <col min="9723" max="9723" width="29.7109375" style="41" hidden="1"/>
    <col min="9724" max="9724" width="7" style="41" hidden="1"/>
    <col min="9725" max="9725" width="32.85546875" style="41" hidden="1"/>
    <col min="9726" max="9726" width="6.5703125" style="41" hidden="1"/>
    <col min="9727" max="9734" width="6.28515625" style="41" hidden="1"/>
    <col min="9735" max="9735" width="2.28515625" style="41" hidden="1"/>
    <col min="9736" max="9976" width="11.42578125" style="41" hidden="1"/>
    <col min="9977" max="9977" width="2.28515625" style="41" hidden="1"/>
    <col min="9978" max="9978" width="3.140625" style="41" hidden="1"/>
    <col min="9979" max="9979" width="29.7109375" style="41" hidden="1"/>
    <col min="9980" max="9980" width="7" style="41" hidden="1"/>
    <col min="9981" max="9981" width="32.85546875" style="41" hidden="1"/>
    <col min="9982" max="9982" width="6.5703125" style="41" hidden="1"/>
    <col min="9983" max="9990" width="6.28515625" style="41" hidden="1"/>
    <col min="9991" max="9991" width="2.28515625" style="41" hidden="1"/>
    <col min="9992" max="10232" width="11.42578125" style="41" hidden="1"/>
    <col min="10233" max="10233" width="2.28515625" style="41" hidden="1"/>
    <col min="10234" max="10234" width="3.140625" style="41" hidden="1"/>
    <col min="10235" max="10235" width="29.7109375" style="41" hidden="1"/>
    <col min="10236" max="10236" width="7" style="41" hidden="1"/>
    <col min="10237" max="10237" width="32.85546875" style="41" hidden="1"/>
    <col min="10238" max="10238" width="6.5703125" style="41" hidden="1"/>
    <col min="10239" max="10246" width="6.28515625" style="41" hidden="1"/>
    <col min="10247" max="10247" width="2.28515625" style="41" hidden="1"/>
    <col min="10248" max="10488" width="11.42578125" style="41" hidden="1"/>
    <col min="10489" max="10489" width="2.28515625" style="41" hidden="1"/>
    <col min="10490" max="10490" width="3.140625" style="41" hidden="1"/>
    <col min="10491" max="10491" width="29.7109375" style="41" hidden="1"/>
    <col min="10492" max="10492" width="7" style="41" hidden="1"/>
    <col min="10493" max="10493" width="32.85546875" style="41" hidden="1"/>
    <col min="10494" max="10494" width="6.5703125" style="41" hidden="1"/>
    <col min="10495" max="10502" width="6.28515625" style="41" hidden="1"/>
    <col min="10503" max="10503" width="2.28515625" style="41" hidden="1"/>
    <col min="10504" max="10744" width="11.42578125" style="41" hidden="1"/>
    <col min="10745" max="10745" width="2.28515625" style="41" hidden="1"/>
    <col min="10746" max="10746" width="3.140625" style="41" hidden="1"/>
    <col min="10747" max="10747" width="29.7109375" style="41" hidden="1"/>
    <col min="10748" max="10748" width="7" style="41" hidden="1"/>
    <col min="10749" max="10749" width="32.85546875" style="41" hidden="1"/>
    <col min="10750" max="10750" width="6.5703125" style="41" hidden="1"/>
    <col min="10751" max="10758" width="6.28515625" style="41" hidden="1"/>
    <col min="10759" max="10759" width="2.28515625" style="41" hidden="1"/>
    <col min="10760" max="11000" width="11.42578125" style="41" hidden="1"/>
    <col min="11001" max="11001" width="2.28515625" style="41" hidden="1"/>
    <col min="11002" max="11002" width="3.140625" style="41" hidden="1"/>
    <col min="11003" max="11003" width="29.7109375" style="41" hidden="1"/>
    <col min="11004" max="11004" width="7" style="41" hidden="1"/>
    <col min="11005" max="11005" width="32.85546875" style="41" hidden="1"/>
    <col min="11006" max="11006" width="6.5703125" style="41" hidden="1"/>
    <col min="11007" max="11014" width="6.28515625" style="41" hidden="1"/>
    <col min="11015" max="11015" width="2.28515625" style="41" hidden="1"/>
    <col min="11016" max="11256" width="11.42578125" style="41" hidden="1"/>
    <col min="11257" max="11257" width="2.28515625" style="41" hidden="1"/>
    <col min="11258" max="11258" width="3.140625" style="41" hidden="1"/>
    <col min="11259" max="11259" width="29.7109375" style="41" hidden="1"/>
    <col min="11260" max="11260" width="7" style="41" hidden="1"/>
    <col min="11261" max="11261" width="32.85546875" style="41" hidden="1"/>
    <col min="11262" max="11262" width="6.5703125" style="41" hidden="1"/>
    <col min="11263" max="11270" width="6.28515625" style="41" hidden="1"/>
    <col min="11271" max="11271" width="2.28515625" style="41" hidden="1"/>
    <col min="11272" max="11512" width="11.42578125" style="41" hidden="1"/>
    <col min="11513" max="11513" width="2.28515625" style="41" hidden="1"/>
    <col min="11514" max="11514" width="3.140625" style="41" hidden="1"/>
    <col min="11515" max="11515" width="29.7109375" style="41" hidden="1"/>
    <col min="11516" max="11516" width="7" style="41" hidden="1"/>
    <col min="11517" max="11517" width="32.85546875" style="41" hidden="1"/>
    <col min="11518" max="11518" width="6.5703125" style="41" hidden="1"/>
    <col min="11519" max="11526" width="6.28515625" style="41" hidden="1"/>
    <col min="11527" max="11527" width="2.28515625" style="41" hidden="1"/>
    <col min="11528" max="11768" width="11.42578125" style="41" hidden="1"/>
    <col min="11769" max="11769" width="2.28515625" style="41" hidden="1"/>
    <col min="11770" max="11770" width="3.140625" style="41" hidden="1"/>
    <col min="11771" max="11771" width="29.7109375" style="41" hidden="1"/>
    <col min="11772" max="11772" width="7" style="41" hidden="1"/>
    <col min="11773" max="11773" width="32.85546875" style="41" hidden="1"/>
    <col min="11774" max="11774" width="6.5703125" style="41" hidden="1"/>
    <col min="11775" max="11782" width="6.28515625" style="41" hidden="1"/>
    <col min="11783" max="11783" width="2.28515625" style="41" hidden="1"/>
    <col min="11784" max="12024" width="11.42578125" style="41" hidden="1"/>
    <col min="12025" max="12025" width="2.28515625" style="41" hidden="1"/>
    <col min="12026" max="12026" width="3.140625" style="41" hidden="1"/>
    <col min="12027" max="12027" width="29.7109375" style="41" hidden="1"/>
    <col min="12028" max="12028" width="7" style="41" hidden="1"/>
    <col min="12029" max="12029" width="32.85546875" style="41" hidden="1"/>
    <col min="12030" max="12030" width="6.5703125" style="41" hidden="1"/>
    <col min="12031" max="12038" width="6.28515625" style="41" hidden="1"/>
    <col min="12039" max="12039" width="2.28515625" style="41" hidden="1"/>
    <col min="12040" max="12280" width="11.42578125" style="41" hidden="1"/>
    <col min="12281" max="12281" width="2.28515625" style="41" hidden="1"/>
    <col min="12282" max="12282" width="3.140625" style="41" hidden="1"/>
    <col min="12283" max="12283" width="29.7109375" style="41" hidden="1"/>
    <col min="12284" max="12284" width="7" style="41" hidden="1"/>
    <col min="12285" max="12285" width="32.85546875" style="41" hidden="1"/>
    <col min="12286" max="12286" width="6.5703125" style="41" hidden="1"/>
    <col min="12287" max="12294" width="6.28515625" style="41" hidden="1"/>
    <col min="12295" max="12295" width="2.28515625" style="41" hidden="1"/>
    <col min="12296" max="12536" width="11.42578125" style="41" hidden="1"/>
    <col min="12537" max="12537" width="2.28515625" style="41" hidden="1"/>
    <col min="12538" max="12538" width="3.140625" style="41" hidden="1"/>
    <col min="12539" max="12539" width="29.7109375" style="41" hidden="1"/>
    <col min="12540" max="12540" width="7" style="41" hidden="1"/>
    <col min="12541" max="12541" width="32.85546875" style="41" hidden="1"/>
    <col min="12542" max="12542" width="6.5703125" style="41" hidden="1"/>
    <col min="12543" max="12550" width="6.28515625" style="41" hidden="1"/>
    <col min="12551" max="12551" width="2.28515625" style="41" hidden="1"/>
    <col min="12552" max="12792" width="11.42578125" style="41" hidden="1"/>
    <col min="12793" max="12793" width="2.28515625" style="41" hidden="1"/>
    <col min="12794" max="12794" width="3.140625" style="41" hidden="1"/>
    <col min="12795" max="12795" width="29.7109375" style="41" hidden="1"/>
    <col min="12796" max="12796" width="7" style="41" hidden="1"/>
    <col min="12797" max="12797" width="32.85546875" style="41" hidden="1"/>
    <col min="12798" max="12798" width="6.5703125" style="41" hidden="1"/>
    <col min="12799" max="12806" width="6.28515625" style="41" hidden="1"/>
    <col min="12807" max="12807" width="2.28515625" style="41" hidden="1"/>
    <col min="12808" max="13048" width="11.42578125" style="41" hidden="1"/>
    <col min="13049" max="13049" width="2.28515625" style="41" hidden="1"/>
    <col min="13050" max="13050" width="3.140625" style="41" hidden="1"/>
    <col min="13051" max="13051" width="29.7109375" style="41" hidden="1"/>
    <col min="13052" max="13052" width="7" style="41" hidden="1"/>
    <col min="13053" max="13053" width="32.85546875" style="41" hidden="1"/>
    <col min="13054" max="13054" width="6.5703125" style="41" hidden="1"/>
    <col min="13055" max="13062" width="6.28515625" style="41" hidden="1"/>
    <col min="13063" max="13063" width="2.28515625" style="41" hidden="1"/>
    <col min="13064" max="13304" width="11.42578125" style="41" hidden="1"/>
    <col min="13305" max="13305" width="2.28515625" style="41" hidden="1"/>
    <col min="13306" max="13306" width="3.140625" style="41" hidden="1"/>
    <col min="13307" max="13307" width="29.7109375" style="41" hidden="1"/>
    <col min="13308" max="13308" width="7" style="41" hidden="1"/>
    <col min="13309" max="13309" width="32.85546875" style="41" hidden="1"/>
    <col min="13310" max="13310" width="6.5703125" style="41" hidden="1"/>
    <col min="13311" max="13318" width="6.28515625" style="41" hidden="1"/>
    <col min="13319" max="13319" width="2.28515625" style="41" hidden="1"/>
    <col min="13320" max="13560" width="11.42578125" style="41" hidden="1"/>
    <col min="13561" max="13561" width="2.28515625" style="41" hidden="1"/>
    <col min="13562" max="13562" width="3.140625" style="41" hidden="1"/>
    <col min="13563" max="13563" width="29.7109375" style="41" hidden="1"/>
    <col min="13564" max="13564" width="7" style="41" hidden="1"/>
    <col min="13565" max="13565" width="32.85546875" style="41" hidden="1"/>
    <col min="13566" max="13566" width="6.5703125" style="41" hidden="1"/>
    <col min="13567" max="13574" width="6.28515625" style="41" hidden="1"/>
    <col min="13575" max="13575" width="2.28515625" style="41" hidden="1"/>
    <col min="13576" max="13816" width="11.42578125" style="41" hidden="1"/>
    <col min="13817" max="13817" width="2.28515625" style="41" hidden="1"/>
    <col min="13818" max="13818" width="3.140625" style="41" hidden="1"/>
    <col min="13819" max="13819" width="29.7109375" style="41" hidden="1"/>
    <col min="13820" max="13820" width="7" style="41" hidden="1"/>
    <col min="13821" max="13821" width="32.85546875" style="41" hidden="1"/>
    <col min="13822" max="13822" width="6.5703125" style="41" hidden="1"/>
    <col min="13823" max="13830" width="6.28515625" style="41" hidden="1"/>
    <col min="13831" max="13831" width="2.28515625" style="41" hidden="1"/>
    <col min="13832" max="14072" width="11.42578125" style="41" hidden="1"/>
    <col min="14073" max="14073" width="2.28515625" style="41" hidden="1"/>
    <col min="14074" max="14074" width="3.140625" style="41" hidden="1"/>
    <col min="14075" max="14075" width="29.7109375" style="41" hidden="1"/>
    <col min="14076" max="14076" width="7" style="41" hidden="1"/>
    <col min="14077" max="14077" width="32.85546875" style="41" hidden="1"/>
    <col min="14078" max="14078" width="6.5703125" style="41" hidden="1"/>
    <col min="14079" max="14086" width="6.28515625" style="41" hidden="1"/>
    <col min="14087" max="14087" width="2.28515625" style="41" hidden="1"/>
    <col min="14088" max="14328" width="11.42578125" style="41" hidden="1"/>
    <col min="14329" max="14329" width="2.28515625" style="41" hidden="1"/>
    <col min="14330" max="14330" width="3.140625" style="41" hidden="1"/>
    <col min="14331" max="14331" width="29.7109375" style="41" hidden="1"/>
    <col min="14332" max="14332" width="7" style="41" hidden="1"/>
    <col min="14333" max="14333" width="32.85546875" style="41" hidden="1"/>
    <col min="14334" max="14334" width="6.5703125" style="41" hidden="1"/>
    <col min="14335" max="14342" width="6.28515625" style="41" hidden="1"/>
    <col min="14343" max="14343" width="2.28515625" style="41" hidden="1"/>
    <col min="14344" max="14584" width="11.42578125" style="41" hidden="1"/>
    <col min="14585" max="14585" width="2.28515625" style="41" hidden="1"/>
    <col min="14586" max="14586" width="3.140625" style="41" hidden="1"/>
    <col min="14587" max="14587" width="29.7109375" style="41" hidden="1"/>
    <col min="14588" max="14588" width="7" style="41" hidden="1"/>
    <col min="14589" max="14589" width="32.85546875" style="41" hidden="1"/>
    <col min="14590" max="14590" width="6.5703125" style="41" hidden="1"/>
    <col min="14591" max="14598" width="6.28515625" style="41" hidden="1"/>
    <col min="14599" max="14599" width="2.28515625" style="41" hidden="1"/>
    <col min="14600" max="14840" width="11.42578125" style="41" hidden="1"/>
    <col min="14841" max="14841" width="2.28515625" style="41" hidden="1"/>
    <col min="14842" max="14842" width="3.140625" style="41" hidden="1"/>
    <col min="14843" max="14843" width="29.7109375" style="41" hidden="1"/>
    <col min="14844" max="14844" width="7" style="41" hidden="1"/>
    <col min="14845" max="14845" width="32.85546875" style="41" hidden="1"/>
    <col min="14846" max="14846" width="6.5703125" style="41" hidden="1"/>
    <col min="14847" max="14854" width="6.28515625" style="41" hidden="1"/>
    <col min="14855" max="14855" width="2.28515625" style="41" hidden="1"/>
    <col min="14856" max="15096" width="11.42578125" style="41" hidden="1"/>
    <col min="15097" max="15097" width="2.28515625" style="41" hidden="1"/>
    <col min="15098" max="15098" width="3.140625" style="41" hidden="1"/>
    <col min="15099" max="15099" width="29.7109375" style="41" hidden="1"/>
    <col min="15100" max="15100" width="7" style="41" hidden="1"/>
    <col min="15101" max="15101" width="32.85546875" style="41" hidden="1"/>
    <col min="15102" max="15102" width="6.5703125" style="41" hidden="1"/>
    <col min="15103" max="15110" width="6.28515625" style="41" hidden="1"/>
    <col min="15111" max="15111" width="2.28515625" style="41" hidden="1"/>
    <col min="15112" max="15352" width="11.42578125" style="41" hidden="1"/>
    <col min="15353" max="15353" width="2.28515625" style="41" hidden="1"/>
    <col min="15354" max="15354" width="3.140625" style="41" hidden="1"/>
    <col min="15355" max="15355" width="29.7109375" style="41" hidden="1"/>
    <col min="15356" max="15356" width="7" style="41" hidden="1"/>
    <col min="15357" max="15357" width="32.85546875" style="41" hidden="1"/>
    <col min="15358" max="15358" width="6.5703125" style="41" hidden="1"/>
    <col min="15359" max="15366" width="6.28515625" style="41" hidden="1"/>
    <col min="15367" max="15367" width="2.28515625" style="41" hidden="1"/>
    <col min="15368" max="15608" width="11.42578125" style="41" hidden="1"/>
    <col min="15609" max="15609" width="2.28515625" style="41" hidden="1"/>
    <col min="15610" max="15610" width="3.140625" style="41" hidden="1"/>
    <col min="15611" max="15611" width="29.7109375" style="41" hidden="1"/>
    <col min="15612" max="15612" width="7" style="41" hidden="1"/>
    <col min="15613" max="15613" width="32.85546875" style="41" hidden="1"/>
    <col min="15614" max="15614" width="6.5703125" style="41" hidden="1"/>
    <col min="15615" max="15622" width="6.28515625" style="41" hidden="1"/>
    <col min="15623" max="15623" width="2.28515625" style="41" hidden="1"/>
    <col min="15624" max="15864" width="11.42578125" style="41" hidden="1"/>
    <col min="15865" max="15865" width="2.28515625" style="41" hidden="1"/>
    <col min="15866" max="15866" width="3.140625" style="41" hidden="1"/>
    <col min="15867" max="15867" width="29.7109375" style="41" hidden="1"/>
    <col min="15868" max="15868" width="7" style="41" hidden="1"/>
    <col min="15869" max="15869" width="32.85546875" style="41" hidden="1"/>
    <col min="15870" max="15870" width="6.5703125" style="41" hidden="1"/>
    <col min="15871" max="15878" width="6.28515625" style="41" hidden="1"/>
    <col min="15879" max="15879" width="2.28515625" style="41" hidden="1"/>
    <col min="15880" max="16120" width="11.42578125" style="41" hidden="1"/>
    <col min="16121" max="16121" width="2.28515625" style="41" hidden="1"/>
    <col min="16122" max="16122" width="3.140625" style="41" hidden="1"/>
    <col min="16123" max="16123" width="29.7109375" style="41" hidden="1"/>
    <col min="16124" max="16124" width="7" style="41" hidden="1"/>
    <col min="16125" max="16125" width="32.85546875" style="41" hidden="1"/>
    <col min="16126" max="16126" width="6.5703125" style="41" hidden="1"/>
    <col min="16127" max="16134" width="6.28515625" style="41" hidden="1"/>
    <col min="16135" max="16135" width="2.28515625" style="41" hidden="1"/>
    <col min="16136" max="16136" width="32.85546875" style="41" hidden="1"/>
    <col min="16137" max="16137" width="6.5703125" style="41" hidden="1"/>
    <col min="16138" max="16145" width="6.28515625" style="41" hidden="1"/>
    <col min="16146" max="16146" width="2.28515625" style="41" hidden="1"/>
    <col min="16147" max="16384" width="11.42578125" style="41" hidden="1"/>
  </cols>
  <sheetData>
    <row r="1" spans="1:29" ht="9.9499999999999993" customHeight="1" thickBot="1" x14ac:dyDescent="0.3">
      <c r="A1" s="50"/>
      <c r="B1" s="48"/>
      <c r="C1" s="48"/>
      <c r="D1" s="48"/>
      <c r="E1" s="48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7"/>
    </row>
    <row r="2" spans="1:29" ht="17.25" customHeight="1" x14ac:dyDescent="0.25">
      <c r="A2" s="46"/>
      <c r="B2" s="951"/>
      <c r="C2" s="952"/>
      <c r="D2" s="952"/>
      <c r="E2" s="953"/>
      <c r="F2" s="966" t="s">
        <v>0</v>
      </c>
      <c r="G2" s="966"/>
      <c r="H2" s="966"/>
      <c r="I2" s="966"/>
      <c r="J2" s="966"/>
      <c r="K2" s="966"/>
      <c r="L2" s="966"/>
      <c r="M2" s="966"/>
      <c r="N2" s="967"/>
      <c r="O2" s="156" t="s">
        <v>44</v>
      </c>
      <c r="P2" s="962">
        <f>Datos!K2</f>
        <v>45293</v>
      </c>
      <c r="Q2" s="963"/>
      <c r="R2" s="44"/>
    </row>
    <row r="3" spans="1:29" ht="17.25" customHeight="1" thickBot="1" x14ac:dyDescent="0.3">
      <c r="A3" s="46"/>
      <c r="B3" s="954"/>
      <c r="C3" s="955"/>
      <c r="D3" s="955"/>
      <c r="E3" s="956"/>
      <c r="F3" s="968"/>
      <c r="G3" s="968"/>
      <c r="H3" s="968"/>
      <c r="I3" s="968"/>
      <c r="J3" s="968"/>
      <c r="K3" s="968"/>
      <c r="L3" s="968"/>
      <c r="M3" s="968"/>
      <c r="N3" s="969"/>
      <c r="O3" s="153" t="s">
        <v>163</v>
      </c>
      <c r="P3" s="973">
        <v>1</v>
      </c>
      <c r="Q3" s="974"/>
      <c r="R3" s="44"/>
    </row>
    <row r="4" spans="1:29" ht="21" customHeight="1" x14ac:dyDescent="0.25">
      <c r="A4" s="46"/>
      <c r="B4" s="954"/>
      <c r="C4" s="955"/>
      <c r="D4" s="955"/>
      <c r="E4" s="956"/>
      <c r="F4" s="747" t="e">
        <f>#REF!</f>
        <v>#REF!</v>
      </c>
      <c r="G4" s="747"/>
      <c r="H4" s="747"/>
      <c r="I4" s="747"/>
      <c r="J4" s="747"/>
      <c r="K4" s="747"/>
      <c r="L4" s="747"/>
      <c r="M4" s="747"/>
      <c r="N4" s="970"/>
      <c r="O4" s="154" t="s">
        <v>46</v>
      </c>
      <c r="P4" s="975" t="s">
        <v>162</v>
      </c>
      <c r="Q4" s="976"/>
      <c r="R4" s="44"/>
    </row>
    <row r="5" spans="1:29" ht="17.25" customHeight="1" thickBot="1" x14ac:dyDescent="0.3">
      <c r="A5" s="46"/>
      <c r="B5" s="957"/>
      <c r="C5" s="958"/>
      <c r="D5" s="958"/>
      <c r="E5" s="959"/>
      <c r="F5" s="971" t="s">
        <v>229</v>
      </c>
      <c r="G5" s="971"/>
      <c r="H5" s="971"/>
      <c r="I5" s="971"/>
      <c r="J5" s="971"/>
      <c r="K5" s="971"/>
      <c r="L5" s="971"/>
      <c r="M5" s="971"/>
      <c r="N5" s="972"/>
      <c r="O5" s="155" t="s">
        <v>41</v>
      </c>
      <c r="P5" s="964" t="e">
        <f>#REF!</f>
        <v>#REF!</v>
      </c>
      <c r="Q5" s="965"/>
      <c r="R5" s="44"/>
    </row>
    <row r="6" spans="1:29" ht="9.9499999999999993" customHeight="1" x14ac:dyDescent="0.25">
      <c r="A6" s="46"/>
      <c r="B6" s="955"/>
      <c r="C6" s="955"/>
      <c r="D6" s="955"/>
      <c r="E6" s="955"/>
      <c r="F6" s="955"/>
      <c r="G6" s="955"/>
      <c r="H6" s="955"/>
      <c r="I6" s="955"/>
      <c r="J6" s="955"/>
      <c r="K6" s="955"/>
      <c r="L6" s="955"/>
      <c r="M6" s="955"/>
      <c r="N6" s="955"/>
      <c r="O6" s="955"/>
      <c r="P6" s="955"/>
      <c r="Q6" s="955"/>
      <c r="R6" s="44"/>
    </row>
    <row r="7" spans="1:29" s="40" customFormat="1" ht="15" customHeight="1" x14ac:dyDescent="0.25">
      <c r="A7" s="3"/>
      <c r="B7" s="977" t="s">
        <v>37</v>
      </c>
      <c r="C7" s="978"/>
      <c r="D7" s="961"/>
      <c r="E7" s="961"/>
      <c r="F7" s="961"/>
      <c r="G7" s="961"/>
      <c r="H7" s="961"/>
      <c r="I7" s="961"/>
      <c r="J7" s="961"/>
      <c r="K7" s="961"/>
      <c r="L7" s="961"/>
      <c r="M7" s="961"/>
      <c r="N7" s="960" t="s">
        <v>59</v>
      </c>
      <c r="O7" s="960"/>
      <c r="P7" s="961" t="s">
        <v>331</v>
      </c>
      <c r="Q7" s="979"/>
      <c r="R7" s="43"/>
      <c r="S7" s="41"/>
      <c r="T7" s="41"/>
      <c r="U7" s="45"/>
      <c r="V7" s="41"/>
      <c r="W7" s="56"/>
      <c r="X7" s="56"/>
      <c r="Y7" s="41"/>
      <c r="Z7" s="45"/>
      <c r="AA7" s="41"/>
      <c r="AB7" s="56"/>
      <c r="AC7" s="41"/>
    </row>
    <row r="8" spans="1:29" s="40" customFormat="1" ht="15" customHeight="1" x14ac:dyDescent="0.25">
      <c r="A8" s="3"/>
      <c r="B8" s="998" t="s">
        <v>158</v>
      </c>
      <c r="C8" s="999"/>
      <c r="D8" s="999"/>
      <c r="E8" s="999"/>
      <c r="F8" s="999"/>
      <c r="G8" s="999"/>
      <c r="H8" s="987"/>
      <c r="I8" s="987"/>
      <c r="J8" s="987"/>
      <c r="K8" s="987"/>
      <c r="L8" s="987"/>
      <c r="M8" s="987"/>
      <c r="N8" s="987"/>
      <c r="O8" s="151" t="s">
        <v>79</v>
      </c>
      <c r="P8" s="980"/>
      <c r="Q8" s="981"/>
      <c r="R8" s="43"/>
      <c r="S8" s="41"/>
      <c r="T8" s="41"/>
      <c r="U8" s="45"/>
      <c r="V8" s="41"/>
      <c r="W8" s="56"/>
      <c r="X8" s="56"/>
      <c r="Y8" s="41"/>
      <c r="Z8" s="45"/>
      <c r="AA8" s="41"/>
      <c r="AB8" s="56"/>
    </row>
    <row r="9" spans="1:29" ht="9.9499999999999993" customHeight="1" x14ac:dyDescent="0.25">
      <c r="A9" s="46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4"/>
      <c r="U9" s="232" t="s">
        <v>210</v>
      </c>
      <c r="V9" s="232" t="s">
        <v>165</v>
      </c>
    </row>
    <row r="10" spans="1:29" ht="16.5" customHeight="1" x14ac:dyDescent="0.25">
      <c r="A10" s="46"/>
      <c r="B10" s="1000" t="s">
        <v>38</v>
      </c>
      <c r="C10" s="1000"/>
      <c r="D10" s="1000"/>
      <c r="E10" s="984"/>
      <c r="F10" s="985"/>
      <c r="G10" s="985"/>
      <c r="H10" s="985"/>
      <c r="I10" s="985"/>
      <c r="J10" s="985"/>
      <c r="K10" s="985"/>
      <c r="L10" s="985"/>
      <c r="M10" s="985"/>
      <c r="N10" s="985"/>
      <c r="O10" s="985"/>
      <c r="P10" s="985"/>
      <c r="Q10" s="986"/>
      <c r="R10" s="44"/>
      <c r="U10" s="232" t="s">
        <v>211</v>
      </c>
      <c r="V10" s="232" t="s">
        <v>164</v>
      </c>
    </row>
    <row r="11" spans="1:29" ht="16.5" customHeight="1" x14ac:dyDescent="0.25">
      <c r="A11" s="46"/>
      <c r="B11" s="989" t="s">
        <v>84</v>
      </c>
      <c r="C11" s="989" t="s">
        <v>87</v>
      </c>
      <c r="D11" s="989" t="s">
        <v>5</v>
      </c>
      <c r="E11" s="991" t="s">
        <v>77</v>
      </c>
      <c r="F11" s="992"/>
      <c r="G11" s="992"/>
      <c r="H11" s="992"/>
      <c r="I11" s="992"/>
      <c r="J11" s="992"/>
      <c r="K11" s="993"/>
      <c r="L11" s="990" t="s">
        <v>55</v>
      </c>
      <c r="M11" s="990"/>
      <c r="N11" s="990"/>
      <c r="O11" s="990"/>
      <c r="P11" s="990"/>
      <c r="Q11" s="990"/>
      <c r="R11" s="44"/>
      <c r="U11" s="232" t="s">
        <v>222</v>
      </c>
      <c r="V11" s="232"/>
    </row>
    <row r="12" spans="1:29" ht="30.75" customHeight="1" x14ac:dyDescent="0.25">
      <c r="A12" s="46"/>
      <c r="B12" s="989"/>
      <c r="C12" s="989"/>
      <c r="D12" s="989"/>
      <c r="E12" s="994" t="s">
        <v>2</v>
      </c>
      <c r="F12" s="995"/>
      <c r="G12" s="118" t="s">
        <v>39</v>
      </c>
      <c r="H12" s="118" t="s">
        <v>7</v>
      </c>
      <c r="I12" s="118" t="s">
        <v>3</v>
      </c>
      <c r="J12" s="118" t="s">
        <v>6</v>
      </c>
      <c r="K12" s="118" t="s">
        <v>10</v>
      </c>
      <c r="L12" s="119" t="s">
        <v>2</v>
      </c>
      <c r="M12" s="119" t="s">
        <v>39</v>
      </c>
      <c r="N12" s="119" t="s">
        <v>7</v>
      </c>
      <c r="O12" s="119" t="s">
        <v>3</v>
      </c>
      <c r="P12" s="119" t="s">
        <v>6</v>
      </c>
      <c r="Q12" s="119" t="s">
        <v>10</v>
      </c>
      <c r="R12" s="44"/>
      <c r="U12" s="232" t="s">
        <v>226</v>
      </c>
      <c r="V12" s="232"/>
    </row>
    <row r="13" spans="1:29" ht="33.950000000000003" customHeight="1" x14ac:dyDescent="0.25">
      <c r="A13" s="46"/>
      <c r="B13" s="142"/>
      <c r="C13" s="146"/>
      <c r="D13" s="146"/>
      <c r="E13" s="982"/>
      <c r="F13" s="983"/>
      <c r="G13" s="146"/>
      <c r="H13" s="159"/>
      <c r="I13" s="149"/>
      <c r="J13" s="230"/>
      <c r="K13" s="145"/>
      <c r="L13" s="159"/>
      <c r="M13" s="146"/>
      <c r="N13" s="159"/>
      <c r="O13" s="121" t="str">
        <f>IF(I13=0," ",I13)</f>
        <v xml:space="preserve"> </v>
      </c>
      <c r="P13" s="121" t="str">
        <f>IF(J13=0," ",J13)</f>
        <v xml:space="preserve"> </v>
      </c>
      <c r="Q13" s="121" t="str">
        <f>IF(K13=0," ",K13)</f>
        <v xml:space="preserve"> </v>
      </c>
      <c r="R13" s="44"/>
    </row>
    <row r="14" spans="1:29" ht="33.950000000000003" customHeight="1" x14ac:dyDescent="0.25">
      <c r="A14" s="46"/>
      <c r="B14" s="142"/>
      <c r="C14" s="146"/>
      <c r="D14" s="146"/>
      <c r="E14" s="982"/>
      <c r="F14" s="983"/>
      <c r="G14" s="146"/>
      <c r="H14" s="159"/>
      <c r="I14" s="149"/>
      <c r="J14" s="230"/>
      <c r="K14" s="159"/>
      <c r="L14" s="146"/>
      <c r="M14" s="225"/>
      <c r="N14" s="159"/>
      <c r="O14" s="121" t="str">
        <f t="shared" ref="O14:O77" si="0">IF(I14=0," ",I14)</f>
        <v xml:space="preserve"> </v>
      </c>
      <c r="P14" s="121" t="str">
        <f t="shared" ref="P14:P77" si="1">IF(J14=0," ",J14)</f>
        <v xml:space="preserve"> </v>
      </c>
      <c r="Q14" s="121" t="str">
        <f>IF(K14=0," ",K14)</f>
        <v xml:space="preserve"> </v>
      </c>
      <c r="R14" s="44"/>
    </row>
    <row r="15" spans="1:29" ht="33.950000000000003" customHeight="1" x14ac:dyDescent="0.25">
      <c r="A15" s="46"/>
      <c r="B15" s="142"/>
      <c r="C15" s="146"/>
      <c r="D15" s="146"/>
      <c r="E15" s="982"/>
      <c r="F15" s="983"/>
      <c r="G15" s="146"/>
      <c r="H15" s="159"/>
      <c r="I15" s="149"/>
      <c r="J15" s="230"/>
      <c r="K15" s="159"/>
      <c r="L15" s="159"/>
      <c r="M15" s="146"/>
      <c r="N15" s="159"/>
      <c r="O15" s="121" t="str">
        <f t="shared" si="0"/>
        <v xml:space="preserve"> </v>
      </c>
      <c r="P15" s="121" t="str">
        <f t="shared" si="1"/>
        <v xml:space="preserve"> </v>
      </c>
      <c r="Q15" s="121" t="str">
        <f t="shared" ref="Q15:Q77" si="2">IF(K15=0," ",K15)</f>
        <v xml:space="preserve"> </v>
      </c>
      <c r="R15" s="44"/>
    </row>
    <row r="16" spans="1:29" ht="33.950000000000003" customHeight="1" x14ac:dyDescent="0.25">
      <c r="A16" s="46"/>
      <c r="B16" s="142"/>
      <c r="C16" s="146"/>
      <c r="D16" s="146"/>
      <c r="E16" s="982"/>
      <c r="F16" s="983"/>
      <c r="G16" s="146"/>
      <c r="H16" s="159"/>
      <c r="I16" s="149"/>
      <c r="J16" s="230"/>
      <c r="K16" s="159"/>
      <c r="L16" s="159"/>
      <c r="M16" s="146"/>
      <c r="N16" s="159"/>
      <c r="O16" s="121" t="str">
        <f t="shared" si="0"/>
        <v xml:space="preserve"> </v>
      </c>
      <c r="P16" s="121" t="str">
        <f t="shared" si="1"/>
        <v xml:space="preserve"> </v>
      </c>
      <c r="Q16" s="121" t="str">
        <f t="shared" si="2"/>
        <v xml:space="preserve"> </v>
      </c>
      <c r="R16" s="44"/>
    </row>
    <row r="17" spans="1:18" ht="33.950000000000003" customHeight="1" x14ac:dyDescent="0.25">
      <c r="A17" s="46"/>
      <c r="B17" s="142"/>
      <c r="C17" s="146"/>
      <c r="D17" s="146"/>
      <c r="E17" s="982"/>
      <c r="F17" s="983"/>
      <c r="G17" s="146"/>
      <c r="H17" s="159"/>
      <c r="I17" s="149"/>
      <c r="J17" s="230"/>
      <c r="K17" s="159"/>
      <c r="L17" s="159"/>
      <c r="M17" s="146"/>
      <c r="N17" s="159"/>
      <c r="O17" s="121" t="str">
        <f t="shared" si="0"/>
        <v xml:space="preserve"> </v>
      </c>
      <c r="P17" s="121" t="str">
        <f t="shared" si="1"/>
        <v xml:space="preserve"> </v>
      </c>
      <c r="Q17" s="121" t="str">
        <f t="shared" si="2"/>
        <v xml:space="preserve"> </v>
      </c>
      <c r="R17" s="44"/>
    </row>
    <row r="18" spans="1:18" ht="33.950000000000003" customHeight="1" x14ac:dyDescent="0.25">
      <c r="A18" s="46"/>
      <c r="B18" s="142"/>
      <c r="C18" s="146"/>
      <c r="D18" s="146"/>
      <c r="E18" s="982"/>
      <c r="F18" s="983"/>
      <c r="G18" s="159"/>
      <c r="H18" s="159"/>
      <c r="I18" s="149"/>
      <c r="J18" s="230"/>
      <c r="K18" s="159"/>
      <c r="L18" s="160"/>
      <c r="M18" s="161"/>
      <c r="N18" s="160"/>
      <c r="O18" s="121" t="str">
        <f t="shared" si="0"/>
        <v xml:space="preserve"> </v>
      </c>
      <c r="P18" s="121" t="str">
        <f t="shared" si="1"/>
        <v xml:space="preserve"> </v>
      </c>
      <c r="Q18" s="121" t="str">
        <f t="shared" si="2"/>
        <v xml:space="preserve"> </v>
      </c>
      <c r="R18" s="44"/>
    </row>
    <row r="19" spans="1:18" ht="33.950000000000003" customHeight="1" x14ac:dyDescent="0.25">
      <c r="A19" s="46"/>
      <c r="B19" s="142"/>
      <c r="C19" s="146"/>
      <c r="D19" s="146"/>
      <c r="E19" s="982"/>
      <c r="F19" s="983"/>
      <c r="G19" s="159"/>
      <c r="H19" s="159"/>
      <c r="I19" s="149"/>
      <c r="J19" s="230"/>
      <c r="K19" s="159"/>
      <c r="L19" s="160"/>
      <c r="M19" s="161"/>
      <c r="N19" s="160"/>
      <c r="O19" s="121" t="str">
        <f t="shared" si="0"/>
        <v xml:space="preserve"> </v>
      </c>
      <c r="P19" s="121" t="str">
        <f t="shared" si="1"/>
        <v xml:space="preserve"> </v>
      </c>
      <c r="Q19" s="121" t="str">
        <f t="shared" si="2"/>
        <v xml:space="preserve"> </v>
      </c>
      <c r="R19" s="44"/>
    </row>
    <row r="20" spans="1:18" ht="33.950000000000003" customHeight="1" x14ac:dyDescent="0.25">
      <c r="A20" s="46"/>
      <c r="B20" s="142"/>
      <c r="C20" s="146"/>
      <c r="D20" s="146"/>
      <c r="E20" s="982"/>
      <c r="F20" s="983"/>
      <c r="G20" s="159"/>
      <c r="H20" s="159"/>
      <c r="I20" s="149"/>
      <c r="J20" s="230"/>
      <c r="K20" s="159"/>
      <c r="L20" s="160"/>
      <c r="M20" s="161"/>
      <c r="N20" s="160"/>
      <c r="O20" s="121" t="str">
        <f t="shared" si="0"/>
        <v xml:space="preserve"> </v>
      </c>
      <c r="P20" s="121" t="str">
        <f t="shared" si="1"/>
        <v xml:space="preserve"> </v>
      </c>
      <c r="Q20" s="121" t="str">
        <f t="shared" si="2"/>
        <v xml:space="preserve"> </v>
      </c>
      <c r="R20" s="44"/>
    </row>
    <row r="21" spans="1:18" ht="33.950000000000003" customHeight="1" x14ac:dyDescent="0.25">
      <c r="A21" s="46"/>
      <c r="B21" s="142"/>
      <c r="C21" s="146"/>
      <c r="D21" s="146"/>
      <c r="E21" s="982"/>
      <c r="F21" s="983"/>
      <c r="G21" s="159"/>
      <c r="H21" s="159"/>
      <c r="I21" s="149"/>
      <c r="J21" s="230"/>
      <c r="K21" s="159"/>
      <c r="L21" s="160"/>
      <c r="M21" s="161"/>
      <c r="N21" s="160"/>
      <c r="O21" s="121" t="str">
        <f t="shared" si="0"/>
        <v xml:space="preserve"> </v>
      </c>
      <c r="P21" s="121" t="str">
        <f t="shared" si="1"/>
        <v xml:space="preserve"> </v>
      </c>
      <c r="Q21" s="121" t="str">
        <f t="shared" si="2"/>
        <v xml:space="preserve"> </v>
      </c>
      <c r="R21" s="44"/>
    </row>
    <row r="22" spans="1:18" ht="33.950000000000003" customHeight="1" x14ac:dyDescent="0.25">
      <c r="A22" s="46"/>
      <c r="B22" s="142"/>
      <c r="C22" s="146"/>
      <c r="D22" s="146"/>
      <c r="E22" s="982"/>
      <c r="F22" s="983"/>
      <c r="G22" s="146"/>
      <c r="H22" s="159"/>
      <c r="I22" s="149"/>
      <c r="J22" s="230"/>
      <c r="K22" s="159"/>
      <c r="L22" s="159"/>
      <c r="M22" s="146"/>
      <c r="N22" s="159"/>
      <c r="O22" s="121" t="str">
        <f t="shared" si="0"/>
        <v xml:space="preserve"> </v>
      </c>
      <c r="P22" s="121" t="str">
        <f t="shared" si="1"/>
        <v xml:space="preserve"> </v>
      </c>
      <c r="Q22" s="121" t="str">
        <f t="shared" si="2"/>
        <v xml:space="preserve"> </v>
      </c>
      <c r="R22" s="44"/>
    </row>
    <row r="23" spans="1:18" ht="33.950000000000003" customHeight="1" x14ac:dyDescent="0.25">
      <c r="A23" s="46"/>
      <c r="B23" s="142"/>
      <c r="C23" s="146"/>
      <c r="D23" s="146"/>
      <c r="E23" s="982"/>
      <c r="F23" s="983"/>
      <c r="G23" s="146"/>
      <c r="H23" s="159"/>
      <c r="I23" s="149"/>
      <c r="J23" s="230"/>
      <c r="K23" s="159"/>
      <c r="L23" s="146"/>
      <c r="M23" s="225"/>
      <c r="N23" s="159"/>
      <c r="O23" s="121" t="str">
        <f t="shared" si="0"/>
        <v xml:space="preserve"> </v>
      </c>
      <c r="P23" s="121" t="str">
        <f t="shared" si="1"/>
        <v xml:space="preserve"> </v>
      </c>
      <c r="Q23" s="121" t="str">
        <f t="shared" si="2"/>
        <v xml:space="preserve"> </v>
      </c>
      <c r="R23" s="44"/>
    </row>
    <row r="24" spans="1:18" ht="33.950000000000003" customHeight="1" x14ac:dyDescent="0.25">
      <c r="A24" s="46"/>
      <c r="B24" s="142"/>
      <c r="C24" s="146"/>
      <c r="D24" s="146"/>
      <c r="E24" s="982"/>
      <c r="F24" s="983"/>
      <c r="G24" s="146"/>
      <c r="H24" s="159"/>
      <c r="I24" s="149"/>
      <c r="J24" s="230"/>
      <c r="K24" s="159"/>
      <c r="L24" s="159"/>
      <c r="M24" s="146"/>
      <c r="N24" s="159"/>
      <c r="O24" s="121" t="str">
        <f t="shared" si="0"/>
        <v xml:space="preserve"> </v>
      </c>
      <c r="P24" s="121" t="str">
        <f t="shared" si="1"/>
        <v xml:space="preserve"> </v>
      </c>
      <c r="Q24" s="121" t="str">
        <f t="shared" si="2"/>
        <v xml:space="preserve"> </v>
      </c>
      <c r="R24" s="44"/>
    </row>
    <row r="25" spans="1:18" ht="33.950000000000003" customHeight="1" x14ac:dyDescent="0.25">
      <c r="A25" s="46"/>
      <c r="B25" s="142"/>
      <c r="C25" s="146"/>
      <c r="D25" s="146"/>
      <c r="E25" s="982"/>
      <c r="F25" s="983"/>
      <c r="G25" s="146"/>
      <c r="H25" s="159"/>
      <c r="I25" s="149"/>
      <c r="J25" s="230"/>
      <c r="K25" s="159"/>
      <c r="L25" s="159"/>
      <c r="M25" s="146"/>
      <c r="N25" s="159"/>
      <c r="O25" s="121" t="str">
        <f t="shared" si="0"/>
        <v xml:space="preserve"> </v>
      </c>
      <c r="P25" s="121" t="str">
        <f t="shared" si="1"/>
        <v xml:space="preserve"> </v>
      </c>
      <c r="Q25" s="121" t="str">
        <f t="shared" si="2"/>
        <v xml:space="preserve"> </v>
      </c>
      <c r="R25" s="44"/>
    </row>
    <row r="26" spans="1:18" ht="33.950000000000003" customHeight="1" x14ac:dyDescent="0.25">
      <c r="A26" s="46"/>
      <c r="B26" s="142"/>
      <c r="C26" s="146"/>
      <c r="D26" s="146"/>
      <c r="E26" s="982"/>
      <c r="F26" s="983"/>
      <c r="G26" s="146"/>
      <c r="H26" s="159"/>
      <c r="I26" s="149"/>
      <c r="J26" s="230"/>
      <c r="K26" s="159"/>
      <c r="L26" s="159"/>
      <c r="M26" s="146"/>
      <c r="N26" s="159"/>
      <c r="O26" s="121" t="str">
        <f t="shared" si="0"/>
        <v xml:space="preserve"> </v>
      </c>
      <c r="P26" s="121" t="str">
        <f t="shared" si="1"/>
        <v xml:space="preserve"> </v>
      </c>
      <c r="Q26" s="121" t="str">
        <f t="shared" si="2"/>
        <v xml:space="preserve"> </v>
      </c>
      <c r="R26" s="44"/>
    </row>
    <row r="27" spans="1:18" ht="33.950000000000003" customHeight="1" x14ac:dyDescent="0.25">
      <c r="A27" s="46"/>
      <c r="B27" s="142"/>
      <c r="C27" s="146"/>
      <c r="D27" s="146"/>
      <c r="E27" s="982"/>
      <c r="F27" s="983"/>
      <c r="G27" s="159"/>
      <c r="H27" s="159"/>
      <c r="I27" s="149"/>
      <c r="J27" s="230"/>
      <c r="K27" s="159"/>
      <c r="L27" s="160"/>
      <c r="M27" s="161"/>
      <c r="N27" s="160"/>
      <c r="O27" s="121" t="str">
        <f t="shared" si="0"/>
        <v xml:space="preserve"> </v>
      </c>
      <c r="P27" s="121" t="str">
        <f t="shared" si="1"/>
        <v xml:space="preserve"> </v>
      </c>
      <c r="Q27" s="121" t="str">
        <f t="shared" si="2"/>
        <v xml:space="preserve"> </v>
      </c>
      <c r="R27" s="44"/>
    </row>
    <row r="28" spans="1:18" ht="33.950000000000003" customHeight="1" x14ac:dyDescent="0.25">
      <c r="A28" s="46"/>
      <c r="B28" s="142"/>
      <c r="C28" s="146"/>
      <c r="D28" s="146"/>
      <c r="E28" s="982"/>
      <c r="F28" s="983"/>
      <c r="G28" s="159"/>
      <c r="H28" s="159"/>
      <c r="I28" s="149"/>
      <c r="J28" s="230"/>
      <c r="K28" s="159"/>
      <c r="L28" s="160"/>
      <c r="M28" s="161"/>
      <c r="N28" s="160"/>
      <c r="O28" s="121" t="str">
        <f t="shared" si="0"/>
        <v xml:space="preserve"> </v>
      </c>
      <c r="P28" s="121" t="str">
        <f t="shared" si="1"/>
        <v xml:space="preserve"> </v>
      </c>
      <c r="Q28" s="121" t="str">
        <f t="shared" si="2"/>
        <v xml:space="preserve"> </v>
      </c>
      <c r="R28" s="44"/>
    </row>
    <row r="29" spans="1:18" ht="33.950000000000003" customHeight="1" x14ac:dyDescent="0.25">
      <c r="A29" s="46"/>
      <c r="B29" s="142"/>
      <c r="C29" s="146"/>
      <c r="D29" s="146"/>
      <c r="E29" s="982"/>
      <c r="F29" s="983"/>
      <c r="G29" s="159"/>
      <c r="H29" s="159"/>
      <c r="I29" s="149"/>
      <c r="J29" s="230"/>
      <c r="K29" s="159"/>
      <c r="L29" s="160"/>
      <c r="M29" s="161"/>
      <c r="N29" s="160"/>
      <c r="O29" s="121" t="str">
        <f t="shared" si="0"/>
        <v xml:space="preserve"> </v>
      </c>
      <c r="P29" s="121" t="str">
        <f t="shared" si="1"/>
        <v xml:space="preserve"> </v>
      </c>
      <c r="Q29" s="121" t="str">
        <f t="shared" si="2"/>
        <v xml:space="preserve"> </v>
      </c>
      <c r="R29" s="44"/>
    </row>
    <row r="30" spans="1:18" ht="33.950000000000003" customHeight="1" x14ac:dyDescent="0.25">
      <c r="A30" s="46"/>
      <c r="B30" s="142"/>
      <c r="C30" s="146"/>
      <c r="D30" s="146"/>
      <c r="E30" s="982"/>
      <c r="F30" s="983"/>
      <c r="G30" s="159"/>
      <c r="H30" s="159"/>
      <c r="I30" s="149"/>
      <c r="J30" s="230"/>
      <c r="K30" s="159"/>
      <c r="L30" s="160"/>
      <c r="M30" s="161"/>
      <c r="N30" s="160"/>
      <c r="O30" s="121" t="str">
        <f t="shared" si="0"/>
        <v xml:space="preserve"> </v>
      </c>
      <c r="P30" s="121" t="str">
        <f t="shared" si="1"/>
        <v xml:space="preserve"> </v>
      </c>
      <c r="Q30" s="121" t="str">
        <f t="shared" si="2"/>
        <v xml:space="preserve"> </v>
      </c>
      <c r="R30" s="44"/>
    </row>
    <row r="31" spans="1:18" ht="33.950000000000003" customHeight="1" x14ac:dyDescent="0.25">
      <c r="A31" s="46"/>
      <c r="B31" s="142"/>
      <c r="C31" s="146"/>
      <c r="D31" s="146"/>
      <c r="E31" s="982"/>
      <c r="F31" s="983"/>
      <c r="G31" s="159"/>
      <c r="H31" s="159"/>
      <c r="I31" s="149"/>
      <c r="J31" s="230"/>
      <c r="K31" s="159"/>
      <c r="L31" s="160"/>
      <c r="M31" s="161"/>
      <c r="N31" s="160"/>
      <c r="O31" s="121" t="str">
        <f t="shared" si="0"/>
        <v xml:space="preserve"> </v>
      </c>
      <c r="P31" s="121" t="str">
        <f t="shared" si="1"/>
        <v xml:space="preserve"> </v>
      </c>
      <c r="Q31" s="121" t="str">
        <f t="shared" si="2"/>
        <v xml:space="preserve"> </v>
      </c>
      <c r="R31" s="44"/>
    </row>
    <row r="32" spans="1:18" ht="33.950000000000003" customHeight="1" x14ac:dyDescent="0.25">
      <c r="A32" s="46"/>
      <c r="B32" s="142"/>
      <c r="C32" s="146"/>
      <c r="D32" s="146"/>
      <c r="E32" s="982"/>
      <c r="F32" s="983"/>
      <c r="G32" s="159"/>
      <c r="H32" s="159"/>
      <c r="I32" s="149"/>
      <c r="J32" s="230"/>
      <c r="K32" s="159"/>
      <c r="L32" s="160"/>
      <c r="M32" s="161"/>
      <c r="N32" s="160"/>
      <c r="O32" s="121" t="str">
        <f t="shared" si="0"/>
        <v xml:space="preserve"> </v>
      </c>
      <c r="P32" s="121" t="str">
        <f t="shared" si="1"/>
        <v xml:space="preserve"> </v>
      </c>
      <c r="Q32" s="121" t="str">
        <f t="shared" si="2"/>
        <v xml:space="preserve"> </v>
      </c>
      <c r="R32" s="44"/>
    </row>
    <row r="33" spans="1:18" ht="33.950000000000003" customHeight="1" x14ac:dyDescent="0.25">
      <c r="A33" s="46"/>
      <c r="B33" s="142"/>
      <c r="C33" s="146"/>
      <c r="D33" s="146"/>
      <c r="E33" s="982"/>
      <c r="F33" s="983"/>
      <c r="G33" s="146"/>
      <c r="H33" s="159"/>
      <c r="I33" s="149"/>
      <c r="J33" s="230"/>
      <c r="K33" s="159"/>
      <c r="L33" s="159"/>
      <c r="M33" s="146"/>
      <c r="N33" s="159"/>
      <c r="O33" s="121" t="str">
        <f t="shared" si="0"/>
        <v xml:space="preserve"> </v>
      </c>
      <c r="P33" s="121" t="str">
        <f t="shared" si="1"/>
        <v xml:space="preserve"> </v>
      </c>
      <c r="Q33" s="121" t="str">
        <f t="shared" si="2"/>
        <v xml:space="preserve"> </v>
      </c>
      <c r="R33" s="44"/>
    </row>
    <row r="34" spans="1:18" ht="33.950000000000003" customHeight="1" x14ac:dyDescent="0.25">
      <c r="A34" s="46"/>
      <c r="B34" s="142"/>
      <c r="C34" s="146"/>
      <c r="D34" s="146"/>
      <c r="E34" s="982"/>
      <c r="F34" s="983"/>
      <c r="G34" s="146"/>
      <c r="H34" s="159"/>
      <c r="I34" s="149"/>
      <c r="J34" s="230"/>
      <c r="K34" s="159"/>
      <c r="L34" s="146"/>
      <c r="M34" s="225"/>
      <c r="N34" s="159"/>
      <c r="O34" s="121" t="str">
        <f t="shared" si="0"/>
        <v xml:space="preserve"> </v>
      </c>
      <c r="P34" s="121" t="str">
        <f t="shared" si="1"/>
        <v xml:space="preserve"> </v>
      </c>
      <c r="Q34" s="121" t="str">
        <f t="shared" si="2"/>
        <v xml:space="preserve"> </v>
      </c>
      <c r="R34" s="44"/>
    </row>
    <row r="35" spans="1:18" ht="33.950000000000003" customHeight="1" x14ac:dyDescent="0.25">
      <c r="A35" s="46"/>
      <c r="B35" s="142"/>
      <c r="C35" s="146"/>
      <c r="D35" s="146"/>
      <c r="E35" s="982"/>
      <c r="F35" s="983"/>
      <c r="G35" s="146"/>
      <c r="H35" s="159"/>
      <c r="I35" s="149"/>
      <c r="J35" s="230"/>
      <c r="K35" s="159"/>
      <c r="L35" s="159"/>
      <c r="M35" s="146"/>
      <c r="N35" s="159"/>
      <c r="O35" s="121" t="str">
        <f t="shared" si="0"/>
        <v xml:space="preserve"> </v>
      </c>
      <c r="P35" s="121" t="str">
        <f t="shared" si="1"/>
        <v xml:space="preserve"> </v>
      </c>
      <c r="Q35" s="121" t="str">
        <f t="shared" si="2"/>
        <v xml:space="preserve"> </v>
      </c>
      <c r="R35" s="44"/>
    </row>
    <row r="36" spans="1:18" ht="33.950000000000003" customHeight="1" x14ac:dyDescent="0.25">
      <c r="A36" s="46"/>
      <c r="B36" s="142"/>
      <c r="C36" s="146"/>
      <c r="D36" s="146"/>
      <c r="E36" s="982"/>
      <c r="F36" s="983"/>
      <c r="G36" s="146"/>
      <c r="H36" s="159"/>
      <c r="I36" s="149"/>
      <c r="J36" s="230"/>
      <c r="K36" s="159"/>
      <c r="L36" s="159"/>
      <c r="M36" s="146"/>
      <c r="N36" s="159"/>
      <c r="O36" s="121" t="str">
        <f t="shared" si="0"/>
        <v xml:space="preserve"> </v>
      </c>
      <c r="P36" s="121" t="str">
        <f t="shared" si="1"/>
        <v xml:space="preserve"> </v>
      </c>
      <c r="Q36" s="121" t="str">
        <f t="shared" si="2"/>
        <v xml:space="preserve"> </v>
      </c>
      <c r="R36" s="44"/>
    </row>
    <row r="37" spans="1:18" ht="33.950000000000003" customHeight="1" x14ac:dyDescent="0.25">
      <c r="A37" s="46"/>
      <c r="B37" s="142"/>
      <c r="C37" s="146"/>
      <c r="D37" s="146"/>
      <c r="E37" s="982"/>
      <c r="F37" s="983"/>
      <c r="G37" s="146"/>
      <c r="H37" s="159"/>
      <c r="I37" s="149"/>
      <c r="J37" s="230"/>
      <c r="K37" s="159"/>
      <c r="L37" s="159"/>
      <c r="M37" s="146"/>
      <c r="N37" s="159"/>
      <c r="O37" s="121" t="str">
        <f t="shared" si="0"/>
        <v xml:space="preserve"> </v>
      </c>
      <c r="P37" s="121" t="str">
        <f t="shared" si="1"/>
        <v xml:space="preserve"> </v>
      </c>
      <c r="Q37" s="121" t="str">
        <f t="shared" si="2"/>
        <v xml:space="preserve"> </v>
      </c>
      <c r="R37" s="44"/>
    </row>
    <row r="38" spans="1:18" ht="33.950000000000003" customHeight="1" x14ac:dyDescent="0.25">
      <c r="A38" s="46"/>
      <c r="B38" s="142"/>
      <c r="C38" s="146"/>
      <c r="D38" s="146"/>
      <c r="E38" s="982"/>
      <c r="F38" s="983"/>
      <c r="G38" s="159"/>
      <c r="H38" s="159"/>
      <c r="I38" s="149"/>
      <c r="J38" s="230"/>
      <c r="K38" s="159"/>
      <c r="L38" s="160"/>
      <c r="M38" s="161"/>
      <c r="N38" s="160"/>
      <c r="O38" s="121" t="str">
        <f t="shared" si="0"/>
        <v xml:space="preserve"> </v>
      </c>
      <c r="P38" s="121" t="str">
        <f t="shared" si="1"/>
        <v xml:space="preserve"> </v>
      </c>
      <c r="Q38" s="121" t="str">
        <f t="shared" si="2"/>
        <v xml:space="preserve"> </v>
      </c>
      <c r="R38" s="44"/>
    </row>
    <row r="39" spans="1:18" ht="33.950000000000003" customHeight="1" x14ac:dyDescent="0.25">
      <c r="A39" s="46"/>
      <c r="B39" s="142"/>
      <c r="C39" s="146"/>
      <c r="D39" s="146"/>
      <c r="E39" s="982"/>
      <c r="F39" s="983"/>
      <c r="G39" s="159"/>
      <c r="H39" s="159"/>
      <c r="I39" s="149"/>
      <c r="J39" s="230"/>
      <c r="K39" s="159"/>
      <c r="L39" s="160"/>
      <c r="M39" s="161"/>
      <c r="N39" s="160"/>
      <c r="O39" s="121" t="str">
        <f t="shared" si="0"/>
        <v xml:space="preserve"> </v>
      </c>
      <c r="P39" s="121" t="str">
        <f t="shared" si="1"/>
        <v xml:space="preserve"> </v>
      </c>
      <c r="Q39" s="121" t="str">
        <f t="shared" si="2"/>
        <v xml:space="preserve"> </v>
      </c>
      <c r="R39" s="44"/>
    </row>
    <row r="40" spans="1:18" ht="33.950000000000003" customHeight="1" x14ac:dyDescent="0.25">
      <c r="A40" s="46"/>
      <c r="B40" s="142"/>
      <c r="C40" s="146"/>
      <c r="D40" s="146"/>
      <c r="E40" s="982"/>
      <c r="F40" s="983"/>
      <c r="G40" s="159"/>
      <c r="H40" s="159"/>
      <c r="I40" s="149"/>
      <c r="J40" s="230"/>
      <c r="K40" s="159"/>
      <c r="L40" s="160"/>
      <c r="M40" s="161"/>
      <c r="N40" s="160"/>
      <c r="O40" s="121" t="str">
        <f t="shared" si="0"/>
        <v xml:space="preserve"> </v>
      </c>
      <c r="P40" s="121" t="str">
        <f t="shared" si="1"/>
        <v xml:space="preserve"> </v>
      </c>
      <c r="Q40" s="121" t="str">
        <f t="shared" si="2"/>
        <v xml:space="preserve"> </v>
      </c>
      <c r="R40" s="44"/>
    </row>
    <row r="41" spans="1:18" ht="33.950000000000003" customHeight="1" x14ac:dyDescent="0.25">
      <c r="A41" s="46"/>
      <c r="B41" s="142"/>
      <c r="C41" s="146"/>
      <c r="D41" s="146"/>
      <c r="E41" s="224"/>
      <c r="F41" s="225"/>
      <c r="G41" s="159"/>
      <c r="H41" s="159"/>
      <c r="I41" s="149"/>
      <c r="J41" s="230"/>
      <c r="K41" s="159"/>
      <c r="L41" s="160"/>
      <c r="M41" s="161"/>
      <c r="N41" s="160"/>
      <c r="O41" s="121" t="str">
        <f t="shared" si="0"/>
        <v xml:space="preserve"> </v>
      </c>
      <c r="P41" s="121" t="str">
        <f t="shared" si="1"/>
        <v xml:space="preserve"> </v>
      </c>
      <c r="Q41" s="121" t="str">
        <f t="shared" si="2"/>
        <v xml:space="preserve"> </v>
      </c>
      <c r="R41" s="44"/>
    </row>
    <row r="42" spans="1:18" ht="33.950000000000003" customHeight="1" x14ac:dyDescent="0.25">
      <c r="A42" s="46"/>
      <c r="B42" s="142"/>
      <c r="C42" s="146"/>
      <c r="D42" s="146"/>
      <c r="E42" s="224"/>
      <c r="F42" s="225"/>
      <c r="G42" s="159"/>
      <c r="H42" s="159"/>
      <c r="I42" s="149"/>
      <c r="J42" s="230"/>
      <c r="K42" s="159"/>
      <c r="L42" s="160"/>
      <c r="M42" s="161"/>
      <c r="N42" s="160"/>
      <c r="O42" s="121" t="str">
        <f t="shared" si="0"/>
        <v xml:space="preserve"> </v>
      </c>
      <c r="P42" s="121" t="str">
        <f t="shared" si="1"/>
        <v xml:space="preserve"> </v>
      </c>
      <c r="Q42" s="121" t="str">
        <f t="shared" si="2"/>
        <v xml:space="preserve"> </v>
      </c>
      <c r="R42" s="44"/>
    </row>
    <row r="43" spans="1:18" ht="33.950000000000003" customHeight="1" x14ac:dyDescent="0.25">
      <c r="A43" s="46"/>
      <c r="B43" s="142"/>
      <c r="C43" s="146"/>
      <c r="D43" s="146"/>
      <c r="E43" s="224"/>
      <c r="F43" s="225"/>
      <c r="G43" s="159"/>
      <c r="H43" s="159"/>
      <c r="I43" s="149"/>
      <c r="J43" s="230"/>
      <c r="K43" s="159"/>
      <c r="L43" s="160"/>
      <c r="M43" s="161"/>
      <c r="N43" s="160"/>
      <c r="O43" s="121" t="str">
        <f t="shared" si="0"/>
        <v xml:space="preserve"> </v>
      </c>
      <c r="P43" s="121" t="str">
        <f t="shared" si="1"/>
        <v xml:space="preserve"> </v>
      </c>
      <c r="Q43" s="121" t="str">
        <f t="shared" si="2"/>
        <v xml:space="preserve"> </v>
      </c>
      <c r="R43" s="44"/>
    </row>
    <row r="44" spans="1:18" ht="33.950000000000003" customHeight="1" x14ac:dyDescent="0.25">
      <c r="A44" s="46"/>
      <c r="B44" s="142"/>
      <c r="C44" s="146"/>
      <c r="D44" s="146"/>
      <c r="E44" s="224"/>
      <c r="F44" s="225"/>
      <c r="G44" s="159"/>
      <c r="H44" s="159"/>
      <c r="I44" s="149"/>
      <c r="J44" s="230"/>
      <c r="K44" s="159"/>
      <c r="L44" s="160"/>
      <c r="M44" s="161"/>
      <c r="N44" s="160"/>
      <c r="O44" s="121" t="str">
        <f t="shared" si="0"/>
        <v xml:space="preserve"> </v>
      </c>
      <c r="P44" s="121" t="str">
        <f t="shared" si="1"/>
        <v xml:space="preserve"> </v>
      </c>
      <c r="Q44" s="121" t="str">
        <f t="shared" si="2"/>
        <v xml:space="preserve"> </v>
      </c>
      <c r="R44" s="44"/>
    </row>
    <row r="45" spans="1:18" ht="33.950000000000003" customHeight="1" x14ac:dyDescent="0.25">
      <c r="A45" s="46"/>
      <c r="B45" s="142"/>
      <c r="C45" s="146"/>
      <c r="D45" s="146"/>
      <c r="E45" s="224"/>
      <c r="F45" s="225"/>
      <c r="G45" s="159"/>
      <c r="H45" s="159"/>
      <c r="I45" s="149"/>
      <c r="J45" s="230"/>
      <c r="K45" s="159"/>
      <c r="L45" s="160"/>
      <c r="M45" s="161"/>
      <c r="N45" s="160"/>
      <c r="O45" s="121" t="str">
        <f t="shared" si="0"/>
        <v xml:space="preserve"> </v>
      </c>
      <c r="P45" s="121" t="str">
        <f t="shared" si="1"/>
        <v xml:space="preserve"> </v>
      </c>
      <c r="Q45" s="121" t="str">
        <f t="shared" si="2"/>
        <v xml:space="preserve"> </v>
      </c>
      <c r="R45" s="44"/>
    </row>
    <row r="46" spans="1:18" ht="33.950000000000003" customHeight="1" x14ac:dyDescent="0.25">
      <c r="A46" s="46"/>
      <c r="B46" s="142"/>
      <c r="C46" s="146"/>
      <c r="D46" s="146"/>
      <c r="E46" s="224"/>
      <c r="F46" s="225"/>
      <c r="G46" s="159"/>
      <c r="H46" s="159"/>
      <c r="I46" s="149"/>
      <c r="J46" s="230"/>
      <c r="K46" s="159"/>
      <c r="L46" s="160"/>
      <c r="M46" s="161"/>
      <c r="N46" s="160"/>
      <c r="O46" s="121" t="str">
        <f t="shared" si="0"/>
        <v xml:space="preserve"> </v>
      </c>
      <c r="P46" s="121" t="str">
        <f t="shared" si="1"/>
        <v xml:space="preserve"> </v>
      </c>
      <c r="Q46" s="121" t="str">
        <f t="shared" si="2"/>
        <v xml:space="preserve"> </v>
      </c>
      <c r="R46" s="44"/>
    </row>
    <row r="47" spans="1:18" ht="33.950000000000003" customHeight="1" x14ac:dyDescent="0.25">
      <c r="A47" s="46"/>
      <c r="B47" s="142"/>
      <c r="C47" s="146"/>
      <c r="D47" s="146"/>
      <c r="E47" s="224"/>
      <c r="F47" s="225"/>
      <c r="G47" s="159"/>
      <c r="H47" s="159"/>
      <c r="I47" s="149"/>
      <c r="J47" s="230"/>
      <c r="K47" s="159"/>
      <c r="L47" s="160"/>
      <c r="M47" s="161"/>
      <c r="N47" s="160"/>
      <c r="O47" s="121" t="str">
        <f t="shared" si="0"/>
        <v xml:space="preserve"> </v>
      </c>
      <c r="P47" s="121" t="str">
        <f t="shared" si="1"/>
        <v xml:space="preserve"> </v>
      </c>
      <c r="Q47" s="121" t="str">
        <f t="shared" si="2"/>
        <v xml:space="preserve"> </v>
      </c>
      <c r="R47" s="44"/>
    </row>
    <row r="48" spans="1:18" ht="33.950000000000003" customHeight="1" x14ac:dyDescent="0.25">
      <c r="A48" s="46"/>
      <c r="B48" s="142"/>
      <c r="C48" s="146"/>
      <c r="D48" s="146"/>
      <c r="E48" s="224"/>
      <c r="F48" s="225"/>
      <c r="G48" s="159"/>
      <c r="H48" s="159"/>
      <c r="I48" s="149"/>
      <c r="J48" s="230"/>
      <c r="K48" s="159"/>
      <c r="L48" s="160"/>
      <c r="M48" s="161"/>
      <c r="N48" s="160"/>
      <c r="O48" s="121" t="str">
        <f t="shared" si="0"/>
        <v xml:space="preserve"> </v>
      </c>
      <c r="P48" s="121" t="str">
        <f t="shared" si="1"/>
        <v xml:space="preserve"> </v>
      </c>
      <c r="Q48" s="121" t="str">
        <f t="shared" si="2"/>
        <v xml:space="preserve"> </v>
      </c>
      <c r="R48" s="44"/>
    </row>
    <row r="49" spans="1:18" ht="33.950000000000003" customHeight="1" x14ac:dyDescent="0.25">
      <c r="A49" s="46"/>
      <c r="B49" s="142"/>
      <c r="C49" s="146"/>
      <c r="D49" s="146"/>
      <c r="E49" s="224"/>
      <c r="F49" s="225"/>
      <c r="G49" s="159"/>
      <c r="H49" s="159"/>
      <c r="I49" s="149"/>
      <c r="J49" s="230"/>
      <c r="K49" s="159"/>
      <c r="L49" s="160"/>
      <c r="M49" s="161"/>
      <c r="N49" s="160"/>
      <c r="O49" s="121" t="str">
        <f t="shared" si="0"/>
        <v xml:space="preserve"> </v>
      </c>
      <c r="P49" s="121" t="str">
        <f t="shared" si="1"/>
        <v xml:space="preserve"> </v>
      </c>
      <c r="Q49" s="121" t="str">
        <f t="shared" si="2"/>
        <v xml:space="preserve"> </v>
      </c>
      <c r="R49" s="44"/>
    </row>
    <row r="50" spans="1:18" ht="33.950000000000003" customHeight="1" x14ac:dyDescent="0.25">
      <c r="A50" s="46"/>
      <c r="B50" s="142"/>
      <c r="C50" s="146"/>
      <c r="D50" s="146"/>
      <c r="E50" s="224"/>
      <c r="F50" s="225"/>
      <c r="G50" s="159"/>
      <c r="H50" s="159"/>
      <c r="I50" s="149"/>
      <c r="J50" s="230"/>
      <c r="K50" s="159"/>
      <c r="L50" s="160"/>
      <c r="M50" s="161"/>
      <c r="N50" s="160"/>
      <c r="O50" s="121" t="str">
        <f t="shared" si="0"/>
        <v xml:space="preserve"> </v>
      </c>
      <c r="P50" s="121" t="str">
        <f t="shared" si="1"/>
        <v xml:space="preserve"> </v>
      </c>
      <c r="Q50" s="121" t="str">
        <f t="shared" si="2"/>
        <v xml:space="preserve"> </v>
      </c>
      <c r="R50" s="44"/>
    </row>
    <row r="51" spans="1:18" ht="33.950000000000003" customHeight="1" x14ac:dyDescent="0.25">
      <c r="A51" s="46"/>
      <c r="B51" s="142"/>
      <c r="C51" s="146"/>
      <c r="D51" s="146"/>
      <c r="E51" s="224"/>
      <c r="F51" s="225"/>
      <c r="G51" s="159"/>
      <c r="H51" s="159"/>
      <c r="I51" s="149"/>
      <c r="J51" s="230"/>
      <c r="K51" s="159"/>
      <c r="L51" s="160"/>
      <c r="M51" s="161"/>
      <c r="N51" s="160"/>
      <c r="O51" s="121" t="str">
        <f t="shared" si="0"/>
        <v xml:space="preserve"> </v>
      </c>
      <c r="P51" s="121" t="str">
        <f t="shared" si="1"/>
        <v xml:space="preserve"> </v>
      </c>
      <c r="Q51" s="121" t="str">
        <f t="shared" si="2"/>
        <v xml:space="preserve"> </v>
      </c>
      <c r="R51" s="44"/>
    </row>
    <row r="52" spans="1:18" ht="33.950000000000003" customHeight="1" x14ac:dyDescent="0.25">
      <c r="A52" s="46"/>
      <c r="B52" s="142"/>
      <c r="C52" s="146"/>
      <c r="D52" s="146"/>
      <c r="E52" s="224"/>
      <c r="F52" s="225"/>
      <c r="G52" s="159"/>
      <c r="H52" s="159"/>
      <c r="I52" s="149"/>
      <c r="J52" s="230"/>
      <c r="K52" s="159"/>
      <c r="L52" s="160"/>
      <c r="M52" s="161"/>
      <c r="N52" s="160"/>
      <c r="O52" s="121" t="str">
        <f t="shared" si="0"/>
        <v xml:space="preserve"> </v>
      </c>
      <c r="P52" s="121" t="str">
        <f t="shared" si="1"/>
        <v xml:space="preserve"> </v>
      </c>
      <c r="Q52" s="121" t="str">
        <f t="shared" si="2"/>
        <v xml:space="preserve"> </v>
      </c>
      <c r="R52" s="44"/>
    </row>
    <row r="53" spans="1:18" ht="33.950000000000003" customHeight="1" x14ac:dyDescent="0.25">
      <c r="A53" s="46"/>
      <c r="B53" s="142"/>
      <c r="C53" s="146"/>
      <c r="D53" s="146"/>
      <c r="E53" s="224"/>
      <c r="F53" s="225"/>
      <c r="G53" s="159"/>
      <c r="H53" s="159"/>
      <c r="I53" s="149"/>
      <c r="J53" s="230"/>
      <c r="K53" s="159"/>
      <c r="L53" s="160"/>
      <c r="M53" s="161"/>
      <c r="N53" s="160"/>
      <c r="O53" s="121" t="str">
        <f t="shared" si="0"/>
        <v xml:space="preserve"> </v>
      </c>
      <c r="P53" s="121" t="str">
        <f t="shared" si="1"/>
        <v xml:space="preserve"> </v>
      </c>
      <c r="Q53" s="121" t="str">
        <f t="shared" si="2"/>
        <v xml:space="preserve"> </v>
      </c>
      <c r="R53" s="44"/>
    </row>
    <row r="54" spans="1:18" ht="33.950000000000003" customHeight="1" x14ac:dyDescent="0.25">
      <c r="A54" s="46"/>
      <c r="B54" s="142"/>
      <c r="C54" s="146"/>
      <c r="D54" s="146"/>
      <c r="E54" s="224"/>
      <c r="F54" s="225"/>
      <c r="G54" s="159"/>
      <c r="H54" s="159"/>
      <c r="I54" s="149"/>
      <c r="J54" s="230"/>
      <c r="K54" s="159"/>
      <c r="L54" s="160"/>
      <c r="M54" s="161"/>
      <c r="N54" s="160"/>
      <c r="O54" s="121" t="str">
        <f t="shared" si="0"/>
        <v xml:space="preserve"> </v>
      </c>
      <c r="P54" s="121" t="str">
        <f t="shared" si="1"/>
        <v xml:space="preserve"> </v>
      </c>
      <c r="Q54" s="121" t="str">
        <f t="shared" si="2"/>
        <v xml:space="preserve"> </v>
      </c>
      <c r="R54" s="44"/>
    </row>
    <row r="55" spans="1:18" ht="33.950000000000003" customHeight="1" x14ac:dyDescent="0.25">
      <c r="A55" s="46"/>
      <c r="B55" s="142"/>
      <c r="C55" s="146"/>
      <c r="D55" s="146"/>
      <c r="E55" s="224"/>
      <c r="F55" s="225"/>
      <c r="G55" s="159"/>
      <c r="H55" s="159"/>
      <c r="I55" s="149"/>
      <c r="J55" s="230"/>
      <c r="K55" s="159"/>
      <c r="L55" s="160"/>
      <c r="M55" s="161"/>
      <c r="N55" s="160"/>
      <c r="O55" s="121" t="str">
        <f t="shared" si="0"/>
        <v xml:space="preserve"> </v>
      </c>
      <c r="P55" s="121" t="str">
        <f t="shared" si="1"/>
        <v xml:space="preserve"> </v>
      </c>
      <c r="Q55" s="121" t="str">
        <f t="shared" si="2"/>
        <v xml:space="preserve"> </v>
      </c>
      <c r="R55" s="44"/>
    </row>
    <row r="56" spans="1:18" ht="33.950000000000003" customHeight="1" x14ac:dyDescent="0.25">
      <c r="A56" s="46"/>
      <c r="B56" s="142"/>
      <c r="C56" s="146"/>
      <c r="D56" s="146"/>
      <c r="E56" s="224"/>
      <c r="F56" s="225"/>
      <c r="G56" s="159"/>
      <c r="H56" s="159"/>
      <c r="I56" s="149"/>
      <c r="J56" s="230"/>
      <c r="K56" s="159"/>
      <c r="L56" s="160"/>
      <c r="M56" s="161"/>
      <c r="N56" s="160"/>
      <c r="O56" s="121" t="str">
        <f t="shared" si="0"/>
        <v xml:space="preserve"> </v>
      </c>
      <c r="P56" s="121" t="str">
        <f t="shared" si="1"/>
        <v xml:space="preserve"> </v>
      </c>
      <c r="Q56" s="121" t="str">
        <f t="shared" si="2"/>
        <v xml:space="preserve"> </v>
      </c>
      <c r="R56" s="44"/>
    </row>
    <row r="57" spans="1:18" ht="33.950000000000003" customHeight="1" x14ac:dyDescent="0.25">
      <c r="A57" s="46"/>
      <c r="B57" s="142"/>
      <c r="C57" s="146"/>
      <c r="D57" s="146"/>
      <c r="E57" s="224"/>
      <c r="F57" s="225"/>
      <c r="G57" s="159"/>
      <c r="H57" s="159"/>
      <c r="I57" s="149"/>
      <c r="J57" s="230"/>
      <c r="K57" s="159"/>
      <c r="L57" s="160"/>
      <c r="M57" s="161"/>
      <c r="N57" s="160"/>
      <c r="O57" s="121" t="str">
        <f t="shared" si="0"/>
        <v xml:space="preserve"> </v>
      </c>
      <c r="P57" s="121" t="str">
        <f t="shared" si="1"/>
        <v xml:space="preserve"> </v>
      </c>
      <c r="Q57" s="121" t="str">
        <f t="shared" si="2"/>
        <v xml:space="preserve"> </v>
      </c>
      <c r="R57" s="44"/>
    </row>
    <row r="58" spans="1:18" ht="33.950000000000003" customHeight="1" x14ac:dyDescent="0.25">
      <c r="A58" s="46"/>
      <c r="B58" s="142"/>
      <c r="C58" s="146"/>
      <c r="D58" s="146"/>
      <c r="E58" s="224"/>
      <c r="F58" s="225"/>
      <c r="G58" s="159"/>
      <c r="H58" s="159"/>
      <c r="I58" s="149"/>
      <c r="J58" s="230"/>
      <c r="K58" s="159"/>
      <c r="L58" s="160"/>
      <c r="M58" s="161"/>
      <c r="N58" s="160"/>
      <c r="O58" s="121" t="str">
        <f t="shared" si="0"/>
        <v xml:space="preserve"> </v>
      </c>
      <c r="P58" s="121" t="str">
        <f t="shared" si="1"/>
        <v xml:space="preserve"> </v>
      </c>
      <c r="Q58" s="121" t="str">
        <f t="shared" si="2"/>
        <v xml:space="preserve"> </v>
      </c>
      <c r="R58" s="44"/>
    </row>
    <row r="59" spans="1:18" ht="33.950000000000003" customHeight="1" x14ac:dyDescent="0.25">
      <c r="A59" s="46"/>
      <c r="B59" s="142"/>
      <c r="C59" s="146"/>
      <c r="D59" s="146"/>
      <c r="E59" s="224"/>
      <c r="F59" s="225"/>
      <c r="G59" s="159"/>
      <c r="H59" s="159"/>
      <c r="I59" s="149"/>
      <c r="J59" s="230"/>
      <c r="K59" s="159"/>
      <c r="L59" s="160"/>
      <c r="M59" s="161"/>
      <c r="N59" s="160"/>
      <c r="O59" s="121" t="str">
        <f t="shared" si="0"/>
        <v xml:space="preserve"> </v>
      </c>
      <c r="P59" s="121" t="str">
        <f t="shared" si="1"/>
        <v xml:space="preserve"> </v>
      </c>
      <c r="Q59" s="121" t="str">
        <f t="shared" si="2"/>
        <v xml:space="preserve"> </v>
      </c>
      <c r="R59" s="44"/>
    </row>
    <row r="60" spans="1:18" ht="33.950000000000003" customHeight="1" x14ac:dyDescent="0.25">
      <c r="A60" s="46"/>
      <c r="B60" s="142"/>
      <c r="C60" s="146"/>
      <c r="D60" s="146"/>
      <c r="E60" s="224"/>
      <c r="F60" s="225"/>
      <c r="G60" s="159"/>
      <c r="H60" s="159"/>
      <c r="I60" s="149"/>
      <c r="J60" s="230"/>
      <c r="K60" s="159"/>
      <c r="L60" s="160"/>
      <c r="M60" s="161"/>
      <c r="N60" s="160"/>
      <c r="O60" s="121" t="str">
        <f t="shared" si="0"/>
        <v xml:space="preserve"> </v>
      </c>
      <c r="P60" s="121" t="str">
        <f t="shared" si="1"/>
        <v xml:space="preserve"> </v>
      </c>
      <c r="Q60" s="121" t="str">
        <f t="shared" si="2"/>
        <v xml:space="preserve"> </v>
      </c>
      <c r="R60" s="44"/>
    </row>
    <row r="61" spans="1:18" ht="33.950000000000003" customHeight="1" x14ac:dyDescent="0.25">
      <c r="A61" s="46"/>
      <c r="B61" s="142"/>
      <c r="C61" s="146"/>
      <c r="D61" s="146"/>
      <c r="E61" s="224"/>
      <c r="F61" s="225"/>
      <c r="G61" s="159"/>
      <c r="H61" s="159"/>
      <c r="I61" s="149"/>
      <c r="J61" s="230"/>
      <c r="K61" s="159"/>
      <c r="L61" s="160"/>
      <c r="M61" s="161"/>
      <c r="N61" s="160"/>
      <c r="O61" s="121" t="str">
        <f t="shared" si="0"/>
        <v xml:space="preserve"> </v>
      </c>
      <c r="P61" s="121" t="str">
        <f t="shared" si="1"/>
        <v xml:space="preserve"> </v>
      </c>
      <c r="Q61" s="121" t="str">
        <f t="shared" si="2"/>
        <v xml:space="preserve"> </v>
      </c>
      <c r="R61" s="44"/>
    </row>
    <row r="62" spans="1:18" ht="33.950000000000003" customHeight="1" x14ac:dyDescent="0.25">
      <c r="A62" s="46"/>
      <c r="B62" s="142"/>
      <c r="C62" s="146"/>
      <c r="D62" s="146"/>
      <c r="E62" s="224"/>
      <c r="F62" s="225"/>
      <c r="G62" s="159"/>
      <c r="H62" s="159"/>
      <c r="I62" s="149"/>
      <c r="J62" s="230"/>
      <c r="K62" s="159"/>
      <c r="L62" s="160"/>
      <c r="M62" s="161"/>
      <c r="N62" s="160"/>
      <c r="O62" s="121" t="str">
        <f t="shared" si="0"/>
        <v xml:space="preserve"> </v>
      </c>
      <c r="P62" s="121" t="str">
        <f t="shared" si="1"/>
        <v xml:space="preserve"> </v>
      </c>
      <c r="Q62" s="121" t="str">
        <f t="shared" si="2"/>
        <v xml:space="preserve"> </v>
      </c>
      <c r="R62" s="44"/>
    </row>
    <row r="63" spans="1:18" ht="33.950000000000003" customHeight="1" x14ac:dyDescent="0.25">
      <c r="A63" s="46"/>
      <c r="B63" s="142"/>
      <c r="C63" s="146"/>
      <c r="D63" s="146"/>
      <c r="E63" s="224"/>
      <c r="F63" s="225"/>
      <c r="G63" s="159"/>
      <c r="H63" s="159"/>
      <c r="I63" s="149"/>
      <c r="J63" s="230"/>
      <c r="K63" s="159"/>
      <c r="L63" s="160"/>
      <c r="M63" s="161"/>
      <c r="N63" s="160"/>
      <c r="O63" s="121" t="str">
        <f t="shared" si="0"/>
        <v xml:space="preserve"> </v>
      </c>
      <c r="P63" s="121" t="str">
        <f t="shared" si="1"/>
        <v xml:space="preserve"> </v>
      </c>
      <c r="Q63" s="121" t="str">
        <f t="shared" si="2"/>
        <v xml:space="preserve"> </v>
      </c>
      <c r="R63" s="44"/>
    </row>
    <row r="64" spans="1:18" ht="33.950000000000003" customHeight="1" x14ac:dyDescent="0.25">
      <c r="A64" s="46"/>
      <c r="B64" s="142"/>
      <c r="C64" s="146"/>
      <c r="D64" s="146"/>
      <c r="E64" s="224"/>
      <c r="F64" s="225"/>
      <c r="G64" s="159"/>
      <c r="H64" s="159"/>
      <c r="I64" s="149"/>
      <c r="J64" s="230"/>
      <c r="K64" s="159"/>
      <c r="L64" s="160"/>
      <c r="M64" s="161"/>
      <c r="N64" s="160"/>
      <c r="O64" s="121" t="str">
        <f t="shared" si="0"/>
        <v xml:space="preserve"> </v>
      </c>
      <c r="P64" s="121" t="str">
        <f t="shared" si="1"/>
        <v xml:space="preserve"> </v>
      </c>
      <c r="Q64" s="121" t="str">
        <f t="shared" si="2"/>
        <v xml:space="preserve"> </v>
      </c>
      <c r="R64" s="44"/>
    </row>
    <row r="65" spans="1:18" ht="33.950000000000003" customHeight="1" x14ac:dyDescent="0.25">
      <c r="A65" s="46"/>
      <c r="B65" s="142"/>
      <c r="C65" s="146"/>
      <c r="D65" s="146"/>
      <c r="E65" s="224"/>
      <c r="F65" s="225"/>
      <c r="G65" s="159"/>
      <c r="H65" s="159"/>
      <c r="I65" s="149"/>
      <c r="J65" s="230"/>
      <c r="K65" s="159"/>
      <c r="L65" s="160"/>
      <c r="M65" s="161"/>
      <c r="N65" s="160"/>
      <c r="O65" s="121" t="str">
        <f t="shared" si="0"/>
        <v xml:space="preserve"> </v>
      </c>
      <c r="P65" s="121" t="str">
        <f t="shared" si="1"/>
        <v xml:space="preserve"> </v>
      </c>
      <c r="Q65" s="121" t="str">
        <f t="shared" si="2"/>
        <v xml:space="preserve"> </v>
      </c>
      <c r="R65" s="44"/>
    </row>
    <row r="66" spans="1:18" ht="33.950000000000003" customHeight="1" x14ac:dyDescent="0.25">
      <c r="A66" s="46"/>
      <c r="B66" s="142"/>
      <c r="C66" s="146"/>
      <c r="D66" s="146"/>
      <c r="E66" s="224"/>
      <c r="F66" s="225"/>
      <c r="G66" s="159"/>
      <c r="H66" s="159"/>
      <c r="I66" s="149"/>
      <c r="J66" s="230"/>
      <c r="K66" s="159"/>
      <c r="L66" s="160"/>
      <c r="M66" s="161"/>
      <c r="N66" s="160"/>
      <c r="O66" s="121" t="str">
        <f t="shared" si="0"/>
        <v xml:space="preserve"> </v>
      </c>
      <c r="P66" s="121" t="str">
        <f t="shared" si="1"/>
        <v xml:space="preserve"> </v>
      </c>
      <c r="Q66" s="121" t="str">
        <f t="shared" si="2"/>
        <v xml:space="preserve"> </v>
      </c>
      <c r="R66" s="44"/>
    </row>
    <row r="67" spans="1:18" ht="33.950000000000003" customHeight="1" x14ac:dyDescent="0.25">
      <c r="A67" s="46"/>
      <c r="B67" s="142"/>
      <c r="C67" s="146"/>
      <c r="D67" s="146"/>
      <c r="E67" s="224"/>
      <c r="F67" s="225"/>
      <c r="G67" s="159"/>
      <c r="H67" s="159"/>
      <c r="I67" s="149"/>
      <c r="J67" s="230"/>
      <c r="K67" s="159"/>
      <c r="L67" s="160"/>
      <c r="M67" s="161"/>
      <c r="N67" s="160"/>
      <c r="O67" s="121" t="str">
        <f t="shared" si="0"/>
        <v xml:space="preserve"> </v>
      </c>
      <c r="P67" s="121" t="str">
        <f t="shared" si="1"/>
        <v xml:space="preserve"> </v>
      </c>
      <c r="Q67" s="121" t="str">
        <f t="shared" si="2"/>
        <v xml:space="preserve"> </v>
      </c>
      <c r="R67" s="44"/>
    </row>
    <row r="68" spans="1:18" ht="33.950000000000003" customHeight="1" x14ac:dyDescent="0.25">
      <c r="A68" s="46"/>
      <c r="B68" s="142"/>
      <c r="C68" s="146"/>
      <c r="D68" s="146"/>
      <c r="E68" s="224"/>
      <c r="F68" s="225"/>
      <c r="G68" s="159"/>
      <c r="H68" s="159"/>
      <c r="I68" s="149"/>
      <c r="J68" s="230"/>
      <c r="K68" s="159"/>
      <c r="L68" s="160"/>
      <c r="M68" s="161"/>
      <c r="N68" s="160"/>
      <c r="O68" s="121" t="str">
        <f t="shared" si="0"/>
        <v xml:space="preserve"> </v>
      </c>
      <c r="P68" s="121" t="str">
        <f t="shared" si="1"/>
        <v xml:space="preserve"> </v>
      </c>
      <c r="Q68" s="121" t="str">
        <f t="shared" si="2"/>
        <v xml:space="preserve"> </v>
      </c>
      <c r="R68" s="44"/>
    </row>
    <row r="69" spans="1:18" ht="33.950000000000003" customHeight="1" x14ac:dyDescent="0.25">
      <c r="A69" s="46"/>
      <c r="B69" s="142"/>
      <c r="C69" s="146"/>
      <c r="D69" s="146"/>
      <c r="E69" s="224"/>
      <c r="F69" s="225"/>
      <c r="G69" s="159"/>
      <c r="H69" s="159"/>
      <c r="I69" s="149"/>
      <c r="J69" s="230"/>
      <c r="K69" s="159"/>
      <c r="L69" s="160"/>
      <c r="M69" s="161"/>
      <c r="N69" s="160"/>
      <c r="O69" s="121" t="str">
        <f t="shared" si="0"/>
        <v xml:space="preserve"> </v>
      </c>
      <c r="P69" s="121" t="str">
        <f t="shared" si="1"/>
        <v xml:space="preserve"> </v>
      </c>
      <c r="Q69" s="121" t="str">
        <f t="shared" si="2"/>
        <v xml:space="preserve"> </v>
      </c>
      <c r="R69" s="44"/>
    </row>
    <row r="70" spans="1:18" ht="33.950000000000003" customHeight="1" x14ac:dyDescent="0.25">
      <c r="A70" s="46"/>
      <c r="B70" s="142"/>
      <c r="C70" s="146"/>
      <c r="D70" s="146"/>
      <c r="E70" s="224"/>
      <c r="F70" s="225"/>
      <c r="G70" s="159"/>
      <c r="H70" s="159"/>
      <c r="I70" s="149"/>
      <c r="J70" s="230"/>
      <c r="K70" s="159"/>
      <c r="L70" s="160"/>
      <c r="M70" s="161"/>
      <c r="N70" s="160"/>
      <c r="O70" s="121" t="str">
        <f t="shared" si="0"/>
        <v xml:space="preserve"> </v>
      </c>
      <c r="P70" s="121" t="str">
        <f t="shared" si="1"/>
        <v xml:space="preserve"> </v>
      </c>
      <c r="Q70" s="121" t="str">
        <f t="shared" si="2"/>
        <v xml:space="preserve"> </v>
      </c>
      <c r="R70" s="44"/>
    </row>
    <row r="71" spans="1:18" ht="33.950000000000003" customHeight="1" x14ac:dyDescent="0.25">
      <c r="A71" s="46"/>
      <c r="B71" s="142"/>
      <c r="C71" s="146"/>
      <c r="D71" s="146"/>
      <c r="E71" s="224"/>
      <c r="F71" s="225"/>
      <c r="G71" s="159"/>
      <c r="H71" s="159"/>
      <c r="I71" s="149"/>
      <c r="J71" s="230"/>
      <c r="K71" s="159"/>
      <c r="L71" s="160"/>
      <c r="M71" s="161"/>
      <c r="N71" s="160"/>
      <c r="O71" s="121" t="str">
        <f t="shared" si="0"/>
        <v xml:space="preserve"> </v>
      </c>
      <c r="P71" s="121" t="str">
        <f t="shared" si="1"/>
        <v xml:space="preserve"> </v>
      </c>
      <c r="Q71" s="121" t="str">
        <f t="shared" si="2"/>
        <v xml:space="preserve"> </v>
      </c>
      <c r="R71" s="44"/>
    </row>
    <row r="72" spans="1:18" ht="33.950000000000003" customHeight="1" x14ac:dyDescent="0.25">
      <c r="A72" s="46"/>
      <c r="B72" s="142"/>
      <c r="C72" s="146"/>
      <c r="D72" s="146"/>
      <c r="E72" s="224"/>
      <c r="F72" s="225"/>
      <c r="G72" s="159"/>
      <c r="H72" s="159"/>
      <c r="I72" s="149"/>
      <c r="J72" s="230"/>
      <c r="K72" s="159"/>
      <c r="L72" s="160"/>
      <c r="M72" s="161"/>
      <c r="N72" s="160"/>
      <c r="O72" s="121" t="str">
        <f t="shared" si="0"/>
        <v xml:space="preserve"> </v>
      </c>
      <c r="P72" s="121" t="str">
        <f t="shared" si="1"/>
        <v xml:space="preserve"> </v>
      </c>
      <c r="Q72" s="121" t="str">
        <f t="shared" si="2"/>
        <v xml:space="preserve"> </v>
      </c>
      <c r="R72" s="44"/>
    </row>
    <row r="73" spans="1:18" ht="33.950000000000003" customHeight="1" x14ac:dyDescent="0.25">
      <c r="A73" s="46"/>
      <c r="B73" s="142"/>
      <c r="C73" s="146"/>
      <c r="D73" s="146"/>
      <c r="E73" s="224"/>
      <c r="F73" s="225"/>
      <c r="G73" s="159"/>
      <c r="H73" s="159"/>
      <c r="I73" s="149"/>
      <c r="J73" s="230"/>
      <c r="K73" s="159"/>
      <c r="L73" s="160"/>
      <c r="M73" s="161"/>
      <c r="N73" s="160"/>
      <c r="O73" s="121" t="str">
        <f t="shared" si="0"/>
        <v xml:space="preserve"> </v>
      </c>
      <c r="P73" s="121" t="str">
        <f t="shared" si="1"/>
        <v xml:space="preserve"> </v>
      </c>
      <c r="Q73" s="121" t="str">
        <f t="shared" si="2"/>
        <v xml:space="preserve"> </v>
      </c>
      <c r="R73" s="44"/>
    </row>
    <row r="74" spans="1:18" ht="33.950000000000003" customHeight="1" x14ac:dyDescent="0.25">
      <c r="A74" s="46"/>
      <c r="B74" s="142"/>
      <c r="C74" s="146"/>
      <c r="D74" s="146"/>
      <c r="E74" s="224"/>
      <c r="F74" s="225"/>
      <c r="G74" s="159"/>
      <c r="H74" s="159"/>
      <c r="I74" s="149"/>
      <c r="J74" s="230"/>
      <c r="K74" s="159"/>
      <c r="L74" s="160"/>
      <c r="M74" s="161"/>
      <c r="N74" s="160"/>
      <c r="O74" s="121" t="str">
        <f t="shared" si="0"/>
        <v xml:space="preserve"> </v>
      </c>
      <c r="P74" s="121" t="str">
        <f t="shared" si="1"/>
        <v xml:space="preserve"> </v>
      </c>
      <c r="Q74" s="121" t="str">
        <f t="shared" si="2"/>
        <v xml:space="preserve"> </v>
      </c>
      <c r="R74" s="44"/>
    </row>
    <row r="75" spans="1:18" ht="33.950000000000003" customHeight="1" x14ac:dyDescent="0.25">
      <c r="A75" s="46"/>
      <c r="B75" s="142"/>
      <c r="C75" s="146"/>
      <c r="D75" s="146"/>
      <c r="E75" s="224"/>
      <c r="F75" s="225"/>
      <c r="G75" s="159"/>
      <c r="H75" s="159"/>
      <c r="I75" s="149"/>
      <c r="J75" s="230"/>
      <c r="K75" s="159"/>
      <c r="L75" s="160"/>
      <c r="M75" s="161"/>
      <c r="N75" s="160"/>
      <c r="O75" s="121" t="str">
        <f t="shared" si="0"/>
        <v xml:space="preserve"> </v>
      </c>
      <c r="P75" s="121" t="str">
        <f t="shared" si="1"/>
        <v xml:space="preserve"> </v>
      </c>
      <c r="Q75" s="121" t="str">
        <f t="shared" si="2"/>
        <v xml:space="preserve"> </v>
      </c>
      <c r="R75" s="44"/>
    </row>
    <row r="76" spans="1:18" ht="33.950000000000003" customHeight="1" x14ac:dyDescent="0.25">
      <c r="A76" s="46"/>
      <c r="B76" s="142"/>
      <c r="C76" s="146"/>
      <c r="D76" s="146"/>
      <c r="E76" s="224"/>
      <c r="F76" s="225"/>
      <c r="G76" s="159"/>
      <c r="H76" s="159"/>
      <c r="I76" s="149"/>
      <c r="J76" s="230"/>
      <c r="K76" s="159"/>
      <c r="L76" s="160"/>
      <c r="M76" s="161"/>
      <c r="N76" s="160"/>
      <c r="O76" s="121" t="str">
        <f t="shared" si="0"/>
        <v xml:space="preserve"> </v>
      </c>
      <c r="P76" s="121" t="str">
        <f t="shared" si="1"/>
        <v xml:space="preserve"> </v>
      </c>
      <c r="Q76" s="121" t="str">
        <f t="shared" si="2"/>
        <v xml:space="preserve"> </v>
      </c>
      <c r="R76" s="44"/>
    </row>
    <row r="77" spans="1:18" ht="33.950000000000003" customHeight="1" x14ac:dyDescent="0.25">
      <c r="A77" s="46"/>
      <c r="B77" s="142"/>
      <c r="C77" s="146"/>
      <c r="D77" s="146"/>
      <c r="E77" s="224"/>
      <c r="F77" s="225"/>
      <c r="G77" s="159"/>
      <c r="H77" s="159"/>
      <c r="I77" s="149"/>
      <c r="J77" s="230"/>
      <c r="K77" s="159"/>
      <c r="L77" s="160"/>
      <c r="M77" s="161"/>
      <c r="N77" s="160"/>
      <c r="O77" s="121" t="str">
        <f t="shared" si="0"/>
        <v xml:space="preserve"> </v>
      </c>
      <c r="P77" s="121" t="str">
        <f t="shared" si="1"/>
        <v xml:space="preserve"> </v>
      </c>
      <c r="Q77" s="121" t="str">
        <f t="shared" si="2"/>
        <v xml:space="preserve"> </v>
      </c>
      <c r="R77" s="44"/>
    </row>
    <row r="78" spans="1:18" ht="33.950000000000003" customHeight="1" x14ac:dyDescent="0.25">
      <c r="A78" s="46"/>
      <c r="B78" s="142"/>
      <c r="C78" s="146"/>
      <c r="D78" s="146"/>
      <c r="E78" s="224"/>
      <c r="F78" s="225"/>
      <c r="G78" s="159"/>
      <c r="H78" s="159"/>
      <c r="I78" s="149"/>
      <c r="J78" s="230"/>
      <c r="K78" s="159"/>
      <c r="L78" s="160"/>
      <c r="M78" s="161"/>
      <c r="N78" s="160"/>
      <c r="O78" s="121" t="str">
        <f t="shared" ref="O78:O141" si="3">IF(I78=0," ",I78)</f>
        <v xml:space="preserve"> </v>
      </c>
      <c r="P78" s="121" t="str">
        <f t="shared" ref="P78:P141" si="4">IF(J78=0," ",J78)</f>
        <v xml:space="preserve"> </v>
      </c>
      <c r="Q78" s="121" t="str">
        <f t="shared" ref="Q78:Q141" si="5">IF(K78=0," ",K78)</f>
        <v xml:space="preserve"> </v>
      </c>
      <c r="R78" s="44"/>
    </row>
    <row r="79" spans="1:18" ht="33.950000000000003" customHeight="1" x14ac:dyDescent="0.25">
      <c r="A79" s="46"/>
      <c r="B79" s="142"/>
      <c r="C79" s="146"/>
      <c r="D79" s="146"/>
      <c r="E79" s="224"/>
      <c r="F79" s="225"/>
      <c r="G79" s="159"/>
      <c r="H79" s="159"/>
      <c r="I79" s="149"/>
      <c r="J79" s="230"/>
      <c r="K79" s="159"/>
      <c r="L79" s="160"/>
      <c r="M79" s="161"/>
      <c r="N79" s="160"/>
      <c r="O79" s="121" t="str">
        <f t="shared" si="3"/>
        <v xml:space="preserve"> </v>
      </c>
      <c r="P79" s="121" t="str">
        <f t="shared" si="4"/>
        <v xml:space="preserve"> </v>
      </c>
      <c r="Q79" s="121" t="str">
        <f t="shared" si="5"/>
        <v xml:space="preserve"> </v>
      </c>
      <c r="R79" s="44"/>
    </row>
    <row r="80" spans="1:18" ht="33.950000000000003" customHeight="1" x14ac:dyDescent="0.25">
      <c r="A80" s="46"/>
      <c r="B80" s="142"/>
      <c r="C80" s="146"/>
      <c r="D80" s="146"/>
      <c r="E80" s="224"/>
      <c r="F80" s="225"/>
      <c r="G80" s="159"/>
      <c r="H80" s="159"/>
      <c r="I80" s="149"/>
      <c r="J80" s="230"/>
      <c r="K80" s="159"/>
      <c r="L80" s="160"/>
      <c r="M80" s="161"/>
      <c r="N80" s="160"/>
      <c r="O80" s="121" t="str">
        <f t="shared" si="3"/>
        <v xml:space="preserve"> </v>
      </c>
      <c r="P80" s="121" t="str">
        <f t="shared" si="4"/>
        <v xml:space="preserve"> </v>
      </c>
      <c r="Q80" s="121" t="str">
        <f t="shared" si="5"/>
        <v xml:space="preserve"> </v>
      </c>
      <c r="R80" s="44"/>
    </row>
    <row r="81" spans="1:18" ht="33.950000000000003" customHeight="1" x14ac:dyDescent="0.25">
      <c r="A81" s="46"/>
      <c r="B81" s="142"/>
      <c r="C81" s="146"/>
      <c r="D81" s="146"/>
      <c r="E81" s="224"/>
      <c r="F81" s="225"/>
      <c r="G81" s="159"/>
      <c r="H81" s="159"/>
      <c r="I81" s="149"/>
      <c r="J81" s="230"/>
      <c r="K81" s="159"/>
      <c r="L81" s="160"/>
      <c r="M81" s="161"/>
      <c r="N81" s="160"/>
      <c r="O81" s="121" t="str">
        <f t="shared" si="3"/>
        <v xml:space="preserve"> </v>
      </c>
      <c r="P81" s="121" t="str">
        <f t="shared" si="4"/>
        <v xml:space="preserve"> </v>
      </c>
      <c r="Q81" s="121" t="str">
        <f t="shared" si="5"/>
        <v xml:space="preserve"> </v>
      </c>
      <c r="R81" s="44"/>
    </row>
    <row r="82" spans="1:18" ht="33.950000000000003" customHeight="1" x14ac:dyDescent="0.25">
      <c r="A82" s="46"/>
      <c r="B82" s="142"/>
      <c r="C82" s="146"/>
      <c r="D82" s="146"/>
      <c r="E82" s="224"/>
      <c r="F82" s="225"/>
      <c r="G82" s="159"/>
      <c r="H82" s="159"/>
      <c r="I82" s="149"/>
      <c r="J82" s="230"/>
      <c r="K82" s="159"/>
      <c r="L82" s="160"/>
      <c r="M82" s="161"/>
      <c r="N82" s="160"/>
      <c r="O82" s="121" t="str">
        <f t="shared" si="3"/>
        <v xml:space="preserve"> </v>
      </c>
      <c r="P82" s="121" t="str">
        <f t="shared" si="4"/>
        <v xml:space="preserve"> </v>
      </c>
      <c r="Q82" s="121" t="str">
        <f t="shared" si="5"/>
        <v xml:space="preserve"> </v>
      </c>
      <c r="R82" s="44"/>
    </row>
    <row r="83" spans="1:18" ht="33.950000000000003" customHeight="1" x14ac:dyDescent="0.25">
      <c r="A83" s="46"/>
      <c r="B83" s="142"/>
      <c r="C83" s="146"/>
      <c r="D83" s="146"/>
      <c r="E83" s="224"/>
      <c r="F83" s="225"/>
      <c r="G83" s="159"/>
      <c r="H83" s="159"/>
      <c r="I83" s="149"/>
      <c r="J83" s="230"/>
      <c r="K83" s="159"/>
      <c r="L83" s="160"/>
      <c r="M83" s="161"/>
      <c r="N83" s="160"/>
      <c r="O83" s="121" t="str">
        <f t="shared" si="3"/>
        <v xml:space="preserve"> </v>
      </c>
      <c r="P83" s="121" t="str">
        <f t="shared" si="4"/>
        <v xml:space="preserve"> </v>
      </c>
      <c r="Q83" s="121" t="str">
        <f t="shared" si="5"/>
        <v xml:space="preserve"> </v>
      </c>
      <c r="R83" s="44"/>
    </row>
    <row r="84" spans="1:18" ht="33.950000000000003" customHeight="1" x14ac:dyDescent="0.25">
      <c r="A84" s="46"/>
      <c r="B84" s="142"/>
      <c r="C84" s="146"/>
      <c r="D84" s="146"/>
      <c r="E84" s="224"/>
      <c r="F84" s="225"/>
      <c r="G84" s="159"/>
      <c r="H84" s="159"/>
      <c r="I84" s="149"/>
      <c r="J84" s="230"/>
      <c r="K84" s="159"/>
      <c r="L84" s="160"/>
      <c r="M84" s="161"/>
      <c r="N84" s="160"/>
      <c r="O84" s="121" t="str">
        <f t="shared" si="3"/>
        <v xml:space="preserve"> </v>
      </c>
      <c r="P84" s="121" t="str">
        <f t="shared" si="4"/>
        <v xml:space="preserve"> </v>
      </c>
      <c r="Q84" s="121" t="str">
        <f t="shared" si="5"/>
        <v xml:space="preserve"> </v>
      </c>
      <c r="R84" s="44"/>
    </row>
    <row r="85" spans="1:18" ht="33.950000000000003" customHeight="1" x14ac:dyDescent="0.25">
      <c r="A85" s="46"/>
      <c r="B85" s="142"/>
      <c r="C85" s="146"/>
      <c r="D85" s="146"/>
      <c r="E85" s="224"/>
      <c r="F85" s="225"/>
      <c r="G85" s="159"/>
      <c r="H85" s="159"/>
      <c r="I85" s="149"/>
      <c r="J85" s="230"/>
      <c r="K85" s="159"/>
      <c r="L85" s="160"/>
      <c r="M85" s="161"/>
      <c r="N85" s="160"/>
      <c r="O85" s="121" t="str">
        <f t="shared" si="3"/>
        <v xml:space="preserve"> </v>
      </c>
      <c r="P85" s="121" t="str">
        <f t="shared" si="4"/>
        <v xml:space="preserve"> </v>
      </c>
      <c r="Q85" s="121" t="str">
        <f t="shared" si="5"/>
        <v xml:space="preserve"> </v>
      </c>
      <c r="R85" s="44"/>
    </row>
    <row r="86" spans="1:18" ht="33.950000000000003" customHeight="1" x14ac:dyDescent="0.25">
      <c r="A86" s="46"/>
      <c r="B86" s="142"/>
      <c r="C86" s="146"/>
      <c r="D86" s="146"/>
      <c r="E86" s="224"/>
      <c r="F86" s="225"/>
      <c r="G86" s="159"/>
      <c r="H86" s="159"/>
      <c r="I86" s="149"/>
      <c r="J86" s="230"/>
      <c r="K86" s="159"/>
      <c r="L86" s="160"/>
      <c r="M86" s="161"/>
      <c r="N86" s="160"/>
      <c r="O86" s="121" t="str">
        <f t="shared" si="3"/>
        <v xml:space="preserve"> </v>
      </c>
      <c r="P86" s="121" t="str">
        <f t="shared" si="4"/>
        <v xml:space="preserve"> </v>
      </c>
      <c r="Q86" s="121" t="str">
        <f t="shared" si="5"/>
        <v xml:space="preserve"> </v>
      </c>
      <c r="R86" s="44"/>
    </row>
    <row r="87" spans="1:18" ht="33.950000000000003" customHeight="1" x14ac:dyDescent="0.25">
      <c r="A87" s="46"/>
      <c r="B87" s="142"/>
      <c r="C87" s="146"/>
      <c r="D87" s="146"/>
      <c r="E87" s="224"/>
      <c r="F87" s="225"/>
      <c r="G87" s="159"/>
      <c r="H87" s="159"/>
      <c r="I87" s="149"/>
      <c r="J87" s="230"/>
      <c r="K87" s="159"/>
      <c r="L87" s="160"/>
      <c r="M87" s="161"/>
      <c r="N87" s="160"/>
      <c r="O87" s="121" t="str">
        <f t="shared" si="3"/>
        <v xml:space="preserve"> </v>
      </c>
      <c r="P87" s="121" t="str">
        <f t="shared" si="4"/>
        <v xml:space="preserve"> </v>
      </c>
      <c r="Q87" s="121" t="str">
        <f t="shared" si="5"/>
        <v xml:space="preserve"> </v>
      </c>
      <c r="R87" s="44"/>
    </row>
    <row r="88" spans="1:18" ht="33.950000000000003" customHeight="1" x14ac:dyDescent="0.25">
      <c r="A88" s="46"/>
      <c r="B88" s="142"/>
      <c r="C88" s="146"/>
      <c r="D88" s="146"/>
      <c r="E88" s="224"/>
      <c r="F88" s="225"/>
      <c r="G88" s="159"/>
      <c r="H88" s="159"/>
      <c r="I88" s="149"/>
      <c r="J88" s="230"/>
      <c r="K88" s="159"/>
      <c r="L88" s="160"/>
      <c r="M88" s="161"/>
      <c r="N88" s="160"/>
      <c r="O88" s="121" t="str">
        <f t="shared" si="3"/>
        <v xml:space="preserve"> </v>
      </c>
      <c r="P88" s="121" t="str">
        <f t="shared" si="4"/>
        <v xml:space="preserve"> </v>
      </c>
      <c r="Q88" s="121" t="str">
        <f t="shared" si="5"/>
        <v xml:space="preserve"> </v>
      </c>
      <c r="R88" s="44"/>
    </row>
    <row r="89" spans="1:18" ht="33.950000000000003" customHeight="1" x14ac:dyDescent="0.25">
      <c r="A89" s="46"/>
      <c r="B89" s="142"/>
      <c r="C89" s="146"/>
      <c r="D89" s="146"/>
      <c r="E89" s="224"/>
      <c r="F89" s="225"/>
      <c r="G89" s="159"/>
      <c r="H89" s="159"/>
      <c r="I89" s="149"/>
      <c r="J89" s="230"/>
      <c r="K89" s="159"/>
      <c r="L89" s="160"/>
      <c r="M89" s="161"/>
      <c r="N89" s="160"/>
      <c r="O89" s="121" t="str">
        <f t="shared" si="3"/>
        <v xml:space="preserve"> </v>
      </c>
      <c r="P89" s="121" t="str">
        <f t="shared" si="4"/>
        <v xml:space="preserve"> </v>
      </c>
      <c r="Q89" s="121" t="str">
        <f t="shared" si="5"/>
        <v xml:space="preserve"> </v>
      </c>
      <c r="R89" s="44"/>
    </row>
    <row r="90" spans="1:18" ht="33.950000000000003" customHeight="1" x14ac:dyDescent="0.25">
      <c r="A90" s="46"/>
      <c r="B90" s="142"/>
      <c r="C90" s="146"/>
      <c r="D90" s="146"/>
      <c r="E90" s="224"/>
      <c r="F90" s="225"/>
      <c r="G90" s="159"/>
      <c r="H90" s="159"/>
      <c r="I90" s="149"/>
      <c r="J90" s="230"/>
      <c r="K90" s="159"/>
      <c r="L90" s="160"/>
      <c r="M90" s="161"/>
      <c r="N90" s="160"/>
      <c r="O90" s="121" t="str">
        <f t="shared" si="3"/>
        <v xml:space="preserve"> </v>
      </c>
      <c r="P90" s="121" t="str">
        <f t="shared" si="4"/>
        <v xml:space="preserve"> </v>
      </c>
      <c r="Q90" s="121" t="str">
        <f t="shared" si="5"/>
        <v xml:space="preserve"> </v>
      </c>
      <c r="R90" s="44"/>
    </row>
    <row r="91" spans="1:18" ht="33.950000000000003" customHeight="1" x14ac:dyDescent="0.25">
      <c r="A91" s="46"/>
      <c r="B91" s="142"/>
      <c r="C91" s="146"/>
      <c r="D91" s="146"/>
      <c r="E91" s="224"/>
      <c r="F91" s="225"/>
      <c r="G91" s="159"/>
      <c r="H91" s="159"/>
      <c r="I91" s="149"/>
      <c r="J91" s="230"/>
      <c r="K91" s="159"/>
      <c r="L91" s="160"/>
      <c r="M91" s="161"/>
      <c r="N91" s="160"/>
      <c r="O91" s="121" t="str">
        <f t="shared" si="3"/>
        <v xml:space="preserve"> </v>
      </c>
      <c r="P91" s="121" t="str">
        <f t="shared" si="4"/>
        <v xml:space="preserve"> </v>
      </c>
      <c r="Q91" s="121" t="str">
        <f t="shared" si="5"/>
        <v xml:space="preserve"> </v>
      </c>
      <c r="R91" s="44"/>
    </row>
    <row r="92" spans="1:18" ht="33.950000000000003" customHeight="1" x14ac:dyDescent="0.25">
      <c r="A92" s="46"/>
      <c r="B92" s="142"/>
      <c r="C92" s="146"/>
      <c r="D92" s="146"/>
      <c r="E92" s="224"/>
      <c r="F92" s="225"/>
      <c r="G92" s="159"/>
      <c r="H92" s="159"/>
      <c r="I92" s="149"/>
      <c r="J92" s="230"/>
      <c r="K92" s="159"/>
      <c r="L92" s="160"/>
      <c r="M92" s="161"/>
      <c r="N92" s="160"/>
      <c r="O92" s="121" t="str">
        <f t="shared" si="3"/>
        <v xml:space="preserve"> </v>
      </c>
      <c r="P92" s="121" t="str">
        <f t="shared" si="4"/>
        <v xml:space="preserve"> </v>
      </c>
      <c r="Q92" s="121" t="str">
        <f t="shared" si="5"/>
        <v xml:space="preserve"> </v>
      </c>
      <c r="R92" s="44"/>
    </row>
    <row r="93" spans="1:18" ht="33.950000000000003" customHeight="1" x14ac:dyDescent="0.25">
      <c r="A93" s="46"/>
      <c r="B93" s="142"/>
      <c r="C93" s="146"/>
      <c r="D93" s="146"/>
      <c r="E93" s="224"/>
      <c r="F93" s="225"/>
      <c r="G93" s="159"/>
      <c r="H93" s="159"/>
      <c r="I93" s="149"/>
      <c r="J93" s="230"/>
      <c r="K93" s="159"/>
      <c r="L93" s="160"/>
      <c r="M93" s="161"/>
      <c r="N93" s="160"/>
      <c r="O93" s="121" t="str">
        <f t="shared" si="3"/>
        <v xml:space="preserve"> </v>
      </c>
      <c r="P93" s="121" t="str">
        <f t="shared" si="4"/>
        <v xml:space="preserve"> </v>
      </c>
      <c r="Q93" s="121" t="str">
        <f t="shared" si="5"/>
        <v xml:space="preserve"> </v>
      </c>
      <c r="R93" s="44"/>
    </row>
    <row r="94" spans="1:18" ht="33.950000000000003" customHeight="1" x14ac:dyDescent="0.25">
      <c r="A94" s="46"/>
      <c r="B94" s="142"/>
      <c r="C94" s="146"/>
      <c r="D94" s="146"/>
      <c r="E94" s="224"/>
      <c r="F94" s="225"/>
      <c r="G94" s="159"/>
      <c r="H94" s="159"/>
      <c r="I94" s="149"/>
      <c r="J94" s="230"/>
      <c r="K94" s="159"/>
      <c r="L94" s="160"/>
      <c r="M94" s="161"/>
      <c r="N94" s="160"/>
      <c r="O94" s="121" t="str">
        <f t="shared" si="3"/>
        <v xml:space="preserve"> </v>
      </c>
      <c r="P94" s="121" t="str">
        <f t="shared" si="4"/>
        <v xml:space="preserve"> </v>
      </c>
      <c r="Q94" s="121" t="str">
        <f t="shared" si="5"/>
        <v xml:space="preserve"> </v>
      </c>
      <c r="R94" s="44"/>
    </row>
    <row r="95" spans="1:18" ht="33.950000000000003" customHeight="1" x14ac:dyDescent="0.25">
      <c r="A95" s="46"/>
      <c r="B95" s="142"/>
      <c r="C95" s="146"/>
      <c r="D95" s="146"/>
      <c r="E95" s="224"/>
      <c r="F95" s="225"/>
      <c r="G95" s="159"/>
      <c r="H95" s="159"/>
      <c r="I95" s="149"/>
      <c r="J95" s="230"/>
      <c r="K95" s="159"/>
      <c r="L95" s="160"/>
      <c r="M95" s="161"/>
      <c r="N95" s="160"/>
      <c r="O95" s="121" t="str">
        <f t="shared" si="3"/>
        <v xml:space="preserve"> </v>
      </c>
      <c r="P95" s="121" t="str">
        <f t="shared" si="4"/>
        <v xml:space="preserve"> </v>
      </c>
      <c r="Q95" s="121" t="str">
        <f t="shared" si="5"/>
        <v xml:space="preserve"> </v>
      </c>
      <c r="R95" s="44"/>
    </row>
    <row r="96" spans="1:18" ht="33.950000000000003" customHeight="1" x14ac:dyDescent="0.25">
      <c r="A96" s="46"/>
      <c r="B96" s="142"/>
      <c r="C96" s="146"/>
      <c r="D96" s="146"/>
      <c r="E96" s="224"/>
      <c r="F96" s="225"/>
      <c r="G96" s="159"/>
      <c r="H96" s="159"/>
      <c r="I96" s="149"/>
      <c r="J96" s="230"/>
      <c r="K96" s="159"/>
      <c r="L96" s="160"/>
      <c r="M96" s="161"/>
      <c r="N96" s="160"/>
      <c r="O96" s="121" t="str">
        <f t="shared" si="3"/>
        <v xml:space="preserve"> </v>
      </c>
      <c r="P96" s="121" t="str">
        <f t="shared" si="4"/>
        <v xml:space="preserve"> </v>
      </c>
      <c r="Q96" s="121" t="str">
        <f t="shared" si="5"/>
        <v xml:space="preserve"> </v>
      </c>
      <c r="R96" s="44"/>
    </row>
    <row r="97" spans="1:18" ht="33.950000000000003" customHeight="1" x14ac:dyDescent="0.25">
      <c r="A97" s="46"/>
      <c r="B97" s="142"/>
      <c r="C97" s="146"/>
      <c r="D97" s="146"/>
      <c r="E97" s="224"/>
      <c r="F97" s="225"/>
      <c r="G97" s="159"/>
      <c r="H97" s="159"/>
      <c r="I97" s="149"/>
      <c r="J97" s="230"/>
      <c r="K97" s="159"/>
      <c r="L97" s="160"/>
      <c r="M97" s="161"/>
      <c r="N97" s="160"/>
      <c r="O97" s="121" t="str">
        <f t="shared" si="3"/>
        <v xml:space="preserve"> </v>
      </c>
      <c r="P97" s="121" t="str">
        <f t="shared" si="4"/>
        <v xml:space="preserve"> </v>
      </c>
      <c r="Q97" s="121" t="str">
        <f t="shared" si="5"/>
        <v xml:space="preserve"> </v>
      </c>
      <c r="R97" s="44"/>
    </row>
    <row r="98" spans="1:18" ht="33.950000000000003" customHeight="1" x14ac:dyDescent="0.25">
      <c r="A98" s="46"/>
      <c r="B98" s="142"/>
      <c r="C98" s="146"/>
      <c r="D98" s="146"/>
      <c r="E98" s="224"/>
      <c r="F98" s="225"/>
      <c r="G98" s="159"/>
      <c r="H98" s="159"/>
      <c r="I98" s="149"/>
      <c r="J98" s="230"/>
      <c r="K98" s="159"/>
      <c r="L98" s="160"/>
      <c r="M98" s="161"/>
      <c r="N98" s="160"/>
      <c r="O98" s="121" t="str">
        <f t="shared" si="3"/>
        <v xml:space="preserve"> </v>
      </c>
      <c r="P98" s="121" t="str">
        <f t="shared" si="4"/>
        <v xml:space="preserve"> </v>
      </c>
      <c r="Q98" s="121" t="str">
        <f t="shared" si="5"/>
        <v xml:space="preserve"> </v>
      </c>
      <c r="R98" s="44"/>
    </row>
    <row r="99" spans="1:18" ht="33.950000000000003" customHeight="1" x14ac:dyDescent="0.25">
      <c r="A99" s="46"/>
      <c r="B99" s="142"/>
      <c r="C99" s="146"/>
      <c r="D99" s="146"/>
      <c r="E99" s="224"/>
      <c r="F99" s="225"/>
      <c r="G99" s="159"/>
      <c r="H99" s="159"/>
      <c r="I99" s="149"/>
      <c r="J99" s="230"/>
      <c r="K99" s="159"/>
      <c r="L99" s="160"/>
      <c r="M99" s="161"/>
      <c r="N99" s="160"/>
      <c r="O99" s="121" t="str">
        <f t="shared" si="3"/>
        <v xml:space="preserve"> </v>
      </c>
      <c r="P99" s="121" t="str">
        <f t="shared" si="4"/>
        <v xml:space="preserve"> </v>
      </c>
      <c r="Q99" s="121" t="str">
        <f t="shared" si="5"/>
        <v xml:space="preserve"> </v>
      </c>
      <c r="R99" s="44"/>
    </row>
    <row r="100" spans="1:18" ht="33.950000000000003" customHeight="1" x14ac:dyDescent="0.25">
      <c r="A100" s="46"/>
      <c r="B100" s="142"/>
      <c r="C100" s="146"/>
      <c r="D100" s="146"/>
      <c r="E100" s="224"/>
      <c r="F100" s="225"/>
      <c r="G100" s="159"/>
      <c r="H100" s="159"/>
      <c r="I100" s="149"/>
      <c r="J100" s="230"/>
      <c r="K100" s="159"/>
      <c r="L100" s="160"/>
      <c r="M100" s="161"/>
      <c r="N100" s="160"/>
      <c r="O100" s="121" t="str">
        <f t="shared" si="3"/>
        <v xml:space="preserve"> </v>
      </c>
      <c r="P100" s="121" t="str">
        <f t="shared" si="4"/>
        <v xml:space="preserve"> </v>
      </c>
      <c r="Q100" s="121" t="str">
        <f t="shared" si="5"/>
        <v xml:space="preserve"> </v>
      </c>
      <c r="R100" s="44"/>
    </row>
    <row r="101" spans="1:18" ht="33.950000000000003" customHeight="1" x14ac:dyDescent="0.25">
      <c r="A101" s="46"/>
      <c r="B101" s="142"/>
      <c r="C101" s="146"/>
      <c r="D101" s="146"/>
      <c r="E101" s="224"/>
      <c r="F101" s="225"/>
      <c r="G101" s="159"/>
      <c r="H101" s="159"/>
      <c r="I101" s="149"/>
      <c r="J101" s="230"/>
      <c r="K101" s="159"/>
      <c r="L101" s="160"/>
      <c r="M101" s="161"/>
      <c r="N101" s="160"/>
      <c r="O101" s="121" t="str">
        <f t="shared" si="3"/>
        <v xml:space="preserve"> </v>
      </c>
      <c r="P101" s="121" t="str">
        <f t="shared" si="4"/>
        <v xml:space="preserve"> </v>
      </c>
      <c r="Q101" s="121" t="str">
        <f t="shared" si="5"/>
        <v xml:space="preserve"> </v>
      </c>
      <c r="R101" s="44"/>
    </row>
    <row r="102" spans="1:18" ht="33.950000000000003" customHeight="1" x14ac:dyDescent="0.25">
      <c r="A102" s="46"/>
      <c r="B102" s="142"/>
      <c r="C102" s="146"/>
      <c r="D102" s="146"/>
      <c r="E102" s="224"/>
      <c r="F102" s="225"/>
      <c r="G102" s="159"/>
      <c r="H102" s="159"/>
      <c r="I102" s="149"/>
      <c r="J102" s="230"/>
      <c r="K102" s="159"/>
      <c r="L102" s="160"/>
      <c r="M102" s="161"/>
      <c r="N102" s="160"/>
      <c r="O102" s="121" t="str">
        <f t="shared" si="3"/>
        <v xml:space="preserve"> </v>
      </c>
      <c r="P102" s="121" t="str">
        <f t="shared" si="4"/>
        <v xml:space="preserve"> </v>
      </c>
      <c r="Q102" s="121" t="str">
        <f t="shared" si="5"/>
        <v xml:space="preserve"> </v>
      </c>
      <c r="R102" s="44"/>
    </row>
    <row r="103" spans="1:18" ht="33.950000000000003" customHeight="1" x14ac:dyDescent="0.25">
      <c r="A103" s="46"/>
      <c r="B103" s="142"/>
      <c r="C103" s="146"/>
      <c r="D103" s="146"/>
      <c r="E103" s="224"/>
      <c r="F103" s="225"/>
      <c r="G103" s="159"/>
      <c r="H103" s="159"/>
      <c r="I103" s="149"/>
      <c r="J103" s="230"/>
      <c r="K103" s="159"/>
      <c r="L103" s="160"/>
      <c r="M103" s="161"/>
      <c r="N103" s="160"/>
      <c r="O103" s="121" t="str">
        <f t="shared" si="3"/>
        <v xml:space="preserve"> </v>
      </c>
      <c r="P103" s="121" t="str">
        <f t="shared" si="4"/>
        <v xml:space="preserve"> </v>
      </c>
      <c r="Q103" s="121" t="str">
        <f t="shared" si="5"/>
        <v xml:space="preserve"> </v>
      </c>
      <c r="R103" s="44"/>
    </row>
    <row r="104" spans="1:18" ht="33.950000000000003" customHeight="1" x14ac:dyDescent="0.25">
      <c r="A104" s="46"/>
      <c r="B104" s="142"/>
      <c r="C104" s="146"/>
      <c r="D104" s="146"/>
      <c r="E104" s="224"/>
      <c r="F104" s="225"/>
      <c r="G104" s="159"/>
      <c r="H104" s="159"/>
      <c r="I104" s="149"/>
      <c r="J104" s="230"/>
      <c r="K104" s="159"/>
      <c r="L104" s="160"/>
      <c r="M104" s="161"/>
      <c r="N104" s="160"/>
      <c r="O104" s="121" t="str">
        <f t="shared" si="3"/>
        <v xml:space="preserve"> </v>
      </c>
      <c r="P104" s="121" t="str">
        <f t="shared" si="4"/>
        <v xml:space="preserve"> </v>
      </c>
      <c r="Q104" s="121" t="str">
        <f t="shared" si="5"/>
        <v xml:space="preserve"> </v>
      </c>
      <c r="R104" s="44"/>
    </row>
    <row r="105" spans="1:18" ht="33.950000000000003" customHeight="1" x14ac:dyDescent="0.25">
      <c r="A105" s="46"/>
      <c r="B105" s="142"/>
      <c r="C105" s="146"/>
      <c r="D105" s="146"/>
      <c r="E105" s="224"/>
      <c r="F105" s="225"/>
      <c r="G105" s="159"/>
      <c r="H105" s="159"/>
      <c r="I105" s="149"/>
      <c r="J105" s="230"/>
      <c r="K105" s="159"/>
      <c r="L105" s="160"/>
      <c r="M105" s="161"/>
      <c r="N105" s="160"/>
      <c r="O105" s="121" t="str">
        <f t="shared" si="3"/>
        <v xml:space="preserve"> </v>
      </c>
      <c r="P105" s="121" t="str">
        <f t="shared" si="4"/>
        <v xml:space="preserve"> </v>
      </c>
      <c r="Q105" s="121" t="str">
        <f t="shared" si="5"/>
        <v xml:space="preserve"> </v>
      </c>
      <c r="R105" s="44"/>
    </row>
    <row r="106" spans="1:18" ht="33.950000000000003" customHeight="1" x14ac:dyDescent="0.25">
      <c r="A106" s="46"/>
      <c r="B106" s="142"/>
      <c r="C106" s="146"/>
      <c r="D106" s="146"/>
      <c r="E106" s="224"/>
      <c r="F106" s="225"/>
      <c r="G106" s="159"/>
      <c r="H106" s="159"/>
      <c r="I106" s="149"/>
      <c r="J106" s="230"/>
      <c r="K106" s="159"/>
      <c r="L106" s="160"/>
      <c r="M106" s="161"/>
      <c r="N106" s="160"/>
      <c r="O106" s="121" t="str">
        <f t="shared" si="3"/>
        <v xml:space="preserve"> </v>
      </c>
      <c r="P106" s="121" t="str">
        <f t="shared" si="4"/>
        <v xml:space="preserve"> </v>
      </c>
      <c r="Q106" s="121" t="str">
        <f t="shared" si="5"/>
        <v xml:space="preserve"> </v>
      </c>
      <c r="R106" s="44"/>
    </row>
    <row r="107" spans="1:18" ht="33.950000000000003" customHeight="1" x14ac:dyDescent="0.25">
      <c r="A107" s="46"/>
      <c r="B107" s="142"/>
      <c r="C107" s="146"/>
      <c r="D107" s="146"/>
      <c r="E107" s="224"/>
      <c r="F107" s="225"/>
      <c r="G107" s="159"/>
      <c r="H107" s="159"/>
      <c r="I107" s="149"/>
      <c r="J107" s="230"/>
      <c r="K107" s="159"/>
      <c r="L107" s="160"/>
      <c r="M107" s="161"/>
      <c r="N107" s="160"/>
      <c r="O107" s="121" t="str">
        <f t="shared" si="3"/>
        <v xml:space="preserve"> </v>
      </c>
      <c r="P107" s="121" t="str">
        <f t="shared" si="4"/>
        <v xml:space="preserve"> </v>
      </c>
      <c r="Q107" s="121" t="str">
        <f t="shared" si="5"/>
        <v xml:space="preserve"> </v>
      </c>
      <c r="R107" s="44"/>
    </row>
    <row r="108" spans="1:18" ht="33.950000000000003" customHeight="1" x14ac:dyDescent="0.25">
      <c r="A108" s="46"/>
      <c r="B108" s="142"/>
      <c r="C108" s="146"/>
      <c r="D108" s="146"/>
      <c r="E108" s="224"/>
      <c r="F108" s="225"/>
      <c r="G108" s="159"/>
      <c r="H108" s="159"/>
      <c r="I108" s="149"/>
      <c r="J108" s="230"/>
      <c r="K108" s="159"/>
      <c r="L108" s="160"/>
      <c r="M108" s="161"/>
      <c r="N108" s="160"/>
      <c r="O108" s="121" t="str">
        <f t="shared" si="3"/>
        <v xml:space="preserve"> </v>
      </c>
      <c r="P108" s="121" t="str">
        <f t="shared" si="4"/>
        <v xml:space="preserve"> </v>
      </c>
      <c r="Q108" s="121" t="str">
        <f t="shared" si="5"/>
        <v xml:space="preserve"> </v>
      </c>
      <c r="R108" s="44"/>
    </row>
    <row r="109" spans="1:18" ht="33.950000000000003" customHeight="1" x14ac:dyDescent="0.25">
      <c r="A109" s="46"/>
      <c r="B109" s="142"/>
      <c r="C109" s="146"/>
      <c r="D109" s="146"/>
      <c r="E109" s="224"/>
      <c r="F109" s="225"/>
      <c r="G109" s="159"/>
      <c r="H109" s="159"/>
      <c r="I109" s="149"/>
      <c r="J109" s="230"/>
      <c r="K109" s="159"/>
      <c r="L109" s="160"/>
      <c r="M109" s="161"/>
      <c r="N109" s="160"/>
      <c r="O109" s="121" t="str">
        <f t="shared" si="3"/>
        <v xml:space="preserve"> </v>
      </c>
      <c r="P109" s="121" t="str">
        <f t="shared" si="4"/>
        <v xml:space="preserve"> </v>
      </c>
      <c r="Q109" s="121" t="str">
        <f t="shared" si="5"/>
        <v xml:space="preserve"> </v>
      </c>
      <c r="R109" s="44"/>
    </row>
    <row r="110" spans="1:18" ht="33.950000000000003" customHeight="1" x14ac:dyDescent="0.25">
      <c r="A110" s="46"/>
      <c r="B110" s="142"/>
      <c r="C110" s="146"/>
      <c r="D110" s="146"/>
      <c r="E110" s="224"/>
      <c r="F110" s="225"/>
      <c r="G110" s="159"/>
      <c r="H110" s="159"/>
      <c r="I110" s="149"/>
      <c r="J110" s="230"/>
      <c r="K110" s="159"/>
      <c r="L110" s="160"/>
      <c r="M110" s="161"/>
      <c r="N110" s="160"/>
      <c r="O110" s="121" t="str">
        <f t="shared" si="3"/>
        <v xml:space="preserve"> </v>
      </c>
      <c r="P110" s="121" t="str">
        <f t="shared" si="4"/>
        <v xml:space="preserve"> </v>
      </c>
      <c r="Q110" s="121" t="str">
        <f t="shared" si="5"/>
        <v xml:space="preserve"> </v>
      </c>
      <c r="R110" s="44"/>
    </row>
    <row r="111" spans="1:18" ht="33.950000000000003" customHeight="1" x14ac:dyDescent="0.25">
      <c r="A111" s="46"/>
      <c r="B111" s="142"/>
      <c r="C111" s="146"/>
      <c r="D111" s="146"/>
      <c r="E111" s="224"/>
      <c r="F111" s="225"/>
      <c r="G111" s="159"/>
      <c r="H111" s="159"/>
      <c r="I111" s="149"/>
      <c r="J111" s="230"/>
      <c r="K111" s="159"/>
      <c r="L111" s="160"/>
      <c r="M111" s="161"/>
      <c r="N111" s="160"/>
      <c r="O111" s="121" t="str">
        <f t="shared" si="3"/>
        <v xml:space="preserve"> </v>
      </c>
      <c r="P111" s="121" t="str">
        <f t="shared" si="4"/>
        <v xml:space="preserve"> </v>
      </c>
      <c r="Q111" s="121" t="str">
        <f t="shared" si="5"/>
        <v xml:space="preserve"> </v>
      </c>
      <c r="R111" s="44"/>
    </row>
    <row r="112" spans="1:18" ht="33.950000000000003" customHeight="1" x14ac:dyDescent="0.25">
      <c r="A112" s="46"/>
      <c r="B112" s="142"/>
      <c r="C112" s="146"/>
      <c r="D112" s="146"/>
      <c r="E112" s="224"/>
      <c r="F112" s="225"/>
      <c r="G112" s="159"/>
      <c r="H112" s="159"/>
      <c r="I112" s="149"/>
      <c r="J112" s="230"/>
      <c r="K112" s="159"/>
      <c r="L112" s="160"/>
      <c r="M112" s="161"/>
      <c r="N112" s="160"/>
      <c r="O112" s="121" t="str">
        <f t="shared" si="3"/>
        <v xml:space="preserve"> </v>
      </c>
      <c r="P112" s="121" t="str">
        <f t="shared" si="4"/>
        <v xml:space="preserve"> </v>
      </c>
      <c r="Q112" s="121" t="str">
        <f t="shared" si="5"/>
        <v xml:space="preserve"> </v>
      </c>
      <c r="R112" s="44"/>
    </row>
    <row r="113" spans="1:18" ht="33.950000000000003" customHeight="1" x14ac:dyDescent="0.25">
      <c r="A113" s="46"/>
      <c r="B113" s="142"/>
      <c r="C113" s="146"/>
      <c r="D113" s="146"/>
      <c r="E113" s="224"/>
      <c r="F113" s="225"/>
      <c r="G113" s="159"/>
      <c r="H113" s="159"/>
      <c r="I113" s="149"/>
      <c r="J113" s="230"/>
      <c r="K113" s="159"/>
      <c r="L113" s="160"/>
      <c r="M113" s="161"/>
      <c r="N113" s="160"/>
      <c r="O113" s="121" t="str">
        <f t="shared" si="3"/>
        <v xml:space="preserve"> </v>
      </c>
      <c r="P113" s="121" t="str">
        <f t="shared" si="4"/>
        <v xml:space="preserve"> </v>
      </c>
      <c r="Q113" s="121" t="str">
        <f t="shared" si="5"/>
        <v xml:space="preserve"> </v>
      </c>
      <c r="R113" s="44"/>
    </row>
    <row r="114" spans="1:18" ht="33.950000000000003" customHeight="1" x14ac:dyDescent="0.25">
      <c r="A114" s="46"/>
      <c r="B114" s="142"/>
      <c r="C114" s="146"/>
      <c r="D114" s="146"/>
      <c r="E114" s="224"/>
      <c r="F114" s="225"/>
      <c r="G114" s="159"/>
      <c r="H114" s="159"/>
      <c r="I114" s="149"/>
      <c r="J114" s="230"/>
      <c r="K114" s="159"/>
      <c r="L114" s="160"/>
      <c r="M114" s="161"/>
      <c r="N114" s="160"/>
      <c r="O114" s="121" t="str">
        <f t="shared" si="3"/>
        <v xml:space="preserve"> </v>
      </c>
      <c r="P114" s="121" t="str">
        <f t="shared" si="4"/>
        <v xml:space="preserve"> </v>
      </c>
      <c r="Q114" s="121" t="str">
        <f t="shared" si="5"/>
        <v xml:space="preserve"> </v>
      </c>
      <c r="R114" s="44"/>
    </row>
    <row r="115" spans="1:18" ht="33.950000000000003" customHeight="1" x14ac:dyDescent="0.25">
      <c r="A115" s="46"/>
      <c r="B115" s="142"/>
      <c r="C115" s="146"/>
      <c r="D115" s="146"/>
      <c r="E115" s="224"/>
      <c r="F115" s="225"/>
      <c r="G115" s="159"/>
      <c r="H115" s="159"/>
      <c r="I115" s="149"/>
      <c r="J115" s="230"/>
      <c r="K115" s="159"/>
      <c r="L115" s="160"/>
      <c r="M115" s="161"/>
      <c r="N115" s="160"/>
      <c r="O115" s="121" t="str">
        <f t="shared" si="3"/>
        <v xml:space="preserve"> </v>
      </c>
      <c r="P115" s="121" t="str">
        <f t="shared" si="4"/>
        <v xml:space="preserve"> </v>
      </c>
      <c r="Q115" s="121" t="str">
        <f t="shared" si="5"/>
        <v xml:space="preserve"> </v>
      </c>
      <c r="R115" s="44"/>
    </row>
    <row r="116" spans="1:18" ht="33.950000000000003" customHeight="1" x14ac:dyDescent="0.25">
      <c r="A116" s="46"/>
      <c r="B116" s="142"/>
      <c r="C116" s="146"/>
      <c r="D116" s="146"/>
      <c r="E116" s="224"/>
      <c r="F116" s="225"/>
      <c r="G116" s="159"/>
      <c r="H116" s="159"/>
      <c r="I116" s="149"/>
      <c r="J116" s="230"/>
      <c r="K116" s="159"/>
      <c r="L116" s="160"/>
      <c r="M116" s="161"/>
      <c r="N116" s="160"/>
      <c r="O116" s="121" t="str">
        <f t="shared" si="3"/>
        <v xml:space="preserve"> </v>
      </c>
      <c r="P116" s="121" t="str">
        <f t="shared" si="4"/>
        <v xml:space="preserve"> </v>
      </c>
      <c r="Q116" s="121" t="str">
        <f t="shared" si="5"/>
        <v xml:space="preserve"> </v>
      </c>
      <c r="R116" s="44"/>
    </row>
    <row r="117" spans="1:18" ht="33.950000000000003" customHeight="1" x14ac:dyDescent="0.25">
      <c r="A117" s="46"/>
      <c r="B117" s="142"/>
      <c r="C117" s="146"/>
      <c r="D117" s="146"/>
      <c r="E117" s="224"/>
      <c r="F117" s="225"/>
      <c r="G117" s="159"/>
      <c r="H117" s="159"/>
      <c r="I117" s="149"/>
      <c r="J117" s="230"/>
      <c r="K117" s="159"/>
      <c r="L117" s="160"/>
      <c r="M117" s="161"/>
      <c r="N117" s="160"/>
      <c r="O117" s="121" t="str">
        <f t="shared" si="3"/>
        <v xml:space="preserve"> </v>
      </c>
      <c r="P117" s="121" t="str">
        <f t="shared" si="4"/>
        <v xml:space="preserve"> </v>
      </c>
      <c r="Q117" s="121" t="str">
        <f t="shared" si="5"/>
        <v xml:space="preserve"> </v>
      </c>
      <c r="R117" s="44"/>
    </row>
    <row r="118" spans="1:18" ht="33.950000000000003" customHeight="1" x14ac:dyDescent="0.25">
      <c r="A118" s="46"/>
      <c r="B118" s="142"/>
      <c r="C118" s="146"/>
      <c r="D118" s="146"/>
      <c r="E118" s="224"/>
      <c r="F118" s="225"/>
      <c r="G118" s="159"/>
      <c r="H118" s="159"/>
      <c r="I118" s="149"/>
      <c r="J118" s="230"/>
      <c r="K118" s="159"/>
      <c r="L118" s="160"/>
      <c r="M118" s="161"/>
      <c r="N118" s="160"/>
      <c r="O118" s="121" t="str">
        <f t="shared" si="3"/>
        <v xml:space="preserve"> </v>
      </c>
      <c r="P118" s="121" t="str">
        <f t="shared" si="4"/>
        <v xml:space="preserve"> </v>
      </c>
      <c r="Q118" s="121" t="str">
        <f t="shared" si="5"/>
        <v xml:space="preserve"> </v>
      </c>
      <c r="R118" s="44"/>
    </row>
    <row r="119" spans="1:18" ht="33.950000000000003" customHeight="1" x14ac:dyDescent="0.25">
      <c r="A119" s="46"/>
      <c r="B119" s="142"/>
      <c r="C119" s="146"/>
      <c r="D119" s="146"/>
      <c r="E119" s="224"/>
      <c r="F119" s="225"/>
      <c r="G119" s="159"/>
      <c r="H119" s="159"/>
      <c r="I119" s="149"/>
      <c r="J119" s="230"/>
      <c r="K119" s="159"/>
      <c r="L119" s="160"/>
      <c r="M119" s="161"/>
      <c r="N119" s="160"/>
      <c r="O119" s="121" t="str">
        <f t="shared" si="3"/>
        <v xml:space="preserve"> </v>
      </c>
      <c r="P119" s="121" t="str">
        <f t="shared" si="4"/>
        <v xml:space="preserve"> </v>
      </c>
      <c r="Q119" s="121" t="str">
        <f t="shared" si="5"/>
        <v xml:space="preserve"> </v>
      </c>
      <c r="R119" s="44"/>
    </row>
    <row r="120" spans="1:18" ht="33.950000000000003" customHeight="1" x14ac:dyDescent="0.25">
      <c r="A120" s="46"/>
      <c r="B120" s="142"/>
      <c r="C120" s="146"/>
      <c r="D120" s="146"/>
      <c r="E120" s="224"/>
      <c r="F120" s="225"/>
      <c r="G120" s="159"/>
      <c r="H120" s="159"/>
      <c r="I120" s="149"/>
      <c r="J120" s="230"/>
      <c r="K120" s="159"/>
      <c r="L120" s="160"/>
      <c r="M120" s="161"/>
      <c r="N120" s="160"/>
      <c r="O120" s="121" t="str">
        <f t="shared" si="3"/>
        <v xml:space="preserve"> </v>
      </c>
      <c r="P120" s="121" t="str">
        <f t="shared" si="4"/>
        <v xml:space="preserve"> </v>
      </c>
      <c r="Q120" s="121" t="str">
        <f t="shared" si="5"/>
        <v xml:space="preserve"> </v>
      </c>
      <c r="R120" s="44"/>
    </row>
    <row r="121" spans="1:18" ht="33.950000000000003" customHeight="1" x14ac:dyDescent="0.25">
      <c r="A121" s="46"/>
      <c r="B121" s="142"/>
      <c r="C121" s="146"/>
      <c r="D121" s="146"/>
      <c r="E121" s="224"/>
      <c r="F121" s="225"/>
      <c r="G121" s="159"/>
      <c r="H121" s="159"/>
      <c r="I121" s="149"/>
      <c r="J121" s="230"/>
      <c r="K121" s="159"/>
      <c r="L121" s="160"/>
      <c r="M121" s="161"/>
      <c r="N121" s="160"/>
      <c r="O121" s="121" t="str">
        <f t="shared" si="3"/>
        <v xml:space="preserve"> </v>
      </c>
      <c r="P121" s="121" t="str">
        <f t="shared" si="4"/>
        <v xml:space="preserve"> </v>
      </c>
      <c r="Q121" s="121" t="str">
        <f t="shared" si="5"/>
        <v xml:space="preserve"> </v>
      </c>
      <c r="R121" s="44"/>
    </row>
    <row r="122" spans="1:18" ht="33.950000000000003" customHeight="1" x14ac:dyDescent="0.25">
      <c r="A122" s="46"/>
      <c r="B122" s="142"/>
      <c r="C122" s="146"/>
      <c r="D122" s="146"/>
      <c r="E122" s="224"/>
      <c r="F122" s="225"/>
      <c r="G122" s="159"/>
      <c r="H122" s="159"/>
      <c r="I122" s="149"/>
      <c r="J122" s="230"/>
      <c r="K122" s="159"/>
      <c r="L122" s="160"/>
      <c r="M122" s="161"/>
      <c r="N122" s="160"/>
      <c r="O122" s="121" t="str">
        <f t="shared" si="3"/>
        <v xml:space="preserve"> </v>
      </c>
      <c r="P122" s="121" t="str">
        <f t="shared" si="4"/>
        <v xml:space="preserve"> </v>
      </c>
      <c r="Q122" s="121" t="str">
        <f t="shared" si="5"/>
        <v xml:space="preserve"> </v>
      </c>
      <c r="R122" s="44"/>
    </row>
    <row r="123" spans="1:18" ht="33.950000000000003" customHeight="1" x14ac:dyDescent="0.25">
      <c r="A123" s="46"/>
      <c r="B123" s="142"/>
      <c r="C123" s="146"/>
      <c r="D123" s="146"/>
      <c r="E123" s="224"/>
      <c r="F123" s="225"/>
      <c r="G123" s="159"/>
      <c r="H123" s="159"/>
      <c r="I123" s="149"/>
      <c r="J123" s="230"/>
      <c r="K123" s="159"/>
      <c r="L123" s="160"/>
      <c r="M123" s="161"/>
      <c r="N123" s="160"/>
      <c r="O123" s="121" t="str">
        <f t="shared" si="3"/>
        <v xml:space="preserve"> </v>
      </c>
      <c r="P123" s="121" t="str">
        <f t="shared" si="4"/>
        <v xml:space="preserve"> </v>
      </c>
      <c r="Q123" s="121" t="str">
        <f t="shared" si="5"/>
        <v xml:space="preserve"> </v>
      </c>
      <c r="R123" s="44"/>
    </row>
    <row r="124" spans="1:18" ht="33.950000000000003" customHeight="1" x14ac:dyDescent="0.25">
      <c r="A124" s="46"/>
      <c r="B124" s="142"/>
      <c r="C124" s="146"/>
      <c r="D124" s="146"/>
      <c r="E124" s="224"/>
      <c r="F124" s="225"/>
      <c r="G124" s="159"/>
      <c r="H124" s="159"/>
      <c r="I124" s="149"/>
      <c r="J124" s="230"/>
      <c r="K124" s="159"/>
      <c r="L124" s="160"/>
      <c r="M124" s="161"/>
      <c r="N124" s="160"/>
      <c r="O124" s="121" t="str">
        <f t="shared" si="3"/>
        <v xml:space="preserve"> </v>
      </c>
      <c r="P124" s="121" t="str">
        <f t="shared" si="4"/>
        <v xml:space="preserve"> </v>
      </c>
      <c r="Q124" s="121" t="str">
        <f t="shared" si="5"/>
        <v xml:space="preserve"> </v>
      </c>
      <c r="R124" s="44"/>
    </row>
    <row r="125" spans="1:18" ht="33.950000000000003" customHeight="1" x14ac:dyDescent="0.25">
      <c r="A125" s="46"/>
      <c r="B125" s="142"/>
      <c r="C125" s="146"/>
      <c r="D125" s="146"/>
      <c r="E125" s="224"/>
      <c r="F125" s="225"/>
      <c r="G125" s="159"/>
      <c r="H125" s="159"/>
      <c r="I125" s="149"/>
      <c r="J125" s="230"/>
      <c r="K125" s="159"/>
      <c r="L125" s="160"/>
      <c r="M125" s="161"/>
      <c r="N125" s="160"/>
      <c r="O125" s="121" t="str">
        <f t="shared" si="3"/>
        <v xml:space="preserve"> </v>
      </c>
      <c r="P125" s="121" t="str">
        <f t="shared" si="4"/>
        <v xml:space="preserve"> </v>
      </c>
      <c r="Q125" s="121" t="str">
        <f t="shared" si="5"/>
        <v xml:space="preserve"> </v>
      </c>
      <c r="R125" s="44"/>
    </row>
    <row r="126" spans="1:18" ht="33.950000000000003" customHeight="1" x14ac:dyDescent="0.25">
      <c r="A126" s="46"/>
      <c r="B126" s="142"/>
      <c r="C126" s="146"/>
      <c r="D126" s="146"/>
      <c r="E126" s="224"/>
      <c r="F126" s="225"/>
      <c r="G126" s="159"/>
      <c r="H126" s="159"/>
      <c r="I126" s="149"/>
      <c r="J126" s="230"/>
      <c r="K126" s="159"/>
      <c r="L126" s="160"/>
      <c r="M126" s="161"/>
      <c r="N126" s="160"/>
      <c r="O126" s="121" t="str">
        <f t="shared" si="3"/>
        <v xml:space="preserve"> </v>
      </c>
      <c r="P126" s="121" t="str">
        <f t="shared" si="4"/>
        <v xml:space="preserve"> </v>
      </c>
      <c r="Q126" s="121" t="str">
        <f t="shared" si="5"/>
        <v xml:space="preserve"> </v>
      </c>
      <c r="R126" s="44"/>
    </row>
    <row r="127" spans="1:18" ht="33.950000000000003" customHeight="1" x14ac:dyDescent="0.25">
      <c r="A127" s="46"/>
      <c r="B127" s="142"/>
      <c r="C127" s="146"/>
      <c r="D127" s="146"/>
      <c r="E127" s="224"/>
      <c r="F127" s="225"/>
      <c r="G127" s="159"/>
      <c r="H127" s="159"/>
      <c r="I127" s="149"/>
      <c r="J127" s="230"/>
      <c r="K127" s="159"/>
      <c r="L127" s="160"/>
      <c r="M127" s="161"/>
      <c r="N127" s="160"/>
      <c r="O127" s="121" t="str">
        <f t="shared" si="3"/>
        <v xml:space="preserve"> </v>
      </c>
      <c r="P127" s="121" t="str">
        <f t="shared" si="4"/>
        <v xml:space="preserve"> </v>
      </c>
      <c r="Q127" s="121" t="str">
        <f t="shared" si="5"/>
        <v xml:space="preserve"> </v>
      </c>
      <c r="R127" s="44"/>
    </row>
    <row r="128" spans="1:18" ht="33.950000000000003" customHeight="1" x14ac:dyDescent="0.25">
      <c r="A128" s="46"/>
      <c r="B128" s="142"/>
      <c r="C128" s="146"/>
      <c r="D128" s="146"/>
      <c r="E128" s="224"/>
      <c r="F128" s="225"/>
      <c r="G128" s="159"/>
      <c r="H128" s="159"/>
      <c r="I128" s="149"/>
      <c r="J128" s="230"/>
      <c r="K128" s="159"/>
      <c r="L128" s="160"/>
      <c r="M128" s="161"/>
      <c r="N128" s="160"/>
      <c r="O128" s="121" t="str">
        <f t="shared" si="3"/>
        <v xml:space="preserve"> </v>
      </c>
      <c r="P128" s="121" t="str">
        <f t="shared" si="4"/>
        <v xml:space="preserve"> </v>
      </c>
      <c r="Q128" s="121" t="str">
        <f t="shared" si="5"/>
        <v xml:space="preserve"> </v>
      </c>
      <c r="R128" s="44"/>
    </row>
    <row r="129" spans="1:18" ht="33.950000000000003" customHeight="1" x14ac:dyDescent="0.25">
      <c r="A129" s="46"/>
      <c r="B129" s="142"/>
      <c r="C129" s="146"/>
      <c r="D129" s="146"/>
      <c r="E129" s="224"/>
      <c r="F129" s="225"/>
      <c r="G129" s="159"/>
      <c r="H129" s="159"/>
      <c r="I129" s="149"/>
      <c r="J129" s="230"/>
      <c r="K129" s="159"/>
      <c r="L129" s="160"/>
      <c r="M129" s="161"/>
      <c r="N129" s="160"/>
      <c r="O129" s="121" t="str">
        <f t="shared" si="3"/>
        <v xml:space="preserve"> </v>
      </c>
      <c r="P129" s="121" t="str">
        <f t="shared" si="4"/>
        <v xml:space="preserve"> </v>
      </c>
      <c r="Q129" s="121" t="str">
        <f t="shared" si="5"/>
        <v xml:space="preserve"> </v>
      </c>
      <c r="R129" s="44"/>
    </row>
    <row r="130" spans="1:18" ht="33.950000000000003" customHeight="1" x14ac:dyDescent="0.25">
      <c r="A130" s="46"/>
      <c r="B130" s="142"/>
      <c r="C130" s="146"/>
      <c r="D130" s="146"/>
      <c r="E130" s="224"/>
      <c r="F130" s="225"/>
      <c r="G130" s="159"/>
      <c r="H130" s="159"/>
      <c r="I130" s="149"/>
      <c r="J130" s="230"/>
      <c r="K130" s="159"/>
      <c r="L130" s="160"/>
      <c r="M130" s="161"/>
      <c r="N130" s="160"/>
      <c r="O130" s="121" t="str">
        <f t="shared" si="3"/>
        <v xml:space="preserve"> </v>
      </c>
      <c r="P130" s="121" t="str">
        <f t="shared" si="4"/>
        <v xml:space="preserve"> </v>
      </c>
      <c r="Q130" s="121" t="str">
        <f t="shared" si="5"/>
        <v xml:space="preserve"> </v>
      </c>
      <c r="R130" s="44"/>
    </row>
    <row r="131" spans="1:18" ht="33.950000000000003" customHeight="1" x14ac:dyDescent="0.25">
      <c r="A131" s="46"/>
      <c r="B131" s="142"/>
      <c r="C131" s="146"/>
      <c r="D131" s="146"/>
      <c r="E131" s="224"/>
      <c r="F131" s="225"/>
      <c r="G131" s="159"/>
      <c r="H131" s="159"/>
      <c r="I131" s="149"/>
      <c r="J131" s="230"/>
      <c r="K131" s="159"/>
      <c r="L131" s="160"/>
      <c r="M131" s="161"/>
      <c r="N131" s="160"/>
      <c r="O131" s="121" t="str">
        <f t="shared" si="3"/>
        <v xml:space="preserve"> </v>
      </c>
      <c r="P131" s="121" t="str">
        <f t="shared" si="4"/>
        <v xml:space="preserve"> </v>
      </c>
      <c r="Q131" s="121" t="str">
        <f t="shared" si="5"/>
        <v xml:space="preserve"> </v>
      </c>
      <c r="R131" s="44"/>
    </row>
    <row r="132" spans="1:18" ht="33.950000000000003" customHeight="1" x14ac:dyDescent="0.25">
      <c r="A132" s="46"/>
      <c r="B132" s="142"/>
      <c r="C132" s="146"/>
      <c r="D132" s="146"/>
      <c r="E132" s="224"/>
      <c r="F132" s="225"/>
      <c r="G132" s="159"/>
      <c r="H132" s="159"/>
      <c r="I132" s="149"/>
      <c r="J132" s="230"/>
      <c r="K132" s="159"/>
      <c r="L132" s="160"/>
      <c r="M132" s="161"/>
      <c r="N132" s="160"/>
      <c r="O132" s="121" t="str">
        <f t="shared" si="3"/>
        <v xml:space="preserve"> </v>
      </c>
      <c r="P132" s="121" t="str">
        <f t="shared" si="4"/>
        <v xml:space="preserve"> </v>
      </c>
      <c r="Q132" s="121" t="str">
        <f t="shared" si="5"/>
        <v xml:space="preserve"> </v>
      </c>
      <c r="R132" s="44"/>
    </row>
    <row r="133" spans="1:18" ht="33.950000000000003" customHeight="1" x14ac:dyDescent="0.25">
      <c r="A133" s="46"/>
      <c r="B133" s="142"/>
      <c r="C133" s="146"/>
      <c r="D133" s="146"/>
      <c r="E133" s="224"/>
      <c r="F133" s="225"/>
      <c r="G133" s="159"/>
      <c r="H133" s="159"/>
      <c r="I133" s="149"/>
      <c r="J133" s="230"/>
      <c r="K133" s="159"/>
      <c r="L133" s="160"/>
      <c r="M133" s="161"/>
      <c r="N133" s="160"/>
      <c r="O133" s="121" t="str">
        <f t="shared" si="3"/>
        <v xml:space="preserve"> </v>
      </c>
      <c r="P133" s="121" t="str">
        <f t="shared" si="4"/>
        <v xml:space="preserve"> </v>
      </c>
      <c r="Q133" s="121" t="str">
        <f t="shared" si="5"/>
        <v xml:space="preserve"> </v>
      </c>
      <c r="R133" s="44"/>
    </row>
    <row r="134" spans="1:18" ht="33.950000000000003" customHeight="1" x14ac:dyDescent="0.25">
      <c r="A134" s="46"/>
      <c r="B134" s="142"/>
      <c r="C134" s="146"/>
      <c r="D134" s="146"/>
      <c r="E134" s="224"/>
      <c r="F134" s="225"/>
      <c r="G134" s="159"/>
      <c r="H134" s="159"/>
      <c r="I134" s="149"/>
      <c r="J134" s="230"/>
      <c r="K134" s="159"/>
      <c r="L134" s="160"/>
      <c r="M134" s="161"/>
      <c r="N134" s="160"/>
      <c r="O134" s="121" t="str">
        <f t="shared" si="3"/>
        <v xml:space="preserve"> </v>
      </c>
      <c r="P134" s="121" t="str">
        <f t="shared" si="4"/>
        <v xml:space="preserve"> </v>
      </c>
      <c r="Q134" s="121" t="str">
        <f t="shared" si="5"/>
        <v xml:space="preserve"> </v>
      </c>
      <c r="R134" s="44"/>
    </row>
    <row r="135" spans="1:18" ht="33.950000000000003" customHeight="1" x14ac:dyDescent="0.25">
      <c r="A135" s="46"/>
      <c r="B135" s="142"/>
      <c r="C135" s="146"/>
      <c r="D135" s="146"/>
      <c r="E135" s="224"/>
      <c r="F135" s="225"/>
      <c r="G135" s="159"/>
      <c r="H135" s="159"/>
      <c r="I135" s="149"/>
      <c r="J135" s="230"/>
      <c r="K135" s="159"/>
      <c r="L135" s="160"/>
      <c r="M135" s="161"/>
      <c r="N135" s="160"/>
      <c r="O135" s="121" t="str">
        <f t="shared" si="3"/>
        <v xml:space="preserve"> </v>
      </c>
      <c r="P135" s="121" t="str">
        <f t="shared" si="4"/>
        <v xml:space="preserve"> </v>
      </c>
      <c r="Q135" s="121" t="str">
        <f t="shared" si="5"/>
        <v xml:space="preserve"> </v>
      </c>
      <c r="R135" s="44"/>
    </row>
    <row r="136" spans="1:18" ht="33.950000000000003" customHeight="1" x14ac:dyDescent="0.25">
      <c r="A136" s="46"/>
      <c r="B136" s="142"/>
      <c r="C136" s="146"/>
      <c r="D136" s="146"/>
      <c r="E136" s="224"/>
      <c r="F136" s="225"/>
      <c r="G136" s="159"/>
      <c r="H136" s="159"/>
      <c r="I136" s="149"/>
      <c r="J136" s="230"/>
      <c r="K136" s="159"/>
      <c r="L136" s="160"/>
      <c r="M136" s="161"/>
      <c r="N136" s="160"/>
      <c r="O136" s="121" t="str">
        <f t="shared" si="3"/>
        <v xml:space="preserve"> </v>
      </c>
      <c r="P136" s="121" t="str">
        <f t="shared" si="4"/>
        <v xml:space="preserve"> </v>
      </c>
      <c r="Q136" s="121" t="str">
        <f t="shared" si="5"/>
        <v xml:space="preserve"> </v>
      </c>
      <c r="R136" s="44"/>
    </row>
    <row r="137" spans="1:18" ht="33.950000000000003" customHeight="1" x14ac:dyDescent="0.25">
      <c r="A137" s="46"/>
      <c r="B137" s="142"/>
      <c r="C137" s="146"/>
      <c r="D137" s="146"/>
      <c r="E137" s="224"/>
      <c r="F137" s="225"/>
      <c r="G137" s="159"/>
      <c r="H137" s="159"/>
      <c r="I137" s="149"/>
      <c r="J137" s="230"/>
      <c r="K137" s="159"/>
      <c r="L137" s="160"/>
      <c r="M137" s="161"/>
      <c r="N137" s="160"/>
      <c r="O137" s="121" t="str">
        <f t="shared" si="3"/>
        <v xml:space="preserve"> </v>
      </c>
      <c r="P137" s="121" t="str">
        <f t="shared" si="4"/>
        <v xml:space="preserve"> </v>
      </c>
      <c r="Q137" s="121" t="str">
        <f t="shared" si="5"/>
        <v xml:space="preserve"> </v>
      </c>
      <c r="R137" s="44"/>
    </row>
    <row r="138" spans="1:18" ht="33.950000000000003" customHeight="1" x14ac:dyDescent="0.25">
      <c r="A138" s="46"/>
      <c r="B138" s="142"/>
      <c r="C138" s="146"/>
      <c r="D138" s="146"/>
      <c r="E138" s="224"/>
      <c r="F138" s="225"/>
      <c r="G138" s="159"/>
      <c r="H138" s="159"/>
      <c r="I138" s="149"/>
      <c r="J138" s="230"/>
      <c r="K138" s="159"/>
      <c r="L138" s="160"/>
      <c r="M138" s="161"/>
      <c r="N138" s="160"/>
      <c r="O138" s="121" t="str">
        <f t="shared" si="3"/>
        <v xml:space="preserve"> </v>
      </c>
      <c r="P138" s="121" t="str">
        <f t="shared" si="4"/>
        <v xml:space="preserve"> </v>
      </c>
      <c r="Q138" s="121" t="str">
        <f t="shared" si="5"/>
        <v xml:space="preserve"> </v>
      </c>
      <c r="R138" s="44"/>
    </row>
    <row r="139" spans="1:18" ht="33.950000000000003" customHeight="1" x14ac:dyDescent="0.25">
      <c r="A139" s="46"/>
      <c r="B139" s="142"/>
      <c r="C139" s="146"/>
      <c r="D139" s="146"/>
      <c r="E139" s="224"/>
      <c r="F139" s="225"/>
      <c r="G139" s="159"/>
      <c r="H139" s="159"/>
      <c r="I139" s="149"/>
      <c r="J139" s="230"/>
      <c r="K139" s="159"/>
      <c r="L139" s="160"/>
      <c r="M139" s="161"/>
      <c r="N139" s="160"/>
      <c r="O139" s="121" t="str">
        <f t="shared" si="3"/>
        <v xml:space="preserve"> </v>
      </c>
      <c r="P139" s="121" t="str">
        <f t="shared" si="4"/>
        <v xml:space="preserve"> </v>
      </c>
      <c r="Q139" s="121" t="str">
        <f t="shared" si="5"/>
        <v xml:space="preserve"> </v>
      </c>
      <c r="R139" s="44"/>
    </row>
    <row r="140" spans="1:18" ht="33.950000000000003" customHeight="1" x14ac:dyDescent="0.25">
      <c r="A140" s="46"/>
      <c r="B140" s="142"/>
      <c r="C140" s="146"/>
      <c r="D140" s="146"/>
      <c r="E140" s="224"/>
      <c r="F140" s="225"/>
      <c r="G140" s="159"/>
      <c r="H140" s="159"/>
      <c r="I140" s="149"/>
      <c r="J140" s="230"/>
      <c r="K140" s="159"/>
      <c r="L140" s="160"/>
      <c r="M140" s="161"/>
      <c r="N140" s="160"/>
      <c r="O140" s="121" t="str">
        <f t="shared" si="3"/>
        <v xml:space="preserve"> </v>
      </c>
      <c r="P140" s="121" t="str">
        <f t="shared" si="4"/>
        <v xml:space="preserve"> </v>
      </c>
      <c r="Q140" s="121" t="str">
        <f t="shared" si="5"/>
        <v xml:space="preserve"> </v>
      </c>
      <c r="R140" s="44"/>
    </row>
    <row r="141" spans="1:18" ht="33.950000000000003" customHeight="1" x14ac:dyDescent="0.25">
      <c r="A141" s="46"/>
      <c r="B141" s="142"/>
      <c r="C141" s="146"/>
      <c r="D141" s="146"/>
      <c r="E141" s="224"/>
      <c r="F141" s="225"/>
      <c r="G141" s="159"/>
      <c r="H141" s="159"/>
      <c r="I141" s="149"/>
      <c r="J141" s="230"/>
      <c r="K141" s="159"/>
      <c r="L141" s="160"/>
      <c r="M141" s="161"/>
      <c r="N141" s="160"/>
      <c r="O141" s="121" t="str">
        <f t="shared" si="3"/>
        <v xml:space="preserve"> </v>
      </c>
      <c r="P141" s="121" t="str">
        <f t="shared" si="4"/>
        <v xml:space="preserve"> </v>
      </c>
      <c r="Q141" s="121" t="str">
        <f t="shared" si="5"/>
        <v xml:space="preserve"> </v>
      </c>
      <c r="R141" s="44"/>
    </row>
    <row r="142" spans="1:18" ht="33.950000000000003" customHeight="1" x14ac:dyDescent="0.25">
      <c r="A142" s="46"/>
      <c r="B142" s="142"/>
      <c r="C142" s="146"/>
      <c r="D142" s="146"/>
      <c r="E142" s="224"/>
      <c r="F142" s="225"/>
      <c r="G142" s="159"/>
      <c r="H142" s="159"/>
      <c r="I142" s="149"/>
      <c r="J142" s="230"/>
      <c r="K142" s="159"/>
      <c r="L142" s="160"/>
      <c r="M142" s="161"/>
      <c r="N142" s="160"/>
      <c r="O142" s="121" t="str">
        <f t="shared" ref="O142:O150" si="6">IF(I142=0," ",I142)</f>
        <v xml:space="preserve"> </v>
      </c>
      <c r="P142" s="121" t="str">
        <f t="shared" ref="P142:P150" si="7">IF(J142=0," ",J142)</f>
        <v xml:space="preserve"> </v>
      </c>
      <c r="Q142" s="121" t="str">
        <f t="shared" ref="Q142:Q150" si="8">IF(K142=0," ",K142)</f>
        <v xml:space="preserve"> </v>
      </c>
      <c r="R142" s="44"/>
    </row>
    <row r="143" spans="1:18" ht="33.950000000000003" customHeight="1" x14ac:dyDescent="0.25">
      <c r="A143" s="46"/>
      <c r="B143" s="142"/>
      <c r="C143" s="146"/>
      <c r="D143" s="146"/>
      <c r="E143" s="224"/>
      <c r="F143" s="225"/>
      <c r="G143" s="159"/>
      <c r="H143" s="159"/>
      <c r="I143" s="149"/>
      <c r="J143" s="230"/>
      <c r="K143" s="159"/>
      <c r="L143" s="160"/>
      <c r="M143" s="161"/>
      <c r="N143" s="160"/>
      <c r="O143" s="121" t="str">
        <f t="shared" si="6"/>
        <v xml:space="preserve"> </v>
      </c>
      <c r="P143" s="121" t="str">
        <f t="shared" si="7"/>
        <v xml:space="preserve"> </v>
      </c>
      <c r="Q143" s="121" t="str">
        <f t="shared" si="8"/>
        <v xml:space="preserve"> </v>
      </c>
      <c r="R143" s="44"/>
    </row>
    <row r="144" spans="1:18" ht="33.950000000000003" customHeight="1" x14ac:dyDescent="0.25">
      <c r="A144" s="46"/>
      <c r="B144" s="142"/>
      <c r="C144" s="146"/>
      <c r="D144" s="146"/>
      <c r="E144" s="224"/>
      <c r="F144" s="225"/>
      <c r="G144" s="159"/>
      <c r="H144" s="159"/>
      <c r="I144" s="149"/>
      <c r="J144" s="230"/>
      <c r="K144" s="159"/>
      <c r="L144" s="160"/>
      <c r="M144" s="161"/>
      <c r="N144" s="160"/>
      <c r="O144" s="121" t="str">
        <f t="shared" si="6"/>
        <v xml:space="preserve"> </v>
      </c>
      <c r="P144" s="121" t="str">
        <f t="shared" si="7"/>
        <v xml:space="preserve"> </v>
      </c>
      <c r="Q144" s="121" t="str">
        <f t="shared" si="8"/>
        <v xml:space="preserve"> </v>
      </c>
      <c r="R144" s="44"/>
    </row>
    <row r="145" spans="1:18" ht="33.950000000000003" customHeight="1" x14ac:dyDescent="0.25">
      <c r="A145" s="46"/>
      <c r="B145" s="142"/>
      <c r="C145" s="146"/>
      <c r="D145" s="146"/>
      <c r="E145" s="224"/>
      <c r="F145" s="225"/>
      <c r="G145" s="159"/>
      <c r="H145" s="159"/>
      <c r="I145" s="149"/>
      <c r="J145" s="230"/>
      <c r="K145" s="159"/>
      <c r="L145" s="160"/>
      <c r="M145" s="161"/>
      <c r="N145" s="160"/>
      <c r="O145" s="121" t="str">
        <f t="shared" si="6"/>
        <v xml:space="preserve"> </v>
      </c>
      <c r="P145" s="121" t="str">
        <f t="shared" si="7"/>
        <v xml:space="preserve"> </v>
      </c>
      <c r="Q145" s="121" t="str">
        <f t="shared" si="8"/>
        <v xml:space="preserve"> </v>
      </c>
      <c r="R145" s="44"/>
    </row>
    <row r="146" spans="1:18" ht="33.950000000000003" customHeight="1" x14ac:dyDescent="0.25">
      <c r="A146" s="46"/>
      <c r="B146" s="142"/>
      <c r="C146" s="146"/>
      <c r="D146" s="146"/>
      <c r="E146" s="224"/>
      <c r="F146" s="225"/>
      <c r="G146" s="159"/>
      <c r="H146" s="159"/>
      <c r="I146" s="149"/>
      <c r="J146" s="230"/>
      <c r="K146" s="159"/>
      <c r="L146" s="160"/>
      <c r="M146" s="161"/>
      <c r="N146" s="160"/>
      <c r="O146" s="121" t="str">
        <f t="shared" si="6"/>
        <v xml:space="preserve"> </v>
      </c>
      <c r="P146" s="121" t="str">
        <f t="shared" si="7"/>
        <v xml:space="preserve"> </v>
      </c>
      <c r="Q146" s="121" t="str">
        <f t="shared" si="8"/>
        <v xml:space="preserve"> </v>
      </c>
      <c r="R146" s="44"/>
    </row>
    <row r="147" spans="1:18" ht="33.950000000000003" customHeight="1" x14ac:dyDescent="0.25">
      <c r="A147" s="46"/>
      <c r="B147" s="142"/>
      <c r="C147" s="146"/>
      <c r="D147" s="146"/>
      <c r="E147" s="982"/>
      <c r="F147" s="983"/>
      <c r="G147" s="159"/>
      <c r="H147" s="159"/>
      <c r="I147" s="149"/>
      <c r="J147" s="230"/>
      <c r="K147" s="159"/>
      <c r="L147" s="160"/>
      <c r="M147" s="161"/>
      <c r="N147" s="160"/>
      <c r="O147" s="121" t="str">
        <f t="shared" si="6"/>
        <v xml:space="preserve"> </v>
      </c>
      <c r="P147" s="121" t="str">
        <f t="shared" si="7"/>
        <v xml:space="preserve"> </v>
      </c>
      <c r="Q147" s="121" t="str">
        <f t="shared" si="8"/>
        <v xml:space="preserve"> </v>
      </c>
      <c r="R147" s="44"/>
    </row>
    <row r="148" spans="1:18" ht="33.950000000000003" customHeight="1" x14ac:dyDescent="0.25">
      <c r="A148" s="46"/>
      <c r="B148" s="142"/>
      <c r="C148" s="146"/>
      <c r="D148" s="146"/>
      <c r="E148" s="982"/>
      <c r="F148" s="983"/>
      <c r="G148" s="146"/>
      <c r="H148" s="159"/>
      <c r="I148" s="149"/>
      <c r="J148" s="230"/>
      <c r="K148" s="159"/>
      <c r="L148" s="159"/>
      <c r="M148" s="146"/>
      <c r="N148" s="159"/>
      <c r="O148" s="121" t="str">
        <f t="shared" si="6"/>
        <v xml:space="preserve"> </v>
      </c>
      <c r="P148" s="121" t="str">
        <f t="shared" si="7"/>
        <v xml:space="preserve"> </v>
      </c>
      <c r="Q148" s="121" t="str">
        <f t="shared" si="8"/>
        <v xml:space="preserve"> </v>
      </c>
      <c r="R148" s="44"/>
    </row>
    <row r="149" spans="1:18" ht="33.950000000000003" customHeight="1" x14ac:dyDescent="0.25">
      <c r="A149" s="46"/>
      <c r="B149" s="142"/>
      <c r="C149" s="146"/>
      <c r="D149" s="146"/>
      <c r="E149" s="982"/>
      <c r="F149" s="983"/>
      <c r="G149" s="146"/>
      <c r="H149" s="159"/>
      <c r="I149" s="149"/>
      <c r="J149" s="230"/>
      <c r="K149" s="159"/>
      <c r="L149" s="146"/>
      <c r="M149" s="225"/>
      <c r="N149" s="159"/>
      <c r="O149" s="121" t="str">
        <f t="shared" si="6"/>
        <v xml:space="preserve"> </v>
      </c>
      <c r="P149" s="121" t="str">
        <f t="shared" si="7"/>
        <v xml:space="preserve"> </v>
      </c>
      <c r="Q149" s="121" t="str">
        <f t="shared" si="8"/>
        <v xml:space="preserve"> </v>
      </c>
      <c r="R149" s="44"/>
    </row>
    <row r="150" spans="1:18" ht="33.950000000000003" customHeight="1" x14ac:dyDescent="0.25">
      <c r="A150" s="46"/>
      <c r="B150" s="142"/>
      <c r="C150" s="146"/>
      <c r="D150" s="146"/>
      <c r="E150" s="982"/>
      <c r="F150" s="983"/>
      <c r="G150" s="146"/>
      <c r="H150" s="159"/>
      <c r="I150" s="149"/>
      <c r="J150" s="230"/>
      <c r="K150" s="159"/>
      <c r="L150" s="159"/>
      <c r="M150" s="146"/>
      <c r="N150" s="159"/>
      <c r="O150" s="121" t="str">
        <f t="shared" si="6"/>
        <v xml:space="preserve"> </v>
      </c>
      <c r="P150" s="121" t="str">
        <f t="shared" si="7"/>
        <v xml:space="preserve"> </v>
      </c>
      <c r="Q150" s="121" t="str">
        <f t="shared" si="8"/>
        <v xml:space="preserve"> </v>
      </c>
      <c r="R150" s="44"/>
    </row>
    <row r="151" spans="1:18" ht="33.950000000000003" hidden="1" customHeight="1" x14ac:dyDescent="0.25">
      <c r="A151" s="46"/>
      <c r="B151" s="142"/>
      <c r="C151" s="143"/>
      <c r="D151" s="142"/>
      <c r="E151" s="996"/>
      <c r="F151" s="997"/>
      <c r="G151" s="142"/>
      <c r="H151" s="145"/>
      <c r="I151" s="149"/>
      <c r="J151" s="120" t="str">
        <f>IFERROR(VLOOKUP(I151,Datos!F:F,2,0),"")</f>
        <v/>
      </c>
      <c r="K151" s="121" t="str">
        <f>IFERROR(VLOOKUP(I151,Datos!A:D,2,0),"")</f>
        <v/>
      </c>
      <c r="L151" s="145"/>
      <c r="M151" s="142"/>
      <c r="N151" s="145"/>
      <c r="O151" s="121" t="str">
        <f>IF(I151=0," ",I151)</f>
        <v xml:space="preserve"> </v>
      </c>
      <c r="P151" s="120" t="str">
        <f>IFERROR(VLOOKUP(I151,Datos!F:F,2,0),"")</f>
        <v/>
      </c>
      <c r="Q151" s="121" t="str">
        <f>+K151</f>
        <v/>
      </c>
      <c r="R151" s="44"/>
    </row>
    <row r="152" spans="1:18" ht="33.950000000000003" hidden="1" customHeight="1" x14ac:dyDescent="0.25">
      <c r="A152" s="46"/>
      <c r="B152" s="142"/>
      <c r="C152" s="143"/>
      <c r="D152" s="142"/>
      <c r="E152" s="996"/>
      <c r="F152" s="997"/>
      <c r="G152" s="145"/>
      <c r="H152" s="145"/>
      <c r="I152" s="147"/>
      <c r="J152" s="120" t="str">
        <f>IFERROR(VLOOKUP(I152,Datos!F:F,2,0),"")</f>
        <v/>
      </c>
      <c r="K152" s="121" t="str">
        <f>IFERROR(VLOOKUP(I152,Datos!A:D,2,0),"")</f>
        <v/>
      </c>
      <c r="L152" s="147"/>
      <c r="M152" s="148"/>
      <c r="N152" s="141"/>
      <c r="O152" s="121" t="str">
        <f>IF(I152=0," ",I152)</f>
        <v xml:space="preserve"> </v>
      </c>
      <c r="P152" s="120" t="str">
        <f>IFERROR(VLOOKUP(I152,Datos!F:F,2,0),"")</f>
        <v/>
      </c>
      <c r="Q152" s="121" t="str">
        <f t="shared" ref="Q152:Q155" si="9">+K152</f>
        <v/>
      </c>
      <c r="R152" s="44"/>
    </row>
    <row r="153" spans="1:18" ht="33.950000000000003" hidden="1" customHeight="1" x14ac:dyDescent="0.25">
      <c r="A153" s="46"/>
      <c r="B153" s="142"/>
      <c r="C153" s="143"/>
      <c r="D153" s="142"/>
      <c r="E153" s="996"/>
      <c r="F153" s="997"/>
      <c r="G153" s="145"/>
      <c r="H153" s="145"/>
      <c r="I153" s="147"/>
      <c r="J153" s="120" t="str">
        <f>IFERROR(VLOOKUP(I153,Datos!F:F,2,0),"")</f>
        <v/>
      </c>
      <c r="K153" s="121" t="str">
        <f>IFERROR(VLOOKUP(I153,Datos!A:D,2,0),"")</f>
        <v/>
      </c>
      <c r="L153" s="147"/>
      <c r="M153" s="148"/>
      <c r="N153" s="141"/>
      <c r="O153" s="121" t="str">
        <f t="shared" ref="O153:O155" si="10">IF(I153=0," ",I153)</f>
        <v xml:space="preserve"> </v>
      </c>
      <c r="P153" s="120" t="str">
        <f>IFERROR(VLOOKUP(I153,Datos!F:F,2,0),"")</f>
        <v/>
      </c>
      <c r="Q153" s="121" t="str">
        <f t="shared" si="9"/>
        <v/>
      </c>
      <c r="R153" s="44"/>
    </row>
    <row r="154" spans="1:18" ht="33.950000000000003" hidden="1" customHeight="1" x14ac:dyDescent="0.25">
      <c r="A154" s="46"/>
      <c r="B154" s="142"/>
      <c r="C154" s="143"/>
      <c r="D154" s="142"/>
      <c r="E154" s="996"/>
      <c r="F154" s="997"/>
      <c r="G154" s="145"/>
      <c r="H154" s="145"/>
      <c r="I154" s="147"/>
      <c r="J154" s="120" t="str">
        <f>IFERROR(VLOOKUP(I154,Datos!F:F,2,0),"")</f>
        <v/>
      </c>
      <c r="K154" s="121" t="str">
        <f>IFERROR(VLOOKUP(I154,Datos!A:D,2,0),"")</f>
        <v/>
      </c>
      <c r="L154" s="147"/>
      <c r="M154" s="148"/>
      <c r="N154" s="141"/>
      <c r="O154" s="121" t="str">
        <f>IF(I154=0," ",I154)</f>
        <v xml:space="preserve"> </v>
      </c>
      <c r="P154" s="120" t="str">
        <f>IFERROR(VLOOKUP(I154,Datos!F:F,2,0),"")</f>
        <v/>
      </c>
      <c r="Q154" s="121" t="str">
        <f>+K154</f>
        <v/>
      </c>
      <c r="R154" s="44"/>
    </row>
    <row r="155" spans="1:18" ht="33.950000000000003" hidden="1" customHeight="1" x14ac:dyDescent="0.25">
      <c r="A155" s="46"/>
      <c r="B155" s="142"/>
      <c r="C155" s="143"/>
      <c r="D155" s="142"/>
      <c r="E155" s="996"/>
      <c r="F155" s="997"/>
      <c r="G155" s="145"/>
      <c r="H155" s="145"/>
      <c r="I155" s="147"/>
      <c r="J155" s="120" t="str">
        <f>IFERROR(VLOOKUP(I155,Datos!F:F,2,0),"")</f>
        <v/>
      </c>
      <c r="K155" s="121" t="str">
        <f>IFERROR(VLOOKUP(I155,Datos!A:D,2,0),"")</f>
        <v/>
      </c>
      <c r="L155" s="147"/>
      <c r="M155" s="148"/>
      <c r="N155" s="141"/>
      <c r="O155" s="121" t="str">
        <f t="shared" si="10"/>
        <v xml:space="preserve"> </v>
      </c>
      <c r="P155" s="120" t="str">
        <f>IFERROR(VLOOKUP(I155,Datos!F:F,2,0),"")</f>
        <v/>
      </c>
      <c r="Q155" s="121" t="str">
        <f t="shared" si="9"/>
        <v/>
      </c>
      <c r="R155" s="44"/>
    </row>
    <row r="156" spans="1:18" ht="30" customHeight="1" x14ac:dyDescent="0.25">
      <c r="A156" s="46"/>
      <c r="B156" s="1002" t="s">
        <v>86</v>
      </c>
      <c r="C156" s="1002"/>
      <c r="D156" s="1002"/>
      <c r="E156" s="1002"/>
      <c r="F156" s="1002"/>
      <c r="G156" s="1002"/>
      <c r="H156" s="1002"/>
      <c r="I156" s="1002"/>
      <c r="J156" s="1002"/>
      <c r="K156" s="1002"/>
      <c r="L156" s="1002"/>
      <c r="M156" s="1002"/>
      <c r="N156" s="1002"/>
      <c r="O156" s="1002"/>
      <c r="P156" s="1003"/>
      <c r="Q156" s="122">
        <f>COUNT(B13:B155)</f>
        <v>0</v>
      </c>
      <c r="R156" s="44"/>
    </row>
    <row r="157" spans="1:18" ht="21.75" customHeight="1" x14ac:dyDescent="0.25">
      <c r="A157" s="46"/>
      <c r="B157" s="123"/>
      <c r="C157" s="123"/>
      <c r="D157" s="123"/>
      <c r="E157" s="123"/>
      <c r="F157" s="123"/>
      <c r="G157" s="123"/>
      <c r="H157" s="1001"/>
      <c r="I157" s="1001"/>
      <c r="J157" s="1001"/>
      <c r="K157" s="1001"/>
      <c r="L157" s="1001"/>
      <c r="M157" s="1001"/>
      <c r="N157" s="123"/>
      <c r="O157" s="123"/>
      <c r="P157" s="123"/>
      <c r="Q157" s="123"/>
      <c r="R157" s="44"/>
    </row>
    <row r="158" spans="1:18" ht="21" customHeight="1" thickBot="1" x14ac:dyDescent="0.3">
      <c r="A158" s="124"/>
      <c r="B158" s="988" t="s">
        <v>85</v>
      </c>
      <c r="C158" s="988"/>
      <c r="D158" s="988"/>
      <c r="E158" s="988"/>
      <c r="F158" s="988"/>
      <c r="G158" s="988"/>
      <c r="H158" s="988"/>
      <c r="I158" s="988"/>
      <c r="J158" s="988"/>
      <c r="K158" s="988"/>
      <c r="L158" s="988"/>
      <c r="M158" s="988"/>
      <c r="N158" s="988"/>
      <c r="O158" s="988"/>
      <c r="P158" s="988"/>
      <c r="Q158" s="988"/>
      <c r="R158" s="125"/>
    </row>
  </sheetData>
  <protectedRanges>
    <protectedRange sqref="A7:B8 L7:N7 D8 H7:I7 L8:O8 J8 E7:E8 P7:W8" name="Rango2"/>
  </protectedRanges>
  <mergeCells count="64">
    <mergeCell ref="E152:F152"/>
    <mergeCell ref="H157:M157"/>
    <mergeCell ref="E26:F26"/>
    <mergeCell ref="E27:F27"/>
    <mergeCell ref="E28:F28"/>
    <mergeCell ref="E29:F29"/>
    <mergeCell ref="E30:F30"/>
    <mergeCell ref="E147:F147"/>
    <mergeCell ref="B156:P156"/>
    <mergeCell ref="E31:F31"/>
    <mergeCell ref="E32:F32"/>
    <mergeCell ref="E39:F39"/>
    <mergeCell ref="E40:F40"/>
    <mergeCell ref="B8:G8"/>
    <mergeCell ref="E13:F13"/>
    <mergeCell ref="E14:F14"/>
    <mergeCell ref="E15:F15"/>
    <mergeCell ref="D11:D12"/>
    <mergeCell ref="B10:D10"/>
    <mergeCell ref="B158:Q158"/>
    <mergeCell ref="B11:B12"/>
    <mergeCell ref="L11:Q11"/>
    <mergeCell ref="E11:K11"/>
    <mergeCell ref="E12:F12"/>
    <mergeCell ref="C11:C12"/>
    <mergeCell ref="E155:F155"/>
    <mergeCell ref="E153:F153"/>
    <mergeCell ref="E154:F154"/>
    <mergeCell ref="E151:F151"/>
    <mergeCell ref="E33:F33"/>
    <mergeCell ref="E148:F148"/>
    <mergeCell ref="E149:F149"/>
    <mergeCell ref="E150:F150"/>
    <mergeCell ref="E17:F17"/>
    <mergeCell ref="E18:F18"/>
    <mergeCell ref="P8:Q8"/>
    <mergeCell ref="E36:F36"/>
    <mergeCell ref="E37:F37"/>
    <mergeCell ref="E38:F38"/>
    <mergeCell ref="E24:F24"/>
    <mergeCell ref="E25:F25"/>
    <mergeCell ref="E23:F23"/>
    <mergeCell ref="E10:Q10"/>
    <mergeCell ref="E34:F34"/>
    <mergeCell ref="E35:F35"/>
    <mergeCell ref="E16:F16"/>
    <mergeCell ref="E21:F21"/>
    <mergeCell ref="E22:F22"/>
    <mergeCell ref="E19:F19"/>
    <mergeCell ref="E20:F20"/>
    <mergeCell ref="H8:N8"/>
    <mergeCell ref="B2:E5"/>
    <mergeCell ref="B6:Q6"/>
    <mergeCell ref="N7:O7"/>
    <mergeCell ref="D7:M7"/>
    <mergeCell ref="P2:Q2"/>
    <mergeCell ref="P5:Q5"/>
    <mergeCell ref="F2:N3"/>
    <mergeCell ref="F4:N4"/>
    <mergeCell ref="F5:N5"/>
    <mergeCell ref="P3:Q3"/>
    <mergeCell ref="P4:Q4"/>
    <mergeCell ref="B7:C7"/>
    <mergeCell ref="P7:Q7"/>
  </mergeCells>
  <dataValidations count="1">
    <dataValidation type="list" allowBlank="1" showInputMessage="1" showErrorMessage="1" sqref="I13:I150" xr:uid="{00000000-0002-0000-0400-000000000000}">
      <formula1>#REF!</formula1>
    </dataValidation>
  </dataValidations>
  <pageMargins left="3.937007874015748E-2" right="3.937007874015748E-2" top="0.55118110236220474" bottom="0.55118110236220474" header="0.31496062992125984" footer="0.31496062992125984"/>
  <pageSetup paperSize="206" fitToWidth="9" fitToHeight="9" orientation="landscape" r:id="rId1"/>
  <rowBreaks count="1" manualBreakCount="1">
    <brk id="18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400-000001000000}">
          <x14:formula1>
            <xm:f>Datos!#REF!</xm:f>
          </x14:formula1>
          <xm:sqref>N38:N147 N152:N155 N18:N21 N27:N32</xm:sqref>
        </x14:dataValidation>
        <x14:dataValidation type="list" allowBlank="1" showInputMessage="1" showErrorMessage="1" xr:uid="{00000000-0002-0000-0400-000002000000}">
          <x14:formula1>
            <xm:f>Datos!$H$2:$H$11</xm:f>
          </x14:formula1>
          <xm:sqref>P7:Q7</xm:sqref>
        </x14:dataValidation>
        <x14:dataValidation type="list" allowBlank="1" showInputMessage="1" showErrorMessage="1" xr:uid="{00000000-0002-0000-0400-000003000000}">
          <x14:formula1>
            <xm:f>Datos!$A$2:$A$19</xm:f>
          </x14:formula1>
          <xm:sqref>I151:I155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1:AN176"/>
  <sheetViews>
    <sheetView view="pageBreakPreview" zoomScaleSheetLayoutView="100" workbookViewId="0">
      <selection activeCell="H5" sqref="H5:N5"/>
    </sheetView>
  </sheetViews>
  <sheetFormatPr baseColWidth="10" defaultColWidth="11.42578125" defaultRowHeight="13.5" x14ac:dyDescent="0.25"/>
  <cols>
    <col min="1" max="1" width="1.140625" style="282" customWidth="1"/>
    <col min="2" max="2" width="3.5703125" style="282" customWidth="1"/>
    <col min="3" max="3" width="9" style="282" customWidth="1"/>
    <col min="4" max="4" width="11.7109375" style="282" customWidth="1"/>
    <col min="5" max="5" width="15.140625" style="282" customWidth="1"/>
    <col min="6" max="6" width="12.7109375" style="282" customWidth="1"/>
    <col min="7" max="7" width="17" style="282" customWidth="1"/>
    <col min="8" max="8" width="20.42578125" style="282" customWidth="1"/>
    <col min="9" max="9" width="16.5703125" style="282" customWidth="1"/>
    <col min="10" max="10" width="17.28515625" style="590" customWidth="1"/>
    <col min="11" max="11" width="15.5703125" style="590" customWidth="1"/>
    <col min="12" max="12" width="8.7109375" style="590" customWidth="1"/>
    <col min="13" max="13" width="11.7109375" style="590" customWidth="1"/>
    <col min="14" max="14" width="15" style="590" customWidth="1"/>
    <col min="15" max="15" width="12.7109375" style="590" customWidth="1"/>
    <col min="16" max="16" width="9.28515625" style="590" customWidth="1"/>
    <col min="17" max="17" width="12.42578125" style="590" customWidth="1"/>
    <col min="18" max="18" width="2.28515625" style="282" customWidth="1"/>
    <col min="19" max="36" width="11.42578125" style="282" hidden="1" customWidth="1"/>
    <col min="37" max="40" width="11.42578125" style="282" customWidth="1"/>
    <col min="41" max="16384" width="11.42578125" style="282"/>
  </cols>
  <sheetData>
    <row r="1" spans="1:40" ht="9.75" customHeight="1" x14ac:dyDescent="0.25">
      <c r="A1" s="576"/>
      <c r="B1" s="577"/>
      <c r="C1" s="577"/>
      <c r="D1" s="577"/>
      <c r="E1" s="577"/>
      <c r="F1" s="577"/>
      <c r="G1" s="577"/>
      <c r="H1" s="577"/>
      <c r="I1" s="577"/>
      <c r="J1" s="578"/>
      <c r="K1" s="578"/>
      <c r="L1" s="578"/>
      <c r="M1" s="578"/>
      <c r="N1" s="578"/>
      <c r="O1" s="578"/>
      <c r="P1" s="578"/>
      <c r="Q1" s="578"/>
      <c r="R1" s="579"/>
    </row>
    <row r="2" spans="1:40" ht="18" customHeight="1" x14ac:dyDescent="0.25">
      <c r="A2" s="580"/>
      <c r="B2" s="1010"/>
      <c r="C2" s="1011"/>
      <c r="D2" s="1011"/>
      <c r="E2" s="1011"/>
      <c r="F2" s="1011"/>
      <c r="G2" s="592"/>
      <c r="H2" s="1022" t="s">
        <v>601</v>
      </c>
      <c r="I2" s="1023"/>
      <c r="J2" s="1023"/>
      <c r="K2" s="1023"/>
      <c r="L2" s="1023"/>
      <c r="M2" s="1023"/>
      <c r="N2" s="1024"/>
      <c r="O2" s="383" t="s">
        <v>44</v>
      </c>
      <c r="P2" s="1016">
        <f>Datos!K2</f>
        <v>45293</v>
      </c>
      <c r="Q2" s="1016"/>
      <c r="R2" s="581"/>
    </row>
    <row r="3" spans="1:40" ht="18" customHeight="1" x14ac:dyDescent="0.25">
      <c r="A3" s="580"/>
      <c r="B3" s="1012"/>
      <c r="C3" s="1013"/>
      <c r="D3" s="1013"/>
      <c r="E3" s="1013"/>
      <c r="F3" s="1013"/>
      <c r="G3" s="593"/>
      <c r="H3" s="1025"/>
      <c r="I3" s="1026"/>
      <c r="J3" s="1026"/>
      <c r="K3" s="1026"/>
      <c r="L3" s="1026"/>
      <c r="M3" s="1026"/>
      <c r="N3" s="1027"/>
      <c r="O3" s="383" t="s">
        <v>43</v>
      </c>
      <c r="P3" s="1017" t="s">
        <v>379</v>
      </c>
      <c r="Q3" s="1017"/>
      <c r="R3" s="581"/>
    </row>
    <row r="4" spans="1:40" ht="18" customHeight="1" x14ac:dyDescent="0.25">
      <c r="A4" s="580"/>
      <c r="B4" s="1012"/>
      <c r="C4" s="1013"/>
      <c r="D4" s="1013"/>
      <c r="E4" s="1013"/>
      <c r="F4" s="1013"/>
      <c r="G4" s="593"/>
      <c r="H4" s="803" t="str">
        <f>'ÍNDICE 00'!C8</f>
        <v>LISTA DE ASIGNACIONES PARA TRASPASOS DE PUESTOS A OTRAS UNIDADES O INSTITUCIONES</v>
      </c>
      <c r="I4" s="804"/>
      <c r="J4" s="804"/>
      <c r="K4" s="804"/>
      <c r="L4" s="804"/>
      <c r="M4" s="804"/>
      <c r="N4" s="805"/>
      <c r="O4" s="383" t="s">
        <v>42</v>
      </c>
      <c r="P4" s="1018" t="s">
        <v>333</v>
      </c>
      <c r="Q4" s="1018"/>
      <c r="R4" s="581"/>
    </row>
    <row r="5" spans="1:40" ht="18" customHeight="1" x14ac:dyDescent="0.25">
      <c r="A5" s="580"/>
      <c r="B5" s="1014"/>
      <c r="C5" s="1015"/>
      <c r="D5" s="1015"/>
      <c r="E5" s="1015"/>
      <c r="F5" s="1015"/>
      <c r="G5" s="594"/>
      <c r="H5" s="1028" t="s">
        <v>365</v>
      </c>
      <c r="I5" s="1029"/>
      <c r="J5" s="1029"/>
      <c r="K5" s="1029"/>
      <c r="L5" s="1029"/>
      <c r="M5" s="1029"/>
      <c r="N5" s="1030"/>
      <c r="O5" s="383" t="s">
        <v>41</v>
      </c>
      <c r="P5" s="1006" t="str">
        <f>'ÍNDICE 00'!I8</f>
        <v>PRO-MDT-PTH-01 FOR 07 EXT</v>
      </c>
      <c r="Q5" s="1006"/>
      <c r="R5" s="581"/>
    </row>
    <row r="6" spans="1:40" ht="9.75" customHeight="1" x14ac:dyDescent="0.25">
      <c r="A6" s="580"/>
      <c r="E6" s="381"/>
      <c r="F6" s="381"/>
      <c r="G6" s="381"/>
      <c r="H6" s="381"/>
      <c r="I6" s="381"/>
      <c r="J6" s="381"/>
      <c r="K6" s="381"/>
      <c r="L6" s="381"/>
      <c r="M6" s="381"/>
      <c r="N6" s="381"/>
      <c r="O6" s="381"/>
      <c r="P6" s="382"/>
      <c r="Q6" s="382"/>
      <c r="R6" s="581"/>
    </row>
    <row r="7" spans="1:40" s="585" customFormat="1" ht="18.75" customHeight="1" x14ac:dyDescent="0.25">
      <c r="A7" s="573"/>
      <c r="B7" s="795" t="s">
        <v>37</v>
      </c>
      <c r="C7" s="791"/>
      <c r="D7" s="791"/>
      <c r="E7" s="791"/>
      <c r="F7" s="811"/>
      <c r="G7" s="811"/>
      <c r="H7" s="811"/>
      <c r="I7" s="811"/>
      <c r="J7" s="811"/>
      <c r="K7" s="791" t="s">
        <v>59</v>
      </c>
      <c r="L7" s="791"/>
      <c r="M7" s="811"/>
      <c r="N7" s="811"/>
      <c r="O7" s="811"/>
      <c r="P7" s="811"/>
      <c r="Q7" s="812"/>
      <c r="R7" s="582"/>
      <c r="S7" s="282"/>
      <c r="T7" s="282"/>
      <c r="U7" s="583"/>
      <c r="V7" s="282"/>
      <c r="W7" s="584"/>
      <c r="X7" s="282"/>
      <c r="Y7" s="583"/>
      <c r="Z7" s="282"/>
      <c r="AA7" s="584"/>
      <c r="AB7" s="282"/>
      <c r="AC7" s="583"/>
      <c r="AD7" s="282"/>
      <c r="AE7" s="584"/>
      <c r="AF7" s="282"/>
      <c r="AG7" s="583"/>
      <c r="AH7" s="282"/>
      <c r="AI7" s="584"/>
      <c r="AJ7" s="282"/>
      <c r="AK7" s="583"/>
      <c r="AL7" s="282"/>
      <c r="AM7" s="584"/>
      <c r="AN7" s="282"/>
    </row>
    <row r="8" spans="1:40" s="585" customFormat="1" ht="18.75" x14ac:dyDescent="0.25">
      <c r="A8" s="573"/>
      <c r="B8" s="792" t="s">
        <v>158</v>
      </c>
      <c r="C8" s="793"/>
      <c r="D8" s="793"/>
      <c r="E8" s="793"/>
      <c r="F8" s="1021"/>
      <c r="G8" s="1021"/>
      <c r="H8" s="1021"/>
      <c r="I8" s="1021"/>
      <c r="J8" s="1021"/>
      <c r="K8" s="794" t="s">
        <v>79</v>
      </c>
      <c r="L8" s="794"/>
      <c r="M8" s="1019"/>
      <c r="N8" s="1019"/>
      <c r="O8" s="1019"/>
      <c r="P8" s="1019"/>
      <c r="Q8" s="1020"/>
      <c r="R8" s="582"/>
      <c r="S8" s="282"/>
      <c r="T8" s="282"/>
      <c r="U8" s="583"/>
      <c r="V8" s="282"/>
      <c r="W8" s="584"/>
      <c r="X8" s="282"/>
      <c r="Y8" s="583"/>
      <c r="Z8" s="282"/>
      <c r="AA8" s="584"/>
      <c r="AB8" s="282"/>
      <c r="AC8" s="583"/>
      <c r="AD8" s="282"/>
      <c r="AE8" s="584"/>
      <c r="AF8" s="282"/>
      <c r="AG8" s="583"/>
      <c r="AH8" s="282"/>
      <c r="AI8" s="584"/>
      <c r="AJ8" s="282"/>
      <c r="AK8" s="583"/>
      <c r="AL8" s="282"/>
      <c r="AM8" s="584"/>
    </row>
    <row r="9" spans="1:40" ht="9.75" customHeight="1" x14ac:dyDescent="0.25">
      <c r="A9" s="580"/>
      <c r="I9" s="282" t="s">
        <v>154</v>
      </c>
      <c r="J9" s="282" t="s">
        <v>154</v>
      </c>
      <c r="K9" s="282"/>
      <c r="L9" s="282"/>
      <c r="M9" s="282"/>
      <c r="N9" s="282"/>
      <c r="O9" s="282"/>
      <c r="P9" s="282"/>
      <c r="Q9" s="282"/>
      <c r="R9" s="581"/>
    </row>
    <row r="10" spans="1:40" ht="16.5" customHeight="1" x14ac:dyDescent="0.25">
      <c r="A10" s="580"/>
      <c r="B10" s="1000" t="s">
        <v>38</v>
      </c>
      <c r="C10" s="1000"/>
      <c r="D10" s="1000"/>
      <c r="E10" s="1007"/>
      <c r="F10" s="1008"/>
      <c r="G10" s="1008"/>
      <c r="H10" s="1008"/>
      <c r="I10" s="1008"/>
      <c r="J10" s="1008"/>
      <c r="K10" s="1008"/>
      <c r="L10" s="1008"/>
      <c r="M10" s="1008"/>
      <c r="N10" s="1008"/>
      <c r="O10" s="1008"/>
      <c r="P10" s="1008"/>
      <c r="Q10" s="1009"/>
      <c r="R10" s="581"/>
    </row>
    <row r="11" spans="1:40" ht="30" customHeight="1" x14ac:dyDescent="0.25">
      <c r="A11" s="580"/>
      <c r="B11" s="118" t="s">
        <v>84</v>
      </c>
      <c r="C11" s="994" t="s">
        <v>8</v>
      </c>
      <c r="D11" s="995"/>
      <c r="E11" s="572" t="s">
        <v>5</v>
      </c>
      <c r="F11" s="572" t="s">
        <v>524</v>
      </c>
      <c r="G11" s="572" t="s">
        <v>522</v>
      </c>
      <c r="H11" s="572" t="s">
        <v>39</v>
      </c>
      <c r="I11" s="572" t="s">
        <v>7</v>
      </c>
      <c r="J11" s="572" t="s">
        <v>3</v>
      </c>
      <c r="K11" s="572" t="s">
        <v>6</v>
      </c>
      <c r="L11" s="572" t="s">
        <v>94</v>
      </c>
      <c r="M11" s="572" t="s">
        <v>10</v>
      </c>
      <c r="N11" s="572" t="s">
        <v>40</v>
      </c>
      <c r="O11" s="572" t="s">
        <v>523</v>
      </c>
      <c r="P11" s="1005" t="s">
        <v>47</v>
      </c>
      <c r="Q11" s="1005"/>
      <c r="R11" s="581"/>
      <c r="S11" s="571" t="s">
        <v>223</v>
      </c>
    </row>
    <row r="12" spans="1:40" ht="20.25" customHeight="1" x14ac:dyDescent="0.25">
      <c r="A12" s="580"/>
      <c r="B12" s="142"/>
      <c r="C12" s="996"/>
      <c r="D12" s="997"/>
      <c r="E12" s="304"/>
      <c r="F12" s="603"/>
      <c r="G12" s="142"/>
      <c r="H12" s="142"/>
      <c r="I12" s="142"/>
      <c r="J12" s="262"/>
      <c r="K12" s="571"/>
      <c r="L12" s="324"/>
      <c r="M12" s="586"/>
      <c r="N12" s="140"/>
      <c r="O12" s="600"/>
      <c r="P12" s="1004"/>
      <c r="Q12" s="1004"/>
      <c r="R12" s="581"/>
      <c r="S12" s="571" t="s">
        <v>203</v>
      </c>
    </row>
    <row r="13" spans="1:40" ht="20.25" customHeight="1" x14ac:dyDescent="0.25">
      <c r="A13" s="580"/>
      <c r="B13" s="142"/>
      <c r="C13" s="996"/>
      <c r="D13" s="997"/>
      <c r="E13" s="304"/>
      <c r="F13" s="603"/>
      <c r="G13" s="142"/>
      <c r="H13" s="142"/>
      <c r="I13" s="142"/>
      <c r="J13" s="262"/>
      <c r="K13" s="571"/>
      <c r="L13" s="324"/>
      <c r="M13" s="586"/>
      <c r="N13" s="140"/>
      <c r="O13" s="600"/>
      <c r="P13" s="1004"/>
      <c r="Q13" s="1004"/>
      <c r="R13" s="581"/>
      <c r="S13" s="571" t="s">
        <v>166</v>
      </c>
    </row>
    <row r="14" spans="1:40" ht="20.25" customHeight="1" x14ac:dyDescent="0.25">
      <c r="A14" s="580"/>
      <c r="B14" s="142"/>
      <c r="C14" s="996"/>
      <c r="D14" s="997"/>
      <c r="E14" s="304"/>
      <c r="F14" s="603"/>
      <c r="G14" s="142"/>
      <c r="H14" s="142"/>
      <c r="I14" s="142"/>
      <c r="J14" s="262"/>
      <c r="K14" s="571"/>
      <c r="L14" s="324"/>
      <c r="M14" s="586"/>
      <c r="N14" s="140"/>
      <c r="O14" s="600"/>
      <c r="P14" s="996"/>
      <c r="Q14" s="997"/>
      <c r="R14" s="581"/>
      <c r="S14" s="571" t="s">
        <v>204</v>
      </c>
    </row>
    <row r="15" spans="1:40" ht="20.25" customHeight="1" x14ac:dyDescent="0.25">
      <c r="A15" s="580"/>
      <c r="B15" s="142"/>
      <c r="C15" s="996"/>
      <c r="D15" s="997"/>
      <c r="E15" s="304"/>
      <c r="F15" s="603"/>
      <c r="G15" s="142"/>
      <c r="H15" s="142"/>
      <c r="I15" s="142"/>
      <c r="J15" s="262"/>
      <c r="K15" s="571"/>
      <c r="L15" s="324"/>
      <c r="M15" s="586"/>
      <c r="N15" s="140"/>
      <c r="O15" s="600"/>
      <c r="P15" s="1004"/>
      <c r="Q15" s="1004"/>
      <c r="R15" s="581"/>
      <c r="S15" s="571" t="s">
        <v>16</v>
      </c>
    </row>
    <row r="16" spans="1:40" ht="20.25" customHeight="1" x14ac:dyDescent="0.25">
      <c r="A16" s="580"/>
      <c r="B16" s="142"/>
      <c r="C16" s="996"/>
      <c r="D16" s="997"/>
      <c r="E16" s="304"/>
      <c r="F16" s="603"/>
      <c r="G16" s="142"/>
      <c r="H16" s="142"/>
      <c r="I16" s="142"/>
      <c r="J16" s="262"/>
      <c r="K16" s="571"/>
      <c r="L16" s="324"/>
      <c r="M16" s="586"/>
      <c r="N16" s="140"/>
      <c r="O16" s="600"/>
      <c r="P16" s="1004"/>
      <c r="Q16" s="1004"/>
      <c r="R16" s="581"/>
      <c r="S16" s="571" t="s">
        <v>15</v>
      </c>
    </row>
    <row r="17" spans="1:19" ht="20.25" customHeight="1" x14ac:dyDescent="0.25">
      <c r="A17" s="580"/>
      <c r="B17" s="142"/>
      <c r="C17" s="996"/>
      <c r="D17" s="997"/>
      <c r="E17" s="304"/>
      <c r="F17" s="603"/>
      <c r="G17" s="142"/>
      <c r="H17" s="142"/>
      <c r="I17" s="142"/>
      <c r="J17" s="262"/>
      <c r="K17" s="571"/>
      <c r="L17" s="324"/>
      <c r="M17" s="586"/>
      <c r="N17" s="140"/>
      <c r="O17" s="600"/>
      <c r="P17" s="1004"/>
      <c r="Q17" s="1004"/>
      <c r="R17" s="581"/>
      <c r="S17" s="571" t="s">
        <v>14</v>
      </c>
    </row>
    <row r="18" spans="1:19" ht="20.25" customHeight="1" x14ac:dyDescent="0.25">
      <c r="A18" s="580"/>
      <c r="B18" s="142"/>
      <c r="C18" s="996"/>
      <c r="D18" s="997"/>
      <c r="E18" s="304"/>
      <c r="F18" s="603"/>
      <c r="G18" s="142"/>
      <c r="H18" s="142"/>
      <c r="I18" s="142"/>
      <c r="J18" s="262"/>
      <c r="K18" s="571"/>
      <c r="L18" s="324"/>
      <c r="M18" s="586"/>
      <c r="N18" s="140"/>
      <c r="O18" s="600"/>
      <c r="P18" s="1004"/>
      <c r="Q18" s="1004"/>
      <c r="R18" s="581"/>
      <c r="S18" s="571" t="s">
        <v>127</v>
      </c>
    </row>
    <row r="19" spans="1:19" ht="20.25" customHeight="1" x14ac:dyDescent="0.25">
      <c r="A19" s="580"/>
      <c r="B19" s="142"/>
      <c r="C19" s="996"/>
      <c r="D19" s="997"/>
      <c r="E19" s="304"/>
      <c r="F19" s="603"/>
      <c r="G19" s="142"/>
      <c r="H19" s="142"/>
      <c r="I19" s="142"/>
      <c r="J19" s="262"/>
      <c r="K19" s="571"/>
      <c r="L19" s="324"/>
      <c r="M19" s="586"/>
      <c r="N19" s="140"/>
      <c r="O19" s="600"/>
      <c r="P19" s="1004"/>
      <c r="Q19" s="1004"/>
      <c r="R19" s="581"/>
    </row>
    <row r="20" spans="1:19" ht="20.25" customHeight="1" x14ac:dyDescent="0.25">
      <c r="A20" s="580"/>
      <c r="B20" s="142"/>
      <c r="C20" s="996"/>
      <c r="D20" s="997"/>
      <c r="E20" s="304"/>
      <c r="F20" s="603"/>
      <c r="G20" s="142"/>
      <c r="H20" s="142"/>
      <c r="I20" s="142"/>
      <c r="J20" s="262"/>
      <c r="K20" s="571"/>
      <c r="L20" s="324"/>
      <c r="M20" s="586"/>
      <c r="N20" s="140"/>
      <c r="O20" s="600"/>
      <c r="P20" s="1004"/>
      <c r="Q20" s="1004"/>
      <c r="R20" s="581"/>
    </row>
    <row r="21" spans="1:19" ht="20.25" customHeight="1" x14ac:dyDescent="0.25">
      <c r="A21" s="580"/>
      <c r="B21" s="142"/>
      <c r="C21" s="996"/>
      <c r="D21" s="997"/>
      <c r="E21" s="304"/>
      <c r="F21" s="603"/>
      <c r="G21" s="142"/>
      <c r="H21" s="142"/>
      <c r="I21" s="142"/>
      <c r="J21" s="262"/>
      <c r="K21" s="571"/>
      <c r="L21" s="324"/>
      <c r="M21" s="586"/>
      <c r="N21" s="140"/>
      <c r="O21" s="600"/>
      <c r="P21" s="1004"/>
      <c r="Q21" s="1004"/>
      <c r="R21" s="581"/>
    </row>
    <row r="22" spans="1:19" ht="20.25" customHeight="1" x14ac:dyDescent="0.25">
      <c r="A22" s="580"/>
      <c r="B22" s="142"/>
      <c r="C22" s="996"/>
      <c r="D22" s="997"/>
      <c r="E22" s="304"/>
      <c r="F22" s="603"/>
      <c r="G22" s="142"/>
      <c r="H22" s="142"/>
      <c r="I22" s="142"/>
      <c r="J22" s="262"/>
      <c r="K22" s="571"/>
      <c r="L22" s="324"/>
      <c r="M22" s="586"/>
      <c r="N22" s="140"/>
      <c r="O22" s="600"/>
      <c r="P22" s="1004"/>
      <c r="Q22" s="1004"/>
      <c r="R22" s="581"/>
    </row>
    <row r="23" spans="1:19" ht="20.25" customHeight="1" x14ac:dyDescent="0.25">
      <c r="A23" s="580"/>
      <c r="B23" s="142"/>
      <c r="C23" s="996"/>
      <c r="D23" s="997"/>
      <c r="E23" s="304"/>
      <c r="F23" s="603"/>
      <c r="G23" s="142"/>
      <c r="H23" s="142"/>
      <c r="I23" s="142"/>
      <c r="J23" s="262"/>
      <c r="K23" s="571"/>
      <c r="L23" s="324"/>
      <c r="M23" s="586"/>
      <c r="N23" s="140"/>
      <c r="O23" s="600"/>
      <c r="P23" s="1004"/>
      <c r="Q23" s="1004"/>
      <c r="R23" s="581"/>
    </row>
    <row r="24" spans="1:19" ht="20.25" customHeight="1" x14ac:dyDescent="0.25">
      <c r="A24" s="580"/>
      <c r="B24" s="142"/>
      <c r="C24" s="996"/>
      <c r="D24" s="997"/>
      <c r="E24" s="304"/>
      <c r="F24" s="603"/>
      <c r="G24" s="142"/>
      <c r="H24" s="142"/>
      <c r="I24" s="142"/>
      <c r="J24" s="262"/>
      <c r="K24" s="571"/>
      <c r="L24" s="324"/>
      <c r="M24" s="586"/>
      <c r="N24" s="140"/>
      <c r="O24" s="600"/>
      <c r="P24" s="1004"/>
      <c r="Q24" s="1004"/>
      <c r="R24" s="581"/>
    </row>
    <row r="25" spans="1:19" ht="20.25" customHeight="1" x14ac:dyDescent="0.25">
      <c r="A25" s="580"/>
      <c r="B25" s="142"/>
      <c r="C25" s="996"/>
      <c r="D25" s="997"/>
      <c r="E25" s="304"/>
      <c r="F25" s="603"/>
      <c r="G25" s="142"/>
      <c r="H25" s="142"/>
      <c r="I25" s="142"/>
      <c r="J25" s="262"/>
      <c r="K25" s="571"/>
      <c r="L25" s="324"/>
      <c r="M25" s="586"/>
      <c r="N25" s="140"/>
      <c r="O25" s="600"/>
      <c r="P25" s="996"/>
      <c r="Q25" s="997"/>
      <c r="R25" s="581"/>
    </row>
    <row r="26" spans="1:19" ht="20.25" customHeight="1" x14ac:dyDescent="0.25">
      <c r="A26" s="580"/>
      <c r="B26" s="142"/>
      <c r="C26" s="996"/>
      <c r="D26" s="997"/>
      <c r="E26" s="304"/>
      <c r="F26" s="603"/>
      <c r="G26" s="142"/>
      <c r="H26" s="142"/>
      <c r="I26" s="142"/>
      <c r="J26" s="262"/>
      <c r="K26" s="571"/>
      <c r="L26" s="324"/>
      <c r="M26" s="586"/>
      <c r="N26" s="140"/>
      <c r="O26" s="600"/>
      <c r="P26" s="996"/>
      <c r="Q26" s="997"/>
      <c r="R26" s="581"/>
    </row>
    <row r="27" spans="1:19" ht="20.25" customHeight="1" x14ac:dyDescent="0.25">
      <c r="A27" s="580"/>
      <c r="B27" s="142"/>
      <c r="C27" s="996"/>
      <c r="D27" s="997"/>
      <c r="E27" s="304"/>
      <c r="F27" s="603"/>
      <c r="G27" s="142"/>
      <c r="H27" s="142"/>
      <c r="I27" s="142"/>
      <c r="J27" s="262"/>
      <c r="K27" s="571"/>
      <c r="L27" s="324"/>
      <c r="M27" s="586"/>
      <c r="N27" s="140"/>
      <c r="O27" s="600"/>
      <c r="P27" s="996"/>
      <c r="Q27" s="997"/>
      <c r="R27" s="581"/>
    </row>
    <row r="28" spans="1:19" ht="20.25" customHeight="1" x14ac:dyDescent="0.25">
      <c r="A28" s="580"/>
      <c r="B28" s="142"/>
      <c r="C28" s="996"/>
      <c r="D28" s="997"/>
      <c r="E28" s="304"/>
      <c r="F28" s="603"/>
      <c r="G28" s="142"/>
      <c r="H28" s="142"/>
      <c r="I28" s="142"/>
      <c r="J28" s="262"/>
      <c r="K28" s="571"/>
      <c r="L28" s="324"/>
      <c r="M28" s="586"/>
      <c r="N28" s="140"/>
      <c r="O28" s="600"/>
      <c r="P28" s="996"/>
      <c r="Q28" s="997"/>
      <c r="R28" s="581"/>
    </row>
    <row r="29" spans="1:19" ht="20.25" customHeight="1" x14ac:dyDescent="0.25">
      <c r="A29" s="580"/>
      <c r="B29" s="142"/>
      <c r="C29" s="996"/>
      <c r="D29" s="997"/>
      <c r="E29" s="304"/>
      <c r="F29" s="603"/>
      <c r="G29" s="142"/>
      <c r="H29" s="142"/>
      <c r="I29" s="142"/>
      <c r="J29" s="262"/>
      <c r="K29" s="571"/>
      <c r="L29" s="324"/>
      <c r="M29" s="586"/>
      <c r="N29" s="140"/>
      <c r="O29" s="600"/>
      <c r="P29" s="996"/>
      <c r="Q29" s="997"/>
      <c r="R29" s="581"/>
    </row>
    <row r="30" spans="1:19" ht="20.25" customHeight="1" x14ac:dyDescent="0.25">
      <c r="A30" s="580"/>
      <c r="B30" s="142"/>
      <c r="C30" s="996"/>
      <c r="D30" s="997"/>
      <c r="E30" s="304"/>
      <c r="F30" s="603"/>
      <c r="G30" s="142"/>
      <c r="H30" s="142"/>
      <c r="I30" s="142"/>
      <c r="J30" s="262"/>
      <c r="K30" s="571"/>
      <c r="L30" s="324"/>
      <c r="M30" s="586"/>
      <c r="N30" s="140"/>
      <c r="O30" s="600"/>
      <c r="P30" s="996"/>
      <c r="Q30" s="997"/>
      <c r="R30" s="581"/>
    </row>
    <row r="31" spans="1:19" ht="20.25" customHeight="1" x14ac:dyDescent="0.25">
      <c r="A31" s="580"/>
      <c r="B31" s="142"/>
      <c r="C31" s="996"/>
      <c r="D31" s="997"/>
      <c r="E31" s="304"/>
      <c r="F31" s="603"/>
      <c r="G31" s="142"/>
      <c r="H31" s="142"/>
      <c r="I31" s="142"/>
      <c r="J31" s="262"/>
      <c r="K31" s="571"/>
      <c r="L31" s="324"/>
      <c r="M31" s="586"/>
      <c r="N31" s="140"/>
      <c r="O31" s="600"/>
      <c r="P31" s="996"/>
      <c r="Q31" s="997"/>
      <c r="R31" s="581"/>
    </row>
    <row r="32" spans="1:19" ht="20.25" customHeight="1" x14ac:dyDescent="0.25">
      <c r="A32" s="580"/>
      <c r="B32" s="142"/>
      <c r="C32" s="996"/>
      <c r="D32" s="997"/>
      <c r="E32" s="304"/>
      <c r="F32" s="603"/>
      <c r="G32" s="142"/>
      <c r="H32" s="142"/>
      <c r="I32" s="142"/>
      <c r="J32" s="262"/>
      <c r="K32" s="571"/>
      <c r="L32" s="324"/>
      <c r="M32" s="586"/>
      <c r="N32" s="140"/>
      <c r="O32" s="600"/>
      <c r="P32" s="1004"/>
      <c r="Q32" s="1004"/>
      <c r="R32" s="581"/>
    </row>
    <row r="33" spans="1:18" ht="20.25" customHeight="1" x14ac:dyDescent="0.25">
      <c r="A33" s="580"/>
      <c r="B33" s="142"/>
      <c r="C33" s="996"/>
      <c r="D33" s="997"/>
      <c r="E33" s="304"/>
      <c r="F33" s="603"/>
      <c r="G33" s="142"/>
      <c r="H33" s="142"/>
      <c r="I33" s="142"/>
      <c r="J33" s="262"/>
      <c r="K33" s="571"/>
      <c r="L33" s="324"/>
      <c r="M33" s="586"/>
      <c r="N33" s="140"/>
      <c r="O33" s="600"/>
      <c r="P33" s="1004"/>
      <c r="Q33" s="1004"/>
      <c r="R33" s="581"/>
    </row>
    <row r="34" spans="1:18" ht="20.25" customHeight="1" x14ac:dyDescent="0.25">
      <c r="A34" s="580"/>
      <c r="B34" s="142"/>
      <c r="C34" s="996"/>
      <c r="D34" s="997"/>
      <c r="E34" s="304"/>
      <c r="F34" s="603"/>
      <c r="G34" s="142"/>
      <c r="H34" s="142"/>
      <c r="I34" s="142"/>
      <c r="J34" s="262"/>
      <c r="K34" s="571"/>
      <c r="L34" s="324"/>
      <c r="M34" s="586"/>
      <c r="N34" s="140"/>
      <c r="O34" s="600"/>
      <c r="P34" s="1004"/>
      <c r="Q34" s="1004"/>
      <c r="R34" s="581"/>
    </row>
    <row r="35" spans="1:18" ht="20.25" customHeight="1" x14ac:dyDescent="0.25">
      <c r="A35" s="580"/>
      <c r="B35" s="142"/>
      <c r="C35" s="996"/>
      <c r="D35" s="997"/>
      <c r="E35" s="304"/>
      <c r="F35" s="603"/>
      <c r="G35" s="142"/>
      <c r="H35" s="142"/>
      <c r="I35" s="142"/>
      <c r="J35" s="262"/>
      <c r="K35" s="571"/>
      <c r="L35" s="324"/>
      <c r="M35" s="586"/>
      <c r="N35" s="140"/>
      <c r="O35" s="600"/>
      <c r="P35" s="1004"/>
      <c r="Q35" s="1004"/>
      <c r="R35" s="581"/>
    </row>
    <row r="36" spans="1:18" ht="20.25" customHeight="1" x14ac:dyDescent="0.25">
      <c r="A36" s="580"/>
      <c r="B36" s="142"/>
      <c r="C36" s="996"/>
      <c r="D36" s="997"/>
      <c r="E36" s="304"/>
      <c r="F36" s="603"/>
      <c r="G36" s="142"/>
      <c r="H36" s="142"/>
      <c r="I36" s="142"/>
      <c r="J36" s="262"/>
      <c r="K36" s="571"/>
      <c r="L36" s="324"/>
      <c r="M36" s="586"/>
      <c r="N36" s="140"/>
      <c r="O36" s="600"/>
      <c r="P36" s="1004"/>
      <c r="Q36" s="1004"/>
      <c r="R36" s="581"/>
    </row>
    <row r="37" spans="1:18" ht="20.25" customHeight="1" x14ac:dyDescent="0.25">
      <c r="A37" s="580"/>
      <c r="B37" s="142"/>
      <c r="C37" s="996"/>
      <c r="D37" s="997"/>
      <c r="E37" s="304"/>
      <c r="F37" s="603"/>
      <c r="G37" s="142"/>
      <c r="H37" s="142"/>
      <c r="I37" s="142"/>
      <c r="J37" s="262"/>
      <c r="K37" s="571"/>
      <c r="L37" s="324"/>
      <c r="M37" s="586"/>
      <c r="N37" s="140"/>
      <c r="O37" s="600"/>
      <c r="P37" s="1004"/>
      <c r="Q37" s="1004"/>
      <c r="R37" s="581"/>
    </row>
    <row r="38" spans="1:18" ht="20.25" customHeight="1" x14ac:dyDescent="0.25">
      <c r="A38" s="580"/>
      <c r="B38" s="142"/>
      <c r="C38" s="996"/>
      <c r="D38" s="997"/>
      <c r="E38" s="304"/>
      <c r="F38" s="603"/>
      <c r="G38" s="142"/>
      <c r="H38" s="142"/>
      <c r="I38" s="142"/>
      <c r="J38" s="262"/>
      <c r="K38" s="571"/>
      <c r="L38" s="324"/>
      <c r="M38" s="586"/>
      <c r="N38" s="140"/>
      <c r="O38" s="600"/>
      <c r="P38" s="1004"/>
      <c r="Q38" s="1004"/>
      <c r="R38" s="581"/>
    </row>
    <row r="39" spans="1:18" ht="20.25" customHeight="1" x14ac:dyDescent="0.25">
      <c r="A39" s="580"/>
      <c r="B39" s="142"/>
      <c r="C39" s="996"/>
      <c r="D39" s="997"/>
      <c r="E39" s="304"/>
      <c r="F39" s="603"/>
      <c r="G39" s="142"/>
      <c r="H39" s="142"/>
      <c r="I39" s="142"/>
      <c r="J39" s="262"/>
      <c r="K39" s="571"/>
      <c r="L39" s="324"/>
      <c r="M39" s="586"/>
      <c r="N39" s="140"/>
      <c r="O39" s="600"/>
      <c r="P39" s="1004"/>
      <c r="Q39" s="1004"/>
      <c r="R39" s="581"/>
    </row>
    <row r="40" spans="1:18" ht="20.25" customHeight="1" x14ac:dyDescent="0.25">
      <c r="A40" s="580"/>
      <c r="B40" s="142"/>
      <c r="C40" s="996"/>
      <c r="D40" s="997"/>
      <c r="E40" s="304"/>
      <c r="F40" s="603"/>
      <c r="G40" s="142"/>
      <c r="H40" s="142"/>
      <c r="I40" s="142"/>
      <c r="J40" s="262"/>
      <c r="K40" s="571"/>
      <c r="L40" s="324"/>
      <c r="M40" s="586"/>
      <c r="N40" s="140"/>
      <c r="O40" s="600"/>
      <c r="P40" s="1004"/>
      <c r="Q40" s="1004"/>
      <c r="R40" s="581"/>
    </row>
    <row r="41" spans="1:18" ht="20.25" customHeight="1" x14ac:dyDescent="0.25">
      <c r="A41" s="580"/>
      <c r="B41" s="142"/>
      <c r="C41" s="996"/>
      <c r="D41" s="997"/>
      <c r="E41" s="304"/>
      <c r="F41" s="603"/>
      <c r="G41" s="142"/>
      <c r="H41" s="142"/>
      <c r="I41" s="142"/>
      <c r="J41" s="262"/>
      <c r="K41" s="571"/>
      <c r="L41" s="324"/>
      <c r="M41" s="586"/>
      <c r="N41" s="140"/>
      <c r="O41" s="600"/>
      <c r="P41" s="1004"/>
      <c r="Q41" s="1004"/>
      <c r="R41" s="581"/>
    </row>
    <row r="42" spans="1:18" ht="20.25" customHeight="1" x14ac:dyDescent="0.25">
      <c r="A42" s="580"/>
      <c r="B42" s="142"/>
      <c r="C42" s="996"/>
      <c r="D42" s="997"/>
      <c r="E42" s="304"/>
      <c r="F42" s="603"/>
      <c r="G42" s="142"/>
      <c r="H42" s="142"/>
      <c r="I42" s="142"/>
      <c r="J42" s="262"/>
      <c r="K42" s="571"/>
      <c r="L42" s="324"/>
      <c r="M42" s="586"/>
      <c r="N42" s="140"/>
      <c r="O42" s="600"/>
      <c r="P42" s="1004"/>
      <c r="Q42" s="1004"/>
      <c r="R42" s="581"/>
    </row>
    <row r="43" spans="1:18" ht="20.25" customHeight="1" x14ac:dyDescent="0.25">
      <c r="A43" s="580"/>
      <c r="B43" s="142"/>
      <c r="C43" s="996"/>
      <c r="D43" s="997"/>
      <c r="E43" s="304"/>
      <c r="F43" s="603"/>
      <c r="G43" s="142"/>
      <c r="H43" s="142"/>
      <c r="I43" s="142"/>
      <c r="J43" s="262"/>
      <c r="K43" s="571"/>
      <c r="L43" s="324"/>
      <c r="M43" s="586"/>
      <c r="N43" s="140"/>
      <c r="O43" s="600"/>
      <c r="P43" s="1004"/>
      <c r="Q43" s="1004"/>
      <c r="R43" s="581"/>
    </row>
    <row r="44" spans="1:18" ht="20.25" customHeight="1" x14ac:dyDescent="0.25">
      <c r="A44" s="580"/>
      <c r="B44" s="142"/>
      <c r="C44" s="996"/>
      <c r="D44" s="997"/>
      <c r="E44" s="304"/>
      <c r="F44" s="603"/>
      <c r="G44" s="142"/>
      <c r="H44" s="142"/>
      <c r="I44" s="142"/>
      <c r="J44" s="262"/>
      <c r="K44" s="571"/>
      <c r="L44" s="324"/>
      <c r="M44" s="586"/>
      <c r="N44" s="140"/>
      <c r="O44" s="600"/>
      <c r="P44" s="1004"/>
      <c r="Q44" s="1004"/>
      <c r="R44" s="581"/>
    </row>
    <row r="45" spans="1:18" ht="20.25" customHeight="1" x14ac:dyDescent="0.25">
      <c r="A45" s="580"/>
      <c r="B45" s="142"/>
      <c r="C45" s="996"/>
      <c r="D45" s="997"/>
      <c r="E45" s="304"/>
      <c r="F45" s="603"/>
      <c r="G45" s="142"/>
      <c r="H45" s="142"/>
      <c r="I45" s="142"/>
      <c r="J45" s="262"/>
      <c r="K45" s="571"/>
      <c r="L45" s="324"/>
      <c r="M45" s="586"/>
      <c r="N45" s="140"/>
      <c r="O45" s="600"/>
      <c r="P45" s="1004"/>
      <c r="Q45" s="1004"/>
      <c r="R45" s="581"/>
    </row>
    <row r="46" spans="1:18" ht="20.25" customHeight="1" x14ac:dyDescent="0.25">
      <c r="A46" s="580"/>
      <c r="B46" s="142"/>
      <c r="C46" s="996"/>
      <c r="D46" s="997"/>
      <c r="E46" s="304"/>
      <c r="F46" s="603"/>
      <c r="G46" s="142"/>
      <c r="H46" s="142"/>
      <c r="I46" s="142"/>
      <c r="J46" s="262"/>
      <c r="K46" s="571"/>
      <c r="L46" s="324"/>
      <c r="M46" s="586"/>
      <c r="N46" s="140"/>
      <c r="O46" s="600"/>
      <c r="P46" s="1004"/>
      <c r="Q46" s="1004"/>
      <c r="R46" s="581"/>
    </row>
    <row r="47" spans="1:18" ht="20.25" customHeight="1" x14ac:dyDescent="0.25">
      <c r="A47" s="580"/>
      <c r="B47" s="142"/>
      <c r="C47" s="996"/>
      <c r="D47" s="997"/>
      <c r="E47" s="304"/>
      <c r="F47" s="603"/>
      <c r="G47" s="142"/>
      <c r="H47" s="142"/>
      <c r="I47" s="142"/>
      <c r="J47" s="262"/>
      <c r="K47" s="571"/>
      <c r="L47" s="324"/>
      <c r="M47" s="586"/>
      <c r="N47" s="140"/>
      <c r="O47" s="600"/>
      <c r="P47" s="1004"/>
      <c r="Q47" s="1004"/>
      <c r="R47" s="581"/>
    </row>
    <row r="48" spans="1:18" ht="20.25" customHeight="1" x14ac:dyDescent="0.25">
      <c r="A48" s="580"/>
      <c r="B48" s="142"/>
      <c r="C48" s="996"/>
      <c r="D48" s="997"/>
      <c r="E48" s="304"/>
      <c r="F48" s="603"/>
      <c r="G48" s="142"/>
      <c r="H48" s="142"/>
      <c r="I48" s="142"/>
      <c r="J48" s="262"/>
      <c r="K48" s="571"/>
      <c r="L48" s="324"/>
      <c r="M48" s="586"/>
      <c r="N48" s="140"/>
      <c r="O48" s="600"/>
      <c r="P48" s="1004"/>
      <c r="Q48" s="1004"/>
      <c r="R48" s="581"/>
    </row>
    <row r="49" spans="1:18" ht="20.25" customHeight="1" x14ac:dyDescent="0.25">
      <c r="A49" s="580"/>
      <c r="B49" s="142"/>
      <c r="C49" s="996"/>
      <c r="D49" s="997"/>
      <c r="E49" s="304"/>
      <c r="F49" s="603"/>
      <c r="G49" s="142"/>
      <c r="H49" s="142"/>
      <c r="I49" s="142"/>
      <c r="J49" s="262"/>
      <c r="K49" s="571"/>
      <c r="L49" s="324"/>
      <c r="M49" s="586"/>
      <c r="N49" s="140"/>
      <c r="O49" s="600"/>
      <c r="P49" s="1004"/>
      <c r="Q49" s="1004"/>
      <c r="R49" s="581"/>
    </row>
    <row r="50" spans="1:18" ht="20.25" customHeight="1" x14ac:dyDescent="0.25">
      <c r="A50" s="580"/>
      <c r="B50" s="142"/>
      <c r="C50" s="996"/>
      <c r="D50" s="997"/>
      <c r="E50" s="304"/>
      <c r="F50" s="603"/>
      <c r="G50" s="142"/>
      <c r="H50" s="142"/>
      <c r="I50" s="142"/>
      <c r="J50" s="262"/>
      <c r="K50" s="571"/>
      <c r="L50" s="324"/>
      <c r="M50" s="586"/>
      <c r="N50" s="140"/>
      <c r="O50" s="600"/>
      <c r="P50" s="1004"/>
      <c r="Q50" s="1004"/>
      <c r="R50" s="581"/>
    </row>
    <row r="51" spans="1:18" ht="20.25" customHeight="1" x14ac:dyDescent="0.25">
      <c r="A51" s="580"/>
      <c r="B51" s="142"/>
      <c r="C51" s="996"/>
      <c r="D51" s="997"/>
      <c r="E51" s="304"/>
      <c r="F51" s="603"/>
      <c r="G51" s="142"/>
      <c r="H51" s="142"/>
      <c r="I51" s="142"/>
      <c r="J51" s="262"/>
      <c r="K51" s="571"/>
      <c r="L51" s="324"/>
      <c r="M51" s="586"/>
      <c r="N51" s="140"/>
      <c r="O51" s="600"/>
      <c r="P51" s="1004"/>
      <c r="Q51" s="1004"/>
      <c r="R51" s="581"/>
    </row>
    <row r="52" spans="1:18" ht="20.25" customHeight="1" x14ac:dyDescent="0.25">
      <c r="A52" s="580"/>
      <c r="B52" s="142"/>
      <c r="C52" s="996"/>
      <c r="D52" s="997"/>
      <c r="E52" s="304"/>
      <c r="F52" s="603"/>
      <c r="G52" s="142"/>
      <c r="H52" s="142"/>
      <c r="I52" s="142"/>
      <c r="J52" s="262"/>
      <c r="K52" s="571"/>
      <c r="L52" s="324"/>
      <c r="M52" s="586"/>
      <c r="N52" s="140"/>
      <c r="O52" s="600"/>
      <c r="P52" s="1004"/>
      <c r="Q52" s="1004"/>
      <c r="R52" s="581"/>
    </row>
    <row r="53" spans="1:18" ht="20.25" customHeight="1" x14ac:dyDescent="0.25">
      <c r="A53" s="580"/>
      <c r="B53" s="142"/>
      <c r="C53" s="996"/>
      <c r="D53" s="997"/>
      <c r="E53" s="304"/>
      <c r="F53" s="603"/>
      <c r="G53" s="142"/>
      <c r="H53" s="142"/>
      <c r="I53" s="142"/>
      <c r="J53" s="262"/>
      <c r="K53" s="571"/>
      <c r="L53" s="324"/>
      <c r="M53" s="586"/>
      <c r="N53" s="140"/>
      <c r="O53" s="600"/>
      <c r="P53" s="1004"/>
      <c r="Q53" s="1004"/>
      <c r="R53" s="581"/>
    </row>
    <row r="54" spans="1:18" ht="20.25" customHeight="1" x14ac:dyDescent="0.25">
      <c r="A54" s="580"/>
      <c r="B54" s="142"/>
      <c r="C54" s="996"/>
      <c r="D54" s="997"/>
      <c r="E54" s="304"/>
      <c r="F54" s="603"/>
      <c r="G54" s="142"/>
      <c r="H54" s="142"/>
      <c r="I54" s="142"/>
      <c r="J54" s="262"/>
      <c r="K54" s="571"/>
      <c r="L54" s="324"/>
      <c r="M54" s="586"/>
      <c r="N54" s="140"/>
      <c r="O54" s="600"/>
      <c r="P54" s="1004"/>
      <c r="Q54" s="1004"/>
      <c r="R54" s="581"/>
    </row>
    <row r="55" spans="1:18" ht="20.25" customHeight="1" x14ac:dyDescent="0.25">
      <c r="A55" s="580"/>
      <c r="B55" s="142"/>
      <c r="C55" s="996"/>
      <c r="D55" s="997"/>
      <c r="E55" s="304"/>
      <c r="F55" s="603"/>
      <c r="G55" s="142"/>
      <c r="H55" s="142"/>
      <c r="I55" s="142"/>
      <c r="J55" s="262"/>
      <c r="K55" s="571"/>
      <c r="L55" s="324"/>
      <c r="M55" s="586"/>
      <c r="N55" s="140"/>
      <c r="O55" s="600"/>
      <c r="P55" s="1004"/>
      <c r="Q55" s="1004"/>
      <c r="R55" s="581"/>
    </row>
    <row r="56" spans="1:18" ht="20.25" customHeight="1" x14ac:dyDescent="0.25">
      <c r="A56" s="580"/>
      <c r="B56" s="142"/>
      <c r="C56" s="996"/>
      <c r="D56" s="997"/>
      <c r="E56" s="304"/>
      <c r="F56" s="603"/>
      <c r="G56" s="142"/>
      <c r="H56" s="142"/>
      <c r="I56" s="142"/>
      <c r="J56" s="262"/>
      <c r="K56" s="571"/>
      <c r="L56" s="324"/>
      <c r="M56" s="586"/>
      <c r="N56" s="140"/>
      <c r="O56" s="600"/>
      <c r="P56" s="1004"/>
      <c r="Q56" s="1004"/>
      <c r="R56" s="581"/>
    </row>
    <row r="57" spans="1:18" ht="20.25" customHeight="1" x14ac:dyDescent="0.25">
      <c r="A57" s="580"/>
      <c r="B57" s="142"/>
      <c r="C57" s="996"/>
      <c r="D57" s="997"/>
      <c r="E57" s="304"/>
      <c r="F57" s="603"/>
      <c r="G57" s="142"/>
      <c r="H57" s="142"/>
      <c r="I57" s="142"/>
      <c r="J57" s="262"/>
      <c r="K57" s="571"/>
      <c r="L57" s="324"/>
      <c r="M57" s="586"/>
      <c r="N57" s="140"/>
      <c r="O57" s="600"/>
      <c r="P57" s="1004"/>
      <c r="Q57" s="1004"/>
      <c r="R57" s="581"/>
    </row>
    <row r="58" spans="1:18" ht="20.25" customHeight="1" x14ac:dyDescent="0.25">
      <c r="A58" s="580"/>
      <c r="B58" s="142"/>
      <c r="C58" s="996"/>
      <c r="D58" s="997"/>
      <c r="E58" s="304"/>
      <c r="F58" s="603"/>
      <c r="G58" s="142"/>
      <c r="H58" s="142"/>
      <c r="I58" s="142"/>
      <c r="J58" s="262"/>
      <c r="K58" s="571"/>
      <c r="L58" s="324"/>
      <c r="M58" s="586"/>
      <c r="N58" s="140"/>
      <c r="O58" s="600"/>
      <c r="P58" s="1004"/>
      <c r="Q58" s="1004"/>
      <c r="R58" s="581"/>
    </row>
    <row r="59" spans="1:18" ht="20.25" customHeight="1" x14ac:dyDescent="0.25">
      <c r="A59" s="580"/>
      <c r="B59" s="142"/>
      <c r="C59" s="996"/>
      <c r="D59" s="997"/>
      <c r="E59" s="304"/>
      <c r="F59" s="603"/>
      <c r="G59" s="142"/>
      <c r="H59" s="142"/>
      <c r="I59" s="142"/>
      <c r="J59" s="262"/>
      <c r="K59" s="571"/>
      <c r="L59" s="324"/>
      <c r="M59" s="586"/>
      <c r="N59" s="140"/>
      <c r="O59" s="600"/>
      <c r="P59" s="1004"/>
      <c r="Q59" s="1004"/>
      <c r="R59" s="581"/>
    </row>
    <row r="60" spans="1:18" ht="20.25" customHeight="1" x14ac:dyDescent="0.25">
      <c r="A60" s="580"/>
      <c r="B60" s="142"/>
      <c r="C60" s="996"/>
      <c r="D60" s="997"/>
      <c r="E60" s="304"/>
      <c r="F60" s="603"/>
      <c r="G60" s="142"/>
      <c r="H60" s="142"/>
      <c r="I60" s="142"/>
      <c r="J60" s="262"/>
      <c r="K60" s="571"/>
      <c r="L60" s="324"/>
      <c r="M60" s="586"/>
      <c r="N60" s="140"/>
      <c r="O60" s="600"/>
      <c r="P60" s="1004"/>
      <c r="Q60" s="1004"/>
      <c r="R60" s="581"/>
    </row>
    <row r="61" spans="1:18" ht="20.25" customHeight="1" x14ac:dyDescent="0.25">
      <c r="A61" s="580"/>
      <c r="B61" s="142"/>
      <c r="C61" s="996"/>
      <c r="D61" s="997"/>
      <c r="E61" s="304"/>
      <c r="F61" s="603"/>
      <c r="G61" s="142"/>
      <c r="H61" s="142"/>
      <c r="I61" s="142"/>
      <c r="J61" s="262"/>
      <c r="K61" s="571"/>
      <c r="L61" s="324"/>
      <c r="M61" s="586"/>
      <c r="N61" s="140"/>
      <c r="O61" s="600"/>
      <c r="P61" s="1004"/>
      <c r="Q61" s="1004"/>
      <c r="R61" s="581"/>
    </row>
    <row r="62" spans="1:18" ht="20.25" customHeight="1" x14ac:dyDescent="0.25">
      <c r="A62" s="580"/>
      <c r="B62" s="142"/>
      <c r="C62" s="996"/>
      <c r="D62" s="997"/>
      <c r="E62" s="304"/>
      <c r="F62" s="603"/>
      <c r="G62" s="142"/>
      <c r="H62" s="142"/>
      <c r="I62" s="142"/>
      <c r="J62" s="262"/>
      <c r="K62" s="571"/>
      <c r="L62" s="324"/>
      <c r="M62" s="586"/>
      <c r="N62" s="140"/>
      <c r="O62" s="600"/>
      <c r="P62" s="1004"/>
      <c r="Q62" s="1004"/>
      <c r="R62" s="581"/>
    </row>
    <row r="63" spans="1:18" ht="20.25" customHeight="1" x14ac:dyDescent="0.25">
      <c r="A63" s="580"/>
      <c r="B63" s="142"/>
      <c r="C63" s="996"/>
      <c r="D63" s="997"/>
      <c r="E63" s="304"/>
      <c r="F63" s="603"/>
      <c r="G63" s="142"/>
      <c r="H63" s="142"/>
      <c r="I63" s="142"/>
      <c r="J63" s="262"/>
      <c r="K63" s="571"/>
      <c r="L63" s="324"/>
      <c r="M63" s="586"/>
      <c r="N63" s="140"/>
      <c r="O63" s="600"/>
      <c r="P63" s="1004"/>
      <c r="Q63" s="1004"/>
      <c r="R63" s="581"/>
    </row>
    <row r="64" spans="1:18" ht="20.25" customHeight="1" x14ac:dyDescent="0.25">
      <c r="A64" s="580"/>
      <c r="B64" s="142"/>
      <c r="C64" s="996"/>
      <c r="D64" s="997"/>
      <c r="E64" s="304"/>
      <c r="F64" s="603"/>
      <c r="G64" s="142"/>
      <c r="H64" s="142"/>
      <c r="I64" s="142"/>
      <c r="J64" s="262"/>
      <c r="K64" s="571"/>
      <c r="L64" s="324"/>
      <c r="M64" s="586"/>
      <c r="N64" s="140"/>
      <c r="O64" s="600"/>
      <c r="P64" s="1004"/>
      <c r="Q64" s="1004"/>
      <c r="R64" s="581"/>
    </row>
    <row r="65" spans="1:18" ht="20.25" customHeight="1" x14ac:dyDescent="0.25">
      <c r="A65" s="580"/>
      <c r="B65" s="142"/>
      <c r="C65" s="996"/>
      <c r="D65" s="997"/>
      <c r="E65" s="304"/>
      <c r="F65" s="603"/>
      <c r="G65" s="142"/>
      <c r="H65" s="142"/>
      <c r="I65" s="142"/>
      <c r="J65" s="262"/>
      <c r="K65" s="571"/>
      <c r="L65" s="324"/>
      <c r="M65" s="586"/>
      <c r="N65" s="140"/>
      <c r="O65" s="600"/>
      <c r="P65" s="1004"/>
      <c r="Q65" s="1004"/>
      <c r="R65" s="581"/>
    </row>
    <row r="66" spans="1:18" ht="20.25" customHeight="1" x14ac:dyDescent="0.25">
      <c r="A66" s="580"/>
      <c r="B66" s="142"/>
      <c r="C66" s="996"/>
      <c r="D66" s="997"/>
      <c r="E66" s="304"/>
      <c r="F66" s="603"/>
      <c r="G66" s="142"/>
      <c r="H66" s="142"/>
      <c r="I66" s="142"/>
      <c r="J66" s="262"/>
      <c r="K66" s="571"/>
      <c r="L66" s="324"/>
      <c r="M66" s="586"/>
      <c r="N66" s="140"/>
      <c r="O66" s="600"/>
      <c r="P66" s="1004"/>
      <c r="Q66" s="1004"/>
      <c r="R66" s="581"/>
    </row>
    <row r="67" spans="1:18" ht="20.25" customHeight="1" x14ac:dyDescent="0.25">
      <c r="A67" s="580"/>
      <c r="B67" s="142"/>
      <c r="C67" s="996"/>
      <c r="D67" s="997"/>
      <c r="E67" s="304"/>
      <c r="F67" s="603"/>
      <c r="G67" s="142"/>
      <c r="H67" s="142"/>
      <c r="I67" s="142"/>
      <c r="J67" s="262"/>
      <c r="K67" s="571"/>
      <c r="L67" s="324"/>
      <c r="M67" s="586"/>
      <c r="N67" s="140"/>
      <c r="O67" s="600"/>
      <c r="P67" s="1004"/>
      <c r="Q67" s="1004"/>
      <c r="R67" s="581"/>
    </row>
    <row r="68" spans="1:18" ht="20.25" customHeight="1" x14ac:dyDescent="0.25">
      <c r="A68" s="580"/>
      <c r="B68" s="142"/>
      <c r="C68" s="996"/>
      <c r="D68" s="997"/>
      <c r="E68" s="304"/>
      <c r="F68" s="603"/>
      <c r="G68" s="142"/>
      <c r="H68" s="142"/>
      <c r="I68" s="142"/>
      <c r="J68" s="262"/>
      <c r="K68" s="571"/>
      <c r="L68" s="324"/>
      <c r="M68" s="586"/>
      <c r="N68" s="140"/>
      <c r="O68" s="600"/>
      <c r="P68" s="1004"/>
      <c r="Q68" s="1004"/>
      <c r="R68" s="581"/>
    </row>
    <row r="69" spans="1:18" ht="20.25" customHeight="1" x14ac:dyDescent="0.25">
      <c r="A69" s="580"/>
      <c r="B69" s="142"/>
      <c r="C69" s="996"/>
      <c r="D69" s="997"/>
      <c r="E69" s="304"/>
      <c r="F69" s="603"/>
      <c r="G69" s="142"/>
      <c r="H69" s="142"/>
      <c r="I69" s="142"/>
      <c r="J69" s="262"/>
      <c r="K69" s="571"/>
      <c r="L69" s="324"/>
      <c r="M69" s="586"/>
      <c r="N69" s="140"/>
      <c r="O69" s="600"/>
      <c r="P69" s="1004"/>
      <c r="Q69" s="1004"/>
      <c r="R69" s="581"/>
    </row>
    <row r="70" spans="1:18" ht="20.25" customHeight="1" x14ac:dyDescent="0.25">
      <c r="A70" s="580"/>
      <c r="B70" s="142"/>
      <c r="C70" s="996"/>
      <c r="D70" s="997"/>
      <c r="E70" s="304"/>
      <c r="F70" s="603"/>
      <c r="G70" s="142"/>
      <c r="H70" s="142"/>
      <c r="I70" s="142"/>
      <c r="J70" s="262"/>
      <c r="K70" s="571"/>
      <c r="L70" s="324"/>
      <c r="M70" s="586"/>
      <c r="N70" s="140"/>
      <c r="O70" s="600"/>
      <c r="P70" s="1004"/>
      <c r="Q70" s="1004"/>
      <c r="R70" s="581"/>
    </row>
    <row r="71" spans="1:18" ht="20.25" customHeight="1" x14ac:dyDescent="0.25">
      <c r="A71" s="580"/>
      <c r="B71" s="142"/>
      <c r="C71" s="996"/>
      <c r="D71" s="997"/>
      <c r="E71" s="304"/>
      <c r="F71" s="603"/>
      <c r="G71" s="142"/>
      <c r="H71" s="142"/>
      <c r="I71" s="142"/>
      <c r="J71" s="262"/>
      <c r="K71" s="571"/>
      <c r="L71" s="324"/>
      <c r="M71" s="586"/>
      <c r="N71" s="140"/>
      <c r="O71" s="600"/>
      <c r="P71" s="1004"/>
      <c r="Q71" s="1004"/>
      <c r="R71" s="581"/>
    </row>
    <row r="72" spans="1:18" ht="20.25" customHeight="1" x14ac:dyDescent="0.25">
      <c r="A72" s="580"/>
      <c r="B72" s="142"/>
      <c r="C72" s="996"/>
      <c r="D72" s="997"/>
      <c r="E72" s="304"/>
      <c r="F72" s="603"/>
      <c r="G72" s="142"/>
      <c r="H72" s="142"/>
      <c r="I72" s="142"/>
      <c r="J72" s="262"/>
      <c r="K72" s="571"/>
      <c r="L72" s="324"/>
      <c r="M72" s="586"/>
      <c r="N72" s="140"/>
      <c r="O72" s="600"/>
      <c r="P72" s="1004"/>
      <c r="Q72" s="1004"/>
      <c r="R72" s="581"/>
    </row>
    <row r="73" spans="1:18" ht="20.25" customHeight="1" x14ac:dyDescent="0.25">
      <c r="A73" s="580"/>
      <c r="B73" s="142"/>
      <c r="C73" s="996"/>
      <c r="D73" s="997"/>
      <c r="E73" s="304"/>
      <c r="F73" s="603"/>
      <c r="G73" s="142"/>
      <c r="H73" s="142"/>
      <c r="I73" s="142"/>
      <c r="J73" s="262"/>
      <c r="K73" s="571"/>
      <c r="L73" s="324"/>
      <c r="M73" s="586"/>
      <c r="N73" s="140"/>
      <c r="O73" s="600"/>
      <c r="P73" s="1004"/>
      <c r="Q73" s="1004"/>
      <c r="R73" s="581"/>
    </row>
    <row r="74" spans="1:18" ht="20.25" customHeight="1" x14ac:dyDescent="0.25">
      <c r="A74" s="580"/>
      <c r="B74" s="142"/>
      <c r="C74" s="996"/>
      <c r="D74" s="997"/>
      <c r="E74" s="304"/>
      <c r="F74" s="603"/>
      <c r="G74" s="142"/>
      <c r="H74" s="142"/>
      <c r="I74" s="142"/>
      <c r="J74" s="262"/>
      <c r="K74" s="571"/>
      <c r="L74" s="324"/>
      <c r="M74" s="586"/>
      <c r="N74" s="140"/>
      <c r="O74" s="600"/>
      <c r="P74" s="1004"/>
      <c r="Q74" s="1004"/>
      <c r="R74" s="581"/>
    </row>
    <row r="75" spans="1:18" ht="20.25" customHeight="1" x14ac:dyDescent="0.25">
      <c r="A75" s="580"/>
      <c r="B75" s="142"/>
      <c r="C75" s="996"/>
      <c r="D75" s="997"/>
      <c r="E75" s="304"/>
      <c r="F75" s="603"/>
      <c r="G75" s="142"/>
      <c r="H75" s="142"/>
      <c r="I75" s="142"/>
      <c r="J75" s="262"/>
      <c r="K75" s="571"/>
      <c r="L75" s="324"/>
      <c r="M75" s="586"/>
      <c r="N75" s="140"/>
      <c r="O75" s="600"/>
      <c r="P75" s="1004"/>
      <c r="Q75" s="1004"/>
      <c r="R75" s="581"/>
    </row>
    <row r="76" spans="1:18" ht="20.25" customHeight="1" x14ac:dyDescent="0.25">
      <c r="A76" s="580"/>
      <c r="B76" s="142"/>
      <c r="C76" s="996"/>
      <c r="D76" s="997"/>
      <c r="E76" s="304"/>
      <c r="F76" s="603"/>
      <c r="G76" s="142"/>
      <c r="H76" s="142"/>
      <c r="I76" s="142"/>
      <c r="J76" s="262"/>
      <c r="K76" s="571"/>
      <c r="L76" s="324"/>
      <c r="M76" s="586"/>
      <c r="N76" s="140"/>
      <c r="O76" s="600"/>
      <c r="P76" s="1004"/>
      <c r="Q76" s="1004"/>
      <c r="R76" s="581"/>
    </row>
    <row r="77" spans="1:18" ht="20.25" customHeight="1" x14ac:dyDescent="0.25">
      <c r="A77" s="580"/>
      <c r="B77" s="142"/>
      <c r="C77" s="996"/>
      <c r="D77" s="997"/>
      <c r="E77" s="304"/>
      <c r="F77" s="603"/>
      <c r="G77" s="142"/>
      <c r="H77" s="142"/>
      <c r="I77" s="142"/>
      <c r="J77" s="262"/>
      <c r="K77" s="571"/>
      <c r="L77" s="324"/>
      <c r="M77" s="586"/>
      <c r="N77" s="140"/>
      <c r="O77" s="600"/>
      <c r="P77" s="1004"/>
      <c r="Q77" s="1004"/>
      <c r="R77" s="581"/>
    </row>
    <row r="78" spans="1:18" ht="20.25" customHeight="1" x14ac:dyDescent="0.25">
      <c r="A78" s="580"/>
      <c r="B78" s="142"/>
      <c r="C78" s="996"/>
      <c r="D78" s="997"/>
      <c r="E78" s="304"/>
      <c r="F78" s="603"/>
      <c r="G78" s="142"/>
      <c r="H78" s="142"/>
      <c r="I78" s="142"/>
      <c r="J78" s="262"/>
      <c r="K78" s="571"/>
      <c r="L78" s="324"/>
      <c r="M78" s="586"/>
      <c r="N78" s="140"/>
      <c r="O78" s="600"/>
      <c r="P78" s="1004"/>
      <c r="Q78" s="1004"/>
      <c r="R78" s="581"/>
    </row>
    <row r="79" spans="1:18" ht="20.25" customHeight="1" x14ac:dyDescent="0.25">
      <c r="A79" s="580"/>
      <c r="B79" s="142"/>
      <c r="C79" s="996"/>
      <c r="D79" s="997"/>
      <c r="E79" s="304"/>
      <c r="F79" s="603"/>
      <c r="G79" s="142"/>
      <c r="H79" s="142"/>
      <c r="I79" s="142"/>
      <c r="J79" s="262"/>
      <c r="K79" s="571"/>
      <c r="L79" s="324"/>
      <c r="M79" s="586"/>
      <c r="N79" s="140"/>
      <c r="O79" s="600"/>
      <c r="P79" s="1004"/>
      <c r="Q79" s="1004"/>
      <c r="R79" s="581"/>
    </row>
    <row r="80" spans="1:18" ht="20.25" customHeight="1" x14ac:dyDescent="0.25">
      <c r="A80" s="580"/>
      <c r="B80" s="142"/>
      <c r="C80" s="996"/>
      <c r="D80" s="997"/>
      <c r="E80" s="304"/>
      <c r="F80" s="603"/>
      <c r="G80" s="142"/>
      <c r="H80" s="142"/>
      <c r="I80" s="142"/>
      <c r="J80" s="262"/>
      <c r="K80" s="571"/>
      <c r="L80" s="324"/>
      <c r="M80" s="586"/>
      <c r="N80" s="140"/>
      <c r="O80" s="600"/>
      <c r="P80" s="1004"/>
      <c r="Q80" s="1004"/>
      <c r="R80" s="581"/>
    </row>
    <row r="81" spans="1:18" ht="20.25" customHeight="1" x14ac:dyDescent="0.25">
      <c r="A81" s="580"/>
      <c r="B81" s="142"/>
      <c r="C81" s="996"/>
      <c r="D81" s="997"/>
      <c r="E81" s="304"/>
      <c r="F81" s="603"/>
      <c r="G81" s="142"/>
      <c r="H81" s="142"/>
      <c r="I81" s="142"/>
      <c r="J81" s="262"/>
      <c r="K81" s="571"/>
      <c r="L81" s="324"/>
      <c r="M81" s="586"/>
      <c r="N81" s="140"/>
      <c r="O81" s="600"/>
      <c r="P81" s="1004"/>
      <c r="Q81" s="1004"/>
      <c r="R81" s="581"/>
    </row>
    <row r="82" spans="1:18" ht="20.25" customHeight="1" x14ac:dyDescent="0.25">
      <c r="A82" s="580"/>
      <c r="B82" s="142"/>
      <c r="C82" s="996"/>
      <c r="D82" s="997"/>
      <c r="E82" s="304"/>
      <c r="F82" s="603"/>
      <c r="G82" s="142"/>
      <c r="H82" s="142"/>
      <c r="I82" s="142"/>
      <c r="J82" s="262"/>
      <c r="K82" s="571"/>
      <c r="L82" s="324"/>
      <c r="M82" s="586"/>
      <c r="N82" s="140"/>
      <c r="O82" s="600"/>
      <c r="P82" s="1004"/>
      <c r="Q82" s="1004"/>
      <c r="R82" s="581"/>
    </row>
    <row r="83" spans="1:18" ht="20.25" customHeight="1" x14ac:dyDescent="0.25">
      <c r="A83" s="580"/>
      <c r="B83" s="142"/>
      <c r="C83" s="996"/>
      <c r="D83" s="997"/>
      <c r="E83" s="304"/>
      <c r="F83" s="603"/>
      <c r="G83" s="142"/>
      <c r="H83" s="142"/>
      <c r="I83" s="142"/>
      <c r="J83" s="262"/>
      <c r="K83" s="571"/>
      <c r="L83" s="324"/>
      <c r="M83" s="586"/>
      <c r="N83" s="140"/>
      <c r="O83" s="600"/>
      <c r="P83" s="1004"/>
      <c r="Q83" s="1004"/>
      <c r="R83" s="581"/>
    </row>
    <row r="84" spans="1:18" ht="20.25" customHeight="1" x14ac:dyDescent="0.25">
      <c r="A84" s="580"/>
      <c r="B84" s="142"/>
      <c r="C84" s="996"/>
      <c r="D84" s="997"/>
      <c r="E84" s="304"/>
      <c r="F84" s="603"/>
      <c r="G84" s="142"/>
      <c r="H84" s="142"/>
      <c r="I84" s="142"/>
      <c r="J84" s="262"/>
      <c r="K84" s="571"/>
      <c r="L84" s="324"/>
      <c r="M84" s="586"/>
      <c r="N84" s="140"/>
      <c r="O84" s="600"/>
      <c r="P84" s="1004"/>
      <c r="Q84" s="1004"/>
      <c r="R84" s="581"/>
    </row>
    <row r="85" spans="1:18" ht="20.25" customHeight="1" x14ac:dyDescent="0.25">
      <c r="A85" s="580"/>
      <c r="B85" s="142"/>
      <c r="C85" s="996"/>
      <c r="D85" s="997"/>
      <c r="E85" s="304"/>
      <c r="F85" s="603"/>
      <c r="G85" s="142"/>
      <c r="H85" s="142"/>
      <c r="I85" s="142"/>
      <c r="J85" s="262"/>
      <c r="K85" s="571"/>
      <c r="L85" s="324"/>
      <c r="M85" s="586"/>
      <c r="N85" s="140"/>
      <c r="O85" s="600"/>
      <c r="P85" s="1004"/>
      <c r="Q85" s="1004"/>
      <c r="R85" s="581"/>
    </row>
    <row r="86" spans="1:18" ht="20.25" customHeight="1" x14ac:dyDescent="0.25">
      <c r="A86" s="580"/>
      <c r="B86" s="142"/>
      <c r="C86" s="996"/>
      <c r="D86" s="997"/>
      <c r="E86" s="304"/>
      <c r="F86" s="603"/>
      <c r="G86" s="142"/>
      <c r="H86" s="142"/>
      <c r="I86" s="142"/>
      <c r="J86" s="262"/>
      <c r="K86" s="571"/>
      <c r="L86" s="324"/>
      <c r="M86" s="586"/>
      <c r="N86" s="140"/>
      <c r="O86" s="600"/>
      <c r="P86" s="1004"/>
      <c r="Q86" s="1004"/>
      <c r="R86" s="581"/>
    </row>
    <row r="87" spans="1:18" ht="20.25" customHeight="1" x14ac:dyDescent="0.25">
      <c r="A87" s="580"/>
      <c r="B87" s="142"/>
      <c r="C87" s="996"/>
      <c r="D87" s="997"/>
      <c r="E87" s="304"/>
      <c r="F87" s="603"/>
      <c r="G87" s="142"/>
      <c r="H87" s="142"/>
      <c r="I87" s="142"/>
      <c r="J87" s="262"/>
      <c r="K87" s="571"/>
      <c r="L87" s="324"/>
      <c r="M87" s="586"/>
      <c r="N87" s="140"/>
      <c r="O87" s="600"/>
      <c r="P87" s="1004"/>
      <c r="Q87" s="1004"/>
      <c r="R87" s="581"/>
    </row>
    <row r="88" spans="1:18" ht="20.25" customHeight="1" x14ac:dyDescent="0.25">
      <c r="A88" s="580"/>
      <c r="B88" s="142"/>
      <c r="C88" s="996"/>
      <c r="D88" s="997"/>
      <c r="E88" s="304"/>
      <c r="F88" s="603"/>
      <c r="G88" s="142"/>
      <c r="H88" s="142"/>
      <c r="I88" s="142"/>
      <c r="J88" s="262"/>
      <c r="K88" s="571"/>
      <c r="L88" s="324"/>
      <c r="M88" s="586"/>
      <c r="N88" s="140"/>
      <c r="O88" s="600"/>
      <c r="P88" s="1004"/>
      <c r="Q88" s="1004"/>
      <c r="R88" s="581"/>
    </row>
    <row r="89" spans="1:18" ht="20.25" customHeight="1" x14ac:dyDescent="0.25">
      <c r="A89" s="580"/>
      <c r="B89" s="142"/>
      <c r="C89" s="996"/>
      <c r="D89" s="997"/>
      <c r="E89" s="304"/>
      <c r="F89" s="603"/>
      <c r="G89" s="142"/>
      <c r="H89" s="142"/>
      <c r="I89" s="142"/>
      <c r="J89" s="262"/>
      <c r="K89" s="571"/>
      <c r="L89" s="324"/>
      <c r="M89" s="586"/>
      <c r="N89" s="140"/>
      <c r="O89" s="600"/>
      <c r="P89" s="1004"/>
      <c r="Q89" s="1004"/>
      <c r="R89" s="581"/>
    </row>
    <row r="90" spans="1:18" ht="20.25" customHeight="1" x14ac:dyDescent="0.25">
      <c r="A90" s="580"/>
      <c r="B90" s="142"/>
      <c r="C90" s="996"/>
      <c r="D90" s="997"/>
      <c r="E90" s="304"/>
      <c r="F90" s="603"/>
      <c r="G90" s="142"/>
      <c r="H90" s="142"/>
      <c r="I90" s="142"/>
      <c r="J90" s="262"/>
      <c r="K90" s="571"/>
      <c r="L90" s="324"/>
      <c r="M90" s="586"/>
      <c r="N90" s="140"/>
      <c r="O90" s="600"/>
      <c r="P90" s="1004"/>
      <c r="Q90" s="1004"/>
      <c r="R90" s="581"/>
    </row>
    <row r="91" spans="1:18" ht="20.25" customHeight="1" x14ac:dyDescent="0.25">
      <c r="A91" s="580"/>
      <c r="B91" s="142"/>
      <c r="C91" s="996"/>
      <c r="D91" s="997"/>
      <c r="E91" s="304"/>
      <c r="F91" s="603"/>
      <c r="G91" s="142"/>
      <c r="H91" s="142"/>
      <c r="I91" s="142"/>
      <c r="J91" s="262"/>
      <c r="K91" s="571"/>
      <c r="L91" s="324"/>
      <c r="M91" s="586"/>
      <c r="N91" s="140"/>
      <c r="O91" s="600"/>
      <c r="P91" s="1004"/>
      <c r="Q91" s="1004"/>
      <c r="R91" s="581"/>
    </row>
    <row r="92" spans="1:18" ht="20.25" customHeight="1" x14ac:dyDescent="0.25">
      <c r="A92" s="580"/>
      <c r="B92" s="142"/>
      <c r="C92" s="996"/>
      <c r="D92" s="997"/>
      <c r="E92" s="304"/>
      <c r="F92" s="603"/>
      <c r="G92" s="142"/>
      <c r="H92" s="142"/>
      <c r="I92" s="142"/>
      <c r="J92" s="262"/>
      <c r="K92" s="571"/>
      <c r="L92" s="324"/>
      <c r="M92" s="586"/>
      <c r="N92" s="140"/>
      <c r="O92" s="600"/>
      <c r="P92" s="1004"/>
      <c r="Q92" s="1004"/>
      <c r="R92" s="581"/>
    </row>
    <row r="93" spans="1:18" ht="20.25" customHeight="1" x14ac:dyDescent="0.25">
      <c r="A93" s="580"/>
      <c r="B93" s="142"/>
      <c r="C93" s="996"/>
      <c r="D93" s="997"/>
      <c r="E93" s="304"/>
      <c r="F93" s="603"/>
      <c r="G93" s="142"/>
      <c r="H93" s="142"/>
      <c r="I93" s="142"/>
      <c r="J93" s="262"/>
      <c r="K93" s="571"/>
      <c r="L93" s="324"/>
      <c r="M93" s="586"/>
      <c r="N93" s="140"/>
      <c r="O93" s="600"/>
      <c r="P93" s="1004"/>
      <c r="Q93" s="1004"/>
      <c r="R93" s="581"/>
    </row>
    <row r="94" spans="1:18" ht="20.25" customHeight="1" x14ac:dyDescent="0.25">
      <c r="A94" s="580"/>
      <c r="B94" s="142"/>
      <c r="C94" s="996"/>
      <c r="D94" s="997"/>
      <c r="E94" s="304"/>
      <c r="F94" s="603"/>
      <c r="G94" s="142"/>
      <c r="H94" s="142"/>
      <c r="I94" s="142"/>
      <c r="J94" s="262"/>
      <c r="K94" s="571"/>
      <c r="L94" s="324"/>
      <c r="M94" s="586"/>
      <c r="N94" s="140"/>
      <c r="O94" s="600"/>
      <c r="P94" s="1004"/>
      <c r="Q94" s="1004"/>
      <c r="R94" s="581"/>
    </row>
    <row r="95" spans="1:18" ht="20.25" customHeight="1" x14ac:dyDescent="0.25">
      <c r="A95" s="580"/>
      <c r="B95" s="142"/>
      <c r="C95" s="996"/>
      <c r="D95" s="997"/>
      <c r="E95" s="304"/>
      <c r="F95" s="603"/>
      <c r="G95" s="142"/>
      <c r="H95" s="142"/>
      <c r="I95" s="142"/>
      <c r="J95" s="262"/>
      <c r="K95" s="571"/>
      <c r="L95" s="324"/>
      <c r="M95" s="586"/>
      <c r="N95" s="140"/>
      <c r="O95" s="600"/>
      <c r="P95" s="1004"/>
      <c r="Q95" s="1004"/>
      <c r="R95" s="581"/>
    </row>
    <row r="96" spans="1:18" ht="20.25" customHeight="1" x14ac:dyDescent="0.25">
      <c r="A96" s="580"/>
      <c r="B96" s="142"/>
      <c r="C96" s="996"/>
      <c r="D96" s="997"/>
      <c r="E96" s="304"/>
      <c r="F96" s="603"/>
      <c r="G96" s="142"/>
      <c r="H96" s="142"/>
      <c r="I96" s="142"/>
      <c r="J96" s="262"/>
      <c r="K96" s="571"/>
      <c r="L96" s="324"/>
      <c r="M96" s="586"/>
      <c r="N96" s="140"/>
      <c r="O96" s="600"/>
      <c r="P96" s="1004"/>
      <c r="Q96" s="1004"/>
      <c r="R96" s="581"/>
    </row>
    <row r="97" spans="1:18" ht="20.25" customHeight="1" x14ac:dyDescent="0.25">
      <c r="A97" s="580"/>
      <c r="B97" s="142"/>
      <c r="C97" s="996"/>
      <c r="D97" s="997"/>
      <c r="E97" s="304"/>
      <c r="F97" s="603"/>
      <c r="G97" s="142"/>
      <c r="H97" s="142"/>
      <c r="I97" s="142"/>
      <c r="J97" s="262"/>
      <c r="K97" s="571"/>
      <c r="L97" s="324"/>
      <c r="M97" s="586"/>
      <c r="N97" s="140"/>
      <c r="O97" s="600"/>
      <c r="P97" s="1004"/>
      <c r="Q97" s="1004"/>
      <c r="R97" s="581"/>
    </row>
    <row r="98" spans="1:18" ht="20.25" customHeight="1" x14ac:dyDescent="0.25">
      <c r="A98" s="580"/>
      <c r="B98" s="142"/>
      <c r="C98" s="996"/>
      <c r="D98" s="997"/>
      <c r="E98" s="304"/>
      <c r="F98" s="603"/>
      <c r="G98" s="142"/>
      <c r="H98" s="142"/>
      <c r="I98" s="142"/>
      <c r="J98" s="262"/>
      <c r="K98" s="571"/>
      <c r="L98" s="324"/>
      <c r="M98" s="586"/>
      <c r="N98" s="140"/>
      <c r="O98" s="600"/>
      <c r="P98" s="1004"/>
      <c r="Q98" s="1004"/>
      <c r="R98" s="581"/>
    </row>
    <row r="99" spans="1:18" ht="20.25" customHeight="1" x14ac:dyDescent="0.25">
      <c r="A99" s="580"/>
      <c r="B99" s="142"/>
      <c r="C99" s="996"/>
      <c r="D99" s="997"/>
      <c r="E99" s="304"/>
      <c r="F99" s="603"/>
      <c r="G99" s="142"/>
      <c r="H99" s="142"/>
      <c r="I99" s="142"/>
      <c r="J99" s="262"/>
      <c r="K99" s="571"/>
      <c r="L99" s="324"/>
      <c r="M99" s="586"/>
      <c r="N99" s="140"/>
      <c r="O99" s="600"/>
      <c r="P99" s="1004"/>
      <c r="Q99" s="1004"/>
      <c r="R99" s="581"/>
    </row>
    <row r="100" spans="1:18" ht="20.25" customHeight="1" x14ac:dyDescent="0.25">
      <c r="A100" s="580"/>
      <c r="B100" s="142"/>
      <c r="C100" s="996"/>
      <c r="D100" s="997"/>
      <c r="E100" s="304"/>
      <c r="F100" s="603"/>
      <c r="G100" s="142"/>
      <c r="H100" s="142"/>
      <c r="I100" s="142"/>
      <c r="J100" s="262"/>
      <c r="K100" s="571"/>
      <c r="L100" s="324"/>
      <c r="M100" s="586"/>
      <c r="N100" s="140"/>
      <c r="O100" s="600"/>
      <c r="P100" s="1004"/>
      <c r="Q100" s="1004"/>
      <c r="R100" s="581"/>
    </row>
    <row r="101" spans="1:18" ht="20.25" customHeight="1" x14ac:dyDescent="0.25">
      <c r="A101" s="580"/>
      <c r="B101" s="142"/>
      <c r="C101" s="996"/>
      <c r="D101" s="997"/>
      <c r="E101" s="304"/>
      <c r="F101" s="603"/>
      <c r="G101" s="142"/>
      <c r="H101" s="142"/>
      <c r="I101" s="142"/>
      <c r="J101" s="262"/>
      <c r="K101" s="571"/>
      <c r="L101" s="324"/>
      <c r="M101" s="586"/>
      <c r="N101" s="140"/>
      <c r="O101" s="600"/>
      <c r="P101" s="1004"/>
      <c r="Q101" s="1004"/>
      <c r="R101" s="581"/>
    </row>
    <row r="102" spans="1:18" ht="20.25" customHeight="1" x14ac:dyDescent="0.25">
      <c r="A102" s="580"/>
      <c r="B102" s="142"/>
      <c r="C102" s="996"/>
      <c r="D102" s="997"/>
      <c r="E102" s="304"/>
      <c r="F102" s="603"/>
      <c r="G102" s="142"/>
      <c r="H102" s="142"/>
      <c r="I102" s="142"/>
      <c r="J102" s="262"/>
      <c r="K102" s="571"/>
      <c r="L102" s="324"/>
      <c r="M102" s="586"/>
      <c r="N102" s="140"/>
      <c r="O102" s="600"/>
      <c r="P102" s="1004"/>
      <c r="Q102" s="1004"/>
      <c r="R102" s="581"/>
    </row>
    <row r="103" spans="1:18" ht="20.25" customHeight="1" x14ac:dyDescent="0.25">
      <c r="A103" s="580"/>
      <c r="B103" s="142"/>
      <c r="C103" s="996"/>
      <c r="D103" s="997"/>
      <c r="E103" s="304"/>
      <c r="F103" s="603"/>
      <c r="G103" s="142"/>
      <c r="H103" s="142"/>
      <c r="I103" s="142"/>
      <c r="J103" s="262"/>
      <c r="K103" s="571"/>
      <c r="L103" s="324"/>
      <c r="M103" s="586"/>
      <c r="N103" s="140"/>
      <c r="O103" s="600"/>
      <c r="P103" s="1004"/>
      <c r="Q103" s="1004"/>
      <c r="R103" s="581"/>
    </row>
    <row r="104" spans="1:18" ht="20.25" customHeight="1" x14ac:dyDescent="0.25">
      <c r="A104" s="580"/>
      <c r="B104" s="142"/>
      <c r="C104" s="996"/>
      <c r="D104" s="997"/>
      <c r="E104" s="304"/>
      <c r="F104" s="603"/>
      <c r="G104" s="142"/>
      <c r="H104" s="142"/>
      <c r="I104" s="142"/>
      <c r="J104" s="262"/>
      <c r="K104" s="571"/>
      <c r="L104" s="324"/>
      <c r="M104" s="586"/>
      <c r="N104" s="140"/>
      <c r="O104" s="600"/>
      <c r="P104" s="1004"/>
      <c r="Q104" s="1004"/>
      <c r="R104" s="581"/>
    </row>
    <row r="105" spans="1:18" ht="20.25" customHeight="1" x14ac:dyDescent="0.25">
      <c r="A105" s="580"/>
      <c r="B105" s="142"/>
      <c r="C105" s="996"/>
      <c r="D105" s="997"/>
      <c r="E105" s="304"/>
      <c r="F105" s="603"/>
      <c r="G105" s="142"/>
      <c r="H105" s="142"/>
      <c r="I105" s="142"/>
      <c r="J105" s="262"/>
      <c r="K105" s="571"/>
      <c r="L105" s="324"/>
      <c r="M105" s="586"/>
      <c r="N105" s="140"/>
      <c r="O105" s="600"/>
      <c r="P105" s="1004"/>
      <c r="Q105" s="1004"/>
      <c r="R105" s="581"/>
    </row>
    <row r="106" spans="1:18" ht="20.25" customHeight="1" x14ac:dyDescent="0.25">
      <c r="A106" s="580"/>
      <c r="B106" s="142"/>
      <c r="C106" s="996"/>
      <c r="D106" s="997"/>
      <c r="E106" s="304"/>
      <c r="F106" s="603"/>
      <c r="G106" s="142"/>
      <c r="H106" s="142"/>
      <c r="I106" s="142"/>
      <c r="J106" s="262"/>
      <c r="K106" s="571"/>
      <c r="L106" s="324"/>
      <c r="M106" s="586"/>
      <c r="N106" s="140"/>
      <c r="O106" s="600"/>
      <c r="P106" s="1004"/>
      <c r="Q106" s="1004"/>
      <c r="R106" s="581"/>
    </row>
    <row r="107" spans="1:18" ht="20.25" customHeight="1" x14ac:dyDescent="0.25">
      <c r="A107" s="580"/>
      <c r="B107" s="142"/>
      <c r="C107" s="996"/>
      <c r="D107" s="997"/>
      <c r="E107" s="304"/>
      <c r="F107" s="603"/>
      <c r="G107" s="142"/>
      <c r="H107" s="142"/>
      <c r="I107" s="142"/>
      <c r="J107" s="262"/>
      <c r="K107" s="571"/>
      <c r="L107" s="324"/>
      <c r="M107" s="586"/>
      <c r="N107" s="140"/>
      <c r="O107" s="600"/>
      <c r="P107" s="1004"/>
      <c r="Q107" s="1004"/>
      <c r="R107" s="581"/>
    </row>
    <row r="108" spans="1:18" ht="20.25" customHeight="1" x14ac:dyDescent="0.25">
      <c r="A108" s="580"/>
      <c r="B108" s="142"/>
      <c r="C108" s="996"/>
      <c r="D108" s="997"/>
      <c r="E108" s="304"/>
      <c r="F108" s="603"/>
      <c r="G108" s="142"/>
      <c r="H108" s="142"/>
      <c r="I108" s="142"/>
      <c r="J108" s="262"/>
      <c r="K108" s="571"/>
      <c r="L108" s="324"/>
      <c r="M108" s="586"/>
      <c r="N108" s="140"/>
      <c r="O108" s="600"/>
      <c r="P108" s="1004"/>
      <c r="Q108" s="1004"/>
      <c r="R108" s="581"/>
    </row>
    <row r="109" spans="1:18" ht="20.25" customHeight="1" x14ac:dyDescent="0.25">
      <c r="A109" s="580"/>
      <c r="B109" s="142"/>
      <c r="C109" s="996"/>
      <c r="D109" s="997"/>
      <c r="E109" s="304"/>
      <c r="F109" s="603"/>
      <c r="G109" s="142"/>
      <c r="H109" s="142"/>
      <c r="I109" s="142"/>
      <c r="J109" s="262"/>
      <c r="K109" s="571"/>
      <c r="L109" s="324"/>
      <c r="M109" s="586"/>
      <c r="N109" s="140"/>
      <c r="O109" s="600"/>
      <c r="P109" s="1004"/>
      <c r="Q109" s="1004"/>
      <c r="R109" s="581"/>
    </row>
    <row r="110" spans="1:18" ht="20.25" customHeight="1" x14ac:dyDescent="0.25">
      <c r="A110" s="580"/>
      <c r="B110" s="142"/>
      <c r="C110" s="996"/>
      <c r="D110" s="997"/>
      <c r="E110" s="304"/>
      <c r="F110" s="603"/>
      <c r="G110" s="142"/>
      <c r="H110" s="142"/>
      <c r="I110" s="142"/>
      <c r="J110" s="262"/>
      <c r="K110" s="571"/>
      <c r="L110" s="324"/>
      <c r="M110" s="586"/>
      <c r="N110" s="140"/>
      <c r="O110" s="600"/>
      <c r="P110" s="1004"/>
      <c r="Q110" s="1004"/>
      <c r="R110" s="581"/>
    </row>
    <row r="111" spans="1:18" ht="20.25" customHeight="1" x14ac:dyDescent="0.25">
      <c r="A111" s="580"/>
      <c r="B111" s="142"/>
      <c r="C111" s="996"/>
      <c r="D111" s="997"/>
      <c r="E111" s="304"/>
      <c r="F111" s="603"/>
      <c r="G111" s="142"/>
      <c r="H111" s="142"/>
      <c r="I111" s="142"/>
      <c r="J111" s="262"/>
      <c r="K111" s="571"/>
      <c r="L111" s="324"/>
      <c r="M111" s="586"/>
      <c r="N111" s="140"/>
      <c r="O111" s="600"/>
      <c r="P111" s="1004"/>
      <c r="Q111" s="1004"/>
      <c r="R111" s="581"/>
    </row>
    <row r="112" spans="1:18" ht="20.25" customHeight="1" x14ac:dyDescent="0.25">
      <c r="A112" s="580"/>
      <c r="B112" s="142"/>
      <c r="C112" s="996"/>
      <c r="D112" s="997"/>
      <c r="E112" s="304"/>
      <c r="F112" s="603"/>
      <c r="G112" s="142"/>
      <c r="H112" s="142"/>
      <c r="I112" s="142"/>
      <c r="J112" s="262"/>
      <c r="K112" s="571"/>
      <c r="L112" s="324"/>
      <c r="M112" s="586"/>
      <c r="N112" s="140"/>
      <c r="O112" s="600"/>
      <c r="P112" s="1004"/>
      <c r="Q112" s="1004"/>
      <c r="R112" s="581"/>
    </row>
    <row r="113" spans="1:18" ht="20.25" customHeight="1" x14ac:dyDescent="0.25">
      <c r="A113" s="580"/>
      <c r="B113" s="142"/>
      <c r="C113" s="996"/>
      <c r="D113" s="997"/>
      <c r="E113" s="304"/>
      <c r="F113" s="603"/>
      <c r="G113" s="142"/>
      <c r="H113" s="142"/>
      <c r="I113" s="142"/>
      <c r="J113" s="262"/>
      <c r="K113" s="571"/>
      <c r="L113" s="324"/>
      <c r="M113" s="586"/>
      <c r="N113" s="140"/>
      <c r="O113" s="600"/>
      <c r="P113" s="1004"/>
      <c r="Q113" s="1004"/>
      <c r="R113" s="581"/>
    </row>
    <row r="114" spans="1:18" ht="20.25" customHeight="1" x14ac:dyDescent="0.25">
      <c r="A114" s="580"/>
      <c r="B114" s="142"/>
      <c r="C114" s="996"/>
      <c r="D114" s="997"/>
      <c r="E114" s="304"/>
      <c r="F114" s="603"/>
      <c r="G114" s="142"/>
      <c r="H114" s="142"/>
      <c r="I114" s="142"/>
      <c r="J114" s="262"/>
      <c r="K114" s="571"/>
      <c r="L114" s="324"/>
      <c r="M114" s="586"/>
      <c r="N114" s="140"/>
      <c r="O114" s="600"/>
      <c r="P114" s="1004"/>
      <c r="Q114" s="1004"/>
      <c r="R114" s="581"/>
    </row>
    <row r="115" spans="1:18" ht="20.25" customHeight="1" x14ac:dyDescent="0.25">
      <c r="A115" s="580"/>
      <c r="B115" s="142"/>
      <c r="C115" s="996"/>
      <c r="D115" s="997"/>
      <c r="E115" s="304"/>
      <c r="F115" s="603"/>
      <c r="G115" s="142"/>
      <c r="H115" s="142"/>
      <c r="I115" s="142"/>
      <c r="J115" s="262"/>
      <c r="K115" s="571"/>
      <c r="L115" s="324"/>
      <c r="M115" s="586"/>
      <c r="N115" s="140"/>
      <c r="O115" s="600"/>
      <c r="P115" s="1004"/>
      <c r="Q115" s="1004"/>
      <c r="R115" s="581"/>
    </row>
    <row r="116" spans="1:18" ht="20.25" customHeight="1" x14ac:dyDescent="0.25">
      <c r="A116" s="580"/>
      <c r="B116" s="142"/>
      <c r="C116" s="996"/>
      <c r="D116" s="997"/>
      <c r="E116" s="304"/>
      <c r="F116" s="603"/>
      <c r="G116" s="142"/>
      <c r="H116" s="142"/>
      <c r="I116" s="142"/>
      <c r="J116" s="262"/>
      <c r="K116" s="571"/>
      <c r="L116" s="324"/>
      <c r="M116" s="586"/>
      <c r="N116" s="140"/>
      <c r="O116" s="600"/>
      <c r="P116" s="1004"/>
      <c r="Q116" s="1004"/>
      <c r="R116" s="581"/>
    </row>
    <row r="117" spans="1:18" ht="20.25" customHeight="1" x14ac:dyDescent="0.25">
      <c r="A117" s="580"/>
      <c r="B117" s="142"/>
      <c r="C117" s="996"/>
      <c r="D117" s="997"/>
      <c r="E117" s="304"/>
      <c r="F117" s="603"/>
      <c r="G117" s="142"/>
      <c r="H117" s="142"/>
      <c r="I117" s="142"/>
      <c r="J117" s="262"/>
      <c r="K117" s="571"/>
      <c r="L117" s="324"/>
      <c r="M117" s="586"/>
      <c r="N117" s="140"/>
      <c r="O117" s="600"/>
      <c r="P117" s="1004"/>
      <c r="Q117" s="1004"/>
      <c r="R117" s="581"/>
    </row>
    <row r="118" spans="1:18" ht="20.25" customHeight="1" x14ac:dyDescent="0.25">
      <c r="A118" s="580"/>
      <c r="B118" s="142"/>
      <c r="C118" s="996"/>
      <c r="D118" s="997"/>
      <c r="E118" s="304"/>
      <c r="F118" s="603"/>
      <c r="G118" s="142"/>
      <c r="H118" s="142"/>
      <c r="I118" s="142"/>
      <c r="J118" s="262"/>
      <c r="K118" s="571"/>
      <c r="L118" s="324"/>
      <c r="M118" s="586"/>
      <c r="N118" s="140"/>
      <c r="O118" s="600"/>
      <c r="P118" s="1004"/>
      <c r="Q118" s="1004"/>
      <c r="R118" s="581"/>
    </row>
    <row r="119" spans="1:18" ht="20.25" customHeight="1" x14ac:dyDescent="0.25">
      <c r="A119" s="580"/>
      <c r="B119" s="142"/>
      <c r="C119" s="996"/>
      <c r="D119" s="997"/>
      <c r="E119" s="304"/>
      <c r="F119" s="603"/>
      <c r="G119" s="142"/>
      <c r="H119" s="142"/>
      <c r="I119" s="142"/>
      <c r="J119" s="262"/>
      <c r="K119" s="571"/>
      <c r="L119" s="324"/>
      <c r="M119" s="586"/>
      <c r="N119" s="140"/>
      <c r="O119" s="600"/>
      <c r="P119" s="1004"/>
      <c r="Q119" s="1004"/>
      <c r="R119" s="581"/>
    </row>
    <row r="120" spans="1:18" ht="20.25" customHeight="1" x14ac:dyDescent="0.25">
      <c r="A120" s="580"/>
      <c r="B120" s="142"/>
      <c r="C120" s="996"/>
      <c r="D120" s="997"/>
      <c r="E120" s="304"/>
      <c r="F120" s="603"/>
      <c r="G120" s="142"/>
      <c r="H120" s="142"/>
      <c r="I120" s="142"/>
      <c r="J120" s="262"/>
      <c r="K120" s="571"/>
      <c r="L120" s="324"/>
      <c r="M120" s="586"/>
      <c r="N120" s="140"/>
      <c r="O120" s="600"/>
      <c r="P120" s="1004"/>
      <c r="Q120" s="1004"/>
      <c r="R120" s="581"/>
    </row>
    <row r="121" spans="1:18" ht="20.25" customHeight="1" x14ac:dyDescent="0.25">
      <c r="A121" s="580"/>
      <c r="B121" s="142"/>
      <c r="C121" s="996"/>
      <c r="D121" s="997"/>
      <c r="E121" s="304"/>
      <c r="F121" s="603"/>
      <c r="G121" s="142"/>
      <c r="H121" s="142"/>
      <c r="I121" s="142"/>
      <c r="J121" s="262"/>
      <c r="K121" s="571"/>
      <c r="L121" s="324"/>
      <c r="M121" s="586"/>
      <c r="N121" s="140"/>
      <c r="O121" s="600"/>
      <c r="P121" s="1004"/>
      <c r="Q121" s="1004"/>
      <c r="R121" s="581"/>
    </row>
    <row r="122" spans="1:18" ht="20.25" customHeight="1" x14ac:dyDescent="0.25">
      <c r="A122" s="580"/>
      <c r="B122" s="142"/>
      <c r="C122" s="996"/>
      <c r="D122" s="997"/>
      <c r="E122" s="304"/>
      <c r="F122" s="603"/>
      <c r="G122" s="142"/>
      <c r="H122" s="142"/>
      <c r="I122" s="142"/>
      <c r="J122" s="262"/>
      <c r="K122" s="571"/>
      <c r="L122" s="324"/>
      <c r="M122" s="586"/>
      <c r="N122" s="140"/>
      <c r="O122" s="600"/>
      <c r="P122" s="1004"/>
      <c r="Q122" s="1004"/>
      <c r="R122" s="581"/>
    </row>
    <row r="123" spans="1:18" ht="20.25" customHeight="1" x14ac:dyDescent="0.25">
      <c r="A123" s="580"/>
      <c r="B123" s="142"/>
      <c r="C123" s="996"/>
      <c r="D123" s="997"/>
      <c r="E123" s="304"/>
      <c r="F123" s="603"/>
      <c r="G123" s="142"/>
      <c r="H123" s="142"/>
      <c r="I123" s="142"/>
      <c r="J123" s="262"/>
      <c r="K123" s="571"/>
      <c r="L123" s="324"/>
      <c r="M123" s="586"/>
      <c r="N123" s="140"/>
      <c r="O123" s="600"/>
      <c r="P123" s="1004"/>
      <c r="Q123" s="1004"/>
      <c r="R123" s="581"/>
    </row>
    <row r="124" spans="1:18" ht="20.25" customHeight="1" x14ac:dyDescent="0.25">
      <c r="A124" s="580"/>
      <c r="B124" s="142"/>
      <c r="C124" s="996"/>
      <c r="D124" s="997"/>
      <c r="E124" s="304"/>
      <c r="F124" s="603"/>
      <c r="G124" s="142"/>
      <c r="H124" s="142"/>
      <c r="I124" s="142"/>
      <c r="J124" s="262"/>
      <c r="K124" s="571"/>
      <c r="L124" s="324"/>
      <c r="M124" s="586"/>
      <c r="N124" s="140"/>
      <c r="O124" s="600"/>
      <c r="P124" s="1004"/>
      <c r="Q124" s="1004"/>
      <c r="R124" s="581"/>
    </row>
    <row r="125" spans="1:18" ht="20.25" customHeight="1" x14ac:dyDescent="0.25">
      <c r="A125" s="580"/>
      <c r="B125" s="142"/>
      <c r="C125" s="996"/>
      <c r="D125" s="997"/>
      <c r="E125" s="304"/>
      <c r="F125" s="603"/>
      <c r="G125" s="142"/>
      <c r="H125" s="142"/>
      <c r="I125" s="142"/>
      <c r="J125" s="262"/>
      <c r="K125" s="571"/>
      <c r="L125" s="324"/>
      <c r="M125" s="586"/>
      <c r="N125" s="140"/>
      <c r="O125" s="600"/>
      <c r="P125" s="1004"/>
      <c r="Q125" s="1004"/>
      <c r="R125" s="581"/>
    </row>
    <row r="126" spans="1:18" ht="20.25" customHeight="1" x14ac:dyDescent="0.25">
      <c r="A126" s="580"/>
      <c r="B126" s="142"/>
      <c r="C126" s="996"/>
      <c r="D126" s="997"/>
      <c r="E126" s="304"/>
      <c r="F126" s="603"/>
      <c r="G126" s="142"/>
      <c r="H126" s="142"/>
      <c r="I126" s="142"/>
      <c r="J126" s="262"/>
      <c r="K126" s="571"/>
      <c r="L126" s="324"/>
      <c r="M126" s="586"/>
      <c r="N126" s="140"/>
      <c r="O126" s="600"/>
      <c r="P126" s="1004"/>
      <c r="Q126" s="1004"/>
      <c r="R126" s="581"/>
    </row>
    <row r="127" spans="1:18" ht="20.25" customHeight="1" x14ac:dyDescent="0.25">
      <c r="A127" s="580"/>
      <c r="B127" s="142"/>
      <c r="C127" s="996"/>
      <c r="D127" s="997"/>
      <c r="E127" s="304"/>
      <c r="F127" s="603"/>
      <c r="G127" s="142"/>
      <c r="H127" s="142"/>
      <c r="I127" s="142"/>
      <c r="J127" s="262"/>
      <c r="K127" s="571"/>
      <c r="L127" s="324"/>
      <c r="M127" s="586"/>
      <c r="N127" s="140"/>
      <c r="O127" s="600"/>
      <c r="P127" s="1004"/>
      <c r="Q127" s="1004"/>
      <c r="R127" s="581"/>
    </row>
    <row r="128" spans="1:18" ht="20.25" customHeight="1" x14ac:dyDescent="0.25">
      <c r="A128" s="580"/>
      <c r="B128" s="142"/>
      <c r="C128" s="996"/>
      <c r="D128" s="997"/>
      <c r="E128" s="304"/>
      <c r="F128" s="603"/>
      <c r="G128" s="142"/>
      <c r="H128" s="142"/>
      <c r="I128" s="142"/>
      <c r="J128" s="262"/>
      <c r="K128" s="571"/>
      <c r="L128" s="324"/>
      <c r="M128" s="586"/>
      <c r="N128" s="140"/>
      <c r="O128" s="600"/>
      <c r="P128" s="1004"/>
      <c r="Q128" s="1004"/>
      <c r="R128" s="581"/>
    </row>
    <row r="129" spans="1:18" ht="20.25" customHeight="1" x14ac:dyDescent="0.25">
      <c r="A129" s="580"/>
      <c r="B129" s="142"/>
      <c r="C129" s="996"/>
      <c r="D129" s="997"/>
      <c r="E129" s="304"/>
      <c r="F129" s="603"/>
      <c r="G129" s="142"/>
      <c r="H129" s="142"/>
      <c r="I129" s="142"/>
      <c r="J129" s="262"/>
      <c r="K129" s="571"/>
      <c r="L129" s="324"/>
      <c r="M129" s="586"/>
      <c r="N129" s="140"/>
      <c r="O129" s="600"/>
      <c r="P129" s="1004"/>
      <c r="Q129" s="1004"/>
      <c r="R129" s="581"/>
    </row>
    <row r="130" spans="1:18" ht="20.25" customHeight="1" x14ac:dyDescent="0.25">
      <c r="A130" s="580"/>
      <c r="B130" s="142"/>
      <c r="C130" s="996"/>
      <c r="D130" s="997"/>
      <c r="E130" s="304"/>
      <c r="F130" s="603"/>
      <c r="G130" s="142"/>
      <c r="H130" s="142"/>
      <c r="I130" s="142"/>
      <c r="J130" s="262"/>
      <c r="K130" s="571"/>
      <c r="L130" s="324"/>
      <c r="M130" s="586"/>
      <c r="N130" s="140"/>
      <c r="O130" s="600"/>
      <c r="P130" s="1004"/>
      <c r="Q130" s="1004"/>
      <c r="R130" s="581"/>
    </row>
    <row r="131" spans="1:18" ht="20.25" customHeight="1" x14ac:dyDescent="0.25">
      <c r="A131" s="580"/>
      <c r="B131" s="142"/>
      <c r="C131" s="996"/>
      <c r="D131" s="997"/>
      <c r="E131" s="304"/>
      <c r="F131" s="603"/>
      <c r="G131" s="142"/>
      <c r="H131" s="142"/>
      <c r="I131" s="142"/>
      <c r="J131" s="262"/>
      <c r="K131" s="571"/>
      <c r="L131" s="324"/>
      <c r="M131" s="586"/>
      <c r="N131" s="140"/>
      <c r="O131" s="600"/>
      <c r="P131" s="1004"/>
      <c r="Q131" s="1004"/>
      <c r="R131" s="581"/>
    </row>
    <row r="132" spans="1:18" ht="20.25" customHeight="1" x14ac:dyDescent="0.25">
      <c r="A132" s="580"/>
      <c r="B132" s="142"/>
      <c r="C132" s="996"/>
      <c r="D132" s="997"/>
      <c r="E132" s="304"/>
      <c r="F132" s="603"/>
      <c r="G132" s="142"/>
      <c r="H132" s="142"/>
      <c r="I132" s="142"/>
      <c r="J132" s="262"/>
      <c r="K132" s="571"/>
      <c r="L132" s="324"/>
      <c r="M132" s="586"/>
      <c r="N132" s="140"/>
      <c r="O132" s="600"/>
      <c r="P132" s="1004"/>
      <c r="Q132" s="1004"/>
      <c r="R132" s="581"/>
    </row>
    <row r="133" spans="1:18" ht="20.25" customHeight="1" x14ac:dyDescent="0.25">
      <c r="A133" s="580"/>
      <c r="B133" s="142"/>
      <c r="C133" s="996"/>
      <c r="D133" s="997"/>
      <c r="E133" s="304"/>
      <c r="F133" s="603"/>
      <c r="G133" s="142"/>
      <c r="H133" s="142"/>
      <c r="I133" s="142"/>
      <c r="J133" s="262"/>
      <c r="K133" s="571"/>
      <c r="L133" s="324"/>
      <c r="M133" s="586"/>
      <c r="N133" s="140"/>
      <c r="O133" s="600"/>
      <c r="P133" s="1004"/>
      <c r="Q133" s="1004"/>
      <c r="R133" s="581"/>
    </row>
    <row r="134" spans="1:18" ht="20.25" customHeight="1" x14ac:dyDescent="0.25">
      <c r="A134" s="580"/>
      <c r="B134" s="142"/>
      <c r="C134" s="996"/>
      <c r="D134" s="997"/>
      <c r="E134" s="304"/>
      <c r="F134" s="603"/>
      <c r="G134" s="142"/>
      <c r="H134" s="142"/>
      <c r="I134" s="142"/>
      <c r="J134" s="262"/>
      <c r="K134" s="571"/>
      <c r="L134" s="324"/>
      <c r="M134" s="586"/>
      <c r="N134" s="140"/>
      <c r="O134" s="600"/>
      <c r="P134" s="1004"/>
      <c r="Q134" s="1004"/>
      <c r="R134" s="581"/>
    </row>
    <row r="135" spans="1:18" ht="20.25" customHeight="1" x14ac:dyDescent="0.25">
      <c r="A135" s="580"/>
      <c r="B135" s="142"/>
      <c r="C135" s="996"/>
      <c r="D135" s="997"/>
      <c r="E135" s="304"/>
      <c r="F135" s="603"/>
      <c r="G135" s="142"/>
      <c r="H135" s="142"/>
      <c r="I135" s="142"/>
      <c r="J135" s="262"/>
      <c r="K135" s="571"/>
      <c r="L135" s="324"/>
      <c r="M135" s="586"/>
      <c r="N135" s="140"/>
      <c r="O135" s="600"/>
      <c r="P135" s="1004"/>
      <c r="Q135" s="1004"/>
      <c r="R135" s="581"/>
    </row>
    <row r="136" spans="1:18" ht="20.25" customHeight="1" x14ac:dyDescent="0.25">
      <c r="A136" s="580"/>
      <c r="B136" s="142"/>
      <c r="C136" s="996"/>
      <c r="D136" s="997"/>
      <c r="E136" s="304"/>
      <c r="F136" s="603"/>
      <c r="G136" s="142"/>
      <c r="H136" s="142"/>
      <c r="I136" s="142"/>
      <c r="J136" s="262"/>
      <c r="K136" s="571"/>
      <c r="L136" s="324"/>
      <c r="M136" s="586"/>
      <c r="N136" s="140"/>
      <c r="O136" s="600"/>
      <c r="P136" s="1004"/>
      <c r="Q136" s="1004"/>
      <c r="R136" s="581"/>
    </row>
    <row r="137" spans="1:18" ht="20.25" customHeight="1" x14ac:dyDescent="0.25">
      <c r="A137" s="580"/>
      <c r="B137" s="142"/>
      <c r="C137" s="996"/>
      <c r="D137" s="997"/>
      <c r="E137" s="304"/>
      <c r="F137" s="603"/>
      <c r="G137" s="142"/>
      <c r="H137" s="142"/>
      <c r="I137" s="142"/>
      <c r="J137" s="262"/>
      <c r="K137" s="571"/>
      <c r="L137" s="324"/>
      <c r="M137" s="586"/>
      <c r="N137" s="140"/>
      <c r="O137" s="600"/>
      <c r="P137" s="1004"/>
      <c r="Q137" s="1004"/>
      <c r="R137" s="581"/>
    </row>
    <row r="138" spans="1:18" ht="20.25" customHeight="1" x14ac:dyDescent="0.25">
      <c r="A138" s="580"/>
      <c r="B138" s="142"/>
      <c r="C138" s="996"/>
      <c r="D138" s="997"/>
      <c r="E138" s="304"/>
      <c r="F138" s="603"/>
      <c r="G138" s="142"/>
      <c r="H138" s="142"/>
      <c r="I138" s="142"/>
      <c r="J138" s="262"/>
      <c r="K138" s="571"/>
      <c r="L138" s="324"/>
      <c r="M138" s="586"/>
      <c r="N138" s="140"/>
      <c r="O138" s="600"/>
      <c r="P138" s="1004"/>
      <c r="Q138" s="1004"/>
      <c r="R138" s="581"/>
    </row>
    <row r="139" spans="1:18" ht="20.25" customHeight="1" x14ac:dyDescent="0.25">
      <c r="A139" s="580"/>
      <c r="B139" s="142"/>
      <c r="C139" s="996"/>
      <c r="D139" s="997"/>
      <c r="E139" s="304"/>
      <c r="F139" s="603"/>
      <c r="G139" s="142"/>
      <c r="H139" s="142"/>
      <c r="I139" s="142"/>
      <c r="J139" s="262"/>
      <c r="K139" s="571"/>
      <c r="L139" s="324"/>
      <c r="M139" s="586"/>
      <c r="N139" s="140"/>
      <c r="O139" s="600"/>
      <c r="P139" s="1004"/>
      <c r="Q139" s="1004"/>
      <c r="R139" s="581"/>
    </row>
    <row r="140" spans="1:18" ht="20.25" customHeight="1" x14ac:dyDescent="0.25">
      <c r="A140" s="580"/>
      <c r="B140" s="142"/>
      <c r="C140" s="996"/>
      <c r="D140" s="997"/>
      <c r="E140" s="304"/>
      <c r="F140" s="603"/>
      <c r="G140" s="142"/>
      <c r="H140" s="142"/>
      <c r="I140" s="142"/>
      <c r="J140" s="262"/>
      <c r="K140" s="571"/>
      <c r="L140" s="324"/>
      <c r="M140" s="586"/>
      <c r="N140" s="140"/>
      <c r="O140" s="600"/>
      <c r="P140" s="1004"/>
      <c r="Q140" s="1004"/>
      <c r="R140" s="581"/>
    </row>
    <row r="141" spans="1:18" ht="20.25" customHeight="1" x14ac:dyDescent="0.25">
      <c r="A141" s="580"/>
      <c r="B141" s="142"/>
      <c r="C141" s="996"/>
      <c r="D141" s="997"/>
      <c r="E141" s="304"/>
      <c r="F141" s="603"/>
      <c r="G141" s="142"/>
      <c r="H141" s="142"/>
      <c r="I141" s="142"/>
      <c r="J141" s="262"/>
      <c r="K141" s="571"/>
      <c r="L141" s="324"/>
      <c r="M141" s="586"/>
      <c r="N141" s="140"/>
      <c r="O141" s="600"/>
      <c r="P141" s="1004"/>
      <c r="Q141" s="1004"/>
      <c r="R141" s="581"/>
    </row>
    <row r="142" spans="1:18" ht="20.25" customHeight="1" x14ac:dyDescent="0.25">
      <c r="A142" s="580"/>
      <c r="B142" s="142"/>
      <c r="C142" s="996"/>
      <c r="D142" s="997"/>
      <c r="E142" s="304"/>
      <c r="F142" s="603"/>
      <c r="G142" s="142"/>
      <c r="H142" s="142"/>
      <c r="I142" s="142"/>
      <c r="J142" s="262"/>
      <c r="K142" s="571"/>
      <c r="L142" s="324"/>
      <c r="M142" s="586"/>
      <c r="N142" s="140"/>
      <c r="O142" s="600"/>
      <c r="P142" s="1004"/>
      <c r="Q142" s="1004"/>
      <c r="R142" s="581"/>
    </row>
    <row r="143" spans="1:18" ht="20.25" customHeight="1" x14ac:dyDescent="0.25">
      <c r="A143" s="580"/>
      <c r="B143" s="142"/>
      <c r="C143" s="996"/>
      <c r="D143" s="997"/>
      <c r="E143" s="304"/>
      <c r="F143" s="603"/>
      <c r="G143" s="142"/>
      <c r="H143" s="142"/>
      <c r="I143" s="142"/>
      <c r="J143" s="262"/>
      <c r="K143" s="571"/>
      <c r="L143" s="324"/>
      <c r="M143" s="586"/>
      <c r="N143" s="140"/>
      <c r="O143" s="600"/>
      <c r="P143" s="1004"/>
      <c r="Q143" s="1004"/>
      <c r="R143" s="581"/>
    </row>
    <row r="144" spans="1:18" ht="20.25" customHeight="1" x14ac:dyDescent="0.25">
      <c r="A144" s="580"/>
      <c r="B144" s="142"/>
      <c r="C144" s="996"/>
      <c r="D144" s="997"/>
      <c r="E144" s="304"/>
      <c r="F144" s="603"/>
      <c r="G144" s="142"/>
      <c r="H144" s="142"/>
      <c r="I144" s="142"/>
      <c r="J144" s="262"/>
      <c r="K144" s="571"/>
      <c r="L144" s="324"/>
      <c r="M144" s="586"/>
      <c r="N144" s="140"/>
      <c r="O144" s="600"/>
      <c r="P144" s="1004"/>
      <c r="Q144" s="1004"/>
      <c r="R144" s="581"/>
    </row>
    <row r="145" spans="1:18" ht="20.25" customHeight="1" x14ac:dyDescent="0.25">
      <c r="A145" s="580"/>
      <c r="B145" s="142"/>
      <c r="C145" s="996"/>
      <c r="D145" s="997"/>
      <c r="E145" s="304"/>
      <c r="F145" s="603"/>
      <c r="G145" s="142"/>
      <c r="H145" s="142"/>
      <c r="I145" s="142"/>
      <c r="J145" s="262"/>
      <c r="K145" s="571"/>
      <c r="L145" s="324"/>
      <c r="M145" s="586"/>
      <c r="N145" s="140"/>
      <c r="O145" s="600"/>
      <c r="P145" s="1004"/>
      <c r="Q145" s="1004"/>
      <c r="R145" s="581"/>
    </row>
    <row r="146" spans="1:18" ht="20.25" customHeight="1" x14ac:dyDescent="0.25">
      <c r="A146" s="580"/>
      <c r="B146" s="142"/>
      <c r="C146" s="996"/>
      <c r="D146" s="997"/>
      <c r="E146" s="304"/>
      <c r="F146" s="603"/>
      <c r="G146" s="142"/>
      <c r="H146" s="142"/>
      <c r="I146" s="142"/>
      <c r="J146" s="262"/>
      <c r="K146" s="571"/>
      <c r="L146" s="324"/>
      <c r="M146" s="586"/>
      <c r="N146" s="140"/>
      <c r="O146" s="600"/>
      <c r="P146" s="1004"/>
      <c r="Q146" s="1004"/>
      <c r="R146" s="581"/>
    </row>
    <row r="147" spans="1:18" ht="20.25" customHeight="1" x14ac:dyDescent="0.25">
      <c r="A147" s="580"/>
      <c r="B147" s="142"/>
      <c r="C147" s="996"/>
      <c r="D147" s="997"/>
      <c r="E147" s="304"/>
      <c r="F147" s="603"/>
      <c r="G147" s="142"/>
      <c r="H147" s="142"/>
      <c r="I147" s="142"/>
      <c r="J147" s="262"/>
      <c r="K147" s="571"/>
      <c r="L147" s="324"/>
      <c r="M147" s="586"/>
      <c r="N147" s="140"/>
      <c r="O147" s="600"/>
      <c r="P147" s="1004"/>
      <c r="Q147" s="1004"/>
      <c r="R147" s="581"/>
    </row>
    <row r="148" spans="1:18" ht="20.25" customHeight="1" x14ac:dyDescent="0.25">
      <c r="A148" s="580"/>
      <c r="B148" s="142"/>
      <c r="C148" s="996"/>
      <c r="D148" s="997"/>
      <c r="E148" s="304"/>
      <c r="F148" s="603"/>
      <c r="G148" s="142"/>
      <c r="H148" s="142"/>
      <c r="I148" s="142"/>
      <c r="J148" s="262"/>
      <c r="K148" s="571"/>
      <c r="L148" s="324"/>
      <c r="M148" s="586"/>
      <c r="N148" s="140"/>
      <c r="O148" s="600"/>
      <c r="P148" s="1004"/>
      <c r="Q148" s="1004"/>
      <c r="R148" s="581"/>
    </row>
    <row r="149" spans="1:18" ht="20.25" customHeight="1" x14ac:dyDescent="0.25">
      <c r="A149" s="580"/>
      <c r="B149" s="142"/>
      <c r="C149" s="996"/>
      <c r="D149" s="997"/>
      <c r="E149" s="304"/>
      <c r="F149" s="603"/>
      <c r="G149" s="142"/>
      <c r="H149" s="142"/>
      <c r="I149" s="142"/>
      <c r="J149" s="262"/>
      <c r="K149" s="571"/>
      <c r="L149" s="324"/>
      <c r="M149" s="586"/>
      <c r="N149" s="140"/>
      <c r="O149" s="600"/>
      <c r="P149" s="1004"/>
      <c r="Q149" s="1004"/>
      <c r="R149" s="581"/>
    </row>
    <row r="150" spans="1:18" ht="20.25" customHeight="1" x14ac:dyDescent="0.25">
      <c r="A150" s="580"/>
      <c r="B150" s="142"/>
      <c r="C150" s="996"/>
      <c r="D150" s="997"/>
      <c r="E150" s="304"/>
      <c r="F150" s="603"/>
      <c r="G150" s="142"/>
      <c r="H150" s="142"/>
      <c r="I150" s="142"/>
      <c r="J150" s="262"/>
      <c r="K150" s="571"/>
      <c r="L150" s="324"/>
      <c r="M150" s="586"/>
      <c r="N150" s="140"/>
      <c r="O150" s="600"/>
      <c r="P150" s="1004"/>
      <c r="Q150" s="1004"/>
      <c r="R150" s="581"/>
    </row>
    <row r="151" spans="1:18" ht="20.25" hidden="1" customHeight="1" x14ac:dyDescent="0.25">
      <c r="A151" s="580"/>
      <c r="B151" s="473"/>
      <c r="C151" s="612">
        <f>COUNTIFS(F12:F150,"Sustantivo",N12:N150,"a_otra_unidad_administrativa_PTH",O12:O150,"Sustantivo")</f>
        <v>0</v>
      </c>
      <c r="D151" s="612">
        <f>COUNTIFS(F12:F150,"Adjetivo",N12:N150,"a_otra_unidad_administrativa_PTH",O12:O150,"Adjetivo")</f>
        <v>0</v>
      </c>
      <c r="E151" s="613" t="s">
        <v>547</v>
      </c>
      <c r="F151" s="609">
        <f>COUNTIFS(F12:F150,"Sustantivo",N12:N150,"a_otra_institución_PTH",O12:O150,"Sustantivo")</f>
        <v>0</v>
      </c>
      <c r="G151" s="613" t="s">
        <v>548</v>
      </c>
      <c r="H151" s="609">
        <f>COUNTIFS(F12:F150,"Adjetivo",N12:N150,"a_otra_institución_PTH",O12:O150,"Sustantivo")</f>
        <v>0</v>
      </c>
      <c r="I151" s="613" t="s">
        <v>549</v>
      </c>
      <c r="J151" s="609">
        <f>COUNTIFS(F12:F150,"Sustantivo",N12:N150,"a_otra_institución_PTH",O12:O150,"Adjetivo")</f>
        <v>0</v>
      </c>
      <c r="K151" s="613" t="s">
        <v>550</v>
      </c>
      <c r="L151" s="609">
        <f>COUNTIFS(F12:F150,"Adjetivo",N12:N150,"a_otra_institución_PTH",O12:O150,"Adjetivo")</f>
        <v>0</v>
      </c>
      <c r="M151" s="614" t="s">
        <v>551</v>
      </c>
      <c r="N151" s="616">
        <f>COUNTIFS(F12:F150,"Adjetivo",N12:N150,"a_otra_institución_PEA",O12:O150,"Adjetivo")</f>
        <v>0</v>
      </c>
      <c r="O151" s="615"/>
      <c r="P151" s="610"/>
      <c r="Q151" s="306"/>
      <c r="R151" s="581"/>
    </row>
    <row r="152" spans="1:18" ht="23.25" hidden="1" customHeight="1" x14ac:dyDescent="0.25">
      <c r="A152" s="580"/>
      <c r="B152" s="473"/>
      <c r="C152" s="612"/>
      <c r="D152" s="612" t="s">
        <v>535</v>
      </c>
      <c r="E152" s="613" t="s">
        <v>543</v>
      </c>
      <c r="F152" s="609">
        <f>COUNTIFS(F12:F150,"Sustantivo",N12:N150,"a_otra_unidad_administrativa_PTH",O12:O150,"Sustantivo")</f>
        <v>0</v>
      </c>
      <c r="G152" s="613" t="s">
        <v>544</v>
      </c>
      <c r="H152" s="609">
        <f>COUNTIFS(F12:F150,"Adjetivo",N12:N150,"a_otra_unidad_administrativa_PTH",O12:O150,"Sustantivo")</f>
        <v>0</v>
      </c>
      <c r="I152" s="613" t="s">
        <v>545</v>
      </c>
      <c r="J152" s="609">
        <f>COUNTIFS(F12:F150,"Sustantivo",N12:N150,"a_otra_unidad_administrativa_PTH",O12:O150,"Adjetivo")</f>
        <v>0</v>
      </c>
      <c r="K152" s="613" t="s">
        <v>546</v>
      </c>
      <c r="L152" s="609">
        <f>COUNTIFS(F12:F150,"Adjetivo",N12:N150,"a_otra_unidad_administrativa_PTH",O12:O150,"Adjetivo")</f>
        <v>0</v>
      </c>
      <c r="M152" s="614" t="s">
        <v>533</v>
      </c>
      <c r="N152" s="616">
        <f>COUNTIFS(F12:F150,"Adjetivo",N12:N150,"a_otra_unidad_administrativa_PEA",O12:O150,"Sustantivo")</f>
        <v>0</v>
      </c>
      <c r="P152" s="617"/>
      <c r="Q152" s="306"/>
      <c r="R152" s="581"/>
    </row>
    <row r="153" spans="1:18" ht="15" customHeight="1" x14ac:dyDescent="0.25">
      <c r="A153" s="580"/>
      <c r="B153" s="1040" t="s">
        <v>343</v>
      </c>
      <c r="C153" s="1040"/>
      <c r="D153" s="1040"/>
      <c r="E153" s="1040"/>
      <c r="F153" s="1040"/>
      <c r="G153" s="1040"/>
      <c r="H153" s="1040"/>
      <c r="I153" s="1040"/>
      <c r="J153" s="1040"/>
      <c r="K153" s="1002" t="s">
        <v>520</v>
      </c>
      <c r="L153" s="1002"/>
      <c r="M153" s="1002"/>
      <c r="N153" s="1002"/>
      <c r="O153" s="1003"/>
      <c r="P153" s="1041">
        <f>F152+H152+J152+L152</f>
        <v>0</v>
      </c>
      <c r="Q153" s="1041"/>
      <c r="R153" s="581"/>
    </row>
    <row r="154" spans="1:18" ht="15" customHeight="1" x14ac:dyDescent="0.25">
      <c r="A154" s="580"/>
      <c r="B154" s="465"/>
      <c r="C154" s="465"/>
      <c r="D154" s="465"/>
      <c r="E154" s="465"/>
      <c r="F154" s="465"/>
      <c r="G154" s="465"/>
      <c r="H154" s="465"/>
      <c r="I154" s="465"/>
      <c r="J154" s="587"/>
      <c r="K154" s="1031" t="s">
        <v>500</v>
      </c>
      <c r="L154" s="1031"/>
      <c r="M154" s="1031"/>
      <c r="N154" s="1031"/>
      <c r="O154" s="1032"/>
      <c r="P154" s="1036">
        <f>N152</f>
        <v>0</v>
      </c>
      <c r="Q154" s="1036"/>
      <c r="R154" s="581"/>
    </row>
    <row r="155" spans="1:18" ht="15" customHeight="1" x14ac:dyDescent="0.25">
      <c r="A155" s="580"/>
      <c r="B155" s="465"/>
      <c r="C155" s="465"/>
      <c r="D155" s="465"/>
      <c r="E155" s="465"/>
      <c r="F155" s="465"/>
      <c r="G155" s="465"/>
      <c r="H155" s="465"/>
      <c r="I155" s="465"/>
      <c r="J155" s="587"/>
      <c r="K155" s="1031" t="s">
        <v>501</v>
      </c>
      <c r="L155" s="1031"/>
      <c r="M155" s="1031"/>
      <c r="N155" s="1031"/>
      <c r="O155" s="1032"/>
      <c r="P155" s="1036">
        <f>F151+H151+J151+L151</f>
        <v>0</v>
      </c>
      <c r="Q155" s="1036"/>
      <c r="R155" s="581"/>
    </row>
    <row r="156" spans="1:18" ht="15" customHeight="1" x14ac:dyDescent="0.25">
      <c r="A156" s="580"/>
      <c r="B156" s="465"/>
      <c r="C156" s="465"/>
      <c r="D156" s="465"/>
      <c r="E156" s="465"/>
      <c r="F156" s="465"/>
      <c r="G156" s="465"/>
      <c r="H156" s="465"/>
      <c r="I156" s="465"/>
      <c r="J156" s="587"/>
      <c r="K156" s="1031" t="s">
        <v>521</v>
      </c>
      <c r="L156" s="1031"/>
      <c r="M156" s="1031"/>
      <c r="N156" s="1031"/>
      <c r="O156" s="1032"/>
      <c r="P156" s="1036">
        <f>N151</f>
        <v>0</v>
      </c>
      <c r="Q156" s="1036"/>
      <c r="R156" s="581"/>
    </row>
    <row r="157" spans="1:18" ht="15" customHeight="1" x14ac:dyDescent="0.25">
      <c r="A157" s="580"/>
      <c r="D157" s="284"/>
      <c r="E157" s="284"/>
      <c r="F157" s="284"/>
      <c r="G157" s="284"/>
      <c r="H157" s="284"/>
      <c r="I157" s="284"/>
      <c r="J157" s="284"/>
      <c r="K157" s="1033" t="s">
        <v>160</v>
      </c>
      <c r="L157" s="1033"/>
      <c r="M157" s="1033"/>
      <c r="N157" s="1033"/>
      <c r="O157" s="1034"/>
      <c r="P157" s="1037">
        <f>SUM(P153:Q156)</f>
        <v>0</v>
      </c>
      <c r="Q157" s="1038"/>
      <c r="R157" s="581"/>
    </row>
    <row r="158" spans="1:18" ht="15" customHeight="1" x14ac:dyDescent="0.25">
      <c r="A158" s="580"/>
      <c r="D158" s="284"/>
      <c r="E158" s="284"/>
      <c r="F158" s="284"/>
      <c r="G158" s="1039"/>
      <c r="H158" s="1039"/>
      <c r="I158" s="1039"/>
      <c r="J158" s="1039"/>
      <c r="K158" s="345"/>
      <c r="L158" s="284"/>
      <c r="M158" s="284"/>
      <c r="N158" s="284"/>
      <c r="O158" s="598"/>
      <c r="P158" s="284"/>
      <c r="Q158" s="284"/>
      <c r="R158" s="581"/>
    </row>
    <row r="159" spans="1:18" ht="15" customHeight="1" thickBot="1" x14ac:dyDescent="0.3">
      <c r="A159" s="588"/>
      <c r="B159" s="127"/>
      <c r="C159" s="591"/>
      <c r="D159" s="591"/>
      <c r="E159" s="591"/>
      <c r="F159" s="591"/>
      <c r="G159" s="1035" t="s">
        <v>231</v>
      </c>
      <c r="H159" s="1035"/>
      <c r="I159" s="1035"/>
      <c r="J159" s="1035"/>
      <c r="K159" s="591"/>
      <c r="L159" s="591"/>
      <c r="M159" s="591"/>
      <c r="N159" s="591"/>
      <c r="O159" s="599"/>
      <c r="P159" s="591"/>
      <c r="Q159" s="591"/>
      <c r="R159" s="589"/>
    </row>
    <row r="162" s="282" customFormat="1" x14ac:dyDescent="0.25"/>
    <row r="163" s="282" customFormat="1" x14ac:dyDescent="0.25"/>
    <row r="164" s="282" customFormat="1" x14ac:dyDescent="0.25"/>
    <row r="165" s="282" customFormat="1" x14ac:dyDescent="0.25"/>
    <row r="166" s="282" customFormat="1" x14ac:dyDescent="0.25"/>
    <row r="167" s="282" customFormat="1" x14ac:dyDescent="0.25"/>
    <row r="168" s="282" customFormat="1" x14ac:dyDescent="0.25"/>
    <row r="169" s="282" customFormat="1" x14ac:dyDescent="0.25"/>
    <row r="170" s="282" customFormat="1" x14ac:dyDescent="0.25"/>
    <row r="171" s="282" customFormat="1" x14ac:dyDescent="0.25"/>
    <row r="172" s="282" customFormat="1" x14ac:dyDescent="0.25"/>
    <row r="173" s="282" customFormat="1" x14ac:dyDescent="0.25"/>
    <row r="174" s="282" customFormat="1" x14ac:dyDescent="0.25"/>
    <row r="175" s="282" customFormat="1" x14ac:dyDescent="0.25"/>
    <row r="176" s="282" customFormat="1" x14ac:dyDescent="0.25"/>
  </sheetData>
  <sheetProtection algorithmName="SHA-512" hashValue="Qm66yM0xp/tMBbjk8ihziNYw9YdQFqsLk3/B0c0n14cdAXUoPhXeecodF5PAtcDLQrrjGmU4EhVzgy/WMlqKQA==" saltValue="qjTq1cOQB1pa4oxDFQWo3g==" spinCount="100000" sheet="1" objects="1" scenarios="1"/>
  <protectedRanges>
    <protectedRange sqref="A7:B8 I7 K7 Q7:AH7 J8:L8 P8:AH8 D7:F8" name="Rango2_1"/>
  </protectedRanges>
  <mergeCells count="311">
    <mergeCell ref="K156:O156"/>
    <mergeCell ref="K157:O157"/>
    <mergeCell ref="G159:J159"/>
    <mergeCell ref="P144:Q144"/>
    <mergeCell ref="P145:Q145"/>
    <mergeCell ref="P146:Q146"/>
    <mergeCell ref="P147:Q147"/>
    <mergeCell ref="P148:Q148"/>
    <mergeCell ref="P155:Q155"/>
    <mergeCell ref="P156:Q156"/>
    <mergeCell ref="P157:Q157"/>
    <mergeCell ref="G158:J158"/>
    <mergeCell ref="P149:Q149"/>
    <mergeCell ref="P150:Q150"/>
    <mergeCell ref="B153:J153"/>
    <mergeCell ref="P153:Q153"/>
    <mergeCell ref="P154:Q154"/>
    <mergeCell ref="K153:O153"/>
    <mergeCell ref="K154:O154"/>
    <mergeCell ref="K155:O155"/>
    <mergeCell ref="C145:D145"/>
    <mergeCell ref="C150:D150"/>
    <mergeCell ref="C149:D149"/>
    <mergeCell ref="C148:D148"/>
    <mergeCell ref="P135:Q135"/>
    <mergeCell ref="P136:Q136"/>
    <mergeCell ref="P137:Q137"/>
    <mergeCell ref="P138:Q138"/>
    <mergeCell ref="P139:Q139"/>
    <mergeCell ref="P140:Q140"/>
    <mergeCell ref="P141:Q141"/>
    <mergeCell ref="P142:Q142"/>
    <mergeCell ref="P143:Q143"/>
    <mergeCell ref="P121:Q121"/>
    <mergeCell ref="P122:Q122"/>
    <mergeCell ref="P123:Q123"/>
    <mergeCell ref="P124:Q124"/>
    <mergeCell ref="P125:Q125"/>
    <mergeCell ref="P131:Q131"/>
    <mergeCell ref="P132:Q132"/>
    <mergeCell ref="P133:Q133"/>
    <mergeCell ref="P134:Q134"/>
    <mergeCell ref="P126:Q126"/>
    <mergeCell ref="P127:Q127"/>
    <mergeCell ref="P128:Q128"/>
    <mergeCell ref="P129:Q129"/>
    <mergeCell ref="P130:Q130"/>
    <mergeCell ref="P112:Q112"/>
    <mergeCell ref="P113:Q113"/>
    <mergeCell ref="P114:Q114"/>
    <mergeCell ref="P115:Q115"/>
    <mergeCell ref="P116:Q116"/>
    <mergeCell ref="P117:Q117"/>
    <mergeCell ref="P118:Q118"/>
    <mergeCell ref="P119:Q119"/>
    <mergeCell ref="P120:Q120"/>
    <mergeCell ref="P103:Q103"/>
    <mergeCell ref="P104:Q104"/>
    <mergeCell ref="P105:Q105"/>
    <mergeCell ref="P106:Q106"/>
    <mergeCell ref="P107:Q107"/>
    <mergeCell ref="P108:Q108"/>
    <mergeCell ref="P109:Q109"/>
    <mergeCell ref="P110:Q110"/>
    <mergeCell ref="P111:Q111"/>
    <mergeCell ref="P51:Q51"/>
    <mergeCell ref="P52:Q52"/>
    <mergeCell ref="P53:Q53"/>
    <mergeCell ref="P54:Q54"/>
    <mergeCell ref="P55:Q55"/>
    <mergeCell ref="P56:Q56"/>
    <mergeCell ref="P57:Q57"/>
    <mergeCell ref="P58:Q58"/>
    <mergeCell ref="P59:Q59"/>
    <mergeCell ref="P36:Q36"/>
    <mergeCell ref="P37:Q37"/>
    <mergeCell ref="P38:Q38"/>
    <mergeCell ref="P39:Q39"/>
    <mergeCell ref="P40:Q40"/>
    <mergeCell ref="P41:Q41"/>
    <mergeCell ref="P42:Q42"/>
    <mergeCell ref="P43:Q43"/>
    <mergeCell ref="P44:Q44"/>
    <mergeCell ref="P27:Q27"/>
    <mergeCell ref="P28:Q28"/>
    <mergeCell ref="P29:Q29"/>
    <mergeCell ref="P30:Q30"/>
    <mergeCell ref="P31:Q31"/>
    <mergeCell ref="P32:Q32"/>
    <mergeCell ref="P33:Q33"/>
    <mergeCell ref="P34:Q34"/>
    <mergeCell ref="P35:Q35"/>
    <mergeCell ref="P18:Q18"/>
    <mergeCell ref="P19:Q19"/>
    <mergeCell ref="P20:Q20"/>
    <mergeCell ref="P21:Q21"/>
    <mergeCell ref="P22:Q22"/>
    <mergeCell ref="P23:Q23"/>
    <mergeCell ref="P24:Q24"/>
    <mergeCell ref="P25:Q25"/>
    <mergeCell ref="P26:Q26"/>
    <mergeCell ref="P5:Q5"/>
    <mergeCell ref="E10:Q10"/>
    <mergeCell ref="B2:F5"/>
    <mergeCell ref="P2:Q2"/>
    <mergeCell ref="P3:Q3"/>
    <mergeCell ref="P4:Q4"/>
    <mergeCell ref="B7:E7"/>
    <mergeCell ref="K7:L7"/>
    <mergeCell ref="K8:L8"/>
    <mergeCell ref="M7:Q7"/>
    <mergeCell ref="M8:Q8"/>
    <mergeCell ref="F7:J7"/>
    <mergeCell ref="F8:J8"/>
    <mergeCell ref="H2:N3"/>
    <mergeCell ref="H4:N4"/>
    <mergeCell ref="H5:N5"/>
    <mergeCell ref="C120:D120"/>
    <mergeCell ref="C121:D121"/>
    <mergeCell ref="C122:D122"/>
    <mergeCell ref="C132:D132"/>
    <mergeCell ref="C133:D133"/>
    <mergeCell ref="C134:D134"/>
    <mergeCell ref="C135:D135"/>
    <mergeCell ref="C136:D136"/>
    <mergeCell ref="C123:D123"/>
    <mergeCell ref="C124:D124"/>
    <mergeCell ref="C125:D125"/>
    <mergeCell ref="C126:D126"/>
    <mergeCell ref="C127:D127"/>
    <mergeCell ref="C128:D128"/>
    <mergeCell ref="C129:D129"/>
    <mergeCell ref="C130:D130"/>
    <mergeCell ref="C131:D131"/>
    <mergeCell ref="C111:D111"/>
    <mergeCell ref="C112:D112"/>
    <mergeCell ref="C113:D113"/>
    <mergeCell ref="C114:D114"/>
    <mergeCell ref="C115:D115"/>
    <mergeCell ref="C116:D116"/>
    <mergeCell ref="C117:D117"/>
    <mergeCell ref="C118:D118"/>
    <mergeCell ref="C119:D119"/>
    <mergeCell ref="C102:D102"/>
    <mergeCell ref="C103:D103"/>
    <mergeCell ref="C104:D104"/>
    <mergeCell ref="C105:D105"/>
    <mergeCell ref="C106:D106"/>
    <mergeCell ref="C107:D107"/>
    <mergeCell ref="C108:D108"/>
    <mergeCell ref="C109:D109"/>
    <mergeCell ref="C110:D110"/>
    <mergeCell ref="C93:D93"/>
    <mergeCell ref="C94:D94"/>
    <mergeCell ref="C95:D95"/>
    <mergeCell ref="C96:D96"/>
    <mergeCell ref="C97:D97"/>
    <mergeCell ref="C98:D98"/>
    <mergeCell ref="C99:D99"/>
    <mergeCell ref="C100:D100"/>
    <mergeCell ref="C101:D101"/>
    <mergeCell ref="C84:D84"/>
    <mergeCell ref="C85:D85"/>
    <mergeCell ref="C86:D86"/>
    <mergeCell ref="C87:D87"/>
    <mergeCell ref="C88:D88"/>
    <mergeCell ref="C89:D89"/>
    <mergeCell ref="C90:D90"/>
    <mergeCell ref="C91:D91"/>
    <mergeCell ref="C92:D92"/>
    <mergeCell ref="C75:D75"/>
    <mergeCell ref="C76:D76"/>
    <mergeCell ref="C77:D77"/>
    <mergeCell ref="C78:D78"/>
    <mergeCell ref="C79:D79"/>
    <mergeCell ref="C80:D80"/>
    <mergeCell ref="C81:D81"/>
    <mergeCell ref="C82:D82"/>
    <mergeCell ref="C83:D83"/>
    <mergeCell ref="C66:D66"/>
    <mergeCell ref="C67:D67"/>
    <mergeCell ref="C68:D68"/>
    <mergeCell ref="C69:D69"/>
    <mergeCell ref="C70:D70"/>
    <mergeCell ref="C71:D71"/>
    <mergeCell ref="C72:D72"/>
    <mergeCell ref="C73:D73"/>
    <mergeCell ref="C74:D74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137:D137"/>
    <mergeCell ref="C138:D138"/>
    <mergeCell ref="C139:D139"/>
    <mergeCell ref="C140:D140"/>
    <mergeCell ref="C141:D141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147:D147"/>
    <mergeCell ref="C142:D142"/>
    <mergeCell ref="C143:D143"/>
    <mergeCell ref="C144:D144"/>
    <mergeCell ref="C146:D146"/>
    <mergeCell ref="P84:Q84"/>
    <mergeCell ref="P85:Q85"/>
    <mergeCell ref="P86:Q86"/>
    <mergeCell ref="P87:Q87"/>
    <mergeCell ref="P88:Q88"/>
    <mergeCell ref="P89:Q89"/>
    <mergeCell ref="P90:Q90"/>
    <mergeCell ref="P91:Q91"/>
    <mergeCell ref="P92:Q92"/>
    <mergeCell ref="P93:Q93"/>
    <mergeCell ref="P94:Q94"/>
    <mergeCell ref="P95:Q95"/>
    <mergeCell ref="P96:Q96"/>
    <mergeCell ref="P97:Q97"/>
    <mergeCell ref="P98:Q98"/>
    <mergeCell ref="P99:Q99"/>
    <mergeCell ref="P100:Q100"/>
    <mergeCell ref="P101:Q101"/>
    <mergeCell ref="P102:Q102"/>
    <mergeCell ref="P81:Q81"/>
    <mergeCell ref="P82:Q82"/>
    <mergeCell ref="P83:Q83"/>
    <mergeCell ref="P60:Q60"/>
    <mergeCell ref="P61:Q61"/>
    <mergeCell ref="P62:Q62"/>
    <mergeCell ref="P63:Q63"/>
    <mergeCell ref="P64:Q64"/>
    <mergeCell ref="P65:Q65"/>
    <mergeCell ref="P66:Q66"/>
    <mergeCell ref="P67:Q67"/>
    <mergeCell ref="P68:Q68"/>
    <mergeCell ref="P69:Q69"/>
    <mergeCell ref="P70:Q70"/>
    <mergeCell ref="P71:Q71"/>
    <mergeCell ref="P72:Q72"/>
    <mergeCell ref="P73:Q73"/>
    <mergeCell ref="P74:Q74"/>
    <mergeCell ref="P75:Q75"/>
    <mergeCell ref="P76:Q76"/>
    <mergeCell ref="P77:Q77"/>
    <mergeCell ref="P78:Q78"/>
    <mergeCell ref="P79:Q79"/>
    <mergeCell ref="P80:Q80"/>
    <mergeCell ref="P45:Q45"/>
    <mergeCell ref="P46:Q46"/>
    <mergeCell ref="P47:Q47"/>
    <mergeCell ref="P48:Q48"/>
    <mergeCell ref="P49:Q49"/>
    <mergeCell ref="P50:Q50"/>
    <mergeCell ref="B8:E8"/>
    <mergeCell ref="B10:D10"/>
    <mergeCell ref="C11:D11"/>
    <mergeCell ref="C12:D12"/>
    <mergeCell ref="C13:D13"/>
    <mergeCell ref="C14:D14"/>
    <mergeCell ref="C15:D15"/>
    <mergeCell ref="C16:D16"/>
    <mergeCell ref="C17:D17"/>
    <mergeCell ref="P11:Q11"/>
    <mergeCell ref="P12:Q12"/>
    <mergeCell ref="P13:Q13"/>
    <mergeCell ref="P14:Q14"/>
    <mergeCell ref="P15:Q15"/>
    <mergeCell ref="P16:Q16"/>
    <mergeCell ref="P17:Q17"/>
    <mergeCell ref="C37:D37"/>
    <mergeCell ref="C38:D38"/>
  </mergeCells>
  <conditionalFormatting sqref="F12:F150">
    <cfRule type="expression" dxfId="26" priority="2">
      <formula>IF(AND(F12="Sustantivo",N12="a_otra_institución_PEA"),TRUE,FALSE)</formula>
    </cfRule>
    <cfRule type="expression" dxfId="25" priority="4">
      <formula>IF(AND(F12="Sustantivo",N12="a_otra_unidad_administrativa_PEA"),TRUE,FALSE)</formula>
    </cfRule>
  </conditionalFormatting>
  <conditionalFormatting sqref="N12:N150">
    <cfRule type="expression" dxfId="24" priority="1">
      <formula>IF(AND(F12="Sustantivo",N12="a_otra_institución_PEA"),TRUE,FALSE)</formula>
    </cfRule>
    <cfRule type="expression" dxfId="23" priority="3">
      <formula>IF(AND(F12="Sustantivo",N12="a_otra_unidad_administrativa_PEA"),TRUE,FALSE)</formula>
    </cfRule>
  </conditionalFormatting>
  <dataValidations count="4">
    <dataValidation type="textLength" operator="equal" allowBlank="1" showInputMessage="1" showErrorMessage="1" error="El número de cédula es incorrecto" prompt="Ingrese solo 10 números" sqref="E12:E150" xr:uid="{00000000-0002-0000-0500-000000000000}">
      <formula1>10</formula1>
    </dataValidation>
    <dataValidation type="list" allowBlank="1" showInputMessage="1" showErrorMessage="1" sqref="O12:O151" xr:uid="{00000000-0002-0000-0500-000001000000}">
      <formula1>INDIRECT(N12)</formula1>
    </dataValidation>
    <dataValidation type="list" allowBlank="1" showInputMessage="1" showErrorMessage="1" sqref="F12:F150" xr:uid="{00000000-0002-0000-0500-000002000000}">
      <formula1>"Sustantivo,Adjetivo"</formula1>
    </dataValidation>
    <dataValidation type="list" allowBlank="1" showInputMessage="1" showErrorMessage="1" sqref="I153 J11" xr:uid="{00000000-0002-0000-0500-000003000000}"/>
  </dataValidations>
  <pageMargins left="0.25" right="0.25" top="0.75" bottom="0.75" header="0.3" footer="0.3"/>
  <pageSetup paperSize="206" scale="61" orientation="landscape" r:id="rId1"/>
  <rowBreaks count="2" manualBreakCount="2">
    <brk id="118" max="34" man="1"/>
    <brk id="159" max="34" man="1"/>
  </rowBreaks>
  <colBreaks count="1" manualBreakCount="1">
    <brk id="18" max="104857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500-000004000000}">
          <x14:formula1>
            <xm:f>Datos!$H$2:$H$11</xm:f>
          </x14:formula1>
          <xm:sqref>M7:O7</xm:sqref>
        </x14:dataValidation>
        <x14:dataValidation type="list" allowBlank="1" showInputMessage="1" showErrorMessage="1" xr:uid="{00000000-0002-0000-0500-000005000000}">
          <x14:formula1>
            <xm:f>PEA!$L$38:$O$38</xm:f>
          </x14:formula1>
          <xm:sqref>N12:N150</xm:sqref>
        </x14:dataValidation>
        <x14:dataValidation type="list" allowBlank="1" showInputMessage="1" showErrorMessage="1" xr:uid="{00000000-0002-0000-0500-000006000000}">
          <x14:formula1>
            <xm:f>Datos!$I$2:$I$7</xm:f>
          </x14:formula1>
          <xm:sqref>F5</xm:sqref>
        </x14:dataValidation>
        <x14:dataValidation type="list" allowBlank="1" showInputMessage="1" showErrorMessage="1" xr:uid="{00000000-0002-0000-0500-000007000000}">
          <x14:formula1>
            <xm:f>Datos!$I$2:$I$9</xm:f>
          </x14:formula1>
          <xm:sqref>H5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8"/>
  <dimension ref="A1:BFW356"/>
  <sheetViews>
    <sheetView view="pageBreakPreview" zoomScaleNormal="90" zoomScaleSheetLayoutView="100" workbookViewId="0">
      <selection activeCell="F5" sqref="F5:I5"/>
    </sheetView>
  </sheetViews>
  <sheetFormatPr baseColWidth="10" defaultColWidth="0" defaultRowHeight="13.5" zeroHeight="1" x14ac:dyDescent="0.25"/>
  <cols>
    <col min="1" max="1" width="2.28515625" style="4" customWidth="1"/>
    <col min="2" max="2" width="3.7109375" style="4" customWidth="1"/>
    <col min="3" max="4" width="10.85546875" style="4" customWidth="1"/>
    <col min="5" max="5" width="14.42578125" style="4" customWidth="1"/>
    <col min="6" max="6" width="16.7109375" style="4" customWidth="1"/>
    <col min="7" max="7" width="15" style="139" customWidth="1"/>
    <col min="8" max="8" width="9.85546875" style="139" customWidth="1"/>
    <col min="9" max="9" width="21.140625" style="139" customWidth="1"/>
    <col min="10" max="10" width="13.42578125" style="139" customWidth="1"/>
    <col min="11" max="11" width="21.85546875" style="128" customWidth="1"/>
    <col min="12" max="12" width="2.28515625" style="4" customWidth="1"/>
    <col min="13" max="15" width="11.42578125" style="132" hidden="1" customWidth="1"/>
    <col min="16" max="236" width="11.42578125" style="4" hidden="1" customWidth="1"/>
    <col min="237" max="237" width="2.28515625" style="4" hidden="1" customWidth="1"/>
    <col min="238" max="238" width="3.140625" style="4" hidden="1" customWidth="1"/>
    <col min="239" max="239" width="29.7109375" style="4" hidden="1" customWidth="1"/>
    <col min="240" max="240" width="7" style="4" hidden="1" customWidth="1"/>
    <col min="241" max="241" width="32.85546875" style="4" hidden="1" customWidth="1"/>
    <col min="242" max="242" width="6.5703125" style="4" hidden="1" customWidth="1"/>
    <col min="243" max="250" width="6.28515625" style="4" hidden="1" customWidth="1"/>
    <col min="251" max="251" width="2.28515625" style="4" hidden="1" customWidth="1"/>
    <col min="252" max="492" width="11.42578125" style="4" hidden="1" customWidth="1"/>
    <col min="493" max="493" width="2.28515625" style="4" hidden="1" customWidth="1"/>
    <col min="494" max="494" width="3.140625" style="4" hidden="1" customWidth="1"/>
    <col min="495" max="495" width="29.7109375" style="4" hidden="1" customWidth="1"/>
    <col min="496" max="496" width="7" style="4" hidden="1" customWidth="1"/>
    <col min="497" max="497" width="32.85546875" style="4" hidden="1" customWidth="1"/>
    <col min="498" max="498" width="6.5703125" style="4" hidden="1" customWidth="1"/>
    <col min="499" max="506" width="6.28515625" style="4" hidden="1" customWidth="1"/>
    <col min="507" max="507" width="2.28515625" style="4" hidden="1" customWidth="1"/>
    <col min="508" max="748" width="11.42578125" style="4" hidden="1" customWidth="1"/>
    <col min="749" max="749" width="2.28515625" style="4" hidden="1" customWidth="1"/>
    <col min="750" max="750" width="3.140625" style="4" hidden="1" customWidth="1"/>
    <col min="751" max="751" width="29.7109375" style="4" hidden="1" customWidth="1"/>
    <col min="752" max="752" width="7" style="4" hidden="1" customWidth="1"/>
    <col min="753" max="753" width="32.85546875" style="4" hidden="1" customWidth="1"/>
    <col min="754" max="754" width="6.5703125" style="4" hidden="1" customWidth="1"/>
    <col min="755" max="762" width="6.28515625" style="4" hidden="1" customWidth="1"/>
    <col min="763" max="763" width="2.28515625" style="4" hidden="1" customWidth="1"/>
    <col min="764" max="1004" width="11.42578125" style="4" hidden="1" customWidth="1"/>
    <col min="1005" max="1005" width="2.28515625" style="4" hidden="1" customWidth="1"/>
    <col min="1006" max="1006" width="3.140625" style="4" hidden="1" customWidth="1"/>
    <col min="1007" max="1007" width="29.7109375" style="4" hidden="1" customWidth="1"/>
    <col min="1008" max="1008" width="7" style="4" hidden="1" customWidth="1"/>
    <col min="1009" max="1009" width="32.85546875" style="4" hidden="1" customWidth="1"/>
    <col min="1010" max="1010" width="6.5703125" style="4" hidden="1" customWidth="1"/>
    <col min="1011" max="1018" width="6.28515625" style="4" hidden="1" customWidth="1"/>
    <col min="1019" max="1019" width="2.28515625" style="4" hidden="1" customWidth="1"/>
    <col min="1020" max="1260" width="11.42578125" style="4" hidden="1" customWidth="1"/>
    <col min="1261" max="1261" width="2.28515625" style="4" hidden="1" customWidth="1"/>
    <col min="1262" max="1262" width="3.140625" style="4" hidden="1" customWidth="1"/>
    <col min="1263" max="1263" width="29.7109375" style="4" hidden="1" customWidth="1"/>
    <col min="1264" max="1264" width="7" style="4" hidden="1" customWidth="1"/>
    <col min="1265" max="1265" width="32.85546875" style="4" hidden="1" customWidth="1"/>
    <col min="1266" max="1266" width="6.5703125" style="4" hidden="1" customWidth="1"/>
    <col min="1267" max="1274" width="6.28515625" style="4" hidden="1" customWidth="1"/>
    <col min="1275" max="1275" width="2.28515625" style="4" hidden="1" customWidth="1"/>
    <col min="1276" max="1516" width="11.42578125" style="4" hidden="1" customWidth="1"/>
    <col min="1517" max="1517" width="2.28515625" style="4" hidden="1" customWidth="1"/>
    <col min="1518" max="1518" width="3.140625" style="4" hidden="1" customWidth="1"/>
    <col min="1519" max="1519" width="29.7109375" style="4" hidden="1" customWidth="1"/>
    <col min="1520" max="1520" width="7" style="4" hidden="1" customWidth="1"/>
    <col min="1521" max="1521" width="32.85546875" style="4" hidden="1" customWidth="1"/>
    <col min="1522" max="1522" width="6.5703125" style="4" hidden="1" customWidth="1"/>
    <col min="1523" max="1530" width="6.28515625" style="4" hidden="1" customWidth="1"/>
    <col min="1531" max="1531" width="2.28515625" style="4" hidden="1" customWidth="1"/>
    <col min="1532" max="16384" width="11.42578125" style="4" hidden="1"/>
  </cols>
  <sheetData>
    <row r="1" spans="1:34" ht="9.9499999999999993" customHeight="1" x14ac:dyDescent="0.25">
      <c r="A1" s="129"/>
      <c r="B1" s="130"/>
      <c r="C1" s="130"/>
      <c r="D1" s="130"/>
      <c r="E1" s="130"/>
      <c r="F1" s="130"/>
      <c r="G1" s="131"/>
      <c r="H1" s="131"/>
      <c r="I1" s="131"/>
      <c r="J1" s="131"/>
      <c r="K1" s="386"/>
      <c r="L1" s="181"/>
    </row>
    <row r="2" spans="1:34" ht="17.25" customHeight="1" x14ac:dyDescent="0.25">
      <c r="A2" s="133"/>
      <c r="B2" s="1043"/>
      <c r="C2" s="1043"/>
      <c r="D2" s="1043"/>
      <c r="E2" s="1043"/>
      <c r="F2" s="1042" t="s">
        <v>601</v>
      </c>
      <c r="G2" s="1042"/>
      <c r="H2" s="1042"/>
      <c r="I2" s="1042"/>
      <c r="J2" s="383" t="s">
        <v>45</v>
      </c>
      <c r="K2" s="384">
        <f>Datos!K2</f>
        <v>45293</v>
      </c>
      <c r="L2" s="134"/>
    </row>
    <row r="3" spans="1:34" ht="17.25" customHeight="1" x14ac:dyDescent="0.25">
      <c r="A3" s="133"/>
      <c r="B3" s="1043"/>
      <c r="C3" s="1043"/>
      <c r="D3" s="1043"/>
      <c r="E3" s="1043"/>
      <c r="F3" s="1042"/>
      <c r="G3" s="1042"/>
      <c r="H3" s="1042"/>
      <c r="I3" s="1042"/>
      <c r="J3" s="383" t="s">
        <v>43</v>
      </c>
      <c r="K3" s="335" t="s">
        <v>379</v>
      </c>
      <c r="L3" s="134"/>
    </row>
    <row r="4" spans="1:34" ht="17.25" customHeight="1" x14ac:dyDescent="0.25">
      <c r="A4" s="133"/>
      <c r="B4" s="1043"/>
      <c r="C4" s="1043"/>
      <c r="D4" s="1043"/>
      <c r="E4" s="1043"/>
      <c r="F4" s="1044" t="str">
        <f>'ÍNDICE 00'!C9</f>
        <v>LISTA DE ASIGNACIONES PARA HABILITACIÓN DE PARTIDAS VACANTES</v>
      </c>
      <c r="G4" s="1045"/>
      <c r="H4" s="1045"/>
      <c r="I4" s="1046"/>
      <c r="J4" s="383" t="s">
        <v>46</v>
      </c>
      <c r="K4" s="337" t="s">
        <v>333</v>
      </c>
      <c r="L4" s="134"/>
    </row>
    <row r="5" spans="1:34" ht="17.25" customHeight="1" x14ac:dyDescent="0.25">
      <c r="A5" s="133"/>
      <c r="B5" s="1043"/>
      <c r="C5" s="1043"/>
      <c r="D5" s="1043"/>
      <c r="E5" s="1043"/>
      <c r="F5" s="1028" t="s">
        <v>365</v>
      </c>
      <c r="G5" s="1029"/>
      <c r="H5" s="1029"/>
      <c r="I5" s="1030"/>
      <c r="J5" s="383" t="s">
        <v>41</v>
      </c>
      <c r="K5" s="308" t="str">
        <f>'ÍNDICE 00'!I9</f>
        <v>PRO-MDT-PTH-01 FOR 09 EXT</v>
      </c>
      <c r="L5" s="134"/>
    </row>
    <row r="6" spans="1:34" ht="9.9499999999999993" customHeight="1" x14ac:dyDescent="0.25">
      <c r="A6" s="133"/>
      <c r="B6" s="1048"/>
      <c r="C6" s="1048"/>
      <c r="D6" s="1048"/>
      <c r="E6" s="1048"/>
      <c r="F6" s="1048"/>
      <c r="G6" s="1048"/>
      <c r="H6" s="1048"/>
      <c r="I6" s="1048"/>
      <c r="J6" s="1048"/>
      <c r="L6" s="134"/>
    </row>
    <row r="7" spans="1:34" s="40" customFormat="1" ht="22.5" customHeight="1" x14ac:dyDescent="0.25">
      <c r="A7" s="3"/>
      <c r="B7" s="795" t="s">
        <v>37</v>
      </c>
      <c r="C7" s="791"/>
      <c r="D7" s="791"/>
      <c r="E7" s="791"/>
      <c r="F7" s="811"/>
      <c r="G7" s="811"/>
      <c r="H7" s="811"/>
      <c r="I7" s="811"/>
      <c r="J7" s="336" t="s">
        <v>59</v>
      </c>
      <c r="K7" s="338"/>
      <c r="L7" s="43"/>
      <c r="M7" s="41"/>
      <c r="N7" s="41"/>
      <c r="O7" s="45"/>
      <c r="P7" s="41"/>
      <c r="Q7" s="56"/>
      <c r="R7" s="41"/>
      <c r="S7" s="45"/>
      <c r="T7" s="41"/>
      <c r="U7" s="56"/>
      <c r="V7" s="41"/>
      <c r="W7" s="45"/>
      <c r="X7" s="41"/>
      <c r="Y7" s="56"/>
      <c r="Z7" s="41"/>
      <c r="AA7" s="45"/>
      <c r="AB7" s="41"/>
      <c r="AC7" s="56"/>
      <c r="AD7" s="41"/>
      <c r="AE7" s="45"/>
      <c r="AF7" s="41"/>
      <c r="AG7" s="56"/>
      <c r="AH7" s="41"/>
    </row>
    <row r="8" spans="1:34" s="40" customFormat="1" ht="18" customHeight="1" x14ac:dyDescent="0.25">
      <c r="A8" s="3"/>
      <c r="B8" s="1058" t="s">
        <v>158</v>
      </c>
      <c r="C8" s="794"/>
      <c r="D8" s="794"/>
      <c r="E8" s="794"/>
      <c r="F8" s="1047"/>
      <c r="G8" s="1047"/>
      <c r="H8" s="1047"/>
      <c r="I8" s="1047"/>
      <c r="J8" s="330" t="s">
        <v>188</v>
      </c>
      <c r="K8" s="385"/>
      <c r="L8" s="43"/>
      <c r="M8" s="41"/>
      <c r="N8" s="41"/>
      <c r="O8" s="45"/>
      <c r="P8" s="41"/>
      <c r="Q8" s="56"/>
      <c r="R8" s="41"/>
      <c r="S8" s="45"/>
      <c r="T8" s="41"/>
      <c r="U8" s="56"/>
      <c r="V8" s="41"/>
      <c r="W8" s="45"/>
      <c r="X8" s="41"/>
      <c r="Y8" s="56"/>
      <c r="Z8" s="41"/>
      <c r="AA8" s="45"/>
      <c r="AB8" s="41"/>
      <c r="AC8" s="56"/>
      <c r="AD8" s="41"/>
      <c r="AE8" s="45"/>
      <c r="AF8" s="41"/>
      <c r="AG8" s="56"/>
    </row>
    <row r="9" spans="1:34" s="40" customFormat="1" ht="14.25" customHeight="1" x14ac:dyDescent="0.25">
      <c r="A9" s="1059"/>
      <c r="B9" s="1060"/>
      <c r="C9" s="1060"/>
      <c r="D9" s="1060"/>
      <c r="E9" s="1060"/>
      <c r="F9" s="1060"/>
      <c r="G9" s="1060"/>
      <c r="H9" s="1060"/>
      <c r="I9" s="1060"/>
      <c r="J9" s="1060"/>
      <c r="K9" s="1060"/>
      <c r="L9" s="1061"/>
      <c r="M9" s="41"/>
      <c r="N9" s="41"/>
      <c r="O9" s="45"/>
      <c r="P9" s="41"/>
      <c r="Q9" s="56"/>
      <c r="R9" s="41"/>
      <c r="S9" s="45"/>
      <c r="T9" s="41"/>
      <c r="U9" s="56"/>
      <c r="V9" s="41"/>
      <c r="W9" s="45"/>
      <c r="X9" s="41"/>
      <c r="Y9" s="56"/>
      <c r="Z9" s="41"/>
      <c r="AA9" s="45"/>
      <c r="AB9" s="41"/>
      <c r="AC9" s="56"/>
      <c r="AD9" s="41"/>
      <c r="AE9" s="45"/>
      <c r="AF9" s="41"/>
      <c r="AG9" s="56"/>
    </row>
    <row r="10" spans="1:34" ht="16.5" customHeight="1" x14ac:dyDescent="0.25">
      <c r="A10" s="133"/>
      <c r="B10" s="1053" t="s">
        <v>38</v>
      </c>
      <c r="C10" s="1053"/>
      <c r="D10" s="1053"/>
      <c r="E10" s="1007"/>
      <c r="F10" s="1008"/>
      <c r="G10" s="1008"/>
      <c r="H10" s="1008"/>
      <c r="I10" s="1008"/>
      <c r="J10" s="1008"/>
      <c r="K10" s="1009"/>
      <c r="L10" s="134"/>
      <c r="M10" s="4"/>
      <c r="N10" s="4"/>
      <c r="O10" s="4"/>
    </row>
    <row r="11" spans="1:34" ht="33.950000000000003" customHeight="1" x14ac:dyDescent="0.25">
      <c r="A11" s="133"/>
      <c r="B11" s="135" t="s">
        <v>84</v>
      </c>
      <c r="C11" s="1049" t="s">
        <v>2</v>
      </c>
      <c r="D11" s="1050"/>
      <c r="E11" s="135" t="s">
        <v>39</v>
      </c>
      <c r="F11" s="135" t="s">
        <v>7</v>
      </c>
      <c r="G11" s="135" t="s">
        <v>3</v>
      </c>
      <c r="H11" s="135" t="s">
        <v>9</v>
      </c>
      <c r="I11" s="135" t="s">
        <v>6</v>
      </c>
      <c r="J11" s="135" t="s">
        <v>10</v>
      </c>
      <c r="K11" s="118" t="s">
        <v>184</v>
      </c>
      <c r="L11" s="134"/>
    </row>
    <row r="12" spans="1:34" ht="33.950000000000003" customHeight="1" x14ac:dyDescent="0.25">
      <c r="A12" s="133"/>
      <c r="B12" s="140"/>
      <c r="C12" s="1051"/>
      <c r="D12" s="1052"/>
      <c r="E12" s="242"/>
      <c r="F12" s="242"/>
      <c r="G12" s="157"/>
      <c r="H12" s="194"/>
      <c r="I12" s="241"/>
      <c r="J12" s="457"/>
      <c r="K12" s="140"/>
      <c r="L12" s="134"/>
      <c r="N12" s="1056" t="s">
        <v>196</v>
      </c>
      <c r="O12" s="1056"/>
      <c r="P12" s="1056"/>
      <c r="Q12" s="1056"/>
    </row>
    <row r="13" spans="1:34" ht="33.950000000000003" customHeight="1" x14ac:dyDescent="0.3">
      <c r="A13" s="133"/>
      <c r="B13" s="140"/>
      <c r="C13" s="1051"/>
      <c r="D13" s="1052"/>
      <c r="E13" s="242"/>
      <c r="F13" s="242"/>
      <c r="G13" s="157"/>
      <c r="H13" s="194"/>
      <c r="I13" s="241"/>
      <c r="J13" s="457"/>
      <c r="K13" s="140"/>
      <c r="L13" s="134"/>
      <c r="N13" s="1055" t="s">
        <v>190</v>
      </c>
      <c r="O13" s="1055"/>
      <c r="P13" s="1055"/>
      <c r="Q13" s="1055"/>
    </row>
    <row r="14" spans="1:34" ht="33.950000000000003" customHeight="1" x14ac:dyDescent="0.25">
      <c r="A14" s="133"/>
      <c r="B14" s="140"/>
      <c r="C14" s="1051"/>
      <c r="D14" s="1052"/>
      <c r="E14" s="242"/>
      <c r="F14" s="242"/>
      <c r="G14" s="157"/>
      <c r="H14" s="194"/>
      <c r="I14" s="241"/>
      <c r="J14" s="457"/>
      <c r="K14" s="140"/>
      <c r="L14" s="134"/>
    </row>
    <row r="15" spans="1:34" ht="33.950000000000003" customHeight="1" x14ac:dyDescent="0.25">
      <c r="A15" s="133"/>
      <c r="B15" s="140"/>
      <c r="C15" s="1051"/>
      <c r="D15" s="1052"/>
      <c r="E15" s="242"/>
      <c r="F15" s="242"/>
      <c r="G15" s="157"/>
      <c r="H15" s="194"/>
      <c r="I15" s="241"/>
      <c r="J15" s="457"/>
      <c r="K15" s="140"/>
      <c r="L15" s="134"/>
    </row>
    <row r="16" spans="1:34" ht="33.950000000000003" customHeight="1" x14ac:dyDescent="0.25">
      <c r="A16" s="133"/>
      <c r="B16" s="140"/>
      <c r="C16" s="1051"/>
      <c r="D16" s="1052"/>
      <c r="E16" s="242"/>
      <c r="F16" s="242"/>
      <c r="G16" s="157"/>
      <c r="H16" s="194"/>
      <c r="I16" s="241"/>
      <c r="J16" s="457"/>
      <c r="K16" s="140"/>
      <c r="L16" s="134"/>
    </row>
    <row r="17" spans="1:12" ht="33.950000000000003" customHeight="1" x14ac:dyDescent="0.25">
      <c r="A17" s="133"/>
      <c r="B17" s="140"/>
      <c r="C17" s="1051"/>
      <c r="D17" s="1052"/>
      <c r="E17" s="242"/>
      <c r="F17" s="242"/>
      <c r="G17" s="157"/>
      <c r="H17" s="194"/>
      <c r="I17" s="241"/>
      <c r="J17" s="457"/>
      <c r="K17" s="140"/>
      <c r="L17" s="134"/>
    </row>
    <row r="18" spans="1:12" ht="33.950000000000003" customHeight="1" x14ac:dyDescent="0.25">
      <c r="A18" s="133"/>
      <c r="B18" s="140"/>
      <c r="C18" s="1051"/>
      <c r="D18" s="1052"/>
      <c r="E18" s="242"/>
      <c r="F18" s="242"/>
      <c r="G18" s="157"/>
      <c r="H18" s="194"/>
      <c r="I18" s="241"/>
      <c r="J18" s="457"/>
      <c r="K18" s="140"/>
      <c r="L18" s="134"/>
    </row>
    <row r="19" spans="1:12" ht="33.950000000000003" customHeight="1" x14ac:dyDescent="0.25">
      <c r="A19" s="133"/>
      <c r="B19" s="140"/>
      <c r="C19" s="1051"/>
      <c r="D19" s="1052"/>
      <c r="E19" s="242"/>
      <c r="F19" s="242"/>
      <c r="G19" s="157"/>
      <c r="H19" s="194"/>
      <c r="I19" s="241"/>
      <c r="J19" s="457"/>
      <c r="K19" s="140"/>
      <c r="L19" s="134"/>
    </row>
    <row r="20" spans="1:12" ht="33.950000000000003" customHeight="1" x14ac:dyDescent="0.25">
      <c r="A20" s="133"/>
      <c r="B20" s="140"/>
      <c r="C20" s="1051"/>
      <c r="D20" s="1052"/>
      <c r="E20" s="242"/>
      <c r="F20" s="242"/>
      <c r="G20" s="157"/>
      <c r="H20" s="194"/>
      <c r="I20" s="241"/>
      <c r="J20" s="457"/>
      <c r="K20" s="140"/>
      <c r="L20" s="134"/>
    </row>
    <row r="21" spans="1:12" ht="33.950000000000003" customHeight="1" x14ac:dyDescent="0.25">
      <c r="A21" s="133"/>
      <c r="B21" s="140"/>
      <c r="C21" s="1051"/>
      <c r="D21" s="1052"/>
      <c r="E21" s="242"/>
      <c r="F21" s="242"/>
      <c r="G21" s="157"/>
      <c r="H21" s="194"/>
      <c r="I21" s="241"/>
      <c r="J21" s="457"/>
      <c r="K21" s="140"/>
      <c r="L21" s="134"/>
    </row>
    <row r="22" spans="1:12" ht="33.950000000000003" customHeight="1" x14ac:dyDescent="0.25">
      <c r="A22" s="133"/>
      <c r="B22" s="140"/>
      <c r="C22" s="1051"/>
      <c r="D22" s="1052"/>
      <c r="E22" s="242"/>
      <c r="F22" s="242"/>
      <c r="G22" s="157"/>
      <c r="H22" s="194"/>
      <c r="I22" s="241"/>
      <c r="J22" s="457"/>
      <c r="K22" s="140"/>
      <c r="L22" s="134"/>
    </row>
    <row r="23" spans="1:12" ht="33.950000000000003" customHeight="1" x14ac:dyDescent="0.25">
      <c r="A23" s="133"/>
      <c r="B23" s="140"/>
      <c r="C23" s="1051"/>
      <c r="D23" s="1052"/>
      <c r="E23" s="242"/>
      <c r="F23" s="242"/>
      <c r="G23" s="157"/>
      <c r="H23" s="194"/>
      <c r="I23" s="241"/>
      <c r="J23" s="457"/>
      <c r="K23" s="140"/>
      <c r="L23" s="134"/>
    </row>
    <row r="24" spans="1:12" ht="33.950000000000003" customHeight="1" x14ac:dyDescent="0.25">
      <c r="A24" s="133"/>
      <c r="B24" s="140"/>
      <c r="C24" s="1051"/>
      <c r="D24" s="1052"/>
      <c r="E24" s="242"/>
      <c r="F24" s="242"/>
      <c r="G24" s="157"/>
      <c r="H24" s="194"/>
      <c r="I24" s="241"/>
      <c r="J24" s="457"/>
      <c r="K24" s="140"/>
      <c r="L24" s="134"/>
    </row>
    <row r="25" spans="1:12" ht="33.950000000000003" customHeight="1" x14ac:dyDescent="0.25">
      <c r="A25" s="133"/>
      <c r="B25" s="140"/>
      <c r="C25" s="1051"/>
      <c r="D25" s="1052"/>
      <c r="E25" s="242"/>
      <c r="F25" s="242"/>
      <c r="G25" s="157"/>
      <c r="H25" s="194"/>
      <c r="I25" s="241"/>
      <c r="J25" s="457"/>
      <c r="K25" s="140"/>
      <c r="L25" s="134"/>
    </row>
    <row r="26" spans="1:12" ht="33.950000000000003" customHeight="1" x14ac:dyDescent="0.25">
      <c r="A26" s="133"/>
      <c r="B26" s="140"/>
      <c r="C26" s="1051"/>
      <c r="D26" s="1052"/>
      <c r="E26" s="242"/>
      <c r="F26" s="242"/>
      <c r="G26" s="157"/>
      <c r="H26" s="194"/>
      <c r="I26" s="241"/>
      <c r="J26" s="457"/>
      <c r="K26" s="140"/>
      <c r="L26" s="134"/>
    </row>
    <row r="27" spans="1:12" ht="33.950000000000003" customHeight="1" x14ac:dyDescent="0.25">
      <c r="A27" s="133"/>
      <c r="B27" s="140"/>
      <c r="C27" s="1051"/>
      <c r="D27" s="1052"/>
      <c r="E27" s="242"/>
      <c r="F27" s="242"/>
      <c r="G27" s="157"/>
      <c r="H27" s="194"/>
      <c r="I27" s="241"/>
      <c r="J27" s="457"/>
      <c r="K27" s="140"/>
      <c r="L27" s="134"/>
    </row>
    <row r="28" spans="1:12" ht="33.950000000000003" customHeight="1" x14ac:dyDescent="0.25">
      <c r="A28" s="133"/>
      <c r="B28" s="140"/>
      <c r="C28" s="1051"/>
      <c r="D28" s="1052"/>
      <c r="E28" s="242"/>
      <c r="F28" s="242"/>
      <c r="G28" s="157"/>
      <c r="H28" s="194"/>
      <c r="I28" s="241"/>
      <c r="J28" s="457"/>
      <c r="K28" s="140"/>
      <c r="L28" s="134"/>
    </row>
    <row r="29" spans="1:12" ht="33.950000000000003" customHeight="1" x14ac:dyDescent="0.25">
      <c r="A29" s="133"/>
      <c r="B29" s="140"/>
      <c r="C29" s="1051"/>
      <c r="D29" s="1052"/>
      <c r="E29" s="242"/>
      <c r="F29" s="242"/>
      <c r="G29" s="157"/>
      <c r="H29" s="194"/>
      <c r="I29" s="241"/>
      <c r="J29" s="457"/>
      <c r="K29" s="140"/>
      <c r="L29" s="134"/>
    </row>
    <row r="30" spans="1:12" ht="33.950000000000003" customHeight="1" x14ac:dyDescent="0.25">
      <c r="A30" s="133"/>
      <c r="B30" s="140"/>
      <c r="C30" s="1051"/>
      <c r="D30" s="1052"/>
      <c r="E30" s="242"/>
      <c r="F30" s="242"/>
      <c r="G30" s="157"/>
      <c r="H30" s="194"/>
      <c r="I30" s="241"/>
      <c r="J30" s="457"/>
      <c r="K30" s="140"/>
      <c r="L30" s="134"/>
    </row>
    <row r="31" spans="1:12" ht="33.950000000000003" customHeight="1" x14ac:dyDescent="0.25">
      <c r="A31" s="133"/>
      <c r="B31" s="140"/>
      <c r="C31" s="1051"/>
      <c r="D31" s="1052"/>
      <c r="E31" s="242"/>
      <c r="F31" s="242"/>
      <c r="G31" s="157"/>
      <c r="H31" s="194"/>
      <c r="I31" s="241"/>
      <c r="J31" s="457"/>
      <c r="K31" s="140"/>
      <c r="L31" s="134"/>
    </row>
    <row r="32" spans="1:12" ht="33.950000000000003" customHeight="1" x14ac:dyDescent="0.25">
      <c r="A32" s="133"/>
      <c r="B32" s="140"/>
      <c r="C32" s="1051"/>
      <c r="D32" s="1052"/>
      <c r="E32" s="242"/>
      <c r="F32" s="242"/>
      <c r="G32" s="157"/>
      <c r="H32" s="194"/>
      <c r="I32" s="241"/>
      <c r="J32" s="457"/>
      <c r="K32" s="140"/>
      <c r="L32" s="134"/>
    </row>
    <row r="33" spans="1:12" ht="33.950000000000003" customHeight="1" x14ac:dyDescent="0.25">
      <c r="A33" s="133"/>
      <c r="B33" s="140"/>
      <c r="C33" s="1051"/>
      <c r="D33" s="1052"/>
      <c r="E33" s="242"/>
      <c r="F33" s="242"/>
      <c r="G33" s="157"/>
      <c r="H33" s="194"/>
      <c r="I33" s="241"/>
      <c r="J33" s="457"/>
      <c r="K33" s="140"/>
      <c r="L33" s="134"/>
    </row>
    <row r="34" spans="1:12" ht="33.950000000000003" customHeight="1" x14ac:dyDescent="0.25">
      <c r="A34" s="133"/>
      <c r="B34" s="140"/>
      <c r="C34" s="1051"/>
      <c r="D34" s="1052"/>
      <c r="E34" s="242"/>
      <c r="F34" s="242"/>
      <c r="G34" s="157"/>
      <c r="H34" s="194"/>
      <c r="I34" s="241"/>
      <c r="J34" s="457"/>
      <c r="K34" s="140"/>
      <c r="L34" s="134"/>
    </row>
    <row r="35" spans="1:12" ht="33.950000000000003" customHeight="1" x14ac:dyDescent="0.25">
      <c r="A35" s="133"/>
      <c r="B35" s="140"/>
      <c r="C35" s="1051"/>
      <c r="D35" s="1052"/>
      <c r="E35" s="242"/>
      <c r="F35" s="242"/>
      <c r="G35" s="157"/>
      <c r="H35" s="194"/>
      <c r="I35" s="241"/>
      <c r="J35" s="457"/>
      <c r="K35" s="140"/>
      <c r="L35" s="134"/>
    </row>
    <row r="36" spans="1:12" ht="33.950000000000003" customHeight="1" x14ac:dyDescent="0.25">
      <c r="A36" s="133"/>
      <c r="B36" s="140"/>
      <c r="C36" s="1051"/>
      <c r="D36" s="1052"/>
      <c r="E36" s="242"/>
      <c r="F36" s="242"/>
      <c r="G36" s="157"/>
      <c r="H36" s="194"/>
      <c r="I36" s="241"/>
      <c r="J36" s="457"/>
      <c r="K36" s="140"/>
      <c r="L36" s="134"/>
    </row>
    <row r="37" spans="1:12" ht="33.950000000000003" customHeight="1" x14ac:dyDescent="0.25">
      <c r="A37" s="133"/>
      <c r="B37" s="140"/>
      <c r="C37" s="1051"/>
      <c r="D37" s="1052"/>
      <c r="E37" s="242"/>
      <c r="F37" s="242"/>
      <c r="G37" s="157"/>
      <c r="H37" s="194"/>
      <c r="I37" s="241"/>
      <c r="J37" s="457"/>
      <c r="K37" s="140"/>
      <c r="L37" s="134"/>
    </row>
    <row r="38" spans="1:12" ht="33.950000000000003" customHeight="1" x14ac:dyDescent="0.25">
      <c r="A38" s="133"/>
      <c r="B38" s="140"/>
      <c r="C38" s="1051"/>
      <c r="D38" s="1052"/>
      <c r="E38" s="242"/>
      <c r="F38" s="242"/>
      <c r="G38" s="157"/>
      <c r="H38" s="194"/>
      <c r="I38" s="241"/>
      <c r="J38" s="457"/>
      <c r="K38" s="140"/>
      <c r="L38" s="134"/>
    </row>
    <row r="39" spans="1:12" ht="33.950000000000003" customHeight="1" x14ac:dyDescent="0.25">
      <c r="A39" s="133"/>
      <c r="B39" s="140"/>
      <c r="C39" s="1051"/>
      <c r="D39" s="1052"/>
      <c r="E39" s="242"/>
      <c r="F39" s="242"/>
      <c r="G39" s="157"/>
      <c r="H39" s="194"/>
      <c r="I39" s="241"/>
      <c r="J39" s="457"/>
      <c r="K39" s="140"/>
      <c r="L39" s="134"/>
    </row>
    <row r="40" spans="1:12" ht="33.950000000000003" customHeight="1" x14ac:dyDescent="0.25">
      <c r="A40" s="133"/>
      <c r="B40" s="140"/>
      <c r="C40" s="1051"/>
      <c r="D40" s="1052"/>
      <c r="E40" s="242"/>
      <c r="F40" s="242"/>
      <c r="G40" s="157"/>
      <c r="H40" s="194"/>
      <c r="I40" s="241"/>
      <c r="J40" s="457"/>
      <c r="K40" s="140"/>
      <c r="L40" s="134"/>
    </row>
    <row r="41" spans="1:12" ht="33.950000000000003" customHeight="1" x14ac:dyDescent="0.25">
      <c r="A41" s="133"/>
      <c r="B41" s="140"/>
      <c r="C41" s="1051"/>
      <c r="D41" s="1052"/>
      <c r="E41" s="242"/>
      <c r="F41" s="242"/>
      <c r="G41" s="157"/>
      <c r="H41" s="194"/>
      <c r="I41" s="241"/>
      <c r="J41" s="457"/>
      <c r="K41" s="140"/>
      <c r="L41" s="134"/>
    </row>
    <row r="42" spans="1:12" ht="33.950000000000003" customHeight="1" x14ac:dyDescent="0.25">
      <c r="A42" s="133"/>
      <c r="B42" s="140"/>
      <c r="C42" s="1051"/>
      <c r="D42" s="1052"/>
      <c r="E42" s="242"/>
      <c r="F42" s="242"/>
      <c r="G42" s="157"/>
      <c r="H42" s="194"/>
      <c r="I42" s="241"/>
      <c r="J42" s="457"/>
      <c r="K42" s="140"/>
      <c r="L42" s="134"/>
    </row>
    <row r="43" spans="1:12" ht="33.950000000000003" customHeight="1" x14ac:dyDescent="0.25">
      <c r="A43" s="133"/>
      <c r="B43" s="140"/>
      <c r="C43" s="1051"/>
      <c r="D43" s="1052"/>
      <c r="E43" s="242"/>
      <c r="F43" s="242"/>
      <c r="G43" s="157"/>
      <c r="H43" s="194"/>
      <c r="I43" s="241"/>
      <c r="J43" s="457"/>
      <c r="K43" s="140"/>
      <c r="L43" s="134"/>
    </row>
    <row r="44" spans="1:12" ht="33.950000000000003" customHeight="1" x14ac:dyDescent="0.25">
      <c r="A44" s="133"/>
      <c r="B44" s="140"/>
      <c r="C44" s="1051"/>
      <c r="D44" s="1052"/>
      <c r="E44" s="242"/>
      <c r="F44" s="242"/>
      <c r="G44" s="157"/>
      <c r="H44" s="194"/>
      <c r="I44" s="241"/>
      <c r="J44" s="457"/>
      <c r="K44" s="140"/>
      <c r="L44" s="134"/>
    </row>
    <row r="45" spans="1:12" ht="33.950000000000003" customHeight="1" x14ac:dyDescent="0.25">
      <c r="A45" s="133"/>
      <c r="B45" s="140"/>
      <c r="C45" s="1051"/>
      <c r="D45" s="1052"/>
      <c r="E45" s="242"/>
      <c r="F45" s="242"/>
      <c r="G45" s="157"/>
      <c r="H45" s="194"/>
      <c r="I45" s="241"/>
      <c r="J45" s="457"/>
      <c r="K45" s="140"/>
      <c r="L45" s="134"/>
    </row>
    <row r="46" spans="1:12" ht="33.950000000000003" customHeight="1" x14ac:dyDescent="0.25">
      <c r="A46" s="133"/>
      <c r="B46" s="140"/>
      <c r="C46" s="1051"/>
      <c r="D46" s="1052"/>
      <c r="E46" s="242"/>
      <c r="F46" s="242"/>
      <c r="G46" s="157"/>
      <c r="H46" s="194"/>
      <c r="I46" s="241"/>
      <c r="J46" s="457"/>
      <c r="K46" s="140"/>
      <c r="L46" s="134"/>
    </row>
    <row r="47" spans="1:12" ht="33.950000000000003" customHeight="1" x14ac:dyDescent="0.25">
      <c r="A47" s="133"/>
      <c r="B47" s="140"/>
      <c r="C47" s="1051"/>
      <c r="D47" s="1052"/>
      <c r="E47" s="242"/>
      <c r="F47" s="242"/>
      <c r="G47" s="157"/>
      <c r="H47" s="194"/>
      <c r="I47" s="241"/>
      <c r="J47" s="457"/>
      <c r="K47" s="140"/>
      <c r="L47" s="134"/>
    </row>
    <row r="48" spans="1:12" ht="33.950000000000003" customHeight="1" x14ac:dyDescent="0.25">
      <c r="A48" s="133"/>
      <c r="B48" s="140"/>
      <c r="C48" s="1051"/>
      <c r="D48" s="1052"/>
      <c r="E48" s="242"/>
      <c r="F48" s="242"/>
      <c r="G48" s="157"/>
      <c r="H48" s="194"/>
      <c r="I48" s="241"/>
      <c r="J48" s="457"/>
      <c r="K48" s="140"/>
      <c r="L48" s="134"/>
    </row>
    <row r="49" spans="1:12" ht="33.950000000000003" customHeight="1" x14ac:dyDescent="0.25">
      <c r="A49" s="133"/>
      <c r="B49" s="140"/>
      <c r="C49" s="1051"/>
      <c r="D49" s="1052"/>
      <c r="E49" s="242"/>
      <c r="F49" s="242"/>
      <c r="G49" s="157"/>
      <c r="H49" s="194"/>
      <c r="I49" s="241"/>
      <c r="J49" s="457"/>
      <c r="K49" s="140"/>
      <c r="L49" s="134"/>
    </row>
    <row r="50" spans="1:12" ht="33.950000000000003" customHeight="1" x14ac:dyDescent="0.25">
      <c r="A50" s="133"/>
      <c r="B50" s="140"/>
      <c r="C50" s="1051"/>
      <c r="D50" s="1052"/>
      <c r="E50" s="242"/>
      <c r="F50" s="242"/>
      <c r="G50" s="157"/>
      <c r="H50" s="194"/>
      <c r="I50" s="241"/>
      <c r="J50" s="457"/>
      <c r="K50" s="140"/>
      <c r="L50" s="134"/>
    </row>
    <row r="51" spans="1:12" ht="33.950000000000003" customHeight="1" x14ac:dyDescent="0.25">
      <c r="A51" s="133"/>
      <c r="B51" s="140"/>
      <c r="C51" s="1051"/>
      <c r="D51" s="1052"/>
      <c r="E51" s="242"/>
      <c r="F51" s="242"/>
      <c r="G51" s="157"/>
      <c r="H51" s="194"/>
      <c r="I51" s="241"/>
      <c r="J51" s="457"/>
      <c r="K51" s="140"/>
      <c r="L51" s="134"/>
    </row>
    <row r="52" spans="1:12" ht="33.950000000000003" customHeight="1" x14ac:dyDescent="0.25">
      <c r="A52" s="133"/>
      <c r="B52" s="140"/>
      <c r="C52" s="1051"/>
      <c r="D52" s="1052"/>
      <c r="E52" s="242"/>
      <c r="F52" s="242"/>
      <c r="G52" s="157"/>
      <c r="H52" s="194"/>
      <c r="I52" s="241"/>
      <c r="J52" s="457"/>
      <c r="K52" s="140"/>
      <c r="L52" s="134"/>
    </row>
    <row r="53" spans="1:12" ht="33.950000000000003" customHeight="1" x14ac:dyDescent="0.25">
      <c r="A53" s="133"/>
      <c r="B53" s="140"/>
      <c r="C53" s="1051"/>
      <c r="D53" s="1052"/>
      <c r="E53" s="242"/>
      <c r="F53" s="242"/>
      <c r="G53" s="157"/>
      <c r="H53" s="194"/>
      <c r="I53" s="241"/>
      <c r="J53" s="457"/>
      <c r="K53" s="140"/>
      <c r="L53" s="134"/>
    </row>
    <row r="54" spans="1:12" ht="33.950000000000003" customHeight="1" x14ac:dyDescent="0.25">
      <c r="A54" s="133"/>
      <c r="B54" s="140"/>
      <c r="C54" s="1051"/>
      <c r="D54" s="1052"/>
      <c r="E54" s="242"/>
      <c r="F54" s="242"/>
      <c r="G54" s="157"/>
      <c r="H54" s="194"/>
      <c r="I54" s="241"/>
      <c r="J54" s="457"/>
      <c r="K54" s="140"/>
      <c r="L54" s="134"/>
    </row>
    <row r="55" spans="1:12" ht="33.950000000000003" customHeight="1" x14ac:dyDescent="0.25">
      <c r="A55" s="133"/>
      <c r="B55" s="140"/>
      <c r="C55" s="1051"/>
      <c r="D55" s="1052"/>
      <c r="E55" s="242"/>
      <c r="F55" s="242"/>
      <c r="G55" s="157"/>
      <c r="H55" s="194"/>
      <c r="I55" s="241"/>
      <c r="J55" s="457"/>
      <c r="K55" s="140"/>
      <c r="L55" s="134"/>
    </row>
    <row r="56" spans="1:12" ht="33.950000000000003" customHeight="1" x14ac:dyDescent="0.25">
      <c r="A56" s="133"/>
      <c r="B56" s="140"/>
      <c r="C56" s="1051"/>
      <c r="D56" s="1052"/>
      <c r="E56" s="242"/>
      <c r="F56" s="242"/>
      <c r="G56" s="157"/>
      <c r="H56" s="194"/>
      <c r="I56" s="241"/>
      <c r="J56" s="457"/>
      <c r="K56" s="140"/>
      <c r="L56" s="134"/>
    </row>
    <row r="57" spans="1:12" ht="33.950000000000003" customHeight="1" x14ac:dyDescent="0.25">
      <c r="A57" s="133"/>
      <c r="B57" s="140"/>
      <c r="C57" s="1051"/>
      <c r="D57" s="1052"/>
      <c r="E57" s="242"/>
      <c r="F57" s="242"/>
      <c r="G57" s="157"/>
      <c r="H57" s="194"/>
      <c r="I57" s="241"/>
      <c r="J57" s="457"/>
      <c r="K57" s="140"/>
      <c r="L57" s="134"/>
    </row>
    <row r="58" spans="1:12" ht="33.950000000000003" customHeight="1" x14ac:dyDescent="0.25">
      <c r="A58" s="133"/>
      <c r="B58" s="140"/>
      <c r="C58" s="1051"/>
      <c r="D58" s="1052"/>
      <c r="E58" s="242"/>
      <c r="F58" s="242"/>
      <c r="G58" s="157"/>
      <c r="H58" s="194"/>
      <c r="I58" s="241"/>
      <c r="J58" s="457"/>
      <c r="K58" s="140"/>
      <c r="L58" s="134"/>
    </row>
    <row r="59" spans="1:12" ht="33.950000000000003" customHeight="1" x14ac:dyDescent="0.25">
      <c r="A59" s="133"/>
      <c r="B59" s="140"/>
      <c r="C59" s="1051"/>
      <c r="D59" s="1052"/>
      <c r="E59" s="242"/>
      <c r="F59" s="242"/>
      <c r="G59" s="157"/>
      <c r="H59" s="194"/>
      <c r="I59" s="241"/>
      <c r="J59" s="457"/>
      <c r="K59" s="140"/>
      <c r="L59" s="134"/>
    </row>
    <row r="60" spans="1:12" ht="33.950000000000003" customHeight="1" x14ac:dyDescent="0.25">
      <c r="A60" s="133"/>
      <c r="B60" s="140"/>
      <c r="C60" s="1051"/>
      <c r="D60" s="1052"/>
      <c r="E60" s="242"/>
      <c r="F60" s="242"/>
      <c r="G60" s="157"/>
      <c r="H60" s="194"/>
      <c r="I60" s="241"/>
      <c r="J60" s="457"/>
      <c r="K60" s="140"/>
      <c r="L60" s="134"/>
    </row>
    <row r="61" spans="1:12" ht="33.950000000000003" customHeight="1" x14ac:dyDescent="0.25">
      <c r="A61" s="133"/>
      <c r="B61" s="140"/>
      <c r="C61" s="1051"/>
      <c r="D61" s="1052"/>
      <c r="E61" s="242"/>
      <c r="F61" s="242"/>
      <c r="G61" s="157"/>
      <c r="H61" s="194"/>
      <c r="I61" s="241"/>
      <c r="J61" s="457"/>
      <c r="K61" s="140"/>
      <c r="L61" s="134"/>
    </row>
    <row r="62" spans="1:12" ht="33.950000000000003" customHeight="1" x14ac:dyDescent="0.25">
      <c r="A62" s="133"/>
      <c r="B62" s="140"/>
      <c r="C62" s="1051"/>
      <c r="D62" s="1052"/>
      <c r="E62" s="242"/>
      <c r="F62" s="242"/>
      <c r="G62" s="157"/>
      <c r="H62" s="194"/>
      <c r="I62" s="241"/>
      <c r="J62" s="457"/>
      <c r="K62" s="140"/>
      <c r="L62" s="134"/>
    </row>
    <row r="63" spans="1:12" ht="33.950000000000003" customHeight="1" x14ac:dyDescent="0.25">
      <c r="A63" s="133"/>
      <c r="B63" s="140"/>
      <c r="C63" s="1051"/>
      <c r="D63" s="1052"/>
      <c r="E63" s="242"/>
      <c r="F63" s="242"/>
      <c r="G63" s="157"/>
      <c r="H63" s="194"/>
      <c r="I63" s="241"/>
      <c r="J63" s="457"/>
      <c r="K63" s="140"/>
      <c r="L63" s="134"/>
    </row>
    <row r="64" spans="1:12" ht="33.950000000000003" customHeight="1" x14ac:dyDescent="0.25">
      <c r="A64" s="133"/>
      <c r="B64" s="140"/>
      <c r="C64" s="1051"/>
      <c r="D64" s="1052"/>
      <c r="E64" s="242"/>
      <c r="F64" s="242"/>
      <c r="G64" s="157"/>
      <c r="H64" s="194"/>
      <c r="I64" s="241"/>
      <c r="J64" s="457"/>
      <c r="K64" s="140"/>
      <c r="L64" s="134"/>
    </row>
    <row r="65" spans="1:12" ht="33.950000000000003" customHeight="1" x14ac:dyDescent="0.25">
      <c r="A65" s="133"/>
      <c r="B65" s="140"/>
      <c r="C65" s="1051"/>
      <c r="D65" s="1052"/>
      <c r="E65" s="242"/>
      <c r="F65" s="242"/>
      <c r="G65" s="157"/>
      <c r="H65" s="194"/>
      <c r="I65" s="241"/>
      <c r="J65" s="457"/>
      <c r="K65" s="140"/>
      <c r="L65" s="134"/>
    </row>
    <row r="66" spans="1:12" ht="33.950000000000003" customHeight="1" x14ac:dyDescent="0.25">
      <c r="A66" s="133"/>
      <c r="B66" s="140"/>
      <c r="C66" s="1051"/>
      <c r="D66" s="1052"/>
      <c r="E66" s="242"/>
      <c r="F66" s="242"/>
      <c r="G66" s="157"/>
      <c r="H66" s="194"/>
      <c r="I66" s="241"/>
      <c r="J66" s="457"/>
      <c r="K66" s="140"/>
      <c r="L66" s="134"/>
    </row>
    <row r="67" spans="1:12" ht="33.950000000000003" customHeight="1" x14ac:dyDescent="0.25">
      <c r="A67" s="133"/>
      <c r="B67" s="140"/>
      <c r="C67" s="1051"/>
      <c r="D67" s="1052"/>
      <c r="E67" s="242"/>
      <c r="F67" s="242"/>
      <c r="G67" s="157"/>
      <c r="H67" s="194"/>
      <c r="I67" s="241"/>
      <c r="J67" s="457"/>
      <c r="K67" s="140"/>
      <c r="L67" s="134"/>
    </row>
    <row r="68" spans="1:12" ht="33.950000000000003" customHeight="1" x14ac:dyDescent="0.25">
      <c r="A68" s="133"/>
      <c r="B68" s="140"/>
      <c r="C68" s="1051"/>
      <c r="D68" s="1052"/>
      <c r="E68" s="242"/>
      <c r="F68" s="242"/>
      <c r="G68" s="157"/>
      <c r="H68" s="194"/>
      <c r="I68" s="241"/>
      <c r="J68" s="457"/>
      <c r="K68" s="140"/>
      <c r="L68" s="134"/>
    </row>
    <row r="69" spans="1:12" ht="33.950000000000003" customHeight="1" x14ac:dyDescent="0.25">
      <c r="A69" s="133"/>
      <c r="B69" s="140"/>
      <c r="C69" s="1051"/>
      <c r="D69" s="1052"/>
      <c r="E69" s="242"/>
      <c r="F69" s="242"/>
      <c r="G69" s="157"/>
      <c r="H69" s="194"/>
      <c r="I69" s="241"/>
      <c r="J69" s="457"/>
      <c r="K69" s="140"/>
      <c r="L69" s="134"/>
    </row>
    <row r="70" spans="1:12" ht="33.950000000000003" customHeight="1" x14ac:dyDescent="0.25">
      <c r="A70" s="133"/>
      <c r="B70" s="140"/>
      <c r="C70" s="1051"/>
      <c r="D70" s="1052"/>
      <c r="E70" s="242"/>
      <c r="F70" s="242"/>
      <c r="G70" s="157"/>
      <c r="H70" s="194"/>
      <c r="I70" s="241"/>
      <c r="J70" s="457"/>
      <c r="K70" s="140"/>
      <c r="L70" s="134"/>
    </row>
    <row r="71" spans="1:12" ht="33.950000000000003" customHeight="1" x14ac:dyDescent="0.25">
      <c r="A71" s="133"/>
      <c r="B71" s="140"/>
      <c r="C71" s="1051"/>
      <c r="D71" s="1052"/>
      <c r="E71" s="242"/>
      <c r="F71" s="242"/>
      <c r="G71" s="157"/>
      <c r="H71" s="194"/>
      <c r="I71" s="241"/>
      <c r="J71" s="457"/>
      <c r="K71" s="140"/>
      <c r="L71" s="134"/>
    </row>
    <row r="72" spans="1:12" ht="33.950000000000003" customHeight="1" x14ac:dyDescent="0.25">
      <c r="A72" s="133"/>
      <c r="B72" s="140"/>
      <c r="C72" s="1051"/>
      <c r="D72" s="1052"/>
      <c r="E72" s="242"/>
      <c r="F72" s="242"/>
      <c r="G72" s="157"/>
      <c r="H72" s="194"/>
      <c r="I72" s="241"/>
      <c r="J72" s="457"/>
      <c r="K72" s="140"/>
      <c r="L72" s="134"/>
    </row>
    <row r="73" spans="1:12" ht="33.950000000000003" customHeight="1" x14ac:dyDescent="0.25">
      <c r="A73" s="133"/>
      <c r="B73" s="140"/>
      <c r="C73" s="1051"/>
      <c r="D73" s="1052"/>
      <c r="E73" s="242"/>
      <c r="F73" s="242"/>
      <c r="G73" s="157"/>
      <c r="H73" s="194"/>
      <c r="I73" s="241"/>
      <c r="J73" s="457"/>
      <c r="K73" s="140"/>
      <c r="L73" s="134"/>
    </row>
    <row r="74" spans="1:12" ht="33.950000000000003" customHeight="1" x14ac:dyDescent="0.25">
      <c r="A74" s="133"/>
      <c r="B74" s="140"/>
      <c r="C74" s="1051"/>
      <c r="D74" s="1052"/>
      <c r="E74" s="242"/>
      <c r="F74" s="242"/>
      <c r="G74" s="157"/>
      <c r="H74" s="194"/>
      <c r="I74" s="241"/>
      <c r="J74" s="457"/>
      <c r="K74" s="140"/>
      <c r="L74" s="134"/>
    </row>
    <row r="75" spans="1:12" ht="33.950000000000003" customHeight="1" x14ac:dyDescent="0.25">
      <c r="A75" s="133"/>
      <c r="B75" s="140"/>
      <c r="C75" s="1051"/>
      <c r="D75" s="1052"/>
      <c r="E75" s="242"/>
      <c r="F75" s="242"/>
      <c r="G75" s="157"/>
      <c r="H75" s="194"/>
      <c r="I75" s="241"/>
      <c r="J75" s="457"/>
      <c r="K75" s="140"/>
      <c r="L75" s="134"/>
    </row>
    <row r="76" spans="1:12" ht="33.950000000000003" customHeight="1" x14ac:dyDescent="0.25">
      <c r="A76" s="133"/>
      <c r="B76" s="140"/>
      <c r="C76" s="1051"/>
      <c r="D76" s="1052"/>
      <c r="E76" s="242"/>
      <c r="F76" s="242"/>
      <c r="G76" s="157"/>
      <c r="H76" s="194"/>
      <c r="I76" s="241"/>
      <c r="J76" s="457"/>
      <c r="K76" s="140"/>
      <c r="L76" s="134"/>
    </row>
    <row r="77" spans="1:12" ht="33.950000000000003" customHeight="1" x14ac:dyDescent="0.25">
      <c r="A77" s="133"/>
      <c r="B77" s="140"/>
      <c r="C77" s="1051"/>
      <c r="D77" s="1052"/>
      <c r="E77" s="242"/>
      <c r="F77" s="242"/>
      <c r="G77" s="157"/>
      <c r="H77" s="194"/>
      <c r="I77" s="241"/>
      <c r="J77" s="457"/>
      <c r="K77" s="140"/>
      <c r="L77" s="134"/>
    </row>
    <row r="78" spans="1:12" ht="33.950000000000003" customHeight="1" x14ac:dyDescent="0.25">
      <c r="A78" s="133"/>
      <c r="B78" s="140"/>
      <c r="C78" s="1051"/>
      <c r="D78" s="1052"/>
      <c r="E78" s="242"/>
      <c r="F78" s="242"/>
      <c r="G78" s="157"/>
      <c r="H78" s="194"/>
      <c r="I78" s="241"/>
      <c r="J78" s="457"/>
      <c r="K78" s="140"/>
      <c r="L78" s="134"/>
    </row>
    <row r="79" spans="1:12" ht="33.950000000000003" customHeight="1" x14ac:dyDescent="0.25">
      <c r="A79" s="133"/>
      <c r="B79" s="140"/>
      <c r="C79" s="1051"/>
      <c r="D79" s="1052"/>
      <c r="E79" s="242"/>
      <c r="F79" s="242"/>
      <c r="G79" s="157"/>
      <c r="H79" s="194"/>
      <c r="I79" s="241"/>
      <c r="J79" s="457"/>
      <c r="K79" s="140"/>
      <c r="L79" s="134"/>
    </row>
    <row r="80" spans="1:12" ht="33.950000000000003" customHeight="1" x14ac:dyDescent="0.25">
      <c r="A80" s="133"/>
      <c r="B80" s="140"/>
      <c r="C80" s="1051"/>
      <c r="D80" s="1052"/>
      <c r="E80" s="242"/>
      <c r="F80" s="242"/>
      <c r="G80" s="157"/>
      <c r="H80" s="194"/>
      <c r="I80" s="241"/>
      <c r="J80" s="457"/>
      <c r="K80" s="140"/>
      <c r="L80" s="134"/>
    </row>
    <row r="81" spans="1:12" ht="33.950000000000003" customHeight="1" x14ac:dyDescent="0.25">
      <c r="A81" s="133"/>
      <c r="B81" s="140"/>
      <c r="C81" s="1051"/>
      <c r="D81" s="1052"/>
      <c r="E81" s="242"/>
      <c r="F81" s="242"/>
      <c r="G81" s="157"/>
      <c r="H81" s="194"/>
      <c r="I81" s="241"/>
      <c r="J81" s="457"/>
      <c r="K81" s="140"/>
      <c r="L81" s="134"/>
    </row>
    <row r="82" spans="1:12" ht="33.950000000000003" customHeight="1" x14ac:dyDescent="0.25">
      <c r="A82" s="133"/>
      <c r="B82" s="140"/>
      <c r="C82" s="1051"/>
      <c r="D82" s="1052"/>
      <c r="E82" s="242"/>
      <c r="F82" s="242"/>
      <c r="G82" s="157"/>
      <c r="H82" s="194"/>
      <c r="I82" s="241"/>
      <c r="J82" s="457"/>
      <c r="K82" s="140"/>
      <c r="L82" s="134"/>
    </row>
    <row r="83" spans="1:12" ht="33.950000000000003" customHeight="1" x14ac:dyDescent="0.25">
      <c r="A83" s="133"/>
      <c r="B83" s="140"/>
      <c r="C83" s="1051"/>
      <c r="D83" s="1052"/>
      <c r="E83" s="242"/>
      <c r="F83" s="242"/>
      <c r="G83" s="157"/>
      <c r="H83" s="194"/>
      <c r="I83" s="241"/>
      <c r="J83" s="457"/>
      <c r="K83" s="140"/>
      <c r="L83" s="134"/>
    </row>
    <row r="84" spans="1:12" ht="33.950000000000003" customHeight="1" x14ac:dyDescent="0.25">
      <c r="A84" s="133"/>
      <c r="B84" s="140"/>
      <c r="C84" s="1051"/>
      <c r="D84" s="1052"/>
      <c r="E84" s="242"/>
      <c r="F84" s="242"/>
      <c r="G84" s="157"/>
      <c r="H84" s="194"/>
      <c r="I84" s="241"/>
      <c r="J84" s="457"/>
      <c r="K84" s="140"/>
      <c r="L84" s="134"/>
    </row>
    <row r="85" spans="1:12" ht="33.950000000000003" customHeight="1" x14ac:dyDescent="0.25">
      <c r="A85" s="133"/>
      <c r="B85" s="140"/>
      <c r="C85" s="1051"/>
      <c r="D85" s="1052"/>
      <c r="E85" s="242"/>
      <c r="F85" s="242"/>
      <c r="G85" s="157"/>
      <c r="H85" s="194"/>
      <c r="I85" s="241"/>
      <c r="J85" s="457"/>
      <c r="K85" s="140"/>
      <c r="L85" s="134"/>
    </row>
    <row r="86" spans="1:12" ht="33.950000000000003" customHeight="1" x14ac:dyDescent="0.25">
      <c r="A86" s="133"/>
      <c r="B86" s="140"/>
      <c r="C86" s="1051"/>
      <c r="D86" s="1052"/>
      <c r="E86" s="242"/>
      <c r="F86" s="242"/>
      <c r="G86" s="157"/>
      <c r="H86" s="194"/>
      <c r="I86" s="241"/>
      <c r="J86" s="457"/>
      <c r="K86" s="140"/>
      <c r="L86" s="134"/>
    </row>
    <row r="87" spans="1:12" ht="33.950000000000003" customHeight="1" x14ac:dyDescent="0.25">
      <c r="A87" s="133"/>
      <c r="B87" s="140"/>
      <c r="C87" s="1051"/>
      <c r="D87" s="1052"/>
      <c r="E87" s="242"/>
      <c r="F87" s="242"/>
      <c r="G87" s="157"/>
      <c r="H87" s="194"/>
      <c r="I87" s="241"/>
      <c r="J87" s="457"/>
      <c r="K87" s="140"/>
      <c r="L87" s="134"/>
    </row>
    <row r="88" spans="1:12" ht="33.950000000000003" customHeight="1" x14ac:dyDescent="0.25">
      <c r="A88" s="133"/>
      <c r="B88" s="140"/>
      <c r="C88" s="1051"/>
      <c r="D88" s="1052"/>
      <c r="E88" s="242"/>
      <c r="F88" s="242"/>
      <c r="G88" s="157"/>
      <c r="H88" s="194"/>
      <c r="I88" s="241"/>
      <c r="J88" s="457"/>
      <c r="K88" s="140"/>
      <c r="L88" s="134"/>
    </row>
    <row r="89" spans="1:12" ht="33.950000000000003" customHeight="1" x14ac:dyDescent="0.25">
      <c r="A89" s="133"/>
      <c r="B89" s="140"/>
      <c r="C89" s="1051"/>
      <c r="D89" s="1052"/>
      <c r="E89" s="242"/>
      <c r="F89" s="242"/>
      <c r="G89" s="157"/>
      <c r="H89" s="194"/>
      <c r="I89" s="241"/>
      <c r="J89" s="457"/>
      <c r="K89" s="140"/>
      <c r="L89" s="134"/>
    </row>
    <row r="90" spans="1:12" ht="33.950000000000003" customHeight="1" x14ac:dyDescent="0.25">
      <c r="A90" s="133"/>
      <c r="B90" s="140"/>
      <c r="C90" s="1051"/>
      <c r="D90" s="1052"/>
      <c r="E90" s="242"/>
      <c r="F90" s="242"/>
      <c r="G90" s="157"/>
      <c r="H90" s="194"/>
      <c r="I90" s="241"/>
      <c r="J90" s="457"/>
      <c r="K90" s="140"/>
      <c r="L90" s="134"/>
    </row>
    <row r="91" spans="1:12" ht="33.950000000000003" customHeight="1" x14ac:dyDescent="0.25">
      <c r="A91" s="133"/>
      <c r="B91" s="140"/>
      <c r="C91" s="1051"/>
      <c r="D91" s="1052"/>
      <c r="E91" s="242"/>
      <c r="F91" s="242"/>
      <c r="G91" s="157"/>
      <c r="H91" s="194"/>
      <c r="I91" s="241"/>
      <c r="J91" s="457"/>
      <c r="K91" s="140"/>
      <c r="L91" s="134"/>
    </row>
    <row r="92" spans="1:12" ht="33.950000000000003" customHeight="1" x14ac:dyDescent="0.25">
      <c r="A92" s="133"/>
      <c r="B92" s="140"/>
      <c r="C92" s="1051"/>
      <c r="D92" s="1052"/>
      <c r="E92" s="242"/>
      <c r="F92" s="242"/>
      <c r="G92" s="157"/>
      <c r="H92" s="194"/>
      <c r="I92" s="241"/>
      <c r="J92" s="457"/>
      <c r="K92" s="140"/>
      <c r="L92" s="134"/>
    </row>
    <row r="93" spans="1:12" ht="33.950000000000003" customHeight="1" x14ac:dyDescent="0.25">
      <c r="A93" s="133"/>
      <c r="B93" s="140"/>
      <c r="C93" s="1051"/>
      <c r="D93" s="1052"/>
      <c r="E93" s="242"/>
      <c r="F93" s="242"/>
      <c r="G93" s="157"/>
      <c r="H93" s="194"/>
      <c r="I93" s="241"/>
      <c r="J93" s="457"/>
      <c r="K93" s="140"/>
      <c r="L93" s="134"/>
    </row>
    <row r="94" spans="1:12" ht="33.950000000000003" customHeight="1" x14ac:dyDescent="0.25">
      <c r="A94" s="133"/>
      <c r="B94" s="140"/>
      <c r="C94" s="1051"/>
      <c r="D94" s="1052"/>
      <c r="E94" s="242"/>
      <c r="F94" s="242"/>
      <c r="G94" s="157"/>
      <c r="H94" s="194"/>
      <c r="I94" s="241"/>
      <c r="J94" s="457"/>
      <c r="K94" s="140"/>
      <c r="L94" s="134"/>
    </row>
    <row r="95" spans="1:12" ht="33.950000000000003" customHeight="1" x14ac:dyDescent="0.25">
      <c r="A95" s="133"/>
      <c r="B95" s="140"/>
      <c r="C95" s="1051"/>
      <c r="D95" s="1052"/>
      <c r="E95" s="242"/>
      <c r="F95" s="242"/>
      <c r="G95" s="157"/>
      <c r="H95" s="194"/>
      <c r="I95" s="241"/>
      <c r="J95" s="457"/>
      <c r="K95" s="140"/>
      <c r="L95" s="134"/>
    </row>
    <row r="96" spans="1:12" ht="33.950000000000003" customHeight="1" x14ac:dyDescent="0.25">
      <c r="A96" s="133"/>
      <c r="B96" s="140"/>
      <c r="C96" s="1051"/>
      <c r="D96" s="1052"/>
      <c r="E96" s="242"/>
      <c r="F96" s="242"/>
      <c r="G96" s="157"/>
      <c r="H96" s="194"/>
      <c r="I96" s="241"/>
      <c r="J96" s="457"/>
      <c r="K96" s="140"/>
      <c r="L96" s="134"/>
    </row>
    <row r="97" spans="1:12" ht="33.950000000000003" customHeight="1" x14ac:dyDescent="0.25">
      <c r="A97" s="133"/>
      <c r="B97" s="140"/>
      <c r="C97" s="1051"/>
      <c r="D97" s="1052"/>
      <c r="E97" s="242"/>
      <c r="F97" s="242"/>
      <c r="G97" s="157"/>
      <c r="H97" s="194"/>
      <c r="I97" s="241"/>
      <c r="J97" s="457"/>
      <c r="K97" s="140"/>
      <c r="L97" s="134"/>
    </row>
    <row r="98" spans="1:12" ht="33.950000000000003" customHeight="1" x14ac:dyDescent="0.25">
      <c r="A98" s="133"/>
      <c r="B98" s="140"/>
      <c r="C98" s="1051"/>
      <c r="D98" s="1052"/>
      <c r="E98" s="242"/>
      <c r="F98" s="242"/>
      <c r="G98" s="157"/>
      <c r="H98" s="194"/>
      <c r="I98" s="241"/>
      <c r="J98" s="457"/>
      <c r="K98" s="140"/>
      <c r="L98" s="134"/>
    </row>
    <row r="99" spans="1:12" ht="33.950000000000003" customHeight="1" x14ac:dyDescent="0.25">
      <c r="A99" s="133"/>
      <c r="B99" s="140"/>
      <c r="C99" s="1051"/>
      <c r="D99" s="1052"/>
      <c r="E99" s="242"/>
      <c r="F99" s="242"/>
      <c r="G99" s="157"/>
      <c r="H99" s="194"/>
      <c r="I99" s="241"/>
      <c r="J99" s="457"/>
      <c r="K99" s="140"/>
      <c r="L99" s="134"/>
    </row>
    <row r="100" spans="1:12" ht="33.950000000000003" customHeight="1" x14ac:dyDescent="0.25">
      <c r="A100" s="133"/>
      <c r="B100" s="140"/>
      <c r="C100" s="1051"/>
      <c r="D100" s="1052"/>
      <c r="E100" s="242"/>
      <c r="F100" s="242"/>
      <c r="G100" s="157"/>
      <c r="H100" s="194"/>
      <c r="I100" s="241"/>
      <c r="J100" s="457"/>
      <c r="K100" s="140"/>
      <c r="L100" s="134"/>
    </row>
    <row r="101" spans="1:12" ht="33.950000000000003" customHeight="1" x14ac:dyDescent="0.25">
      <c r="A101" s="133"/>
      <c r="B101" s="140"/>
      <c r="C101" s="1051"/>
      <c r="D101" s="1052"/>
      <c r="E101" s="242"/>
      <c r="F101" s="242"/>
      <c r="G101" s="157"/>
      <c r="H101" s="194"/>
      <c r="I101" s="241"/>
      <c r="J101" s="457"/>
      <c r="K101" s="140"/>
      <c r="L101" s="134"/>
    </row>
    <row r="102" spans="1:12" ht="33.950000000000003" customHeight="1" x14ac:dyDescent="0.25">
      <c r="A102" s="133"/>
      <c r="B102" s="140"/>
      <c r="C102" s="1051"/>
      <c r="D102" s="1052"/>
      <c r="E102" s="242"/>
      <c r="F102" s="242"/>
      <c r="G102" s="157"/>
      <c r="H102" s="194"/>
      <c r="I102" s="241"/>
      <c r="J102" s="457"/>
      <c r="K102" s="140"/>
      <c r="L102" s="134"/>
    </row>
    <row r="103" spans="1:12" ht="33.950000000000003" customHeight="1" x14ac:dyDescent="0.25">
      <c r="A103" s="133"/>
      <c r="B103" s="140"/>
      <c r="C103" s="1051"/>
      <c r="D103" s="1052"/>
      <c r="E103" s="242"/>
      <c r="F103" s="242"/>
      <c r="G103" s="157"/>
      <c r="H103" s="194"/>
      <c r="I103" s="241"/>
      <c r="J103" s="457"/>
      <c r="K103" s="140"/>
      <c r="L103" s="134"/>
    </row>
    <row r="104" spans="1:12" ht="33.950000000000003" customHeight="1" x14ac:dyDescent="0.25">
      <c r="A104" s="133"/>
      <c r="B104" s="140"/>
      <c r="C104" s="1051"/>
      <c r="D104" s="1052"/>
      <c r="E104" s="242"/>
      <c r="F104" s="242"/>
      <c r="G104" s="157"/>
      <c r="H104" s="194"/>
      <c r="I104" s="241"/>
      <c r="J104" s="457"/>
      <c r="K104" s="140"/>
      <c r="L104" s="134"/>
    </row>
    <row r="105" spans="1:12" ht="33.950000000000003" customHeight="1" x14ac:dyDescent="0.25">
      <c r="A105" s="133"/>
      <c r="B105" s="140"/>
      <c r="C105" s="1051"/>
      <c r="D105" s="1052"/>
      <c r="E105" s="242"/>
      <c r="F105" s="242"/>
      <c r="G105" s="157"/>
      <c r="H105" s="194"/>
      <c r="I105" s="241"/>
      <c r="J105" s="457"/>
      <c r="K105" s="140"/>
      <c r="L105" s="134"/>
    </row>
    <row r="106" spans="1:12" ht="33.950000000000003" customHeight="1" x14ac:dyDescent="0.25">
      <c r="A106" s="133"/>
      <c r="B106" s="140"/>
      <c r="C106" s="1051"/>
      <c r="D106" s="1052"/>
      <c r="E106" s="242"/>
      <c r="F106" s="242"/>
      <c r="G106" s="157"/>
      <c r="H106" s="194"/>
      <c r="I106" s="241"/>
      <c r="J106" s="457"/>
      <c r="K106" s="140"/>
      <c r="L106" s="134"/>
    </row>
    <row r="107" spans="1:12" ht="33.950000000000003" customHeight="1" x14ac:dyDescent="0.25">
      <c r="A107" s="133"/>
      <c r="B107" s="140"/>
      <c r="C107" s="1051"/>
      <c r="D107" s="1052"/>
      <c r="E107" s="242"/>
      <c r="F107" s="242"/>
      <c r="G107" s="157"/>
      <c r="H107" s="194"/>
      <c r="I107" s="241"/>
      <c r="J107" s="457"/>
      <c r="K107" s="140"/>
      <c r="L107" s="134"/>
    </row>
    <row r="108" spans="1:12" ht="33.950000000000003" customHeight="1" x14ac:dyDescent="0.25">
      <c r="A108" s="133"/>
      <c r="B108" s="140"/>
      <c r="C108" s="1051"/>
      <c r="D108" s="1052"/>
      <c r="E108" s="242"/>
      <c r="F108" s="242"/>
      <c r="G108" s="157"/>
      <c r="H108" s="194"/>
      <c r="I108" s="241"/>
      <c r="J108" s="457"/>
      <c r="K108" s="140"/>
      <c r="L108" s="134"/>
    </row>
    <row r="109" spans="1:12" ht="33.950000000000003" customHeight="1" x14ac:dyDescent="0.25">
      <c r="A109" s="133"/>
      <c r="B109" s="140"/>
      <c r="C109" s="1051"/>
      <c r="D109" s="1052"/>
      <c r="E109" s="242"/>
      <c r="F109" s="242"/>
      <c r="G109" s="157"/>
      <c r="H109" s="194"/>
      <c r="I109" s="241"/>
      <c r="J109" s="457"/>
      <c r="K109" s="140"/>
      <c r="L109" s="134"/>
    </row>
    <row r="110" spans="1:12" ht="33.950000000000003" customHeight="1" x14ac:dyDescent="0.25">
      <c r="A110" s="133"/>
      <c r="B110" s="140"/>
      <c r="C110" s="1051"/>
      <c r="D110" s="1052"/>
      <c r="E110" s="242"/>
      <c r="F110" s="242"/>
      <c r="G110" s="157"/>
      <c r="H110" s="194"/>
      <c r="I110" s="241"/>
      <c r="J110" s="457"/>
      <c r="K110" s="140"/>
      <c r="L110" s="134"/>
    </row>
    <row r="111" spans="1:12" ht="33.950000000000003" customHeight="1" x14ac:dyDescent="0.25">
      <c r="A111" s="133"/>
      <c r="B111" s="140"/>
      <c r="C111" s="1051"/>
      <c r="D111" s="1052"/>
      <c r="E111" s="242"/>
      <c r="F111" s="242"/>
      <c r="G111" s="157"/>
      <c r="H111" s="194"/>
      <c r="I111" s="241"/>
      <c r="J111" s="457"/>
      <c r="K111" s="140"/>
      <c r="L111" s="134"/>
    </row>
    <row r="112" spans="1:12" ht="33.950000000000003" customHeight="1" x14ac:dyDescent="0.25">
      <c r="A112" s="133"/>
      <c r="B112" s="140"/>
      <c r="C112" s="1051"/>
      <c r="D112" s="1052"/>
      <c r="E112" s="242"/>
      <c r="F112" s="242"/>
      <c r="G112" s="157"/>
      <c r="H112" s="194"/>
      <c r="I112" s="241"/>
      <c r="J112" s="457"/>
      <c r="K112" s="140"/>
      <c r="L112" s="134"/>
    </row>
    <row r="113" spans="1:12" ht="33.950000000000003" customHeight="1" x14ac:dyDescent="0.25">
      <c r="A113" s="133"/>
      <c r="B113" s="140"/>
      <c r="C113" s="1051"/>
      <c r="D113" s="1052"/>
      <c r="E113" s="242"/>
      <c r="F113" s="242"/>
      <c r="G113" s="157"/>
      <c r="H113" s="194"/>
      <c r="I113" s="241"/>
      <c r="J113" s="457"/>
      <c r="K113" s="140"/>
      <c r="L113" s="134"/>
    </row>
    <row r="114" spans="1:12" ht="33.950000000000003" customHeight="1" x14ac:dyDescent="0.25">
      <c r="A114" s="133"/>
      <c r="B114" s="140"/>
      <c r="C114" s="1051"/>
      <c r="D114" s="1052"/>
      <c r="E114" s="242"/>
      <c r="F114" s="242"/>
      <c r="G114" s="157"/>
      <c r="H114" s="194"/>
      <c r="I114" s="241"/>
      <c r="J114" s="457"/>
      <c r="K114" s="140"/>
      <c r="L114" s="134"/>
    </row>
    <row r="115" spans="1:12" ht="33.950000000000003" customHeight="1" x14ac:dyDescent="0.25">
      <c r="A115" s="133"/>
      <c r="B115" s="140"/>
      <c r="C115" s="1051"/>
      <c r="D115" s="1052"/>
      <c r="E115" s="242"/>
      <c r="F115" s="242"/>
      <c r="G115" s="157"/>
      <c r="H115" s="194"/>
      <c r="I115" s="241"/>
      <c r="J115" s="457"/>
      <c r="K115" s="140"/>
      <c r="L115" s="134"/>
    </row>
    <row r="116" spans="1:12" ht="33.950000000000003" customHeight="1" x14ac:dyDescent="0.25">
      <c r="A116" s="133"/>
      <c r="B116" s="140"/>
      <c r="C116" s="1051"/>
      <c r="D116" s="1052"/>
      <c r="E116" s="242"/>
      <c r="F116" s="242"/>
      <c r="G116" s="157"/>
      <c r="H116" s="194"/>
      <c r="I116" s="241"/>
      <c r="J116" s="457"/>
      <c r="K116" s="140"/>
      <c r="L116" s="134"/>
    </row>
    <row r="117" spans="1:12" ht="33.950000000000003" customHeight="1" x14ac:dyDescent="0.25">
      <c r="A117" s="133"/>
      <c r="B117" s="140"/>
      <c r="C117" s="1051"/>
      <c r="D117" s="1052"/>
      <c r="E117" s="242"/>
      <c r="F117" s="242"/>
      <c r="G117" s="157"/>
      <c r="H117" s="194"/>
      <c r="I117" s="241"/>
      <c r="J117" s="457"/>
      <c r="K117" s="140"/>
      <c r="L117" s="134"/>
    </row>
    <row r="118" spans="1:12" ht="33.950000000000003" customHeight="1" x14ac:dyDescent="0.25">
      <c r="A118" s="133"/>
      <c r="B118" s="140"/>
      <c r="C118" s="1051"/>
      <c r="D118" s="1052"/>
      <c r="E118" s="242"/>
      <c r="F118" s="242"/>
      <c r="G118" s="157"/>
      <c r="H118" s="194"/>
      <c r="I118" s="241"/>
      <c r="J118" s="457"/>
      <c r="K118" s="140"/>
      <c r="L118" s="134"/>
    </row>
    <row r="119" spans="1:12" ht="33.950000000000003" customHeight="1" x14ac:dyDescent="0.25">
      <c r="A119" s="133"/>
      <c r="B119" s="140"/>
      <c r="C119" s="1051"/>
      <c r="D119" s="1052"/>
      <c r="E119" s="242"/>
      <c r="F119" s="242"/>
      <c r="G119" s="157"/>
      <c r="H119" s="194"/>
      <c r="I119" s="241"/>
      <c r="J119" s="457"/>
      <c r="K119" s="140"/>
      <c r="L119" s="134"/>
    </row>
    <row r="120" spans="1:12" ht="33.950000000000003" customHeight="1" x14ac:dyDescent="0.25">
      <c r="A120" s="133"/>
      <c r="B120" s="140"/>
      <c r="C120" s="1051"/>
      <c r="D120" s="1052"/>
      <c r="E120" s="242"/>
      <c r="F120" s="242"/>
      <c r="G120" s="157"/>
      <c r="H120" s="194"/>
      <c r="I120" s="241"/>
      <c r="J120" s="457"/>
      <c r="K120" s="140"/>
      <c r="L120" s="134"/>
    </row>
    <row r="121" spans="1:12" ht="33.950000000000003" customHeight="1" x14ac:dyDescent="0.25">
      <c r="A121" s="133"/>
      <c r="B121" s="140"/>
      <c r="C121" s="1051"/>
      <c r="D121" s="1052"/>
      <c r="E121" s="242"/>
      <c r="F121" s="242"/>
      <c r="G121" s="157"/>
      <c r="H121" s="194"/>
      <c r="I121" s="241"/>
      <c r="J121" s="457"/>
      <c r="K121" s="140"/>
      <c r="L121" s="134"/>
    </row>
    <row r="122" spans="1:12" ht="33.950000000000003" customHeight="1" x14ac:dyDescent="0.25">
      <c r="A122" s="133"/>
      <c r="B122" s="140"/>
      <c r="C122" s="1051"/>
      <c r="D122" s="1052"/>
      <c r="E122" s="242"/>
      <c r="F122" s="242"/>
      <c r="G122" s="157"/>
      <c r="H122" s="194"/>
      <c r="I122" s="241"/>
      <c r="J122" s="457"/>
      <c r="K122" s="140"/>
      <c r="L122" s="134"/>
    </row>
    <row r="123" spans="1:12" ht="33.950000000000003" customHeight="1" x14ac:dyDescent="0.25">
      <c r="A123" s="133"/>
      <c r="B123" s="140"/>
      <c r="C123" s="1051"/>
      <c r="D123" s="1052"/>
      <c r="E123" s="242"/>
      <c r="F123" s="242"/>
      <c r="G123" s="157"/>
      <c r="H123" s="194"/>
      <c r="I123" s="241"/>
      <c r="J123" s="457"/>
      <c r="K123" s="140"/>
      <c r="L123" s="134"/>
    </row>
    <row r="124" spans="1:12" ht="33.950000000000003" customHeight="1" x14ac:dyDescent="0.25">
      <c r="A124" s="133"/>
      <c r="B124" s="140"/>
      <c r="C124" s="1051"/>
      <c r="D124" s="1052"/>
      <c r="E124" s="242"/>
      <c r="F124" s="242"/>
      <c r="G124" s="157"/>
      <c r="H124" s="194"/>
      <c r="I124" s="241"/>
      <c r="J124" s="457"/>
      <c r="K124" s="140"/>
      <c r="L124" s="134"/>
    </row>
    <row r="125" spans="1:12" ht="33.950000000000003" customHeight="1" x14ac:dyDescent="0.25">
      <c r="A125" s="133"/>
      <c r="B125" s="140"/>
      <c r="C125" s="1051"/>
      <c r="D125" s="1052"/>
      <c r="E125" s="242"/>
      <c r="F125" s="242"/>
      <c r="G125" s="157"/>
      <c r="H125" s="194"/>
      <c r="I125" s="241"/>
      <c r="J125" s="457"/>
      <c r="K125" s="140"/>
      <c r="L125" s="134"/>
    </row>
    <row r="126" spans="1:12" ht="33.950000000000003" customHeight="1" x14ac:dyDescent="0.25">
      <c r="A126" s="133"/>
      <c r="B126" s="140"/>
      <c r="C126" s="1051"/>
      <c r="D126" s="1052"/>
      <c r="E126" s="242"/>
      <c r="F126" s="242"/>
      <c r="G126" s="157"/>
      <c r="H126" s="194"/>
      <c r="I126" s="241"/>
      <c r="J126" s="457"/>
      <c r="K126" s="140"/>
      <c r="L126" s="134"/>
    </row>
    <row r="127" spans="1:12" ht="33.950000000000003" customHeight="1" x14ac:dyDescent="0.25">
      <c r="A127" s="133"/>
      <c r="B127" s="140"/>
      <c r="C127" s="1051"/>
      <c r="D127" s="1052"/>
      <c r="E127" s="242"/>
      <c r="F127" s="242"/>
      <c r="G127" s="157"/>
      <c r="H127" s="194"/>
      <c r="I127" s="241"/>
      <c r="J127" s="457"/>
      <c r="K127" s="140"/>
      <c r="L127" s="134"/>
    </row>
    <row r="128" spans="1:12" ht="33.950000000000003" customHeight="1" x14ac:dyDescent="0.25">
      <c r="A128" s="133"/>
      <c r="B128" s="140"/>
      <c r="C128" s="1051"/>
      <c r="D128" s="1052"/>
      <c r="E128" s="242"/>
      <c r="F128" s="242"/>
      <c r="G128" s="157"/>
      <c r="H128" s="194"/>
      <c r="I128" s="241"/>
      <c r="J128" s="457"/>
      <c r="K128" s="140"/>
      <c r="L128" s="134"/>
    </row>
    <row r="129" spans="1:12" ht="33.950000000000003" customHeight="1" x14ac:dyDescent="0.25">
      <c r="A129" s="133"/>
      <c r="B129" s="140"/>
      <c r="C129" s="1051"/>
      <c r="D129" s="1052"/>
      <c r="E129" s="242"/>
      <c r="F129" s="242"/>
      <c r="G129" s="157"/>
      <c r="H129" s="194"/>
      <c r="I129" s="241"/>
      <c r="J129" s="457"/>
      <c r="K129" s="140"/>
      <c r="L129" s="134"/>
    </row>
    <row r="130" spans="1:12" ht="33.950000000000003" customHeight="1" x14ac:dyDescent="0.25">
      <c r="A130" s="133"/>
      <c r="B130" s="140"/>
      <c r="C130" s="1051"/>
      <c r="D130" s="1052"/>
      <c r="E130" s="242"/>
      <c r="F130" s="242"/>
      <c r="G130" s="157"/>
      <c r="H130" s="194"/>
      <c r="I130" s="241"/>
      <c r="J130" s="457"/>
      <c r="K130" s="140"/>
      <c r="L130" s="134"/>
    </row>
    <row r="131" spans="1:12" ht="33.950000000000003" customHeight="1" x14ac:dyDescent="0.25">
      <c r="A131" s="133"/>
      <c r="B131" s="140"/>
      <c r="C131" s="1051"/>
      <c r="D131" s="1052"/>
      <c r="E131" s="242"/>
      <c r="F131" s="242"/>
      <c r="G131" s="157"/>
      <c r="H131" s="194"/>
      <c r="I131" s="241"/>
      <c r="J131" s="457"/>
      <c r="K131" s="140"/>
      <c r="L131" s="134"/>
    </row>
    <row r="132" spans="1:12" ht="33.950000000000003" customHeight="1" x14ac:dyDescent="0.25">
      <c r="A132" s="133"/>
      <c r="B132" s="140"/>
      <c r="C132" s="1051"/>
      <c r="D132" s="1052"/>
      <c r="E132" s="242"/>
      <c r="F132" s="242"/>
      <c r="G132" s="157"/>
      <c r="H132" s="194"/>
      <c r="I132" s="241"/>
      <c r="J132" s="457"/>
      <c r="K132" s="140"/>
      <c r="L132" s="134"/>
    </row>
    <row r="133" spans="1:12" ht="33.950000000000003" customHeight="1" x14ac:dyDescent="0.25">
      <c r="A133" s="133"/>
      <c r="B133" s="140"/>
      <c r="C133" s="1051"/>
      <c r="D133" s="1052"/>
      <c r="E133" s="242"/>
      <c r="F133" s="242"/>
      <c r="G133" s="157"/>
      <c r="H133" s="194"/>
      <c r="I133" s="241"/>
      <c r="J133" s="457"/>
      <c r="K133" s="140"/>
      <c r="L133" s="134"/>
    </row>
    <row r="134" spans="1:12" ht="33.950000000000003" customHeight="1" x14ac:dyDescent="0.25">
      <c r="A134" s="133"/>
      <c r="B134" s="140"/>
      <c r="C134" s="1051"/>
      <c r="D134" s="1052"/>
      <c r="E134" s="242"/>
      <c r="F134" s="242"/>
      <c r="G134" s="157"/>
      <c r="H134" s="194"/>
      <c r="I134" s="241"/>
      <c r="J134" s="457"/>
      <c r="K134" s="140"/>
      <c r="L134" s="134"/>
    </row>
    <row r="135" spans="1:12" ht="33.950000000000003" customHeight="1" x14ac:dyDescent="0.25">
      <c r="A135" s="133"/>
      <c r="B135" s="140"/>
      <c r="C135" s="1051"/>
      <c r="D135" s="1052"/>
      <c r="E135" s="242"/>
      <c r="F135" s="242"/>
      <c r="G135" s="157"/>
      <c r="H135" s="194"/>
      <c r="I135" s="241"/>
      <c r="J135" s="457"/>
      <c r="K135" s="140"/>
      <c r="L135" s="134"/>
    </row>
    <row r="136" spans="1:12" ht="33.950000000000003" customHeight="1" x14ac:dyDescent="0.25">
      <c r="A136" s="133"/>
      <c r="B136" s="140"/>
      <c r="C136" s="1051"/>
      <c r="D136" s="1052"/>
      <c r="E136" s="242"/>
      <c r="F136" s="242"/>
      <c r="G136" s="157"/>
      <c r="H136" s="194"/>
      <c r="I136" s="241"/>
      <c r="J136" s="457"/>
      <c r="K136" s="140"/>
      <c r="L136" s="134"/>
    </row>
    <row r="137" spans="1:12" ht="33.950000000000003" customHeight="1" x14ac:dyDescent="0.25">
      <c r="A137" s="133"/>
      <c r="B137" s="140"/>
      <c r="C137" s="1051"/>
      <c r="D137" s="1052"/>
      <c r="E137" s="242"/>
      <c r="F137" s="242"/>
      <c r="G137" s="157"/>
      <c r="H137" s="194"/>
      <c r="I137" s="241"/>
      <c r="J137" s="457"/>
      <c r="K137" s="140"/>
      <c r="L137" s="134"/>
    </row>
    <row r="138" spans="1:12" ht="33.950000000000003" customHeight="1" x14ac:dyDescent="0.25">
      <c r="A138" s="133"/>
      <c r="B138" s="140"/>
      <c r="C138" s="1051"/>
      <c r="D138" s="1052"/>
      <c r="E138" s="242"/>
      <c r="F138" s="242"/>
      <c r="G138" s="157"/>
      <c r="H138" s="194"/>
      <c r="I138" s="241"/>
      <c r="J138" s="457"/>
      <c r="K138" s="140"/>
      <c r="L138" s="134"/>
    </row>
    <row r="139" spans="1:12" ht="33.950000000000003" customHeight="1" x14ac:dyDescent="0.25">
      <c r="A139" s="133"/>
      <c r="B139" s="140"/>
      <c r="C139" s="1051"/>
      <c r="D139" s="1052"/>
      <c r="E139" s="242"/>
      <c r="F139" s="242"/>
      <c r="G139" s="157"/>
      <c r="H139" s="194"/>
      <c r="I139" s="241"/>
      <c r="J139" s="457"/>
      <c r="K139" s="140"/>
      <c r="L139" s="134"/>
    </row>
    <row r="140" spans="1:12" ht="33.950000000000003" customHeight="1" x14ac:dyDescent="0.25">
      <c r="A140" s="133"/>
      <c r="B140" s="140"/>
      <c r="C140" s="1051"/>
      <c r="D140" s="1052"/>
      <c r="E140" s="242"/>
      <c r="F140" s="242"/>
      <c r="G140" s="157"/>
      <c r="H140" s="194"/>
      <c r="I140" s="241"/>
      <c r="J140" s="457"/>
      <c r="K140" s="140"/>
      <c r="L140" s="134"/>
    </row>
    <row r="141" spans="1:12" ht="33.950000000000003" customHeight="1" x14ac:dyDescent="0.25">
      <c r="A141" s="133"/>
      <c r="B141" s="140"/>
      <c r="C141" s="1051"/>
      <c r="D141" s="1052"/>
      <c r="E141" s="242"/>
      <c r="F141" s="242"/>
      <c r="G141" s="157"/>
      <c r="H141" s="194"/>
      <c r="I141" s="241"/>
      <c r="J141" s="457"/>
      <c r="K141" s="140"/>
      <c r="L141" s="134"/>
    </row>
    <row r="142" spans="1:12" ht="33.950000000000003" customHeight="1" x14ac:dyDescent="0.25">
      <c r="A142" s="133"/>
      <c r="B142" s="140"/>
      <c r="C142" s="1051"/>
      <c r="D142" s="1052"/>
      <c r="E142" s="242"/>
      <c r="F142" s="242"/>
      <c r="G142" s="157"/>
      <c r="H142" s="194"/>
      <c r="I142" s="241"/>
      <c r="J142" s="457"/>
      <c r="K142" s="140"/>
      <c r="L142" s="134"/>
    </row>
    <row r="143" spans="1:12" ht="33.950000000000003" customHeight="1" x14ac:dyDescent="0.25">
      <c r="A143" s="133"/>
      <c r="B143" s="140"/>
      <c r="C143" s="1051"/>
      <c r="D143" s="1052"/>
      <c r="E143" s="242"/>
      <c r="F143" s="242"/>
      <c r="G143" s="157"/>
      <c r="H143" s="194"/>
      <c r="I143" s="241"/>
      <c r="J143" s="457"/>
      <c r="K143" s="140"/>
      <c r="L143" s="134"/>
    </row>
    <row r="144" spans="1:12" ht="33.950000000000003" customHeight="1" x14ac:dyDescent="0.25">
      <c r="A144" s="133"/>
      <c r="B144" s="140"/>
      <c r="C144" s="1051"/>
      <c r="D144" s="1052"/>
      <c r="E144" s="242"/>
      <c r="F144" s="242"/>
      <c r="G144" s="157"/>
      <c r="H144" s="194"/>
      <c r="I144" s="241"/>
      <c r="J144" s="457"/>
      <c r="K144" s="140"/>
      <c r="L144" s="134"/>
    </row>
    <row r="145" spans="1:12" ht="33.950000000000003" customHeight="1" x14ac:dyDescent="0.25">
      <c r="A145" s="133"/>
      <c r="B145" s="140"/>
      <c r="C145" s="1051"/>
      <c r="D145" s="1052"/>
      <c r="E145" s="242"/>
      <c r="F145" s="242"/>
      <c r="G145" s="157"/>
      <c r="H145" s="194"/>
      <c r="I145" s="241"/>
      <c r="J145" s="457"/>
      <c r="K145" s="140"/>
      <c r="L145" s="134"/>
    </row>
    <row r="146" spans="1:12" ht="33.950000000000003" customHeight="1" x14ac:dyDescent="0.25">
      <c r="A146" s="133"/>
      <c r="B146" s="140"/>
      <c r="C146" s="1051"/>
      <c r="D146" s="1052"/>
      <c r="E146" s="242"/>
      <c r="F146" s="242"/>
      <c r="G146" s="157"/>
      <c r="H146" s="194"/>
      <c r="I146" s="241"/>
      <c r="J146" s="457"/>
      <c r="K146" s="140"/>
      <c r="L146" s="134"/>
    </row>
    <row r="147" spans="1:12" ht="33.950000000000003" customHeight="1" x14ac:dyDescent="0.25">
      <c r="A147" s="133"/>
      <c r="B147" s="140"/>
      <c r="C147" s="1051"/>
      <c r="D147" s="1052"/>
      <c r="E147" s="242"/>
      <c r="F147" s="242"/>
      <c r="G147" s="157"/>
      <c r="H147" s="194"/>
      <c r="I147" s="241"/>
      <c r="J147" s="457"/>
      <c r="K147" s="140"/>
      <c r="L147" s="134"/>
    </row>
    <row r="148" spans="1:12" ht="33.950000000000003" customHeight="1" x14ac:dyDescent="0.25">
      <c r="A148" s="133"/>
      <c r="B148" s="140"/>
      <c r="C148" s="1051"/>
      <c r="D148" s="1052"/>
      <c r="E148" s="242"/>
      <c r="F148" s="242"/>
      <c r="G148" s="157"/>
      <c r="H148" s="194"/>
      <c r="I148" s="241"/>
      <c r="J148" s="457"/>
      <c r="K148" s="140"/>
      <c r="L148" s="134"/>
    </row>
    <row r="149" spans="1:12" ht="33.950000000000003" customHeight="1" x14ac:dyDescent="0.25">
      <c r="A149" s="133"/>
      <c r="B149" s="140"/>
      <c r="C149" s="1051"/>
      <c r="D149" s="1052"/>
      <c r="E149" s="242"/>
      <c r="F149" s="242"/>
      <c r="G149" s="157"/>
      <c r="H149" s="194"/>
      <c r="I149" s="241"/>
      <c r="J149" s="457"/>
      <c r="K149" s="140"/>
      <c r="L149" s="134"/>
    </row>
    <row r="150" spans="1:12" ht="33.950000000000003" customHeight="1" x14ac:dyDescent="0.25">
      <c r="A150" s="133"/>
      <c r="B150" s="140"/>
      <c r="C150" s="1051"/>
      <c r="D150" s="1052"/>
      <c r="E150" s="242"/>
      <c r="F150" s="242"/>
      <c r="G150" s="157"/>
      <c r="H150" s="194"/>
      <c r="I150" s="241"/>
      <c r="J150" s="457"/>
      <c r="K150" s="140"/>
      <c r="L150" s="134"/>
    </row>
    <row r="151" spans="1:12" ht="33.950000000000003" customHeight="1" x14ac:dyDescent="0.25">
      <c r="A151" s="133"/>
      <c r="B151" s="140"/>
      <c r="C151" s="1051"/>
      <c r="D151" s="1052"/>
      <c r="E151" s="242"/>
      <c r="F151" s="242"/>
      <c r="G151" s="157"/>
      <c r="H151" s="194"/>
      <c r="I151" s="241"/>
      <c r="J151" s="457"/>
      <c r="K151" s="140"/>
      <c r="L151" s="134"/>
    </row>
    <row r="152" spans="1:12" ht="33.950000000000003" customHeight="1" x14ac:dyDescent="0.25">
      <c r="A152" s="133"/>
      <c r="B152" s="140"/>
      <c r="C152" s="1051"/>
      <c r="D152" s="1052"/>
      <c r="E152" s="242"/>
      <c r="F152" s="242"/>
      <c r="G152" s="157"/>
      <c r="H152" s="194"/>
      <c r="I152" s="241"/>
      <c r="J152" s="457"/>
      <c r="K152" s="140"/>
      <c r="L152" s="134"/>
    </row>
    <row r="153" spans="1:12" ht="33.950000000000003" customHeight="1" x14ac:dyDescent="0.25">
      <c r="A153" s="133"/>
      <c r="B153" s="140"/>
      <c r="C153" s="1051"/>
      <c r="D153" s="1052"/>
      <c r="E153" s="242"/>
      <c r="F153" s="242"/>
      <c r="G153" s="157"/>
      <c r="H153" s="194"/>
      <c r="I153" s="241"/>
      <c r="J153" s="457"/>
      <c r="K153" s="140"/>
      <c r="L153" s="134"/>
    </row>
    <row r="154" spans="1:12" ht="33.950000000000003" customHeight="1" x14ac:dyDescent="0.25">
      <c r="A154" s="133"/>
      <c r="B154" s="140"/>
      <c r="C154" s="1051"/>
      <c r="D154" s="1052"/>
      <c r="E154" s="242"/>
      <c r="F154" s="242"/>
      <c r="G154" s="157"/>
      <c r="H154" s="194"/>
      <c r="I154" s="241"/>
      <c r="J154" s="457"/>
      <c r="K154" s="140"/>
      <c r="L154" s="134"/>
    </row>
    <row r="155" spans="1:12" ht="33.950000000000003" customHeight="1" x14ac:dyDescent="0.25">
      <c r="A155" s="133"/>
      <c r="B155" s="140"/>
      <c r="C155" s="1051"/>
      <c r="D155" s="1052"/>
      <c r="E155" s="242"/>
      <c r="F155" s="242"/>
      <c r="G155" s="157"/>
      <c r="H155" s="194"/>
      <c r="I155" s="241"/>
      <c r="J155" s="457"/>
      <c r="K155" s="140"/>
      <c r="L155" s="134"/>
    </row>
    <row r="156" spans="1:12" ht="33.950000000000003" customHeight="1" x14ac:dyDescent="0.25">
      <c r="A156" s="133"/>
      <c r="B156" s="140"/>
      <c r="C156" s="1051"/>
      <c r="D156" s="1052"/>
      <c r="E156" s="242"/>
      <c r="F156" s="242"/>
      <c r="G156" s="157"/>
      <c r="H156" s="194"/>
      <c r="I156" s="241"/>
      <c r="J156" s="457"/>
      <c r="K156" s="140"/>
      <c r="L156" s="134"/>
    </row>
    <row r="157" spans="1:12" ht="33.950000000000003" customHeight="1" x14ac:dyDescent="0.25">
      <c r="A157" s="133"/>
      <c r="B157" s="140"/>
      <c r="C157" s="1051"/>
      <c r="D157" s="1052"/>
      <c r="E157" s="242"/>
      <c r="F157" s="242"/>
      <c r="G157" s="157"/>
      <c r="H157" s="194"/>
      <c r="I157" s="241"/>
      <c r="J157" s="457"/>
      <c r="K157" s="140"/>
      <c r="L157" s="134"/>
    </row>
    <row r="158" spans="1:12" ht="33.950000000000003" customHeight="1" x14ac:dyDescent="0.25">
      <c r="A158" s="133"/>
      <c r="B158" s="140"/>
      <c r="C158" s="1051"/>
      <c r="D158" s="1052"/>
      <c r="E158" s="242"/>
      <c r="F158" s="242"/>
      <c r="G158" s="157"/>
      <c r="H158" s="194"/>
      <c r="I158" s="241"/>
      <c r="J158" s="457"/>
      <c r="K158" s="140"/>
      <c r="L158" s="134"/>
    </row>
    <row r="159" spans="1:12" ht="33.950000000000003" customHeight="1" x14ac:dyDescent="0.25">
      <c r="A159" s="133"/>
      <c r="B159" s="140"/>
      <c r="C159" s="1051"/>
      <c r="D159" s="1052"/>
      <c r="E159" s="242"/>
      <c r="F159" s="242"/>
      <c r="G159" s="157"/>
      <c r="H159" s="194"/>
      <c r="I159" s="241"/>
      <c r="J159" s="457"/>
      <c r="K159" s="140"/>
      <c r="L159" s="134"/>
    </row>
    <row r="160" spans="1:12" ht="33.950000000000003" customHeight="1" x14ac:dyDescent="0.25">
      <c r="A160" s="133"/>
      <c r="B160" s="140"/>
      <c r="C160" s="1051"/>
      <c r="D160" s="1052"/>
      <c r="E160" s="242"/>
      <c r="F160" s="242"/>
      <c r="G160" s="157"/>
      <c r="H160" s="194"/>
      <c r="I160" s="241"/>
      <c r="J160" s="457"/>
      <c r="K160" s="140"/>
      <c r="L160" s="134"/>
    </row>
    <row r="161" spans="1:12" ht="33.950000000000003" customHeight="1" x14ac:dyDescent="0.25">
      <c r="A161" s="133"/>
      <c r="B161" s="140"/>
      <c r="C161" s="1051"/>
      <c r="D161" s="1052"/>
      <c r="E161" s="242"/>
      <c r="F161" s="242"/>
      <c r="G161" s="157"/>
      <c r="H161" s="194"/>
      <c r="I161" s="241"/>
      <c r="J161" s="457"/>
      <c r="K161" s="140"/>
      <c r="L161" s="134"/>
    </row>
    <row r="162" spans="1:12" ht="33.950000000000003" customHeight="1" x14ac:dyDescent="0.25">
      <c r="A162" s="133"/>
      <c r="B162" s="140"/>
      <c r="C162" s="1051"/>
      <c r="D162" s="1052"/>
      <c r="E162" s="242"/>
      <c r="F162" s="242"/>
      <c r="G162" s="157"/>
      <c r="H162" s="194"/>
      <c r="I162" s="241"/>
      <c r="J162" s="457"/>
      <c r="K162" s="140"/>
      <c r="L162" s="134"/>
    </row>
    <row r="163" spans="1:12" ht="33.950000000000003" customHeight="1" x14ac:dyDescent="0.25">
      <c r="A163" s="133"/>
      <c r="B163" s="140"/>
      <c r="C163" s="1051"/>
      <c r="D163" s="1052"/>
      <c r="E163" s="242"/>
      <c r="F163" s="242"/>
      <c r="G163" s="157"/>
      <c r="H163" s="194"/>
      <c r="I163" s="241"/>
      <c r="J163" s="457"/>
      <c r="K163" s="140"/>
      <c r="L163" s="134"/>
    </row>
    <row r="164" spans="1:12" ht="33.950000000000003" customHeight="1" x14ac:dyDescent="0.25">
      <c r="A164" s="133"/>
      <c r="B164" s="140"/>
      <c r="C164" s="1051"/>
      <c r="D164" s="1052"/>
      <c r="E164" s="242"/>
      <c r="F164" s="242"/>
      <c r="G164" s="157"/>
      <c r="H164" s="194"/>
      <c r="I164" s="241"/>
      <c r="J164" s="457"/>
      <c r="K164" s="140"/>
      <c r="L164" s="134"/>
    </row>
    <row r="165" spans="1:12" ht="33.950000000000003" customHeight="1" x14ac:dyDescent="0.25">
      <c r="A165" s="133"/>
      <c r="B165" s="140"/>
      <c r="C165" s="1051"/>
      <c r="D165" s="1052"/>
      <c r="E165" s="242"/>
      <c r="F165" s="242"/>
      <c r="G165" s="157"/>
      <c r="H165" s="194"/>
      <c r="I165" s="241"/>
      <c r="J165" s="457"/>
      <c r="K165" s="140"/>
      <c r="L165" s="134"/>
    </row>
    <row r="166" spans="1:12" ht="33.950000000000003" customHeight="1" x14ac:dyDescent="0.25">
      <c r="A166" s="133"/>
      <c r="B166" s="140"/>
      <c r="C166" s="1051"/>
      <c r="D166" s="1052"/>
      <c r="E166" s="242"/>
      <c r="F166" s="242"/>
      <c r="G166" s="157"/>
      <c r="H166" s="194"/>
      <c r="I166" s="241"/>
      <c r="J166" s="457"/>
      <c r="K166" s="140"/>
      <c r="L166" s="134"/>
    </row>
    <row r="167" spans="1:12" ht="33.950000000000003" customHeight="1" x14ac:dyDescent="0.25">
      <c r="A167" s="133"/>
      <c r="B167" s="140"/>
      <c r="C167" s="1051"/>
      <c r="D167" s="1052"/>
      <c r="E167" s="242"/>
      <c r="F167" s="242"/>
      <c r="G167" s="157"/>
      <c r="H167" s="194"/>
      <c r="I167" s="241"/>
      <c r="J167" s="457"/>
      <c r="K167" s="140"/>
      <c r="L167" s="134"/>
    </row>
    <row r="168" spans="1:12" ht="33.950000000000003" customHeight="1" x14ac:dyDescent="0.25">
      <c r="A168" s="133"/>
      <c r="B168" s="140"/>
      <c r="C168" s="1051"/>
      <c r="D168" s="1052"/>
      <c r="E168" s="242"/>
      <c r="F168" s="242"/>
      <c r="G168" s="157"/>
      <c r="H168" s="194"/>
      <c r="I168" s="241"/>
      <c r="J168" s="457"/>
      <c r="K168" s="140"/>
      <c r="L168" s="134"/>
    </row>
    <row r="169" spans="1:12" ht="33.950000000000003" customHeight="1" x14ac:dyDescent="0.25">
      <c r="A169" s="133"/>
      <c r="B169" s="140"/>
      <c r="C169" s="1051"/>
      <c r="D169" s="1052"/>
      <c r="E169" s="242"/>
      <c r="F169" s="242"/>
      <c r="G169" s="157"/>
      <c r="H169" s="194"/>
      <c r="I169" s="241"/>
      <c r="J169" s="457"/>
      <c r="K169" s="140"/>
      <c r="L169" s="134"/>
    </row>
    <row r="170" spans="1:12" ht="33.950000000000003" customHeight="1" x14ac:dyDescent="0.25">
      <c r="A170" s="133"/>
      <c r="B170" s="140"/>
      <c r="C170" s="1051"/>
      <c r="D170" s="1052"/>
      <c r="E170" s="242"/>
      <c r="F170" s="242"/>
      <c r="G170" s="157"/>
      <c r="H170" s="194"/>
      <c r="I170" s="241"/>
      <c r="J170" s="457"/>
      <c r="K170" s="140"/>
      <c r="L170" s="134"/>
    </row>
    <row r="171" spans="1:12" ht="33.950000000000003" customHeight="1" x14ac:dyDescent="0.25">
      <c r="A171" s="133"/>
      <c r="B171" s="140"/>
      <c r="C171" s="1051"/>
      <c r="D171" s="1052"/>
      <c r="E171" s="242"/>
      <c r="F171" s="242"/>
      <c r="G171" s="157"/>
      <c r="H171" s="194"/>
      <c r="I171" s="241"/>
      <c r="J171" s="457"/>
      <c r="K171" s="140"/>
      <c r="L171" s="134"/>
    </row>
    <row r="172" spans="1:12" ht="33.950000000000003" customHeight="1" x14ac:dyDescent="0.25">
      <c r="A172" s="133"/>
      <c r="B172" s="140"/>
      <c r="C172" s="1051"/>
      <c r="D172" s="1052"/>
      <c r="E172" s="242"/>
      <c r="F172" s="242"/>
      <c r="G172" s="157"/>
      <c r="H172" s="194"/>
      <c r="I172" s="241"/>
      <c r="J172" s="457"/>
      <c r="K172" s="140"/>
      <c r="L172" s="134"/>
    </row>
    <row r="173" spans="1:12" ht="33.950000000000003" customHeight="1" x14ac:dyDescent="0.25">
      <c r="A173" s="133"/>
      <c r="B173" s="140"/>
      <c r="C173" s="1051"/>
      <c r="D173" s="1052"/>
      <c r="E173" s="242"/>
      <c r="F173" s="242"/>
      <c r="G173" s="157"/>
      <c r="H173" s="194"/>
      <c r="I173" s="241"/>
      <c r="J173" s="457"/>
      <c r="K173" s="140"/>
      <c r="L173" s="134"/>
    </row>
    <row r="174" spans="1:12" ht="33.950000000000003" customHeight="1" x14ac:dyDescent="0.25">
      <c r="A174" s="133"/>
      <c r="B174" s="140"/>
      <c r="C174" s="1051"/>
      <c r="D174" s="1052"/>
      <c r="E174" s="242"/>
      <c r="F174" s="242"/>
      <c r="G174" s="157"/>
      <c r="H174" s="194"/>
      <c r="I174" s="241"/>
      <c r="J174" s="457"/>
      <c r="K174" s="140"/>
      <c r="L174" s="134"/>
    </row>
    <row r="175" spans="1:12" ht="33.950000000000003" customHeight="1" x14ac:dyDescent="0.25">
      <c r="A175" s="133"/>
      <c r="B175" s="140"/>
      <c r="C175" s="1051"/>
      <c r="D175" s="1052"/>
      <c r="E175" s="242"/>
      <c r="F175" s="242"/>
      <c r="G175" s="157"/>
      <c r="H175" s="194"/>
      <c r="I175" s="241"/>
      <c r="J175" s="457"/>
      <c r="K175" s="140"/>
      <c r="L175" s="134"/>
    </row>
    <row r="176" spans="1:12" ht="33.950000000000003" customHeight="1" x14ac:dyDescent="0.25">
      <c r="A176" s="133"/>
      <c r="B176" s="140"/>
      <c r="C176" s="1051"/>
      <c r="D176" s="1052"/>
      <c r="E176" s="242"/>
      <c r="F176" s="242"/>
      <c r="G176" s="157"/>
      <c r="H176" s="194"/>
      <c r="I176" s="241"/>
      <c r="J176" s="457"/>
      <c r="K176" s="140"/>
      <c r="L176" s="134"/>
    </row>
    <row r="177" spans="1:12" ht="33.950000000000003" customHeight="1" x14ac:dyDescent="0.25">
      <c r="A177" s="133"/>
      <c r="B177" s="140"/>
      <c r="C177" s="1051"/>
      <c r="D177" s="1052"/>
      <c r="E177" s="242"/>
      <c r="F177" s="242"/>
      <c r="G177" s="157"/>
      <c r="H177" s="194"/>
      <c r="I177" s="241"/>
      <c r="J177" s="457"/>
      <c r="K177" s="140"/>
      <c r="L177" s="134"/>
    </row>
    <row r="178" spans="1:12" ht="33.950000000000003" customHeight="1" x14ac:dyDescent="0.25">
      <c r="A178" s="133"/>
      <c r="B178" s="140"/>
      <c r="C178" s="1051"/>
      <c r="D178" s="1052"/>
      <c r="E178" s="242"/>
      <c r="F178" s="242"/>
      <c r="G178" s="157"/>
      <c r="H178" s="194"/>
      <c r="I178" s="241"/>
      <c r="J178" s="457"/>
      <c r="K178" s="140"/>
      <c r="L178" s="134"/>
    </row>
    <row r="179" spans="1:12" ht="33.950000000000003" customHeight="1" x14ac:dyDescent="0.25">
      <c r="A179" s="133"/>
      <c r="B179" s="140"/>
      <c r="C179" s="1051"/>
      <c r="D179" s="1052"/>
      <c r="E179" s="242"/>
      <c r="F179" s="242"/>
      <c r="G179" s="157"/>
      <c r="H179" s="194"/>
      <c r="I179" s="241"/>
      <c r="J179" s="457"/>
      <c r="K179" s="140"/>
      <c r="L179" s="134"/>
    </row>
    <row r="180" spans="1:12" ht="33.950000000000003" customHeight="1" x14ac:dyDescent="0.25">
      <c r="A180" s="133"/>
      <c r="B180" s="140"/>
      <c r="C180" s="1051"/>
      <c r="D180" s="1052"/>
      <c r="E180" s="242"/>
      <c r="F180" s="242"/>
      <c r="G180" s="157"/>
      <c r="H180" s="194"/>
      <c r="I180" s="241"/>
      <c r="J180" s="457"/>
      <c r="K180" s="140"/>
      <c r="L180" s="134"/>
    </row>
    <row r="181" spans="1:12" ht="33.950000000000003" customHeight="1" x14ac:dyDescent="0.25">
      <c r="A181" s="133"/>
      <c r="B181" s="140"/>
      <c r="C181" s="1051"/>
      <c r="D181" s="1052"/>
      <c r="E181" s="242"/>
      <c r="F181" s="242"/>
      <c r="G181" s="157"/>
      <c r="H181" s="194"/>
      <c r="I181" s="241"/>
      <c r="J181" s="457"/>
      <c r="K181" s="140"/>
      <c r="L181" s="134"/>
    </row>
    <row r="182" spans="1:12" ht="33.950000000000003" customHeight="1" x14ac:dyDescent="0.25">
      <c r="A182" s="133"/>
      <c r="B182" s="140"/>
      <c r="C182" s="1051"/>
      <c r="D182" s="1052"/>
      <c r="E182" s="242"/>
      <c r="F182" s="242"/>
      <c r="G182" s="157"/>
      <c r="H182" s="194"/>
      <c r="I182" s="241"/>
      <c r="J182" s="457"/>
      <c r="K182" s="140"/>
      <c r="L182" s="134"/>
    </row>
    <row r="183" spans="1:12" ht="33.950000000000003" customHeight="1" x14ac:dyDescent="0.25">
      <c r="A183" s="133"/>
      <c r="B183" s="140"/>
      <c r="C183" s="1051"/>
      <c r="D183" s="1052"/>
      <c r="E183" s="242"/>
      <c r="F183" s="242"/>
      <c r="G183" s="157"/>
      <c r="H183" s="194"/>
      <c r="I183" s="241"/>
      <c r="J183" s="457"/>
      <c r="K183" s="140"/>
      <c r="L183" s="134"/>
    </row>
    <row r="184" spans="1:12" ht="33.950000000000003" customHeight="1" x14ac:dyDescent="0.25">
      <c r="A184" s="133"/>
      <c r="B184" s="140"/>
      <c r="C184" s="1051"/>
      <c r="D184" s="1052"/>
      <c r="E184" s="242"/>
      <c r="F184" s="242"/>
      <c r="G184" s="157"/>
      <c r="H184" s="194"/>
      <c r="I184" s="241"/>
      <c r="J184" s="457"/>
      <c r="K184" s="140"/>
      <c r="L184" s="134"/>
    </row>
    <row r="185" spans="1:12" ht="33.950000000000003" customHeight="1" x14ac:dyDescent="0.25">
      <c r="A185" s="133"/>
      <c r="B185" s="140"/>
      <c r="C185" s="1051"/>
      <c r="D185" s="1052"/>
      <c r="E185" s="242"/>
      <c r="F185" s="242"/>
      <c r="G185" s="157"/>
      <c r="H185" s="194"/>
      <c r="I185" s="241"/>
      <c r="J185" s="457"/>
      <c r="K185" s="140"/>
      <c r="L185" s="134"/>
    </row>
    <row r="186" spans="1:12" ht="33.950000000000003" customHeight="1" x14ac:dyDescent="0.25">
      <c r="A186" s="133"/>
      <c r="B186" s="140"/>
      <c r="C186" s="1051"/>
      <c r="D186" s="1052"/>
      <c r="E186" s="242"/>
      <c r="F186" s="242"/>
      <c r="G186" s="157"/>
      <c r="H186" s="194"/>
      <c r="I186" s="241"/>
      <c r="J186" s="457"/>
      <c r="K186" s="140"/>
      <c r="L186" s="134"/>
    </row>
    <row r="187" spans="1:12" ht="33.950000000000003" customHeight="1" x14ac:dyDescent="0.25">
      <c r="A187" s="133"/>
      <c r="B187" s="140"/>
      <c r="C187" s="1051"/>
      <c r="D187" s="1052"/>
      <c r="E187" s="242"/>
      <c r="F187" s="242"/>
      <c r="G187" s="157"/>
      <c r="H187" s="194"/>
      <c r="I187" s="241"/>
      <c r="J187" s="457"/>
      <c r="K187" s="140"/>
      <c r="L187" s="134"/>
    </row>
    <row r="188" spans="1:12" ht="33.950000000000003" customHeight="1" x14ac:dyDescent="0.25">
      <c r="A188" s="133"/>
      <c r="B188" s="140"/>
      <c r="C188" s="1051"/>
      <c r="D188" s="1052"/>
      <c r="E188" s="242"/>
      <c r="F188" s="242"/>
      <c r="G188" s="157"/>
      <c r="H188" s="194"/>
      <c r="I188" s="241"/>
      <c r="J188" s="457"/>
      <c r="K188" s="140"/>
      <c r="L188" s="134"/>
    </row>
    <row r="189" spans="1:12" ht="33.950000000000003" customHeight="1" x14ac:dyDescent="0.25">
      <c r="A189" s="133"/>
      <c r="B189" s="140"/>
      <c r="C189" s="1051"/>
      <c r="D189" s="1052"/>
      <c r="E189" s="242"/>
      <c r="F189" s="242"/>
      <c r="G189" s="157"/>
      <c r="H189" s="194"/>
      <c r="I189" s="241"/>
      <c r="J189" s="457"/>
      <c r="K189" s="140"/>
      <c r="L189" s="134"/>
    </row>
    <row r="190" spans="1:12" ht="33.950000000000003" customHeight="1" x14ac:dyDescent="0.25">
      <c r="A190" s="133"/>
      <c r="B190" s="140"/>
      <c r="C190" s="1051"/>
      <c r="D190" s="1052"/>
      <c r="E190" s="242"/>
      <c r="F190" s="242"/>
      <c r="G190" s="157"/>
      <c r="H190" s="194"/>
      <c r="I190" s="241"/>
      <c r="J190" s="457"/>
      <c r="K190" s="140"/>
      <c r="L190" s="134"/>
    </row>
    <row r="191" spans="1:12" ht="33.950000000000003" customHeight="1" x14ac:dyDescent="0.25">
      <c r="A191" s="133"/>
      <c r="B191" s="140"/>
      <c r="C191" s="1051"/>
      <c r="D191" s="1052"/>
      <c r="E191" s="242"/>
      <c r="F191" s="242"/>
      <c r="G191" s="157"/>
      <c r="H191" s="194"/>
      <c r="I191" s="241"/>
      <c r="J191" s="457"/>
      <c r="K191" s="140"/>
      <c r="L191" s="134"/>
    </row>
    <row r="192" spans="1:12" ht="33.950000000000003" customHeight="1" x14ac:dyDescent="0.25">
      <c r="A192" s="133"/>
      <c r="B192" s="140"/>
      <c r="C192" s="1051"/>
      <c r="D192" s="1052"/>
      <c r="E192" s="242"/>
      <c r="F192" s="242"/>
      <c r="G192" s="157"/>
      <c r="H192" s="194"/>
      <c r="I192" s="241"/>
      <c r="J192" s="457"/>
      <c r="K192" s="140"/>
      <c r="L192" s="134"/>
    </row>
    <row r="193" spans="1:12" ht="33.950000000000003" customHeight="1" x14ac:dyDescent="0.25">
      <c r="A193" s="133"/>
      <c r="B193" s="140"/>
      <c r="C193" s="1051"/>
      <c r="D193" s="1052"/>
      <c r="E193" s="242"/>
      <c r="F193" s="242"/>
      <c r="G193" s="157"/>
      <c r="H193" s="194"/>
      <c r="I193" s="241"/>
      <c r="J193" s="457"/>
      <c r="K193" s="140"/>
      <c r="L193" s="134"/>
    </row>
    <row r="194" spans="1:12" ht="33.950000000000003" customHeight="1" x14ac:dyDescent="0.25">
      <c r="A194" s="133"/>
      <c r="B194" s="140"/>
      <c r="C194" s="1051"/>
      <c r="D194" s="1052"/>
      <c r="E194" s="242"/>
      <c r="F194" s="242"/>
      <c r="G194" s="157"/>
      <c r="H194" s="194"/>
      <c r="I194" s="241"/>
      <c r="J194" s="457"/>
      <c r="K194" s="140"/>
      <c r="L194" s="134"/>
    </row>
    <row r="195" spans="1:12" ht="33.950000000000003" customHeight="1" x14ac:dyDescent="0.25">
      <c r="A195" s="133"/>
      <c r="B195" s="140"/>
      <c r="C195" s="1051"/>
      <c r="D195" s="1052"/>
      <c r="E195" s="242"/>
      <c r="F195" s="242"/>
      <c r="G195" s="157"/>
      <c r="H195" s="194"/>
      <c r="I195" s="241"/>
      <c r="J195" s="457"/>
      <c r="K195" s="140"/>
      <c r="L195" s="134"/>
    </row>
    <row r="196" spans="1:12" ht="33.950000000000003" customHeight="1" x14ac:dyDescent="0.25">
      <c r="A196" s="133"/>
      <c r="B196" s="140"/>
      <c r="C196" s="1051"/>
      <c r="D196" s="1052"/>
      <c r="E196" s="242"/>
      <c r="F196" s="242"/>
      <c r="G196" s="157"/>
      <c r="H196" s="194"/>
      <c r="I196" s="241"/>
      <c r="J196" s="457"/>
      <c r="K196" s="140"/>
      <c r="L196" s="134"/>
    </row>
    <row r="197" spans="1:12" ht="33.950000000000003" customHeight="1" x14ac:dyDescent="0.25">
      <c r="A197" s="133"/>
      <c r="B197" s="140"/>
      <c r="C197" s="1051"/>
      <c r="D197" s="1052"/>
      <c r="E197" s="242"/>
      <c r="F197" s="242"/>
      <c r="G197" s="157"/>
      <c r="H197" s="194"/>
      <c r="I197" s="241"/>
      <c r="J197" s="457"/>
      <c r="K197" s="140"/>
      <c r="L197" s="134"/>
    </row>
    <row r="198" spans="1:12" ht="33.950000000000003" customHeight="1" x14ac:dyDescent="0.25">
      <c r="A198" s="133"/>
      <c r="B198" s="140"/>
      <c r="C198" s="1051"/>
      <c r="D198" s="1052"/>
      <c r="E198" s="242"/>
      <c r="F198" s="242"/>
      <c r="G198" s="157"/>
      <c r="H198" s="194"/>
      <c r="I198" s="241"/>
      <c r="J198" s="457"/>
      <c r="K198" s="140"/>
      <c r="L198" s="134"/>
    </row>
    <row r="199" spans="1:12" ht="33.950000000000003" customHeight="1" x14ac:dyDescent="0.25">
      <c r="A199" s="133"/>
      <c r="B199" s="140"/>
      <c r="C199" s="1051"/>
      <c r="D199" s="1052"/>
      <c r="E199" s="242"/>
      <c r="F199" s="242"/>
      <c r="G199" s="157"/>
      <c r="H199" s="194"/>
      <c r="I199" s="241"/>
      <c r="J199" s="457"/>
      <c r="K199" s="140"/>
      <c r="L199" s="134"/>
    </row>
    <row r="200" spans="1:12" ht="33.950000000000003" customHeight="1" x14ac:dyDescent="0.25">
      <c r="A200" s="133"/>
      <c r="B200" s="140"/>
      <c r="C200" s="1051"/>
      <c r="D200" s="1052"/>
      <c r="E200" s="242"/>
      <c r="F200" s="242"/>
      <c r="G200" s="157"/>
      <c r="H200" s="194"/>
      <c r="I200" s="241"/>
      <c r="J200" s="457"/>
      <c r="K200" s="140"/>
      <c r="L200" s="134"/>
    </row>
    <row r="201" spans="1:12" ht="33.950000000000003" customHeight="1" x14ac:dyDescent="0.25">
      <c r="A201" s="133"/>
      <c r="B201" s="140"/>
      <c r="C201" s="1051"/>
      <c r="D201" s="1052"/>
      <c r="E201" s="242"/>
      <c r="F201" s="242"/>
      <c r="G201" s="157"/>
      <c r="H201" s="194"/>
      <c r="I201" s="241"/>
      <c r="J201" s="457"/>
      <c r="K201" s="140"/>
      <c r="L201" s="134"/>
    </row>
    <row r="202" spans="1:12" ht="33.950000000000003" customHeight="1" x14ac:dyDescent="0.25">
      <c r="A202" s="133"/>
      <c r="B202" s="140"/>
      <c r="C202" s="1051"/>
      <c r="D202" s="1052"/>
      <c r="E202" s="242"/>
      <c r="F202" s="242"/>
      <c r="G202" s="157"/>
      <c r="H202" s="194"/>
      <c r="I202" s="241"/>
      <c r="J202" s="457"/>
      <c r="K202" s="140"/>
      <c r="L202" s="134"/>
    </row>
    <row r="203" spans="1:12" ht="33.950000000000003" customHeight="1" x14ac:dyDescent="0.25">
      <c r="A203" s="133"/>
      <c r="B203" s="140"/>
      <c r="C203" s="1051"/>
      <c r="D203" s="1052"/>
      <c r="E203" s="242"/>
      <c r="F203" s="242"/>
      <c r="G203" s="157"/>
      <c r="H203" s="194"/>
      <c r="I203" s="241"/>
      <c r="J203" s="457"/>
      <c r="K203" s="140"/>
      <c r="L203" s="134"/>
    </row>
    <row r="204" spans="1:12" ht="33.950000000000003" customHeight="1" x14ac:dyDescent="0.25">
      <c r="A204" s="133"/>
      <c r="B204" s="140"/>
      <c r="C204" s="1051"/>
      <c r="D204" s="1052"/>
      <c r="E204" s="242"/>
      <c r="F204" s="242"/>
      <c r="G204" s="157"/>
      <c r="H204" s="194"/>
      <c r="I204" s="241"/>
      <c r="J204" s="457"/>
      <c r="K204" s="140"/>
      <c r="L204" s="134"/>
    </row>
    <row r="205" spans="1:12" ht="33.950000000000003" customHeight="1" x14ac:dyDescent="0.25">
      <c r="A205" s="133"/>
      <c r="B205" s="140"/>
      <c r="C205" s="1051"/>
      <c r="D205" s="1052"/>
      <c r="E205" s="242"/>
      <c r="F205" s="242"/>
      <c r="G205" s="157"/>
      <c r="H205" s="194"/>
      <c r="I205" s="241"/>
      <c r="J205" s="457"/>
      <c r="K205" s="140"/>
      <c r="L205" s="134"/>
    </row>
    <row r="206" spans="1:12" ht="33.950000000000003" customHeight="1" x14ac:dyDescent="0.25">
      <c r="A206" s="133"/>
      <c r="B206" s="140"/>
      <c r="C206" s="1051"/>
      <c r="D206" s="1052"/>
      <c r="E206" s="242"/>
      <c r="F206" s="242"/>
      <c r="G206" s="157"/>
      <c r="H206" s="194"/>
      <c r="I206" s="241"/>
      <c r="J206" s="457"/>
      <c r="K206" s="140"/>
      <c r="L206" s="134"/>
    </row>
    <row r="207" spans="1:12" ht="33.950000000000003" customHeight="1" x14ac:dyDescent="0.25">
      <c r="A207" s="133"/>
      <c r="B207" s="140"/>
      <c r="C207" s="1051"/>
      <c r="D207" s="1052"/>
      <c r="E207" s="242"/>
      <c r="F207" s="242"/>
      <c r="G207" s="157"/>
      <c r="H207" s="194"/>
      <c r="I207" s="241"/>
      <c r="J207" s="457"/>
      <c r="K207" s="140"/>
      <c r="L207" s="134"/>
    </row>
    <row r="208" spans="1:12" ht="33.950000000000003" customHeight="1" x14ac:dyDescent="0.25">
      <c r="A208" s="133"/>
      <c r="B208" s="140"/>
      <c r="C208" s="1051"/>
      <c r="D208" s="1052"/>
      <c r="E208" s="242"/>
      <c r="F208" s="242"/>
      <c r="G208" s="157"/>
      <c r="H208" s="194"/>
      <c r="I208" s="241"/>
      <c r="J208" s="457"/>
      <c r="K208" s="140"/>
      <c r="L208" s="134"/>
    </row>
    <row r="209" spans="1:12" ht="33.950000000000003" customHeight="1" x14ac:dyDescent="0.25">
      <c r="A209" s="133"/>
      <c r="B209" s="140"/>
      <c r="C209" s="1051"/>
      <c r="D209" s="1052"/>
      <c r="E209" s="242"/>
      <c r="F209" s="242"/>
      <c r="G209" s="157"/>
      <c r="H209" s="194"/>
      <c r="I209" s="241"/>
      <c r="J209" s="457"/>
      <c r="K209" s="140"/>
      <c r="L209" s="134"/>
    </row>
    <row r="210" spans="1:12" ht="33.950000000000003" customHeight="1" x14ac:dyDescent="0.25">
      <c r="A210" s="133"/>
      <c r="B210" s="140"/>
      <c r="C210" s="1051"/>
      <c r="D210" s="1052"/>
      <c r="E210" s="242"/>
      <c r="F210" s="242"/>
      <c r="G210" s="157"/>
      <c r="H210" s="194"/>
      <c r="I210" s="241"/>
      <c r="J210" s="457"/>
      <c r="K210" s="140"/>
      <c r="L210" s="134"/>
    </row>
    <row r="211" spans="1:12" ht="33.950000000000003" customHeight="1" x14ac:dyDescent="0.25">
      <c r="A211" s="133"/>
      <c r="B211" s="140"/>
      <c r="C211" s="1051"/>
      <c r="D211" s="1052"/>
      <c r="E211" s="242"/>
      <c r="F211" s="242"/>
      <c r="G211" s="157"/>
      <c r="H211" s="194"/>
      <c r="I211" s="241"/>
      <c r="J211" s="457"/>
      <c r="K211" s="140"/>
      <c r="L211" s="134"/>
    </row>
    <row r="212" spans="1:12" ht="33.950000000000003" customHeight="1" x14ac:dyDescent="0.25">
      <c r="A212" s="133"/>
      <c r="B212" s="140"/>
      <c r="C212" s="1051"/>
      <c r="D212" s="1052"/>
      <c r="E212" s="242"/>
      <c r="F212" s="242"/>
      <c r="G212" s="157"/>
      <c r="H212" s="194"/>
      <c r="I212" s="241"/>
      <c r="J212" s="457"/>
      <c r="K212" s="140"/>
      <c r="L212" s="134"/>
    </row>
    <row r="213" spans="1:12" ht="33.950000000000003" customHeight="1" x14ac:dyDescent="0.25">
      <c r="A213" s="133"/>
      <c r="B213" s="140"/>
      <c r="C213" s="1051"/>
      <c r="D213" s="1052"/>
      <c r="E213" s="242"/>
      <c r="F213" s="242"/>
      <c r="G213" s="157"/>
      <c r="H213" s="194"/>
      <c r="I213" s="241"/>
      <c r="J213" s="457"/>
      <c r="K213" s="140"/>
      <c r="L213" s="134"/>
    </row>
    <row r="214" spans="1:12" ht="33.950000000000003" customHeight="1" x14ac:dyDescent="0.25">
      <c r="A214" s="133"/>
      <c r="B214" s="140"/>
      <c r="C214" s="1051"/>
      <c r="D214" s="1052"/>
      <c r="E214" s="242"/>
      <c r="F214" s="242"/>
      <c r="G214" s="157"/>
      <c r="H214" s="194"/>
      <c r="I214" s="241"/>
      <c r="J214" s="457"/>
      <c r="K214" s="140"/>
      <c r="L214" s="134"/>
    </row>
    <row r="215" spans="1:12" ht="33.950000000000003" customHeight="1" x14ac:dyDescent="0.25">
      <c r="A215" s="133"/>
      <c r="B215" s="140"/>
      <c r="C215" s="1051"/>
      <c r="D215" s="1052"/>
      <c r="E215" s="242"/>
      <c r="F215" s="242"/>
      <c r="G215" s="157"/>
      <c r="H215" s="194"/>
      <c r="I215" s="241"/>
      <c r="J215" s="457"/>
      <c r="K215" s="140"/>
      <c r="L215" s="134"/>
    </row>
    <row r="216" spans="1:12" ht="33.950000000000003" customHeight="1" x14ac:dyDescent="0.25">
      <c r="A216" s="133"/>
      <c r="B216" s="140"/>
      <c r="C216" s="1051"/>
      <c r="D216" s="1052"/>
      <c r="E216" s="242"/>
      <c r="F216" s="242"/>
      <c r="G216" s="157"/>
      <c r="H216" s="194"/>
      <c r="I216" s="241"/>
      <c r="J216" s="457"/>
      <c r="K216" s="140"/>
      <c r="L216" s="134"/>
    </row>
    <row r="217" spans="1:12" ht="33.950000000000003" customHeight="1" x14ac:dyDescent="0.25">
      <c r="A217" s="133"/>
      <c r="B217" s="140"/>
      <c r="C217" s="1051"/>
      <c r="D217" s="1052"/>
      <c r="E217" s="242"/>
      <c r="F217" s="242"/>
      <c r="G217" s="157"/>
      <c r="H217" s="194"/>
      <c r="I217" s="241"/>
      <c r="J217" s="457"/>
      <c r="K217" s="140"/>
      <c r="L217" s="134"/>
    </row>
    <row r="218" spans="1:12" ht="33.950000000000003" customHeight="1" x14ac:dyDescent="0.25">
      <c r="A218" s="133"/>
      <c r="B218" s="140"/>
      <c r="C218" s="1051"/>
      <c r="D218" s="1052"/>
      <c r="E218" s="242"/>
      <c r="F218" s="242"/>
      <c r="G218" s="157"/>
      <c r="H218" s="194"/>
      <c r="I218" s="241"/>
      <c r="J218" s="457"/>
      <c r="K218" s="140"/>
      <c r="L218" s="134"/>
    </row>
    <row r="219" spans="1:12" ht="33.950000000000003" customHeight="1" x14ac:dyDescent="0.25">
      <c r="A219" s="133"/>
      <c r="B219" s="140"/>
      <c r="C219" s="1051"/>
      <c r="D219" s="1052"/>
      <c r="E219" s="242"/>
      <c r="F219" s="242"/>
      <c r="G219" s="157"/>
      <c r="H219" s="194"/>
      <c r="I219" s="241"/>
      <c r="J219" s="457"/>
      <c r="K219" s="140"/>
      <c r="L219" s="134"/>
    </row>
    <row r="220" spans="1:12" ht="33.950000000000003" customHeight="1" x14ac:dyDescent="0.25">
      <c r="A220" s="133"/>
      <c r="B220" s="140"/>
      <c r="C220" s="1051"/>
      <c r="D220" s="1052"/>
      <c r="E220" s="242"/>
      <c r="F220" s="242"/>
      <c r="G220" s="157"/>
      <c r="H220" s="194"/>
      <c r="I220" s="241"/>
      <c r="J220" s="457"/>
      <c r="K220" s="140"/>
      <c r="L220" s="134"/>
    </row>
    <row r="221" spans="1:12" ht="33.950000000000003" customHeight="1" x14ac:dyDescent="0.25">
      <c r="A221" s="133"/>
      <c r="B221" s="140"/>
      <c r="C221" s="1051"/>
      <c r="D221" s="1052"/>
      <c r="E221" s="242"/>
      <c r="F221" s="242"/>
      <c r="G221" s="157"/>
      <c r="H221" s="194"/>
      <c r="I221" s="241"/>
      <c r="J221" s="457"/>
      <c r="K221" s="140"/>
      <c r="L221" s="134"/>
    </row>
    <row r="222" spans="1:12" ht="33.950000000000003" customHeight="1" x14ac:dyDescent="0.25">
      <c r="A222" s="133"/>
      <c r="B222" s="140"/>
      <c r="C222" s="1051"/>
      <c r="D222" s="1052"/>
      <c r="E222" s="242"/>
      <c r="F222" s="242"/>
      <c r="G222" s="157"/>
      <c r="H222" s="194"/>
      <c r="I222" s="241"/>
      <c r="J222" s="457"/>
      <c r="K222" s="140"/>
      <c r="L222" s="134"/>
    </row>
    <row r="223" spans="1:12" ht="33.950000000000003" customHeight="1" x14ac:dyDescent="0.25">
      <c r="A223" s="133"/>
      <c r="B223" s="140"/>
      <c r="C223" s="1051"/>
      <c r="D223" s="1052"/>
      <c r="E223" s="242"/>
      <c r="F223" s="242"/>
      <c r="G223" s="157"/>
      <c r="H223" s="194"/>
      <c r="I223" s="241"/>
      <c r="J223" s="457"/>
      <c r="K223" s="140"/>
      <c r="L223" s="134"/>
    </row>
    <row r="224" spans="1:12" ht="33.950000000000003" customHeight="1" x14ac:dyDescent="0.25">
      <c r="A224" s="133"/>
      <c r="B224" s="140"/>
      <c r="C224" s="1051"/>
      <c r="D224" s="1052"/>
      <c r="E224" s="242"/>
      <c r="F224" s="242"/>
      <c r="G224" s="157"/>
      <c r="H224" s="194"/>
      <c r="I224" s="241"/>
      <c r="J224" s="457"/>
      <c r="K224" s="140"/>
      <c r="L224" s="134"/>
    </row>
    <row r="225" spans="1:12" ht="33.950000000000003" customHeight="1" x14ac:dyDescent="0.25">
      <c r="A225" s="133"/>
      <c r="B225" s="140"/>
      <c r="C225" s="1051"/>
      <c r="D225" s="1052"/>
      <c r="E225" s="242"/>
      <c r="F225" s="242"/>
      <c r="G225" s="157"/>
      <c r="H225" s="194"/>
      <c r="I225" s="241"/>
      <c r="J225" s="457"/>
      <c r="K225" s="140"/>
      <c r="L225" s="134"/>
    </row>
    <row r="226" spans="1:12" ht="33.950000000000003" customHeight="1" x14ac:dyDescent="0.25">
      <c r="A226" s="133"/>
      <c r="B226" s="140"/>
      <c r="C226" s="1051"/>
      <c r="D226" s="1052"/>
      <c r="E226" s="242"/>
      <c r="F226" s="242"/>
      <c r="G226" s="157"/>
      <c r="H226" s="194"/>
      <c r="I226" s="241"/>
      <c r="J226" s="457"/>
      <c r="K226" s="140"/>
      <c r="L226" s="134"/>
    </row>
    <row r="227" spans="1:12" ht="33.950000000000003" customHeight="1" x14ac:dyDescent="0.25">
      <c r="A227" s="133"/>
      <c r="B227" s="140"/>
      <c r="C227" s="1051"/>
      <c r="D227" s="1052"/>
      <c r="E227" s="242"/>
      <c r="F227" s="242"/>
      <c r="G227" s="157"/>
      <c r="H227" s="194"/>
      <c r="I227" s="241"/>
      <c r="J227" s="457"/>
      <c r="K227" s="140"/>
      <c r="L227" s="134"/>
    </row>
    <row r="228" spans="1:12" ht="33.950000000000003" customHeight="1" x14ac:dyDescent="0.25">
      <c r="A228" s="133"/>
      <c r="B228" s="140"/>
      <c r="C228" s="1051"/>
      <c r="D228" s="1052"/>
      <c r="E228" s="242"/>
      <c r="F228" s="242"/>
      <c r="G228" s="157"/>
      <c r="H228" s="194"/>
      <c r="I228" s="241"/>
      <c r="J228" s="457"/>
      <c r="K228" s="140"/>
      <c r="L228" s="134"/>
    </row>
    <row r="229" spans="1:12" ht="33.950000000000003" customHeight="1" x14ac:dyDescent="0.25">
      <c r="A229" s="133"/>
      <c r="B229" s="140"/>
      <c r="C229" s="1051"/>
      <c r="D229" s="1052"/>
      <c r="E229" s="242"/>
      <c r="F229" s="242"/>
      <c r="G229" s="157"/>
      <c r="H229" s="194"/>
      <c r="I229" s="241"/>
      <c r="J229" s="457"/>
      <c r="K229" s="140"/>
      <c r="L229" s="134"/>
    </row>
    <row r="230" spans="1:12" ht="33.950000000000003" customHeight="1" x14ac:dyDescent="0.25">
      <c r="A230" s="133"/>
      <c r="B230" s="140"/>
      <c r="C230" s="1051"/>
      <c r="D230" s="1052"/>
      <c r="E230" s="242"/>
      <c r="F230" s="242"/>
      <c r="G230" s="157"/>
      <c r="H230" s="194"/>
      <c r="I230" s="241"/>
      <c r="J230" s="457"/>
      <c r="K230" s="140"/>
      <c r="L230" s="134"/>
    </row>
    <row r="231" spans="1:12" ht="33.950000000000003" customHeight="1" x14ac:dyDescent="0.25">
      <c r="A231" s="133"/>
      <c r="B231" s="140"/>
      <c r="C231" s="1051"/>
      <c r="D231" s="1052"/>
      <c r="E231" s="242"/>
      <c r="F231" s="242"/>
      <c r="G231" s="157"/>
      <c r="H231" s="194"/>
      <c r="I231" s="241"/>
      <c r="J231" s="457"/>
      <c r="K231" s="140"/>
      <c r="L231" s="134"/>
    </row>
    <row r="232" spans="1:12" ht="33.950000000000003" customHeight="1" x14ac:dyDescent="0.25">
      <c r="A232" s="133"/>
      <c r="B232" s="140"/>
      <c r="C232" s="1051"/>
      <c r="D232" s="1052"/>
      <c r="E232" s="242"/>
      <c r="F232" s="242"/>
      <c r="G232" s="157"/>
      <c r="H232" s="194"/>
      <c r="I232" s="241"/>
      <c r="J232" s="457"/>
      <c r="K232" s="140"/>
      <c r="L232" s="134"/>
    </row>
    <row r="233" spans="1:12" ht="33.950000000000003" customHeight="1" x14ac:dyDescent="0.25">
      <c r="A233" s="133"/>
      <c r="B233" s="140"/>
      <c r="C233" s="1051"/>
      <c r="D233" s="1052"/>
      <c r="E233" s="242"/>
      <c r="F233" s="242"/>
      <c r="G233" s="157"/>
      <c r="H233" s="194"/>
      <c r="I233" s="241"/>
      <c r="J233" s="457"/>
      <c r="K233" s="140"/>
      <c r="L233" s="134"/>
    </row>
    <row r="234" spans="1:12" ht="33.950000000000003" customHeight="1" x14ac:dyDescent="0.25">
      <c r="A234" s="133"/>
      <c r="B234" s="140"/>
      <c r="C234" s="1051"/>
      <c r="D234" s="1052"/>
      <c r="E234" s="242"/>
      <c r="F234" s="242"/>
      <c r="G234" s="157"/>
      <c r="H234" s="194"/>
      <c r="I234" s="241"/>
      <c r="J234" s="457"/>
      <c r="K234" s="140"/>
      <c r="L234" s="134"/>
    </row>
    <row r="235" spans="1:12" ht="33.950000000000003" customHeight="1" x14ac:dyDescent="0.25">
      <c r="A235" s="133"/>
      <c r="B235" s="140"/>
      <c r="C235" s="1051"/>
      <c r="D235" s="1052"/>
      <c r="E235" s="242"/>
      <c r="F235" s="242"/>
      <c r="G235" s="157"/>
      <c r="H235" s="194"/>
      <c r="I235" s="241"/>
      <c r="J235" s="457"/>
      <c r="K235" s="140"/>
      <c r="L235" s="134"/>
    </row>
    <row r="236" spans="1:12" ht="33.950000000000003" customHeight="1" x14ac:dyDescent="0.25">
      <c r="A236" s="133"/>
      <c r="B236" s="140"/>
      <c r="C236" s="1051"/>
      <c r="D236" s="1052"/>
      <c r="E236" s="242"/>
      <c r="F236" s="242"/>
      <c r="G236" s="157"/>
      <c r="H236" s="194"/>
      <c r="I236" s="241"/>
      <c r="J236" s="457"/>
      <c r="K236" s="140"/>
      <c r="L236" s="134"/>
    </row>
    <row r="237" spans="1:12" ht="33.950000000000003" customHeight="1" x14ac:dyDescent="0.25">
      <c r="A237" s="133"/>
      <c r="B237" s="140"/>
      <c r="C237" s="1051"/>
      <c r="D237" s="1052"/>
      <c r="E237" s="242"/>
      <c r="F237" s="242"/>
      <c r="G237" s="157"/>
      <c r="H237" s="194"/>
      <c r="I237" s="241"/>
      <c r="J237" s="457"/>
      <c r="K237" s="140"/>
      <c r="L237" s="134"/>
    </row>
    <row r="238" spans="1:12" ht="33.950000000000003" customHeight="1" x14ac:dyDescent="0.25">
      <c r="A238" s="133"/>
      <c r="B238" s="140"/>
      <c r="C238" s="1051"/>
      <c r="D238" s="1052"/>
      <c r="E238" s="242"/>
      <c r="F238" s="242"/>
      <c r="G238" s="157"/>
      <c r="H238" s="194"/>
      <c r="I238" s="241"/>
      <c r="J238" s="457"/>
      <c r="K238" s="140"/>
      <c r="L238" s="134"/>
    </row>
    <row r="239" spans="1:12" ht="33.950000000000003" customHeight="1" x14ac:dyDescent="0.25">
      <c r="A239" s="133"/>
      <c r="B239" s="140"/>
      <c r="C239" s="1051"/>
      <c r="D239" s="1052"/>
      <c r="E239" s="242"/>
      <c r="F239" s="242"/>
      <c r="G239" s="157"/>
      <c r="H239" s="194"/>
      <c r="I239" s="241"/>
      <c r="J239" s="457"/>
      <c r="K239" s="140"/>
      <c r="L239" s="134"/>
    </row>
    <row r="240" spans="1:12" ht="33.950000000000003" customHeight="1" x14ac:dyDescent="0.25">
      <c r="A240" s="133"/>
      <c r="B240" s="140"/>
      <c r="C240" s="1051"/>
      <c r="D240" s="1052"/>
      <c r="E240" s="242"/>
      <c r="F240" s="242"/>
      <c r="G240" s="157"/>
      <c r="H240" s="194"/>
      <c r="I240" s="241"/>
      <c r="J240" s="457"/>
      <c r="K240" s="140"/>
      <c r="L240" s="134"/>
    </row>
    <row r="241" spans="1:12" ht="33.950000000000003" customHeight="1" x14ac:dyDescent="0.25">
      <c r="A241" s="133"/>
      <c r="B241" s="140"/>
      <c r="C241" s="1051"/>
      <c r="D241" s="1052"/>
      <c r="E241" s="242"/>
      <c r="F241" s="242"/>
      <c r="G241" s="157"/>
      <c r="H241" s="194"/>
      <c r="I241" s="241"/>
      <c r="J241" s="457"/>
      <c r="K241" s="140"/>
      <c r="L241" s="134"/>
    </row>
    <row r="242" spans="1:12" ht="33.950000000000003" customHeight="1" x14ac:dyDescent="0.25">
      <c r="A242" s="133"/>
      <c r="B242" s="140"/>
      <c r="C242" s="1051"/>
      <c r="D242" s="1052"/>
      <c r="E242" s="242"/>
      <c r="F242" s="242"/>
      <c r="G242" s="157"/>
      <c r="H242" s="194"/>
      <c r="I242" s="241"/>
      <c r="J242" s="457"/>
      <c r="K242" s="140"/>
      <c r="L242" s="134"/>
    </row>
    <row r="243" spans="1:12" ht="33.950000000000003" customHeight="1" x14ac:dyDescent="0.25">
      <c r="A243" s="133"/>
      <c r="B243" s="140"/>
      <c r="C243" s="1051"/>
      <c r="D243" s="1052"/>
      <c r="E243" s="242"/>
      <c r="F243" s="242"/>
      <c r="G243" s="157"/>
      <c r="H243" s="194"/>
      <c r="I243" s="241"/>
      <c r="J243" s="457"/>
      <c r="K243" s="140"/>
      <c r="L243" s="134"/>
    </row>
    <row r="244" spans="1:12" ht="33.950000000000003" customHeight="1" x14ac:dyDescent="0.25">
      <c r="A244" s="133"/>
      <c r="B244" s="140"/>
      <c r="C244" s="1051"/>
      <c r="D244" s="1052"/>
      <c r="E244" s="242"/>
      <c r="F244" s="242"/>
      <c r="G244" s="157"/>
      <c r="H244" s="194"/>
      <c r="I244" s="241"/>
      <c r="J244" s="457"/>
      <c r="K244" s="140"/>
      <c r="L244" s="134"/>
    </row>
    <row r="245" spans="1:12" ht="33.950000000000003" customHeight="1" x14ac:dyDescent="0.25">
      <c r="A245" s="133"/>
      <c r="B245" s="140"/>
      <c r="C245" s="1051"/>
      <c r="D245" s="1052"/>
      <c r="E245" s="242"/>
      <c r="F245" s="242"/>
      <c r="G245" s="157"/>
      <c r="H245" s="194"/>
      <c r="I245" s="241"/>
      <c r="J245" s="457"/>
      <c r="K245" s="140"/>
      <c r="L245" s="134"/>
    </row>
    <row r="246" spans="1:12" ht="33.950000000000003" customHeight="1" x14ac:dyDescent="0.25">
      <c r="A246" s="133"/>
      <c r="B246" s="140"/>
      <c r="C246" s="1051"/>
      <c r="D246" s="1052"/>
      <c r="E246" s="242"/>
      <c r="F246" s="242"/>
      <c r="G246" s="157"/>
      <c r="H246" s="194"/>
      <c r="I246" s="241"/>
      <c r="J246" s="457"/>
      <c r="K246" s="140"/>
      <c r="L246" s="134"/>
    </row>
    <row r="247" spans="1:12" ht="33.950000000000003" customHeight="1" x14ac:dyDescent="0.25">
      <c r="A247" s="133"/>
      <c r="B247" s="140"/>
      <c r="C247" s="1051"/>
      <c r="D247" s="1052"/>
      <c r="E247" s="242"/>
      <c r="F247" s="242"/>
      <c r="G247" s="157"/>
      <c r="H247" s="194"/>
      <c r="I247" s="241"/>
      <c r="J247" s="457"/>
      <c r="K247" s="140"/>
      <c r="L247" s="134"/>
    </row>
    <row r="248" spans="1:12" ht="33.950000000000003" customHeight="1" x14ac:dyDescent="0.25">
      <c r="A248" s="133"/>
      <c r="B248" s="140"/>
      <c r="C248" s="1051"/>
      <c r="D248" s="1052"/>
      <c r="E248" s="242"/>
      <c r="F248" s="242"/>
      <c r="G248" s="157"/>
      <c r="H248" s="194"/>
      <c r="I248" s="241"/>
      <c r="J248" s="457"/>
      <c r="K248" s="140"/>
      <c r="L248" s="134"/>
    </row>
    <row r="249" spans="1:12" ht="33.950000000000003" customHeight="1" x14ac:dyDescent="0.25">
      <c r="A249" s="133"/>
      <c r="B249" s="140"/>
      <c r="C249" s="1051"/>
      <c r="D249" s="1052"/>
      <c r="E249" s="242"/>
      <c r="F249" s="242"/>
      <c r="G249" s="157"/>
      <c r="H249" s="194"/>
      <c r="I249" s="241"/>
      <c r="J249" s="457"/>
      <c r="K249" s="140"/>
      <c r="L249" s="134"/>
    </row>
    <row r="250" spans="1:12" ht="33.950000000000003" customHeight="1" x14ac:dyDescent="0.25">
      <c r="A250" s="133"/>
      <c r="B250" s="140"/>
      <c r="C250" s="1051"/>
      <c r="D250" s="1052"/>
      <c r="E250" s="242"/>
      <c r="F250" s="242"/>
      <c r="G250" s="157"/>
      <c r="H250" s="194"/>
      <c r="I250" s="241"/>
      <c r="J250" s="457"/>
      <c r="K250" s="140"/>
      <c r="L250" s="134"/>
    </row>
    <row r="251" spans="1:12" ht="33.950000000000003" customHeight="1" x14ac:dyDescent="0.25">
      <c r="A251" s="133"/>
      <c r="B251" s="140"/>
      <c r="C251" s="1051"/>
      <c r="D251" s="1052"/>
      <c r="E251" s="242"/>
      <c r="F251" s="242"/>
      <c r="G251" s="157"/>
      <c r="H251" s="194"/>
      <c r="I251" s="241"/>
      <c r="J251" s="457"/>
      <c r="K251" s="140"/>
      <c r="L251" s="134"/>
    </row>
    <row r="252" spans="1:12" ht="33.950000000000003" customHeight="1" x14ac:dyDescent="0.25">
      <c r="A252" s="133"/>
      <c r="B252" s="140"/>
      <c r="C252" s="1051"/>
      <c r="D252" s="1052"/>
      <c r="E252" s="242"/>
      <c r="F252" s="242"/>
      <c r="G252" s="157"/>
      <c r="H252" s="194"/>
      <c r="I252" s="241"/>
      <c r="J252" s="457"/>
      <c r="K252" s="140"/>
      <c r="L252" s="134"/>
    </row>
    <row r="253" spans="1:12" ht="33.950000000000003" customHeight="1" x14ac:dyDescent="0.25">
      <c r="A253" s="133"/>
      <c r="B253" s="140"/>
      <c r="C253" s="1051"/>
      <c r="D253" s="1052"/>
      <c r="E253" s="242"/>
      <c r="F253" s="242"/>
      <c r="G253" s="157"/>
      <c r="H253" s="194"/>
      <c r="I253" s="241"/>
      <c r="J253" s="457"/>
      <c r="K253" s="140"/>
      <c r="L253" s="134"/>
    </row>
    <row r="254" spans="1:12" ht="33.950000000000003" customHeight="1" x14ac:dyDescent="0.25">
      <c r="A254" s="133"/>
      <c r="B254" s="140"/>
      <c r="C254" s="1051"/>
      <c r="D254" s="1052"/>
      <c r="E254" s="242"/>
      <c r="F254" s="242"/>
      <c r="G254" s="157"/>
      <c r="H254" s="194"/>
      <c r="I254" s="241"/>
      <c r="J254" s="457"/>
      <c r="K254" s="140"/>
      <c r="L254" s="134"/>
    </row>
    <row r="255" spans="1:12" ht="33.950000000000003" customHeight="1" x14ac:dyDescent="0.25">
      <c r="A255" s="133"/>
      <c r="B255" s="140"/>
      <c r="C255" s="1051"/>
      <c r="D255" s="1052"/>
      <c r="E255" s="242"/>
      <c r="F255" s="242"/>
      <c r="G255" s="157"/>
      <c r="H255" s="194"/>
      <c r="I255" s="241"/>
      <c r="J255" s="457"/>
      <c r="K255" s="140"/>
      <c r="L255" s="134"/>
    </row>
    <row r="256" spans="1:12" ht="33.950000000000003" customHeight="1" x14ac:dyDescent="0.25">
      <c r="A256" s="133"/>
      <c r="B256" s="140"/>
      <c r="C256" s="1051"/>
      <c r="D256" s="1052"/>
      <c r="E256" s="242"/>
      <c r="F256" s="242"/>
      <c r="G256" s="157"/>
      <c r="H256" s="194"/>
      <c r="I256" s="241"/>
      <c r="J256" s="457"/>
      <c r="K256" s="140"/>
      <c r="L256" s="134"/>
    </row>
    <row r="257" spans="1:12" ht="33.950000000000003" customHeight="1" x14ac:dyDescent="0.25">
      <c r="A257" s="133"/>
      <c r="B257" s="140"/>
      <c r="C257" s="1051"/>
      <c r="D257" s="1052"/>
      <c r="E257" s="242"/>
      <c r="F257" s="242"/>
      <c r="G257" s="157"/>
      <c r="H257" s="194"/>
      <c r="I257" s="241"/>
      <c r="J257" s="457"/>
      <c r="K257" s="140"/>
      <c r="L257" s="134"/>
    </row>
    <row r="258" spans="1:12" ht="33.950000000000003" customHeight="1" x14ac:dyDescent="0.25">
      <c r="A258" s="133"/>
      <c r="B258" s="140"/>
      <c r="C258" s="1051"/>
      <c r="D258" s="1052"/>
      <c r="E258" s="242"/>
      <c r="F258" s="242"/>
      <c r="G258" s="157"/>
      <c r="H258" s="194"/>
      <c r="I258" s="241"/>
      <c r="J258" s="457"/>
      <c r="K258" s="140"/>
      <c r="L258" s="134"/>
    </row>
    <row r="259" spans="1:12" ht="33.950000000000003" customHeight="1" x14ac:dyDescent="0.25">
      <c r="A259" s="133"/>
      <c r="B259" s="140"/>
      <c r="C259" s="1051"/>
      <c r="D259" s="1052"/>
      <c r="E259" s="242"/>
      <c r="F259" s="242"/>
      <c r="G259" s="157"/>
      <c r="H259" s="194"/>
      <c r="I259" s="241"/>
      <c r="J259" s="457"/>
      <c r="K259" s="140"/>
      <c r="L259" s="134"/>
    </row>
    <row r="260" spans="1:12" ht="33.950000000000003" customHeight="1" x14ac:dyDescent="0.25">
      <c r="A260" s="133"/>
      <c r="B260" s="140"/>
      <c r="C260" s="1051"/>
      <c r="D260" s="1052"/>
      <c r="E260" s="242"/>
      <c r="F260" s="242"/>
      <c r="G260" s="157"/>
      <c r="H260" s="194"/>
      <c r="I260" s="241"/>
      <c r="J260" s="457"/>
      <c r="K260" s="140"/>
      <c r="L260" s="134"/>
    </row>
    <row r="261" spans="1:12" ht="33.950000000000003" customHeight="1" x14ac:dyDescent="0.25">
      <c r="A261" s="133"/>
      <c r="B261" s="140"/>
      <c r="C261" s="1051"/>
      <c r="D261" s="1052"/>
      <c r="E261" s="242"/>
      <c r="F261" s="242"/>
      <c r="G261" s="157"/>
      <c r="H261" s="194"/>
      <c r="I261" s="241"/>
      <c r="J261" s="457"/>
      <c r="K261" s="140"/>
      <c r="L261" s="134"/>
    </row>
    <row r="262" spans="1:12" ht="33.950000000000003" customHeight="1" x14ac:dyDescent="0.25">
      <c r="A262" s="133"/>
      <c r="B262" s="140"/>
      <c r="C262" s="1051"/>
      <c r="D262" s="1052"/>
      <c r="E262" s="242"/>
      <c r="F262" s="242"/>
      <c r="G262" s="157"/>
      <c r="H262" s="194"/>
      <c r="I262" s="241"/>
      <c r="J262" s="457"/>
      <c r="K262" s="140"/>
      <c r="L262" s="134"/>
    </row>
    <row r="263" spans="1:12" ht="33.950000000000003" customHeight="1" x14ac:dyDescent="0.25">
      <c r="A263" s="133"/>
      <c r="B263" s="140"/>
      <c r="C263" s="1051"/>
      <c r="D263" s="1052"/>
      <c r="E263" s="242"/>
      <c r="F263" s="242"/>
      <c r="G263" s="157"/>
      <c r="H263" s="194"/>
      <c r="I263" s="241"/>
      <c r="J263" s="457"/>
      <c r="K263" s="140"/>
      <c r="L263" s="134"/>
    </row>
    <row r="264" spans="1:12" ht="33.950000000000003" customHeight="1" x14ac:dyDescent="0.25">
      <c r="A264" s="133"/>
      <c r="B264" s="140"/>
      <c r="C264" s="1051"/>
      <c r="D264" s="1052"/>
      <c r="E264" s="242"/>
      <c r="F264" s="242"/>
      <c r="G264" s="157"/>
      <c r="H264" s="194"/>
      <c r="I264" s="241"/>
      <c r="J264" s="457"/>
      <c r="K264" s="140"/>
      <c r="L264" s="134"/>
    </row>
    <row r="265" spans="1:12" ht="33.950000000000003" customHeight="1" x14ac:dyDescent="0.25">
      <c r="A265" s="133"/>
      <c r="B265" s="140"/>
      <c r="C265" s="1051"/>
      <c r="D265" s="1052"/>
      <c r="E265" s="242"/>
      <c r="F265" s="242"/>
      <c r="G265" s="157"/>
      <c r="H265" s="194"/>
      <c r="I265" s="241"/>
      <c r="J265" s="457"/>
      <c r="K265" s="140"/>
      <c r="L265" s="134"/>
    </row>
    <row r="266" spans="1:12" ht="33.950000000000003" customHeight="1" x14ac:dyDescent="0.25">
      <c r="A266" s="133"/>
      <c r="B266" s="140"/>
      <c r="C266" s="1051"/>
      <c r="D266" s="1052"/>
      <c r="E266" s="242"/>
      <c r="F266" s="242"/>
      <c r="G266" s="157"/>
      <c r="H266" s="194"/>
      <c r="I266" s="241"/>
      <c r="J266" s="457"/>
      <c r="K266" s="140"/>
      <c r="L266" s="134"/>
    </row>
    <row r="267" spans="1:12" ht="33.950000000000003" customHeight="1" x14ac:dyDescent="0.25">
      <c r="A267" s="133"/>
      <c r="B267" s="140"/>
      <c r="C267" s="1051"/>
      <c r="D267" s="1052"/>
      <c r="E267" s="242"/>
      <c r="F267" s="242"/>
      <c r="G267" s="157"/>
      <c r="H267" s="194"/>
      <c r="I267" s="241"/>
      <c r="J267" s="457"/>
      <c r="K267" s="140"/>
      <c r="L267" s="134"/>
    </row>
    <row r="268" spans="1:12" ht="33.950000000000003" customHeight="1" x14ac:dyDescent="0.25">
      <c r="A268" s="133"/>
      <c r="B268" s="140"/>
      <c r="C268" s="1051"/>
      <c r="D268" s="1052"/>
      <c r="E268" s="242"/>
      <c r="F268" s="242"/>
      <c r="G268" s="157"/>
      <c r="H268" s="194"/>
      <c r="I268" s="241"/>
      <c r="J268" s="457"/>
      <c r="K268" s="140"/>
      <c r="L268" s="134"/>
    </row>
    <row r="269" spans="1:12" ht="33.950000000000003" customHeight="1" x14ac:dyDescent="0.25">
      <c r="A269" s="133"/>
      <c r="B269" s="140"/>
      <c r="C269" s="1051"/>
      <c r="D269" s="1052"/>
      <c r="E269" s="242"/>
      <c r="F269" s="242"/>
      <c r="G269" s="157"/>
      <c r="H269" s="194"/>
      <c r="I269" s="241"/>
      <c r="J269" s="457"/>
      <c r="K269" s="140"/>
      <c r="L269" s="134"/>
    </row>
    <row r="270" spans="1:12" ht="33.950000000000003" customHeight="1" x14ac:dyDescent="0.25">
      <c r="A270" s="133"/>
      <c r="B270" s="140"/>
      <c r="C270" s="1051"/>
      <c r="D270" s="1052"/>
      <c r="E270" s="242"/>
      <c r="F270" s="242"/>
      <c r="G270" s="157"/>
      <c r="H270" s="194"/>
      <c r="I270" s="241"/>
      <c r="J270" s="457"/>
      <c r="K270" s="140"/>
      <c r="L270" s="134"/>
    </row>
    <row r="271" spans="1:12" ht="33.950000000000003" customHeight="1" x14ac:dyDescent="0.25">
      <c r="A271" s="133"/>
      <c r="B271" s="140"/>
      <c r="C271" s="1051"/>
      <c r="D271" s="1052"/>
      <c r="E271" s="242"/>
      <c r="F271" s="242"/>
      <c r="G271" s="157"/>
      <c r="H271" s="194"/>
      <c r="I271" s="241"/>
      <c r="J271" s="457"/>
      <c r="K271" s="140"/>
      <c r="L271" s="134"/>
    </row>
    <row r="272" spans="1:12" ht="33.950000000000003" customHeight="1" x14ac:dyDescent="0.25">
      <c r="A272" s="133"/>
      <c r="B272" s="140"/>
      <c r="C272" s="1051"/>
      <c r="D272" s="1052"/>
      <c r="E272" s="242"/>
      <c r="F272" s="242"/>
      <c r="G272" s="157"/>
      <c r="H272" s="194"/>
      <c r="I272" s="241"/>
      <c r="J272" s="457"/>
      <c r="K272" s="140"/>
      <c r="L272" s="134"/>
    </row>
    <row r="273" spans="1:12" ht="33.950000000000003" customHeight="1" x14ac:dyDescent="0.25">
      <c r="A273" s="133"/>
      <c r="B273" s="140"/>
      <c r="C273" s="1051"/>
      <c r="D273" s="1052"/>
      <c r="E273" s="242"/>
      <c r="F273" s="242"/>
      <c r="G273" s="157"/>
      <c r="H273" s="194"/>
      <c r="I273" s="241"/>
      <c r="J273" s="457"/>
      <c r="K273" s="140"/>
      <c r="L273" s="134"/>
    </row>
    <row r="274" spans="1:12" ht="33.950000000000003" customHeight="1" x14ac:dyDescent="0.25">
      <c r="A274" s="133"/>
      <c r="B274" s="140"/>
      <c r="C274" s="1051"/>
      <c r="D274" s="1052"/>
      <c r="E274" s="242"/>
      <c r="F274" s="242"/>
      <c r="G274" s="157"/>
      <c r="H274" s="194"/>
      <c r="I274" s="241"/>
      <c r="J274" s="457"/>
      <c r="K274" s="140"/>
      <c r="L274" s="134"/>
    </row>
    <row r="275" spans="1:12" ht="33.950000000000003" customHeight="1" x14ac:dyDescent="0.25">
      <c r="A275" s="133"/>
      <c r="B275" s="140"/>
      <c r="C275" s="1051"/>
      <c r="D275" s="1052"/>
      <c r="E275" s="242"/>
      <c r="F275" s="242"/>
      <c r="G275" s="157"/>
      <c r="H275" s="194"/>
      <c r="I275" s="241"/>
      <c r="J275" s="457"/>
      <c r="K275" s="140"/>
      <c r="L275" s="134"/>
    </row>
    <row r="276" spans="1:12" ht="33.950000000000003" customHeight="1" x14ac:dyDescent="0.25">
      <c r="A276" s="133"/>
      <c r="B276" s="140"/>
      <c r="C276" s="1051"/>
      <c r="D276" s="1052"/>
      <c r="E276" s="242"/>
      <c r="F276" s="242"/>
      <c r="G276" s="157"/>
      <c r="H276" s="194"/>
      <c r="I276" s="241"/>
      <c r="J276" s="457"/>
      <c r="K276" s="140"/>
      <c r="L276" s="134"/>
    </row>
    <row r="277" spans="1:12" ht="33.950000000000003" customHeight="1" x14ac:dyDescent="0.25">
      <c r="A277" s="133"/>
      <c r="B277" s="140"/>
      <c r="C277" s="1051"/>
      <c r="D277" s="1052"/>
      <c r="E277" s="242"/>
      <c r="F277" s="242"/>
      <c r="G277" s="157"/>
      <c r="H277" s="194"/>
      <c r="I277" s="241"/>
      <c r="J277" s="457"/>
      <c r="K277" s="140"/>
      <c r="L277" s="134"/>
    </row>
    <row r="278" spans="1:12" ht="33.950000000000003" customHeight="1" x14ac:dyDescent="0.25">
      <c r="A278" s="133"/>
      <c r="B278" s="140"/>
      <c r="C278" s="1051"/>
      <c r="D278" s="1052"/>
      <c r="E278" s="242"/>
      <c r="F278" s="242"/>
      <c r="G278" s="157"/>
      <c r="H278" s="194"/>
      <c r="I278" s="241"/>
      <c r="J278" s="457"/>
      <c r="K278" s="140"/>
      <c r="L278" s="134"/>
    </row>
    <row r="279" spans="1:12" ht="33.950000000000003" customHeight="1" x14ac:dyDescent="0.25">
      <c r="A279" s="133"/>
      <c r="B279" s="140"/>
      <c r="C279" s="1051"/>
      <c r="D279" s="1052"/>
      <c r="E279" s="242"/>
      <c r="F279" s="242"/>
      <c r="G279" s="157"/>
      <c r="H279" s="194"/>
      <c r="I279" s="241"/>
      <c r="J279" s="457"/>
      <c r="K279" s="140"/>
      <c r="L279" s="134"/>
    </row>
    <row r="280" spans="1:12" ht="33.950000000000003" customHeight="1" x14ac:dyDescent="0.25">
      <c r="A280" s="133"/>
      <c r="B280" s="140"/>
      <c r="C280" s="1051"/>
      <c r="D280" s="1052"/>
      <c r="E280" s="242"/>
      <c r="F280" s="242"/>
      <c r="G280" s="157"/>
      <c r="H280" s="194"/>
      <c r="I280" s="241"/>
      <c r="J280" s="457"/>
      <c r="K280" s="140"/>
      <c r="L280" s="134"/>
    </row>
    <row r="281" spans="1:12" ht="33.950000000000003" customHeight="1" x14ac:dyDescent="0.25">
      <c r="A281" s="133"/>
      <c r="B281" s="140"/>
      <c r="C281" s="1051"/>
      <c r="D281" s="1052"/>
      <c r="E281" s="242"/>
      <c r="F281" s="242"/>
      <c r="G281" s="157"/>
      <c r="H281" s="194"/>
      <c r="I281" s="241"/>
      <c r="J281" s="457"/>
      <c r="K281" s="140"/>
      <c r="L281" s="134"/>
    </row>
    <row r="282" spans="1:12" ht="33.950000000000003" customHeight="1" x14ac:dyDescent="0.25">
      <c r="A282" s="133"/>
      <c r="B282" s="140"/>
      <c r="C282" s="1051"/>
      <c r="D282" s="1052"/>
      <c r="E282" s="242"/>
      <c r="F282" s="242"/>
      <c r="G282" s="157"/>
      <c r="H282" s="194"/>
      <c r="I282" s="241"/>
      <c r="J282" s="457"/>
      <c r="K282" s="140"/>
      <c r="L282" s="134"/>
    </row>
    <row r="283" spans="1:12" ht="33.950000000000003" customHeight="1" x14ac:dyDescent="0.25">
      <c r="A283" s="133"/>
      <c r="B283" s="140"/>
      <c r="C283" s="1051"/>
      <c r="D283" s="1052"/>
      <c r="E283" s="242"/>
      <c r="F283" s="242"/>
      <c r="G283" s="157"/>
      <c r="H283" s="194"/>
      <c r="I283" s="241"/>
      <c r="J283" s="457"/>
      <c r="K283" s="140"/>
      <c r="L283" s="134"/>
    </row>
    <row r="284" spans="1:12" ht="33.950000000000003" customHeight="1" x14ac:dyDescent="0.25">
      <c r="A284" s="133"/>
      <c r="B284" s="140"/>
      <c r="C284" s="1051"/>
      <c r="D284" s="1052"/>
      <c r="E284" s="242"/>
      <c r="F284" s="242"/>
      <c r="G284" s="157"/>
      <c r="H284" s="194"/>
      <c r="I284" s="241"/>
      <c r="J284" s="457"/>
      <c r="K284" s="140"/>
      <c r="L284" s="134"/>
    </row>
    <row r="285" spans="1:12" ht="33.950000000000003" customHeight="1" x14ac:dyDescent="0.25">
      <c r="A285" s="133"/>
      <c r="B285" s="140"/>
      <c r="C285" s="1051"/>
      <c r="D285" s="1052"/>
      <c r="E285" s="242"/>
      <c r="F285" s="242"/>
      <c r="G285" s="157"/>
      <c r="H285" s="194"/>
      <c r="I285" s="241"/>
      <c r="J285" s="457"/>
      <c r="K285" s="140"/>
      <c r="L285" s="134"/>
    </row>
    <row r="286" spans="1:12" ht="33.950000000000003" customHeight="1" x14ac:dyDescent="0.25">
      <c r="A286" s="133"/>
      <c r="B286" s="140"/>
      <c r="C286" s="1051"/>
      <c r="D286" s="1052"/>
      <c r="E286" s="242"/>
      <c r="F286" s="242"/>
      <c r="G286" s="157"/>
      <c r="H286" s="194"/>
      <c r="I286" s="241"/>
      <c r="J286" s="457"/>
      <c r="K286" s="140"/>
      <c r="L286" s="134"/>
    </row>
    <row r="287" spans="1:12" ht="33.950000000000003" customHeight="1" x14ac:dyDescent="0.25">
      <c r="A287" s="133"/>
      <c r="B287" s="140"/>
      <c r="C287" s="1051"/>
      <c r="D287" s="1052"/>
      <c r="E287" s="242"/>
      <c r="F287" s="242"/>
      <c r="G287" s="157"/>
      <c r="H287" s="194"/>
      <c r="I287" s="241"/>
      <c r="J287" s="457"/>
      <c r="K287" s="140"/>
      <c r="L287" s="134"/>
    </row>
    <row r="288" spans="1:12" ht="33.950000000000003" customHeight="1" x14ac:dyDescent="0.25">
      <c r="A288" s="133"/>
      <c r="B288" s="140"/>
      <c r="C288" s="1051"/>
      <c r="D288" s="1052"/>
      <c r="E288" s="242"/>
      <c r="F288" s="242"/>
      <c r="G288" s="157"/>
      <c r="H288" s="194"/>
      <c r="I288" s="241"/>
      <c r="J288" s="457"/>
      <c r="K288" s="140"/>
      <c r="L288" s="134"/>
    </row>
    <row r="289" spans="1:12" ht="33.950000000000003" customHeight="1" x14ac:dyDescent="0.25">
      <c r="A289" s="133"/>
      <c r="B289" s="140"/>
      <c r="C289" s="1051"/>
      <c r="D289" s="1052"/>
      <c r="E289" s="242"/>
      <c r="F289" s="242"/>
      <c r="G289" s="157"/>
      <c r="H289" s="194"/>
      <c r="I289" s="241"/>
      <c r="J289" s="457"/>
      <c r="K289" s="140"/>
      <c r="L289" s="134"/>
    </row>
    <row r="290" spans="1:12" ht="33.950000000000003" customHeight="1" x14ac:dyDescent="0.25">
      <c r="A290" s="133"/>
      <c r="B290" s="140"/>
      <c r="C290" s="1051"/>
      <c r="D290" s="1052"/>
      <c r="E290" s="242"/>
      <c r="F290" s="242"/>
      <c r="G290" s="157"/>
      <c r="H290" s="194"/>
      <c r="I290" s="241"/>
      <c r="J290" s="457"/>
      <c r="K290" s="140"/>
      <c r="L290" s="134"/>
    </row>
    <row r="291" spans="1:12" ht="33.950000000000003" customHeight="1" x14ac:dyDescent="0.25">
      <c r="A291" s="133"/>
      <c r="B291" s="140"/>
      <c r="C291" s="1051"/>
      <c r="D291" s="1052"/>
      <c r="E291" s="242"/>
      <c r="F291" s="242"/>
      <c r="G291" s="157"/>
      <c r="H291" s="194"/>
      <c r="I291" s="241"/>
      <c r="J291" s="457"/>
      <c r="K291" s="140"/>
      <c r="L291" s="134"/>
    </row>
    <row r="292" spans="1:12" ht="33.950000000000003" customHeight="1" x14ac:dyDescent="0.25">
      <c r="A292" s="133"/>
      <c r="B292" s="140"/>
      <c r="C292" s="1051"/>
      <c r="D292" s="1052"/>
      <c r="E292" s="242"/>
      <c r="F292" s="242"/>
      <c r="G292" s="157"/>
      <c r="H292" s="194"/>
      <c r="I292" s="241"/>
      <c r="J292" s="457"/>
      <c r="K292" s="140"/>
      <c r="L292" s="134"/>
    </row>
    <row r="293" spans="1:12" ht="33.950000000000003" customHeight="1" x14ac:dyDescent="0.25">
      <c r="A293" s="133"/>
      <c r="B293" s="140"/>
      <c r="C293" s="1051"/>
      <c r="D293" s="1052"/>
      <c r="E293" s="242"/>
      <c r="F293" s="242"/>
      <c r="G293" s="157"/>
      <c r="H293" s="194"/>
      <c r="I293" s="241"/>
      <c r="J293" s="457"/>
      <c r="K293" s="140"/>
      <c r="L293" s="134"/>
    </row>
    <row r="294" spans="1:12" ht="33.950000000000003" customHeight="1" x14ac:dyDescent="0.25">
      <c r="A294" s="133"/>
      <c r="B294" s="140"/>
      <c r="C294" s="1051"/>
      <c r="D294" s="1052"/>
      <c r="E294" s="242"/>
      <c r="F294" s="242"/>
      <c r="G294" s="157"/>
      <c r="H294" s="194"/>
      <c r="I294" s="241"/>
      <c r="J294" s="457"/>
      <c r="K294" s="140"/>
      <c r="L294" s="134"/>
    </row>
    <row r="295" spans="1:12" ht="33.950000000000003" customHeight="1" x14ac:dyDescent="0.25">
      <c r="A295" s="133"/>
      <c r="B295" s="140"/>
      <c r="C295" s="1051"/>
      <c r="D295" s="1052"/>
      <c r="E295" s="242"/>
      <c r="F295" s="242"/>
      <c r="G295" s="157"/>
      <c r="H295" s="194"/>
      <c r="I295" s="241"/>
      <c r="J295" s="457"/>
      <c r="K295" s="140"/>
      <c r="L295" s="134"/>
    </row>
    <row r="296" spans="1:12" ht="33.950000000000003" customHeight="1" x14ac:dyDescent="0.25">
      <c r="A296" s="133"/>
      <c r="B296" s="140"/>
      <c r="C296" s="1051"/>
      <c r="D296" s="1052"/>
      <c r="E296" s="242"/>
      <c r="F296" s="242"/>
      <c r="G296" s="157"/>
      <c r="H296" s="194"/>
      <c r="I296" s="241"/>
      <c r="J296" s="457"/>
      <c r="K296" s="140"/>
      <c r="L296" s="134"/>
    </row>
    <row r="297" spans="1:12" ht="33.950000000000003" customHeight="1" x14ac:dyDescent="0.25">
      <c r="A297" s="133"/>
      <c r="B297" s="140"/>
      <c r="C297" s="1051"/>
      <c r="D297" s="1052"/>
      <c r="E297" s="242"/>
      <c r="F297" s="242"/>
      <c r="G297" s="157"/>
      <c r="H297" s="194"/>
      <c r="I297" s="241"/>
      <c r="J297" s="457"/>
      <c r="K297" s="140"/>
      <c r="L297" s="134"/>
    </row>
    <row r="298" spans="1:12" ht="33.950000000000003" customHeight="1" x14ac:dyDescent="0.25">
      <c r="A298" s="133"/>
      <c r="B298" s="140"/>
      <c r="C298" s="1051"/>
      <c r="D298" s="1052"/>
      <c r="E298" s="242"/>
      <c r="F298" s="242"/>
      <c r="G298" s="157"/>
      <c r="H298" s="194"/>
      <c r="I298" s="241"/>
      <c r="J298" s="457"/>
      <c r="K298" s="140"/>
      <c r="L298" s="134"/>
    </row>
    <row r="299" spans="1:12" ht="33.950000000000003" customHeight="1" x14ac:dyDescent="0.25">
      <c r="A299" s="133"/>
      <c r="B299" s="140"/>
      <c r="C299" s="1051"/>
      <c r="D299" s="1052"/>
      <c r="E299" s="242"/>
      <c r="F299" s="242"/>
      <c r="G299" s="157"/>
      <c r="H299" s="194"/>
      <c r="I299" s="241"/>
      <c r="J299" s="457"/>
      <c r="K299" s="140"/>
      <c r="L299" s="134"/>
    </row>
    <row r="300" spans="1:12" ht="33.950000000000003" customHeight="1" x14ac:dyDescent="0.25">
      <c r="A300" s="133"/>
      <c r="B300" s="140"/>
      <c r="C300" s="1051"/>
      <c r="D300" s="1052"/>
      <c r="E300" s="242"/>
      <c r="F300" s="242"/>
      <c r="G300" s="157"/>
      <c r="H300" s="194"/>
      <c r="I300" s="241"/>
      <c r="J300" s="457"/>
      <c r="K300" s="140"/>
      <c r="L300" s="134"/>
    </row>
    <row r="301" spans="1:12" ht="33.950000000000003" customHeight="1" x14ac:dyDescent="0.25">
      <c r="A301" s="133"/>
      <c r="B301" s="140"/>
      <c r="C301" s="1051"/>
      <c r="D301" s="1052"/>
      <c r="E301" s="242"/>
      <c r="F301" s="242"/>
      <c r="G301" s="157"/>
      <c r="H301" s="194"/>
      <c r="I301" s="241"/>
      <c r="J301" s="457"/>
      <c r="K301" s="140"/>
      <c r="L301" s="134"/>
    </row>
    <row r="302" spans="1:12" ht="33.950000000000003" customHeight="1" x14ac:dyDescent="0.25">
      <c r="A302" s="133"/>
      <c r="B302" s="140"/>
      <c r="C302" s="1051"/>
      <c r="D302" s="1052"/>
      <c r="E302" s="242"/>
      <c r="F302" s="242"/>
      <c r="G302" s="157"/>
      <c r="H302" s="194"/>
      <c r="I302" s="241"/>
      <c r="J302" s="457"/>
      <c r="K302" s="140"/>
      <c r="L302" s="134"/>
    </row>
    <row r="303" spans="1:12" ht="33.950000000000003" customHeight="1" x14ac:dyDescent="0.25">
      <c r="A303" s="133"/>
      <c r="B303" s="140"/>
      <c r="C303" s="1051"/>
      <c r="D303" s="1052"/>
      <c r="E303" s="242"/>
      <c r="F303" s="242"/>
      <c r="G303" s="157"/>
      <c r="H303" s="194"/>
      <c r="I303" s="241"/>
      <c r="J303" s="457"/>
      <c r="K303" s="140"/>
      <c r="L303" s="134"/>
    </row>
    <row r="304" spans="1:12" ht="33.950000000000003" customHeight="1" x14ac:dyDescent="0.25">
      <c r="A304" s="133"/>
      <c r="B304" s="140"/>
      <c r="C304" s="1051"/>
      <c r="D304" s="1052"/>
      <c r="E304" s="242"/>
      <c r="F304" s="242"/>
      <c r="G304" s="157"/>
      <c r="H304" s="194"/>
      <c r="I304" s="241"/>
      <c r="J304" s="457"/>
      <c r="K304" s="140"/>
      <c r="L304" s="134"/>
    </row>
    <row r="305" spans="1:12" ht="33.950000000000003" customHeight="1" x14ac:dyDescent="0.25">
      <c r="A305" s="133"/>
      <c r="B305" s="140"/>
      <c r="C305" s="1051"/>
      <c r="D305" s="1052"/>
      <c r="E305" s="242"/>
      <c r="F305" s="242"/>
      <c r="G305" s="157"/>
      <c r="H305" s="194"/>
      <c r="I305" s="241"/>
      <c r="J305" s="457"/>
      <c r="K305" s="140"/>
      <c r="L305" s="134"/>
    </row>
    <row r="306" spans="1:12" ht="33.950000000000003" customHeight="1" x14ac:dyDescent="0.25">
      <c r="A306" s="133"/>
      <c r="B306" s="140"/>
      <c r="C306" s="1051"/>
      <c r="D306" s="1052"/>
      <c r="E306" s="242"/>
      <c r="F306" s="242"/>
      <c r="G306" s="157"/>
      <c r="H306" s="194"/>
      <c r="I306" s="241"/>
      <c r="J306" s="457"/>
      <c r="K306" s="140"/>
      <c r="L306" s="134"/>
    </row>
    <row r="307" spans="1:12" ht="33.950000000000003" customHeight="1" x14ac:dyDescent="0.25">
      <c r="A307" s="133"/>
      <c r="B307" s="140"/>
      <c r="C307" s="1051"/>
      <c r="D307" s="1052"/>
      <c r="E307" s="242"/>
      <c r="F307" s="242"/>
      <c r="G307" s="157"/>
      <c r="H307" s="194"/>
      <c r="I307" s="241"/>
      <c r="J307" s="457"/>
      <c r="K307" s="140"/>
      <c r="L307" s="134"/>
    </row>
    <row r="308" spans="1:12" ht="33.950000000000003" customHeight="1" x14ac:dyDescent="0.25">
      <c r="A308" s="133"/>
      <c r="B308" s="140"/>
      <c r="C308" s="1051"/>
      <c r="D308" s="1052"/>
      <c r="E308" s="242"/>
      <c r="F308" s="242"/>
      <c r="G308" s="157"/>
      <c r="H308" s="194"/>
      <c r="I308" s="241"/>
      <c r="J308" s="457"/>
      <c r="K308" s="140"/>
      <c r="L308" s="134"/>
    </row>
    <row r="309" spans="1:12" ht="33.950000000000003" customHeight="1" x14ac:dyDescent="0.25">
      <c r="A309" s="133"/>
      <c r="B309" s="140"/>
      <c r="C309" s="1051"/>
      <c r="D309" s="1052"/>
      <c r="E309" s="242"/>
      <c r="F309" s="242"/>
      <c r="G309" s="157"/>
      <c r="H309" s="194"/>
      <c r="I309" s="241"/>
      <c r="J309" s="457"/>
      <c r="K309" s="140"/>
      <c r="L309" s="134"/>
    </row>
    <row r="310" spans="1:12" ht="33.950000000000003" customHeight="1" x14ac:dyDescent="0.25">
      <c r="A310" s="133"/>
      <c r="B310" s="140"/>
      <c r="C310" s="1051"/>
      <c r="D310" s="1052"/>
      <c r="E310" s="242"/>
      <c r="F310" s="242"/>
      <c r="G310" s="157"/>
      <c r="H310" s="194"/>
      <c r="I310" s="241"/>
      <c r="J310" s="457"/>
      <c r="K310" s="140"/>
      <c r="L310" s="134"/>
    </row>
    <row r="311" spans="1:12" ht="33.950000000000003" customHeight="1" x14ac:dyDescent="0.25">
      <c r="A311" s="133"/>
      <c r="B311" s="140"/>
      <c r="C311" s="1051"/>
      <c r="D311" s="1052"/>
      <c r="E311" s="242"/>
      <c r="F311" s="242"/>
      <c r="G311" s="157"/>
      <c r="H311" s="194"/>
      <c r="I311" s="241"/>
      <c r="J311" s="457"/>
      <c r="K311" s="140"/>
      <c r="L311" s="134"/>
    </row>
    <row r="312" spans="1:12" ht="33.950000000000003" customHeight="1" x14ac:dyDescent="0.25">
      <c r="A312" s="133"/>
      <c r="B312" s="140"/>
      <c r="C312" s="1051"/>
      <c r="D312" s="1052"/>
      <c r="E312" s="242"/>
      <c r="F312" s="242"/>
      <c r="G312" s="157"/>
      <c r="H312" s="194"/>
      <c r="I312" s="241"/>
      <c r="J312" s="457"/>
      <c r="K312" s="140"/>
      <c r="L312" s="134"/>
    </row>
    <row r="313" spans="1:12" ht="33.950000000000003" customHeight="1" x14ac:dyDescent="0.25">
      <c r="A313" s="133"/>
      <c r="B313" s="140"/>
      <c r="C313" s="1051"/>
      <c r="D313" s="1052"/>
      <c r="E313" s="242"/>
      <c r="F313" s="242"/>
      <c r="G313" s="157"/>
      <c r="H313" s="194"/>
      <c r="I313" s="241"/>
      <c r="J313" s="457"/>
      <c r="K313" s="140"/>
      <c r="L313" s="134"/>
    </row>
    <row r="314" spans="1:12" ht="33.950000000000003" customHeight="1" x14ac:dyDescent="0.25">
      <c r="A314" s="133"/>
      <c r="B314" s="140"/>
      <c r="C314" s="1051"/>
      <c r="D314" s="1052"/>
      <c r="E314" s="242"/>
      <c r="F314" s="242"/>
      <c r="G314" s="157"/>
      <c r="H314" s="194"/>
      <c r="I314" s="241"/>
      <c r="J314" s="457"/>
      <c r="K314" s="140"/>
      <c r="L314" s="134"/>
    </row>
    <row r="315" spans="1:12" ht="33.950000000000003" customHeight="1" x14ac:dyDescent="0.25">
      <c r="A315" s="133"/>
      <c r="B315" s="140"/>
      <c r="C315" s="1051"/>
      <c r="D315" s="1052"/>
      <c r="E315" s="242"/>
      <c r="F315" s="242"/>
      <c r="G315" s="157"/>
      <c r="H315" s="194"/>
      <c r="I315" s="241"/>
      <c r="J315" s="457"/>
      <c r="K315" s="140"/>
      <c r="L315" s="134"/>
    </row>
    <row r="316" spans="1:12" ht="33.950000000000003" customHeight="1" x14ac:dyDescent="0.25">
      <c r="A316" s="133"/>
      <c r="B316" s="140"/>
      <c r="C316" s="1051"/>
      <c r="D316" s="1052"/>
      <c r="E316" s="242"/>
      <c r="F316" s="242"/>
      <c r="G316" s="157"/>
      <c r="H316" s="194"/>
      <c r="I316" s="241"/>
      <c r="J316" s="457"/>
      <c r="K316" s="140"/>
      <c r="L316" s="134"/>
    </row>
    <row r="317" spans="1:12" ht="33.950000000000003" customHeight="1" x14ac:dyDescent="0.25">
      <c r="A317" s="133"/>
      <c r="B317" s="140"/>
      <c r="C317" s="1051"/>
      <c r="D317" s="1052"/>
      <c r="E317" s="242"/>
      <c r="F317" s="242"/>
      <c r="G317" s="157"/>
      <c r="H317" s="194"/>
      <c r="I317" s="241"/>
      <c r="J317" s="457"/>
      <c r="K317" s="140"/>
      <c r="L317" s="134"/>
    </row>
    <row r="318" spans="1:12" ht="33.950000000000003" customHeight="1" x14ac:dyDescent="0.25">
      <c r="A318" s="133"/>
      <c r="B318" s="140"/>
      <c r="C318" s="1051"/>
      <c r="D318" s="1052"/>
      <c r="E318" s="242"/>
      <c r="F318" s="242"/>
      <c r="G318" s="157"/>
      <c r="H318" s="194"/>
      <c r="I318" s="241"/>
      <c r="J318" s="457"/>
      <c r="K318" s="140"/>
      <c r="L318" s="134"/>
    </row>
    <row r="319" spans="1:12" ht="33.950000000000003" customHeight="1" x14ac:dyDescent="0.25">
      <c r="A319" s="133"/>
      <c r="B319" s="140"/>
      <c r="C319" s="1051"/>
      <c r="D319" s="1052"/>
      <c r="E319" s="242"/>
      <c r="F319" s="242"/>
      <c r="G319" s="157"/>
      <c r="H319" s="194"/>
      <c r="I319" s="241"/>
      <c r="J319" s="457"/>
      <c r="K319" s="140"/>
      <c r="L319" s="134"/>
    </row>
    <row r="320" spans="1:12" ht="33.950000000000003" customHeight="1" x14ac:dyDescent="0.25">
      <c r="A320" s="133"/>
      <c r="B320" s="140"/>
      <c r="C320" s="1051"/>
      <c r="D320" s="1052"/>
      <c r="E320" s="242"/>
      <c r="F320" s="242"/>
      <c r="G320" s="157"/>
      <c r="H320" s="194"/>
      <c r="I320" s="241"/>
      <c r="J320" s="457"/>
      <c r="K320" s="140"/>
      <c r="L320" s="134"/>
    </row>
    <row r="321" spans="1:12" ht="33.950000000000003" customHeight="1" x14ac:dyDescent="0.25">
      <c r="A321" s="133"/>
      <c r="B321" s="140"/>
      <c r="C321" s="1051"/>
      <c r="D321" s="1052"/>
      <c r="E321" s="242"/>
      <c r="F321" s="242"/>
      <c r="G321" s="157"/>
      <c r="H321" s="194"/>
      <c r="I321" s="241"/>
      <c r="J321" s="457"/>
      <c r="K321" s="140"/>
      <c r="L321" s="134"/>
    </row>
    <row r="322" spans="1:12" ht="33.950000000000003" customHeight="1" x14ac:dyDescent="0.25">
      <c r="A322" s="133"/>
      <c r="B322" s="140"/>
      <c r="C322" s="1051"/>
      <c r="D322" s="1052"/>
      <c r="E322" s="242"/>
      <c r="F322" s="242"/>
      <c r="G322" s="157"/>
      <c r="H322" s="194"/>
      <c r="I322" s="241"/>
      <c r="J322" s="457"/>
      <c r="K322" s="140"/>
      <c r="L322" s="134"/>
    </row>
    <row r="323" spans="1:12" ht="33.950000000000003" customHeight="1" x14ac:dyDescent="0.25">
      <c r="A323" s="133"/>
      <c r="B323" s="140"/>
      <c r="C323" s="1051"/>
      <c r="D323" s="1052"/>
      <c r="E323" s="242"/>
      <c r="F323" s="242"/>
      <c r="G323" s="157"/>
      <c r="H323" s="194"/>
      <c r="I323" s="241"/>
      <c r="J323" s="457"/>
      <c r="K323" s="140"/>
      <c r="L323" s="134"/>
    </row>
    <row r="324" spans="1:12" ht="33.950000000000003" customHeight="1" x14ac:dyDescent="0.25">
      <c r="A324" s="133"/>
      <c r="B324" s="140"/>
      <c r="C324" s="1051"/>
      <c r="D324" s="1052"/>
      <c r="E324" s="242"/>
      <c r="F324" s="242"/>
      <c r="G324" s="157"/>
      <c r="H324" s="194"/>
      <c r="I324" s="241"/>
      <c r="J324" s="457"/>
      <c r="K324" s="140"/>
      <c r="L324" s="134"/>
    </row>
    <row r="325" spans="1:12" ht="33.950000000000003" customHeight="1" x14ac:dyDescent="0.25">
      <c r="A325" s="133"/>
      <c r="B325" s="140"/>
      <c r="C325" s="1051"/>
      <c r="D325" s="1052"/>
      <c r="E325" s="242"/>
      <c r="F325" s="242"/>
      <c r="G325" s="157"/>
      <c r="H325" s="194"/>
      <c r="I325" s="241"/>
      <c r="J325" s="457"/>
      <c r="K325" s="140"/>
      <c r="L325" s="134"/>
    </row>
    <row r="326" spans="1:12" ht="33.950000000000003" customHeight="1" x14ac:dyDescent="0.25">
      <c r="A326" s="133"/>
      <c r="B326" s="140"/>
      <c r="C326" s="1051"/>
      <c r="D326" s="1052"/>
      <c r="E326" s="242"/>
      <c r="F326" s="242"/>
      <c r="G326" s="157"/>
      <c r="H326" s="194"/>
      <c r="I326" s="241"/>
      <c r="J326" s="457"/>
      <c r="K326" s="140"/>
      <c r="L326" s="134"/>
    </row>
    <row r="327" spans="1:12" ht="33.950000000000003" customHeight="1" x14ac:dyDescent="0.25">
      <c r="A327" s="133"/>
      <c r="B327" s="140"/>
      <c r="C327" s="1051"/>
      <c r="D327" s="1052"/>
      <c r="E327" s="242"/>
      <c r="F327" s="242"/>
      <c r="G327" s="157"/>
      <c r="H327" s="194"/>
      <c r="I327" s="241"/>
      <c r="J327" s="457"/>
      <c r="K327" s="140"/>
      <c r="L327" s="134"/>
    </row>
    <row r="328" spans="1:12" ht="33.950000000000003" customHeight="1" x14ac:dyDescent="0.25">
      <c r="A328" s="133"/>
      <c r="B328" s="140"/>
      <c r="C328" s="1051"/>
      <c r="D328" s="1052"/>
      <c r="E328" s="242"/>
      <c r="F328" s="242"/>
      <c r="G328" s="157"/>
      <c r="H328" s="194"/>
      <c r="I328" s="241"/>
      <c r="J328" s="457"/>
      <c r="K328" s="140"/>
      <c r="L328" s="134"/>
    </row>
    <row r="329" spans="1:12" ht="33.950000000000003" customHeight="1" x14ac:dyDescent="0.25">
      <c r="A329" s="133"/>
      <c r="B329" s="140"/>
      <c r="C329" s="1051"/>
      <c r="D329" s="1052"/>
      <c r="E329" s="242"/>
      <c r="F329" s="242"/>
      <c r="G329" s="157"/>
      <c r="H329" s="194"/>
      <c r="I329" s="241"/>
      <c r="J329" s="457"/>
      <c r="K329" s="140"/>
      <c r="L329" s="134"/>
    </row>
    <row r="330" spans="1:12" ht="33.950000000000003" customHeight="1" x14ac:dyDescent="0.25">
      <c r="A330" s="133"/>
      <c r="B330" s="140"/>
      <c r="C330" s="1051"/>
      <c r="D330" s="1052"/>
      <c r="E330" s="242"/>
      <c r="F330" s="242"/>
      <c r="G330" s="157"/>
      <c r="H330" s="194"/>
      <c r="I330" s="241"/>
      <c r="J330" s="457"/>
      <c r="K330" s="140"/>
      <c r="L330" s="134"/>
    </row>
    <row r="331" spans="1:12" ht="33.950000000000003" customHeight="1" x14ac:dyDescent="0.25">
      <c r="A331" s="133"/>
      <c r="B331" s="140"/>
      <c r="C331" s="1051"/>
      <c r="D331" s="1052"/>
      <c r="E331" s="242"/>
      <c r="F331" s="242"/>
      <c r="G331" s="157"/>
      <c r="H331" s="194"/>
      <c r="I331" s="241"/>
      <c r="J331" s="457"/>
      <c r="K331" s="140"/>
      <c r="L331" s="134"/>
    </row>
    <row r="332" spans="1:12" ht="33.950000000000003" customHeight="1" x14ac:dyDescent="0.25">
      <c r="A332" s="133"/>
      <c r="B332" s="140"/>
      <c r="C332" s="1051"/>
      <c r="D332" s="1052"/>
      <c r="E332" s="242"/>
      <c r="F332" s="242"/>
      <c r="G332" s="157"/>
      <c r="H332" s="194"/>
      <c r="I332" s="241"/>
      <c r="J332" s="457"/>
      <c r="K332" s="140"/>
      <c r="L332" s="134"/>
    </row>
    <row r="333" spans="1:12" ht="33.950000000000003" customHeight="1" x14ac:dyDescent="0.25">
      <c r="A333" s="133"/>
      <c r="B333" s="140"/>
      <c r="C333" s="1051"/>
      <c r="D333" s="1052"/>
      <c r="E333" s="242"/>
      <c r="F333" s="242"/>
      <c r="G333" s="157"/>
      <c r="H333" s="194"/>
      <c r="I333" s="241"/>
      <c r="J333" s="457"/>
      <c r="K333" s="140"/>
      <c r="L333" s="134"/>
    </row>
    <row r="334" spans="1:12" ht="33.950000000000003" customHeight="1" x14ac:dyDescent="0.25">
      <c r="A334" s="133"/>
      <c r="B334" s="140"/>
      <c r="C334" s="1051"/>
      <c r="D334" s="1052"/>
      <c r="E334" s="242"/>
      <c r="F334" s="242"/>
      <c r="G334" s="157"/>
      <c r="H334" s="194"/>
      <c r="I334" s="241"/>
      <c r="J334" s="457"/>
      <c r="K334" s="140"/>
      <c r="L334" s="134"/>
    </row>
    <row r="335" spans="1:12" ht="33.950000000000003" customHeight="1" x14ac:dyDescent="0.25">
      <c r="A335" s="133"/>
      <c r="B335" s="140"/>
      <c r="C335" s="1051"/>
      <c r="D335" s="1052"/>
      <c r="E335" s="242"/>
      <c r="F335" s="242"/>
      <c r="G335" s="157"/>
      <c r="H335" s="194"/>
      <c r="I335" s="241"/>
      <c r="J335" s="457"/>
      <c r="K335" s="140"/>
      <c r="L335" s="134"/>
    </row>
    <row r="336" spans="1:12" ht="33.950000000000003" customHeight="1" x14ac:dyDescent="0.25">
      <c r="A336" s="133"/>
      <c r="B336" s="140"/>
      <c r="C336" s="1051"/>
      <c r="D336" s="1052"/>
      <c r="E336" s="242"/>
      <c r="F336" s="242"/>
      <c r="G336" s="157"/>
      <c r="H336" s="194"/>
      <c r="I336" s="241"/>
      <c r="J336" s="457"/>
      <c r="K336" s="140"/>
      <c r="L336" s="134"/>
    </row>
    <row r="337" spans="1:17" ht="33.950000000000003" customHeight="1" x14ac:dyDescent="0.25">
      <c r="A337" s="133"/>
      <c r="B337" s="140"/>
      <c r="C337" s="1051"/>
      <c r="D337" s="1052"/>
      <c r="E337" s="242"/>
      <c r="F337" s="242"/>
      <c r="G337" s="157"/>
      <c r="H337" s="194"/>
      <c r="I337" s="241"/>
      <c r="J337" s="457"/>
      <c r="K337" s="140"/>
      <c r="L337" s="134"/>
    </row>
    <row r="338" spans="1:17" ht="33.950000000000003" customHeight="1" x14ac:dyDescent="0.25">
      <c r="A338" s="133"/>
      <c r="B338" s="140"/>
      <c r="C338" s="1051"/>
      <c r="D338" s="1052"/>
      <c r="E338" s="242"/>
      <c r="F338" s="242"/>
      <c r="G338" s="157"/>
      <c r="H338" s="194"/>
      <c r="I338" s="241"/>
      <c r="J338" s="457"/>
      <c r="K338" s="140"/>
      <c r="L338" s="134"/>
    </row>
    <row r="339" spans="1:17" ht="33.950000000000003" customHeight="1" x14ac:dyDescent="0.25">
      <c r="A339" s="133"/>
      <c r="B339" s="140"/>
      <c r="C339" s="1051"/>
      <c r="D339" s="1052"/>
      <c r="E339" s="242"/>
      <c r="F339" s="242"/>
      <c r="G339" s="157"/>
      <c r="H339" s="194"/>
      <c r="I339" s="241"/>
      <c r="J339" s="457"/>
      <c r="K339" s="140"/>
      <c r="L339" s="134"/>
    </row>
    <row r="340" spans="1:17" ht="33.950000000000003" customHeight="1" x14ac:dyDescent="0.25">
      <c r="A340" s="133"/>
      <c r="B340" s="140"/>
      <c r="C340" s="1051"/>
      <c r="D340" s="1052"/>
      <c r="E340" s="242"/>
      <c r="F340" s="242"/>
      <c r="G340" s="157"/>
      <c r="H340" s="194"/>
      <c r="I340" s="241"/>
      <c r="J340" s="457"/>
      <c r="K340" s="140"/>
      <c r="L340" s="134"/>
    </row>
    <row r="341" spans="1:17" ht="33.950000000000003" customHeight="1" x14ac:dyDescent="0.25">
      <c r="A341" s="133"/>
      <c r="B341" s="140"/>
      <c r="C341" s="1051"/>
      <c r="D341" s="1052"/>
      <c r="E341" s="242"/>
      <c r="F341" s="242"/>
      <c r="G341" s="157"/>
      <c r="H341" s="194"/>
      <c r="I341" s="241"/>
      <c r="J341" s="457"/>
      <c r="K341" s="140"/>
      <c r="L341" s="134"/>
    </row>
    <row r="342" spans="1:17" ht="33.950000000000003" customHeight="1" x14ac:dyDescent="0.25">
      <c r="A342" s="133"/>
      <c r="B342" s="140"/>
      <c r="C342" s="1051"/>
      <c r="D342" s="1052"/>
      <c r="E342" s="242"/>
      <c r="F342" s="242"/>
      <c r="G342" s="157"/>
      <c r="H342" s="194"/>
      <c r="I342" s="241"/>
      <c r="J342" s="457"/>
      <c r="K342" s="140"/>
      <c r="L342" s="134"/>
    </row>
    <row r="343" spans="1:17" ht="33.950000000000003" customHeight="1" x14ac:dyDescent="0.25">
      <c r="A343" s="133"/>
      <c r="B343" s="140"/>
      <c r="C343" s="1051"/>
      <c r="D343" s="1052"/>
      <c r="E343" s="242"/>
      <c r="F343" s="242"/>
      <c r="G343" s="157"/>
      <c r="H343" s="194"/>
      <c r="I343" s="241"/>
      <c r="J343" s="457"/>
      <c r="K343" s="140"/>
      <c r="L343" s="134"/>
    </row>
    <row r="344" spans="1:17" ht="33.950000000000003" customHeight="1" x14ac:dyDescent="0.25">
      <c r="A344" s="133"/>
      <c r="B344" s="140"/>
      <c r="C344" s="1051"/>
      <c r="D344" s="1052"/>
      <c r="E344" s="242"/>
      <c r="F344" s="242"/>
      <c r="G344" s="157"/>
      <c r="H344" s="194"/>
      <c r="I344" s="241"/>
      <c r="J344" s="457"/>
      <c r="K344" s="140"/>
      <c r="L344" s="134"/>
    </row>
    <row r="345" spans="1:17" ht="33.950000000000003" customHeight="1" x14ac:dyDescent="0.25">
      <c r="A345" s="133"/>
      <c r="B345" s="140"/>
      <c r="C345" s="1051"/>
      <c r="D345" s="1052"/>
      <c r="E345" s="242"/>
      <c r="F345" s="242"/>
      <c r="G345" s="157"/>
      <c r="H345" s="194"/>
      <c r="I345" s="241"/>
      <c r="J345" s="457"/>
      <c r="K345" s="140"/>
      <c r="L345" s="134"/>
    </row>
    <row r="346" spans="1:17" ht="33.950000000000003" customHeight="1" x14ac:dyDescent="0.25">
      <c r="A346" s="133"/>
      <c r="B346" s="140"/>
      <c r="C346" s="1051"/>
      <c r="D346" s="1052"/>
      <c r="E346" s="242"/>
      <c r="F346" s="242"/>
      <c r="G346" s="157"/>
      <c r="H346" s="194"/>
      <c r="I346" s="241"/>
      <c r="J346" s="457"/>
      <c r="K346" s="140"/>
      <c r="L346" s="134"/>
    </row>
    <row r="347" spans="1:17" ht="33.950000000000003" customHeight="1" x14ac:dyDescent="0.25">
      <c r="A347" s="133"/>
      <c r="B347" s="140"/>
      <c r="C347" s="1051"/>
      <c r="D347" s="1052"/>
      <c r="E347" s="242"/>
      <c r="F347" s="242"/>
      <c r="G347" s="157"/>
      <c r="H347" s="194"/>
      <c r="I347" s="241"/>
      <c r="J347" s="457"/>
      <c r="K347" s="140"/>
      <c r="L347" s="134"/>
    </row>
    <row r="348" spans="1:17" ht="33.950000000000003" customHeight="1" x14ac:dyDescent="0.25">
      <c r="A348" s="133"/>
      <c r="B348" s="140"/>
      <c r="C348" s="1051"/>
      <c r="D348" s="1052"/>
      <c r="E348" s="242"/>
      <c r="F348" s="242"/>
      <c r="G348" s="157"/>
      <c r="H348" s="194"/>
      <c r="I348" s="241"/>
      <c r="J348" s="457"/>
      <c r="K348" s="140"/>
      <c r="L348" s="134"/>
    </row>
    <row r="349" spans="1:17" ht="33.950000000000003" customHeight="1" x14ac:dyDescent="0.25">
      <c r="A349" s="133"/>
      <c r="B349" s="140"/>
      <c r="C349" s="1051"/>
      <c r="D349" s="1052"/>
      <c r="E349" s="242"/>
      <c r="F349" s="242"/>
      <c r="G349" s="157"/>
      <c r="H349" s="194"/>
      <c r="I349" s="241"/>
      <c r="J349" s="457"/>
      <c r="K349" s="140"/>
      <c r="L349" s="134"/>
    </row>
    <row r="350" spans="1:17" ht="22.5" customHeight="1" x14ac:dyDescent="0.3">
      <c r="A350" s="133"/>
      <c r="D350" s="136"/>
      <c r="E350" s="1057" t="s">
        <v>200</v>
      </c>
      <c r="F350" s="1057"/>
      <c r="G350" s="1057"/>
      <c r="H350" s="1057"/>
      <c r="I350" s="1057"/>
      <c r="J350" s="1057"/>
      <c r="K350" s="238">
        <f>SUMIFS($H$12:$H$349,$K$12:$K$349,"Habilitación de partida por cierre de brecha ")</f>
        <v>0</v>
      </c>
      <c r="L350" s="134"/>
      <c r="N350" s="1055"/>
      <c r="O350" s="1055"/>
      <c r="P350" s="1055"/>
      <c r="Q350" s="1055"/>
    </row>
    <row r="351" spans="1:17" ht="20.100000000000001" customHeight="1" x14ac:dyDescent="0.25">
      <c r="A351" s="133"/>
      <c r="D351" s="136"/>
      <c r="E351" s="1057" t="s">
        <v>185</v>
      </c>
      <c r="F351" s="1057"/>
      <c r="G351" s="1057"/>
      <c r="H351" s="1057"/>
      <c r="I351" s="1057"/>
      <c r="J351" s="1057"/>
      <c r="K351" s="238">
        <f>SUMIFS($H$12:$H$349,$K$12:$K$349,"Habilitación de partida con cargo al rubro de contrato ocasional")</f>
        <v>0</v>
      </c>
      <c r="L351" s="134"/>
    </row>
    <row r="352" spans="1:17" ht="20.100000000000001" customHeight="1" x14ac:dyDescent="0.25">
      <c r="A352" s="133"/>
      <c r="D352" s="136"/>
      <c r="E352" s="1057" t="s">
        <v>201</v>
      </c>
      <c r="F352" s="1057"/>
      <c r="G352" s="1057"/>
      <c r="H352" s="1057"/>
      <c r="I352" s="1057"/>
      <c r="J352" s="1057"/>
      <c r="K352" s="452">
        <f>SUM(K350:K351)</f>
        <v>0</v>
      </c>
      <c r="L352" s="134"/>
    </row>
    <row r="353" spans="1:12" ht="20.100000000000001" customHeight="1" x14ac:dyDescent="0.25">
      <c r="A353" s="133"/>
      <c r="D353" s="136"/>
      <c r="E353" s="136"/>
      <c r="F353" s="137"/>
      <c r="G353" s="180"/>
      <c r="H353" s="180"/>
      <c r="I353" s="180"/>
      <c r="J353" s="180"/>
      <c r="K353" s="231"/>
      <c r="L353" s="134"/>
    </row>
    <row r="354" spans="1:12" ht="20.100000000000001" customHeight="1" x14ac:dyDescent="0.25">
      <c r="A354" s="133"/>
      <c r="D354" s="136"/>
      <c r="E354" s="136"/>
      <c r="F354" s="137"/>
      <c r="G354" s="180"/>
      <c r="H354" s="180"/>
      <c r="I354" s="180"/>
      <c r="J354" s="180"/>
      <c r="K354" s="183"/>
      <c r="L354" s="134"/>
    </row>
    <row r="355" spans="1:12" ht="20.100000000000001" customHeight="1" x14ac:dyDescent="0.25">
      <c r="A355" s="133"/>
      <c r="D355" s="136"/>
      <c r="E355" s="1062" t="s">
        <v>154</v>
      </c>
      <c r="F355" s="1062"/>
      <c r="G355" s="1062"/>
      <c r="H355" s="1062"/>
      <c r="I355" s="393"/>
      <c r="J355" s="137"/>
      <c r="K355" s="137"/>
      <c r="L355" s="134"/>
    </row>
    <row r="356" spans="1:12" ht="20.100000000000001" customHeight="1" thickBot="1" x14ac:dyDescent="0.3">
      <c r="A356" s="138"/>
      <c r="B356" s="1054" t="s">
        <v>442</v>
      </c>
      <c r="C356" s="1054"/>
      <c r="D356" s="1054"/>
      <c r="E356" s="1054"/>
      <c r="F356" s="1054"/>
      <c r="G356" s="1054"/>
      <c r="H356" s="1054"/>
      <c r="I356" s="1054"/>
      <c r="J356" s="1054"/>
      <c r="K356" s="387"/>
      <c r="L356" s="182"/>
    </row>
  </sheetData>
  <sheetProtection algorithmName="SHA-512" hashValue="hjj1ujmlk/PDlD9LKPRs2hOTX9dUMw2VKrtZstyJQbhhALpYruKyGmHocCf5PF1uU6IDbAmTKRAkPqaH2xvcAQ==" saltValue="S5WaNuj0HNFjVzQd/Y5CRg==" spinCount="100000" sheet="1" objects="1" scenarios="1"/>
  <protectedRanges>
    <protectedRange sqref="C12:F349" name="Rango4"/>
    <protectedRange sqref="A7:B9 I9 F7 L7:AB9 J7:J9" name="Rango2"/>
    <protectedRange sqref="K7:K9" name="Rango2_1"/>
    <protectedRange sqref="B12:B349" name="Rango3"/>
  </protectedRanges>
  <mergeCells count="359">
    <mergeCell ref="E355:H355"/>
    <mergeCell ref="C332:D332"/>
    <mergeCell ref="C333:D333"/>
    <mergeCell ref="C334:D334"/>
    <mergeCell ref="C335:D335"/>
    <mergeCell ref="C336:D336"/>
    <mergeCell ref="C337:D337"/>
    <mergeCell ref="C348:D348"/>
    <mergeCell ref="C338:D338"/>
    <mergeCell ref="C340:D340"/>
    <mergeCell ref="C341:D341"/>
    <mergeCell ref="C342:D342"/>
    <mergeCell ref="C343:D343"/>
    <mergeCell ref="C344:D344"/>
    <mergeCell ref="C345:D345"/>
    <mergeCell ref="C346:D346"/>
    <mergeCell ref="C347:D347"/>
    <mergeCell ref="E352:J352"/>
    <mergeCell ref="E351:J351"/>
    <mergeCell ref="C323:D323"/>
    <mergeCell ref="C324:D324"/>
    <mergeCell ref="C325:D325"/>
    <mergeCell ref="C326:D326"/>
    <mergeCell ref="C327:D327"/>
    <mergeCell ref="C328:D328"/>
    <mergeCell ref="C329:D329"/>
    <mergeCell ref="C330:D330"/>
    <mergeCell ref="C331:D331"/>
    <mergeCell ref="C314:D314"/>
    <mergeCell ref="C315:D315"/>
    <mergeCell ref="C316:D316"/>
    <mergeCell ref="C317:D317"/>
    <mergeCell ref="C318:D318"/>
    <mergeCell ref="C319:D319"/>
    <mergeCell ref="C320:D320"/>
    <mergeCell ref="C321:D321"/>
    <mergeCell ref="C322:D322"/>
    <mergeCell ref="C304:D304"/>
    <mergeCell ref="C305:D305"/>
    <mergeCell ref="C306:D306"/>
    <mergeCell ref="C307:D307"/>
    <mergeCell ref="C308:D308"/>
    <mergeCell ref="C309:D309"/>
    <mergeCell ref="C311:D311"/>
    <mergeCell ref="C312:D312"/>
    <mergeCell ref="C313:D313"/>
    <mergeCell ref="C295:D295"/>
    <mergeCell ref="C296:D296"/>
    <mergeCell ref="C297:D297"/>
    <mergeCell ref="C298:D298"/>
    <mergeCell ref="C299:D299"/>
    <mergeCell ref="C300:D300"/>
    <mergeCell ref="C301:D301"/>
    <mergeCell ref="C302:D302"/>
    <mergeCell ref="C303:D303"/>
    <mergeCell ref="C286:D286"/>
    <mergeCell ref="C287:D287"/>
    <mergeCell ref="C288:D288"/>
    <mergeCell ref="C289:D289"/>
    <mergeCell ref="C290:D290"/>
    <mergeCell ref="C291:D291"/>
    <mergeCell ref="C292:D292"/>
    <mergeCell ref="C293:D293"/>
    <mergeCell ref="C294:D294"/>
    <mergeCell ref="C277:D277"/>
    <mergeCell ref="C278:D278"/>
    <mergeCell ref="C279:D279"/>
    <mergeCell ref="C280:D280"/>
    <mergeCell ref="C281:D281"/>
    <mergeCell ref="C282:D282"/>
    <mergeCell ref="C283:D283"/>
    <mergeCell ref="C284:D284"/>
    <mergeCell ref="C285:D285"/>
    <mergeCell ref="C268:D268"/>
    <mergeCell ref="C269:D269"/>
    <mergeCell ref="C270:D270"/>
    <mergeCell ref="C271:D271"/>
    <mergeCell ref="C272:D272"/>
    <mergeCell ref="C273:D273"/>
    <mergeCell ref="C274:D274"/>
    <mergeCell ref="C275:D275"/>
    <mergeCell ref="C276:D276"/>
    <mergeCell ref="C259:D259"/>
    <mergeCell ref="C260:D260"/>
    <mergeCell ref="C261:D261"/>
    <mergeCell ref="C262:D262"/>
    <mergeCell ref="C263:D263"/>
    <mergeCell ref="C264:D264"/>
    <mergeCell ref="C265:D265"/>
    <mergeCell ref="C266:D266"/>
    <mergeCell ref="C267:D267"/>
    <mergeCell ref="C250:D250"/>
    <mergeCell ref="C251:D251"/>
    <mergeCell ref="C252:D252"/>
    <mergeCell ref="C253:D253"/>
    <mergeCell ref="C254:D254"/>
    <mergeCell ref="C255:D255"/>
    <mergeCell ref="C256:D256"/>
    <mergeCell ref="C257:D257"/>
    <mergeCell ref="C258:D258"/>
    <mergeCell ref="C241:D241"/>
    <mergeCell ref="C242:D242"/>
    <mergeCell ref="C243:D243"/>
    <mergeCell ref="C244:D244"/>
    <mergeCell ref="C245:D245"/>
    <mergeCell ref="C246:D246"/>
    <mergeCell ref="C247:D247"/>
    <mergeCell ref="C248:D248"/>
    <mergeCell ref="C249:D249"/>
    <mergeCell ref="C232:D232"/>
    <mergeCell ref="C233:D233"/>
    <mergeCell ref="C234:D234"/>
    <mergeCell ref="C235:D235"/>
    <mergeCell ref="C236:D236"/>
    <mergeCell ref="C237:D237"/>
    <mergeCell ref="C238:D238"/>
    <mergeCell ref="C239:D239"/>
    <mergeCell ref="C240:D240"/>
    <mergeCell ref="C223:D223"/>
    <mergeCell ref="C224:D224"/>
    <mergeCell ref="C225:D225"/>
    <mergeCell ref="C226:D226"/>
    <mergeCell ref="C227:D227"/>
    <mergeCell ref="C228:D228"/>
    <mergeCell ref="C229:D229"/>
    <mergeCell ref="C230:D230"/>
    <mergeCell ref="C231:D231"/>
    <mergeCell ref="C214:D214"/>
    <mergeCell ref="C215:D215"/>
    <mergeCell ref="C216:D216"/>
    <mergeCell ref="C217:D217"/>
    <mergeCell ref="C218:D218"/>
    <mergeCell ref="C219:D219"/>
    <mergeCell ref="C220:D220"/>
    <mergeCell ref="C221:D221"/>
    <mergeCell ref="C222:D222"/>
    <mergeCell ref="C205:D205"/>
    <mergeCell ref="C206:D206"/>
    <mergeCell ref="C207:D207"/>
    <mergeCell ref="C208:D208"/>
    <mergeCell ref="C209:D209"/>
    <mergeCell ref="C210:D210"/>
    <mergeCell ref="C211:D211"/>
    <mergeCell ref="C212:D212"/>
    <mergeCell ref="C213:D213"/>
    <mergeCell ref="C196:D196"/>
    <mergeCell ref="C197:D197"/>
    <mergeCell ref="C198:D198"/>
    <mergeCell ref="C199:D199"/>
    <mergeCell ref="C200:D200"/>
    <mergeCell ref="C201:D201"/>
    <mergeCell ref="C202:D202"/>
    <mergeCell ref="C203:D203"/>
    <mergeCell ref="C204:D204"/>
    <mergeCell ref="C170:D170"/>
    <mergeCell ref="C171:D171"/>
    <mergeCell ref="C172:D172"/>
    <mergeCell ref="C173:D173"/>
    <mergeCell ref="C174:D174"/>
    <mergeCell ref="C175:D175"/>
    <mergeCell ref="C176:D176"/>
    <mergeCell ref="C177:D177"/>
    <mergeCell ref="C195:D195"/>
    <mergeCell ref="C192:D192"/>
    <mergeCell ref="C161:D161"/>
    <mergeCell ref="C162:D162"/>
    <mergeCell ref="C163:D163"/>
    <mergeCell ref="C164:D164"/>
    <mergeCell ref="C165:D165"/>
    <mergeCell ref="C166:D166"/>
    <mergeCell ref="C167:D167"/>
    <mergeCell ref="C168:D168"/>
    <mergeCell ref="C169:D169"/>
    <mergeCell ref="C152:D152"/>
    <mergeCell ref="C153:D153"/>
    <mergeCell ref="C154:D154"/>
    <mergeCell ref="C155:D155"/>
    <mergeCell ref="C156:D156"/>
    <mergeCell ref="C157:D157"/>
    <mergeCell ref="C158:D158"/>
    <mergeCell ref="C159:D159"/>
    <mergeCell ref="C160:D160"/>
    <mergeCell ref="C143:D143"/>
    <mergeCell ref="C144:D144"/>
    <mergeCell ref="C145:D145"/>
    <mergeCell ref="C146:D146"/>
    <mergeCell ref="C147:D147"/>
    <mergeCell ref="C148:D148"/>
    <mergeCell ref="C149:D149"/>
    <mergeCell ref="C150:D150"/>
    <mergeCell ref="C151:D151"/>
    <mergeCell ref="C66:D66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61:D61"/>
    <mergeCell ref="C62:D62"/>
    <mergeCell ref="C63:D63"/>
    <mergeCell ref="C64:D64"/>
    <mergeCell ref="C65:D65"/>
    <mergeCell ref="C56:D56"/>
    <mergeCell ref="C57:D57"/>
    <mergeCell ref="C58:D58"/>
    <mergeCell ref="C59:D59"/>
    <mergeCell ref="C60:D60"/>
    <mergeCell ref="C67:D67"/>
    <mergeCell ref="C68:D68"/>
    <mergeCell ref="C69:D69"/>
    <mergeCell ref="C70:D70"/>
    <mergeCell ref="C71:D71"/>
    <mergeCell ref="C90:D90"/>
    <mergeCell ref="C91:D91"/>
    <mergeCell ref="C92:D92"/>
    <mergeCell ref="C93:D93"/>
    <mergeCell ref="C72:D72"/>
    <mergeCell ref="C73:D73"/>
    <mergeCell ref="C74:D74"/>
    <mergeCell ref="C75:D75"/>
    <mergeCell ref="C76:D76"/>
    <mergeCell ref="C77:D77"/>
    <mergeCell ref="C78:D78"/>
    <mergeCell ref="C79:D79"/>
    <mergeCell ref="C80:D80"/>
    <mergeCell ref="C81:D81"/>
    <mergeCell ref="C82:D82"/>
    <mergeCell ref="C83:D83"/>
    <mergeCell ref="C84:D84"/>
    <mergeCell ref="C122:D122"/>
    <mergeCell ref="C123:D123"/>
    <mergeCell ref="C94:D94"/>
    <mergeCell ref="C85:D85"/>
    <mergeCell ref="C86:D86"/>
    <mergeCell ref="C87:D87"/>
    <mergeCell ref="C88:D88"/>
    <mergeCell ref="C89:D89"/>
    <mergeCell ref="C105:D105"/>
    <mergeCell ref="C106:D106"/>
    <mergeCell ref="C107:D107"/>
    <mergeCell ref="C100:D100"/>
    <mergeCell ref="C101:D101"/>
    <mergeCell ref="C102:D102"/>
    <mergeCell ref="C103:D103"/>
    <mergeCell ref="C104:D104"/>
    <mergeCell ref="C95:D95"/>
    <mergeCell ref="C96:D96"/>
    <mergeCell ref="C97:D97"/>
    <mergeCell ref="C98:D98"/>
    <mergeCell ref="C99:D99"/>
    <mergeCell ref="N13:Q13"/>
    <mergeCell ref="N12:Q12"/>
    <mergeCell ref="E350:J350"/>
    <mergeCell ref="E10:K10"/>
    <mergeCell ref="B8:E8"/>
    <mergeCell ref="A9:L9"/>
    <mergeCell ref="C14:D14"/>
    <mergeCell ref="C15:D15"/>
    <mergeCell ref="C27:D27"/>
    <mergeCell ref="C17:D17"/>
    <mergeCell ref="C22:D22"/>
    <mergeCell ref="C25:D25"/>
    <mergeCell ref="C26:D26"/>
    <mergeCell ref="C23:D23"/>
    <mergeCell ref="C24:D24"/>
    <mergeCell ref="C183:D183"/>
    <mergeCell ref="C111:D111"/>
    <mergeCell ref="C112:D112"/>
    <mergeCell ref="C113:D113"/>
    <mergeCell ref="C114:D114"/>
    <mergeCell ref="C115:D115"/>
    <mergeCell ref="C116:D116"/>
    <mergeCell ref="C117:D117"/>
    <mergeCell ref="C118:D118"/>
    <mergeCell ref="N350:Q350"/>
    <mergeCell ref="C130:D130"/>
    <mergeCell ref="C178:D178"/>
    <mergeCell ref="C179:D179"/>
    <mergeCell ref="C180:D180"/>
    <mergeCell ref="C181:D181"/>
    <mergeCell ref="C182:D182"/>
    <mergeCell ref="C339:D339"/>
    <mergeCell ref="C194:D194"/>
    <mergeCell ref="C310:D310"/>
    <mergeCell ref="C185:D185"/>
    <mergeCell ref="C184:D184"/>
    <mergeCell ref="C131:D131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40:D140"/>
    <mergeCell ref="C141:D141"/>
    <mergeCell ref="C142:D142"/>
    <mergeCell ref="C31:D31"/>
    <mergeCell ref="C32:D32"/>
    <mergeCell ref="C33:D33"/>
    <mergeCell ref="C34:D34"/>
    <mergeCell ref="C36:D36"/>
    <mergeCell ref="C41:D41"/>
    <mergeCell ref="C42:D42"/>
    <mergeCell ref="C187:D187"/>
    <mergeCell ref="C43:D43"/>
    <mergeCell ref="C44:D44"/>
    <mergeCell ref="C45:D45"/>
    <mergeCell ref="C46:D46"/>
    <mergeCell ref="C129:D129"/>
    <mergeCell ref="C108:D108"/>
    <mergeCell ref="C109:D109"/>
    <mergeCell ref="C110:D110"/>
    <mergeCell ref="C124:D124"/>
    <mergeCell ref="C125:D125"/>
    <mergeCell ref="C126:D126"/>
    <mergeCell ref="C127:D127"/>
    <mergeCell ref="C128:D128"/>
    <mergeCell ref="C119:D119"/>
    <mergeCell ref="C120:D120"/>
    <mergeCell ref="C121:D121"/>
    <mergeCell ref="C20:D20"/>
    <mergeCell ref="C21:D21"/>
    <mergeCell ref="B10:D10"/>
    <mergeCell ref="C12:D12"/>
    <mergeCell ref="C13:D13"/>
    <mergeCell ref="C18:D18"/>
    <mergeCell ref="C19:D19"/>
    <mergeCell ref="C16:D16"/>
    <mergeCell ref="B356:J356"/>
    <mergeCell ref="C349:D349"/>
    <mergeCell ref="C28:D28"/>
    <mergeCell ref="C29:D29"/>
    <mergeCell ref="C37:D37"/>
    <mergeCell ref="C38:D38"/>
    <mergeCell ref="C39:D39"/>
    <mergeCell ref="C193:D193"/>
    <mergeCell ref="C188:D188"/>
    <mergeCell ref="C186:D186"/>
    <mergeCell ref="C40:D40"/>
    <mergeCell ref="C189:D189"/>
    <mergeCell ref="C190:D190"/>
    <mergeCell ref="C191:D191"/>
    <mergeCell ref="C35:D35"/>
    <mergeCell ref="C30:D30"/>
    <mergeCell ref="F2:I3"/>
    <mergeCell ref="B2:E5"/>
    <mergeCell ref="F4:I4"/>
    <mergeCell ref="F5:I5"/>
    <mergeCell ref="F8:I8"/>
    <mergeCell ref="F7:I7"/>
    <mergeCell ref="B7:E7"/>
    <mergeCell ref="B6:J6"/>
    <mergeCell ref="C11:D11"/>
  </mergeCells>
  <dataValidations count="1">
    <dataValidation type="list" allowBlank="1" showInputMessage="1" showErrorMessage="1" sqref="K12:K349" xr:uid="{00000000-0002-0000-0600-000000000000}">
      <formula1>$N$12:$N$13</formula1>
    </dataValidation>
  </dataValidations>
  <pageMargins left="0.25" right="0.25" top="0.75" bottom="0.75" header="0.3" footer="0.3"/>
  <pageSetup paperSize="206" scale="66" orientation="landscape" r:id="rId1"/>
  <rowBreaks count="1" manualBreakCount="1">
    <brk id="179" max="11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600-000001000000}">
          <x14:formula1>
            <xm:f>Datos!$H$2:$H$11</xm:f>
          </x14:formula1>
          <xm:sqref>K7</xm:sqref>
        </x14:dataValidation>
        <x14:dataValidation type="list" allowBlank="1" showInputMessage="1" showErrorMessage="1" xr:uid="{00000000-0002-0000-0600-000002000000}">
          <x14:formula1>
            <xm:f>Datos!$I$2:$I$7</xm:f>
          </x14:formula1>
          <xm:sqref>F5:I5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9"/>
  <dimension ref="A1:AT524"/>
  <sheetViews>
    <sheetView view="pageBreakPreview" topLeftCell="I1" zoomScaleNormal="100" zoomScaleSheetLayoutView="100" workbookViewId="0">
      <selection activeCell="H5" sqref="H5:R5"/>
    </sheetView>
  </sheetViews>
  <sheetFormatPr baseColWidth="10" defaultColWidth="11.42578125" defaultRowHeight="13.5" customHeight="1" x14ac:dyDescent="0.25"/>
  <cols>
    <col min="1" max="1" width="1.28515625" style="41" customWidth="1"/>
    <col min="2" max="2" width="3.7109375" style="41" customWidth="1"/>
    <col min="3" max="3" width="9.85546875" style="41" customWidth="1"/>
    <col min="4" max="4" width="11.7109375" style="41" customWidth="1"/>
    <col min="5" max="6" width="13" style="41" customWidth="1"/>
    <col min="7" max="7" width="19.28515625" style="41" customWidth="1"/>
    <col min="8" max="8" width="11" style="41" customWidth="1"/>
    <col min="9" max="9" width="14.28515625" style="41" customWidth="1"/>
    <col min="10" max="10" width="16.140625" style="126" customWidth="1"/>
    <col min="11" max="11" width="12.7109375" style="126" customWidth="1"/>
    <col min="12" max="12" width="8.42578125" style="126" customWidth="1"/>
    <col min="13" max="13" width="5.42578125" style="126" customWidth="1"/>
    <col min="14" max="15" width="6.7109375" style="126" customWidth="1"/>
    <col min="16" max="16" width="39.28515625" style="126" customWidth="1"/>
    <col min="17" max="18" width="18.42578125" style="126" customWidth="1"/>
    <col min="19" max="19" width="19.140625" style="126" customWidth="1"/>
    <col min="20" max="20" width="28.28515625" style="128" customWidth="1"/>
    <col min="21" max="21" width="11.85546875" style="41" customWidth="1"/>
    <col min="22" max="22" width="3.42578125" style="128" customWidth="1"/>
    <col min="23" max="37" width="11.42578125" style="41" hidden="1" customWidth="1"/>
    <col min="38" max="38" width="3.28515625" style="41" hidden="1" customWidth="1"/>
    <col min="39" max="108" width="11.42578125" style="41" customWidth="1"/>
    <col min="109" max="16384" width="11.42578125" style="41"/>
  </cols>
  <sheetData>
    <row r="1" spans="1:46" ht="8.25" customHeight="1" x14ac:dyDescent="0.25">
      <c r="A1" s="50"/>
      <c r="B1" s="48"/>
      <c r="C1" s="48"/>
      <c r="D1" s="48"/>
      <c r="E1" s="48"/>
      <c r="F1" s="48"/>
      <c r="G1" s="48"/>
      <c r="H1" s="48"/>
      <c r="I1" s="48"/>
      <c r="J1" s="49"/>
      <c r="K1" s="49"/>
      <c r="L1" s="49"/>
      <c r="M1" s="49"/>
      <c r="N1" s="49"/>
      <c r="O1" s="49"/>
      <c r="P1" s="49"/>
      <c r="Q1" s="49"/>
      <c r="R1" s="49"/>
      <c r="S1" s="49"/>
    </row>
    <row r="2" spans="1:46" ht="12" customHeight="1" x14ac:dyDescent="0.25">
      <c r="A2" s="46"/>
      <c r="B2" s="1043"/>
      <c r="C2" s="1043"/>
      <c r="D2" s="1043"/>
      <c r="E2" s="1043"/>
      <c r="F2" s="1043"/>
      <c r="G2" s="1043"/>
      <c r="H2" s="1076" t="s">
        <v>601</v>
      </c>
      <c r="I2" s="1076"/>
      <c r="J2" s="1076"/>
      <c r="K2" s="1076"/>
      <c r="L2" s="1076"/>
      <c r="M2" s="1076"/>
      <c r="N2" s="1076"/>
      <c r="O2" s="1076"/>
      <c r="P2" s="1076"/>
      <c r="Q2" s="1076"/>
      <c r="R2" s="1076"/>
      <c r="S2" s="383" t="s">
        <v>45</v>
      </c>
      <c r="T2" s="1016">
        <f>Datos!K2</f>
        <v>45293</v>
      </c>
      <c r="U2" s="1016"/>
      <c r="V2" s="686"/>
      <c r="W2" s="128"/>
    </row>
    <row r="3" spans="1:46" ht="12" customHeight="1" x14ac:dyDescent="0.25">
      <c r="A3" s="46"/>
      <c r="B3" s="1043"/>
      <c r="C3" s="1043"/>
      <c r="D3" s="1043"/>
      <c r="E3" s="1043"/>
      <c r="F3" s="1043"/>
      <c r="G3" s="1043"/>
      <c r="H3" s="1076"/>
      <c r="I3" s="1076"/>
      <c r="J3" s="1076"/>
      <c r="K3" s="1076"/>
      <c r="L3" s="1076"/>
      <c r="M3" s="1076"/>
      <c r="N3" s="1076"/>
      <c r="O3" s="1076"/>
      <c r="P3" s="1076"/>
      <c r="Q3" s="1076"/>
      <c r="R3" s="1076"/>
      <c r="S3" s="383" t="s">
        <v>43</v>
      </c>
      <c r="T3" s="1017" t="s">
        <v>379</v>
      </c>
      <c r="U3" s="1017"/>
      <c r="V3" s="686"/>
      <c r="W3" s="128"/>
    </row>
    <row r="4" spans="1:46" ht="12" customHeight="1" x14ac:dyDescent="0.25">
      <c r="A4" s="46"/>
      <c r="B4" s="1043"/>
      <c r="C4" s="1043"/>
      <c r="D4" s="1043"/>
      <c r="E4" s="1043"/>
      <c r="F4" s="1043"/>
      <c r="G4" s="1043"/>
      <c r="H4" s="807" t="str">
        <f>'ÍNDICE 00'!C10</f>
        <v>LISTA DE ASIGNACIONES PARA CONTRATOS DE SERVICIOS OCASIONALES</v>
      </c>
      <c r="I4" s="807"/>
      <c r="J4" s="807"/>
      <c r="K4" s="807"/>
      <c r="L4" s="807"/>
      <c r="M4" s="807"/>
      <c r="N4" s="807"/>
      <c r="O4" s="807"/>
      <c r="P4" s="807"/>
      <c r="Q4" s="807"/>
      <c r="R4" s="807"/>
      <c r="S4" s="383" t="s">
        <v>46</v>
      </c>
      <c r="T4" s="1018" t="s">
        <v>333</v>
      </c>
      <c r="U4" s="1018"/>
      <c r="V4" s="686"/>
      <c r="W4" s="128"/>
    </row>
    <row r="5" spans="1:46" ht="12" customHeight="1" x14ac:dyDescent="0.25">
      <c r="A5" s="46"/>
      <c r="B5" s="1043"/>
      <c r="C5" s="1043"/>
      <c r="D5" s="1043"/>
      <c r="E5" s="1043"/>
      <c r="F5" s="1043"/>
      <c r="G5" s="1043"/>
      <c r="H5" s="1077" t="s">
        <v>365</v>
      </c>
      <c r="I5" s="1077"/>
      <c r="J5" s="1077"/>
      <c r="K5" s="1077"/>
      <c r="L5" s="1077"/>
      <c r="M5" s="1077"/>
      <c r="N5" s="1077"/>
      <c r="O5" s="1077"/>
      <c r="P5" s="1077"/>
      <c r="Q5" s="1077"/>
      <c r="R5" s="1077"/>
      <c r="S5" s="383" t="s">
        <v>41</v>
      </c>
      <c r="T5" s="1018" t="str">
        <f>'ÍNDICE 00'!I10</f>
        <v>PRO-MDT-PTH-01 FOR 10 EXT</v>
      </c>
      <c r="U5" s="1018"/>
      <c r="V5" s="686"/>
      <c r="W5" s="128"/>
    </row>
    <row r="6" spans="1:46" ht="14.25" customHeight="1" x14ac:dyDescent="0.25">
      <c r="A6" s="46"/>
      <c r="B6" s="955"/>
      <c r="C6" s="955"/>
      <c r="D6" s="955"/>
      <c r="E6" s="955"/>
      <c r="F6" s="955"/>
      <c r="G6" s="955"/>
      <c r="H6" s="955"/>
      <c r="I6" s="955"/>
      <c r="J6" s="955"/>
      <c r="K6" s="955"/>
      <c r="L6" s="955"/>
      <c r="M6" s="955"/>
      <c r="N6" s="955"/>
      <c r="O6" s="955"/>
      <c r="P6" s="243"/>
      <c r="Q6" s="243"/>
      <c r="R6" s="243"/>
      <c r="S6" s="243"/>
      <c r="V6" s="686"/>
    </row>
    <row r="7" spans="1:46" s="40" customFormat="1" ht="17.25" customHeight="1" x14ac:dyDescent="0.3">
      <c r="A7" s="3"/>
      <c r="B7" s="795" t="s">
        <v>37</v>
      </c>
      <c r="C7" s="791"/>
      <c r="D7" s="791"/>
      <c r="E7" s="791"/>
      <c r="F7" s="791"/>
      <c r="G7" s="791"/>
      <c r="H7" s="811"/>
      <c r="I7" s="811"/>
      <c r="J7" s="811"/>
      <c r="K7" s="811"/>
      <c r="L7" s="811"/>
      <c r="M7" s="811"/>
      <c r="N7" s="811"/>
      <c r="O7" s="811"/>
      <c r="P7" s="388" t="s">
        <v>59</v>
      </c>
      <c r="Q7" s="811"/>
      <c r="R7" s="811"/>
      <c r="S7" s="811"/>
      <c r="T7" s="811"/>
      <c r="U7" s="812"/>
      <c r="V7" s="686"/>
      <c r="W7" s="239"/>
      <c r="X7" s="42"/>
      <c r="Y7" s="41"/>
      <c r="Z7" s="41"/>
      <c r="AA7" s="45"/>
      <c r="AB7" s="41"/>
      <c r="AC7" s="56"/>
      <c r="AD7" s="41"/>
      <c r="AE7" s="45"/>
      <c r="AF7" s="41"/>
      <c r="AG7" s="56"/>
      <c r="AH7" s="41"/>
      <c r="AI7" s="45"/>
      <c r="AJ7" s="41"/>
      <c r="AK7" s="56"/>
      <c r="AL7" s="41"/>
      <c r="AM7" s="45"/>
      <c r="AN7" s="41"/>
      <c r="AO7" s="56"/>
      <c r="AP7" s="41"/>
      <c r="AQ7" s="45"/>
      <c r="AR7" s="41"/>
      <c r="AS7" s="56"/>
      <c r="AT7" s="41"/>
    </row>
    <row r="8" spans="1:46" s="40" customFormat="1" ht="17.25" customHeight="1" x14ac:dyDescent="0.25">
      <c r="A8" s="3"/>
      <c r="B8" s="1058" t="s">
        <v>158</v>
      </c>
      <c r="C8" s="794"/>
      <c r="D8" s="794"/>
      <c r="E8" s="794"/>
      <c r="F8" s="794"/>
      <c r="G8" s="794"/>
      <c r="H8" s="1047"/>
      <c r="I8" s="1047"/>
      <c r="J8" s="1047"/>
      <c r="K8" s="1047"/>
      <c r="L8" s="1047"/>
      <c r="M8" s="1047"/>
      <c r="N8" s="1047"/>
      <c r="O8" s="1047"/>
      <c r="P8" s="464" t="s">
        <v>79</v>
      </c>
      <c r="Q8" s="814"/>
      <c r="R8" s="814"/>
      <c r="S8" s="814"/>
      <c r="T8" s="814"/>
      <c r="U8" s="815"/>
      <c r="V8" s="686"/>
      <c r="W8" s="42"/>
      <c r="X8" s="41"/>
      <c r="Y8" s="41"/>
      <c r="Z8" s="45"/>
      <c r="AA8" s="41"/>
      <c r="AB8" s="56"/>
      <c r="AC8" s="41"/>
      <c r="AD8" s="45"/>
      <c r="AE8" s="41"/>
      <c r="AF8" s="56"/>
      <c r="AG8" s="41"/>
      <c r="AH8" s="45"/>
      <c r="AI8" s="41"/>
      <c r="AJ8" s="56"/>
      <c r="AK8" s="41"/>
      <c r="AL8" s="45"/>
      <c r="AM8" s="41"/>
      <c r="AN8" s="56"/>
      <c r="AO8" s="41"/>
      <c r="AP8" s="45"/>
      <c r="AQ8" s="41"/>
      <c r="AR8" s="56"/>
    </row>
    <row r="9" spans="1:46" s="40" customFormat="1" ht="9.9499999999999993" customHeight="1" x14ac:dyDescent="0.25">
      <c r="A9" s="3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42"/>
      <c r="V9" s="686"/>
      <c r="W9" s="42"/>
      <c r="X9" s="41"/>
      <c r="Y9" s="41"/>
      <c r="Z9" s="45"/>
      <c r="AA9" s="41"/>
      <c r="AB9" s="56"/>
      <c r="AC9" s="41"/>
      <c r="AD9" s="45"/>
      <c r="AE9" s="41"/>
      <c r="AF9" s="56"/>
      <c r="AG9" s="41"/>
      <c r="AH9" s="45"/>
      <c r="AI9" s="41"/>
      <c r="AJ9" s="56"/>
      <c r="AK9" s="41"/>
      <c r="AL9" s="45"/>
      <c r="AM9" s="41"/>
      <c r="AN9" s="56"/>
      <c r="AO9" s="41"/>
      <c r="AP9" s="45"/>
      <c r="AQ9" s="41"/>
      <c r="AR9" s="56"/>
    </row>
    <row r="10" spans="1:46" ht="16.5" customHeight="1" x14ac:dyDescent="0.25">
      <c r="A10" s="46"/>
      <c r="B10" s="1000" t="s">
        <v>38</v>
      </c>
      <c r="C10" s="1000"/>
      <c r="D10" s="1000"/>
      <c r="E10" s="1007"/>
      <c r="F10" s="1008"/>
      <c r="G10" s="1008"/>
      <c r="H10" s="1008"/>
      <c r="I10" s="1008"/>
      <c r="J10" s="1008"/>
      <c r="K10" s="1008"/>
      <c r="L10" s="1008"/>
      <c r="M10" s="1008"/>
      <c r="N10" s="1008"/>
      <c r="O10" s="1008"/>
      <c r="P10" s="1008"/>
      <c r="Q10" s="1008"/>
      <c r="R10" s="1008"/>
      <c r="S10" s="1008"/>
      <c r="T10" s="1008"/>
      <c r="U10" s="1009"/>
      <c r="V10" s="686"/>
    </row>
    <row r="11" spans="1:46" ht="15.75" customHeight="1" x14ac:dyDescent="0.25">
      <c r="A11" s="46"/>
      <c r="B11" s="989" t="s">
        <v>84</v>
      </c>
      <c r="C11" s="1071" t="s">
        <v>2</v>
      </c>
      <c r="D11" s="1073"/>
      <c r="E11" s="989" t="s">
        <v>128</v>
      </c>
      <c r="F11" s="1070" t="s">
        <v>443</v>
      </c>
      <c r="G11" s="989" t="s">
        <v>7</v>
      </c>
      <c r="H11" s="989" t="s">
        <v>9</v>
      </c>
      <c r="I11" s="989" t="s">
        <v>3</v>
      </c>
      <c r="J11" s="989" t="s">
        <v>6</v>
      </c>
      <c r="K11" s="989" t="s">
        <v>10</v>
      </c>
      <c r="L11" s="989" t="s">
        <v>11</v>
      </c>
      <c r="M11" s="989"/>
      <c r="N11" s="989"/>
      <c r="O11" s="989"/>
      <c r="P11" s="1070" t="s">
        <v>320</v>
      </c>
      <c r="Q11" s="1070" t="s">
        <v>5</v>
      </c>
      <c r="R11" s="1071" t="s">
        <v>183</v>
      </c>
      <c r="S11" s="989" t="s">
        <v>528</v>
      </c>
      <c r="T11" s="989" t="s">
        <v>529</v>
      </c>
      <c r="U11" s="1070" t="s">
        <v>614</v>
      </c>
      <c r="V11" s="686"/>
    </row>
    <row r="12" spans="1:46" ht="19.5" customHeight="1" x14ac:dyDescent="0.25">
      <c r="A12" s="46"/>
      <c r="B12" s="989"/>
      <c r="C12" s="1074"/>
      <c r="D12" s="1075"/>
      <c r="E12" s="989"/>
      <c r="F12" s="1005"/>
      <c r="G12" s="989"/>
      <c r="H12" s="989"/>
      <c r="I12" s="989"/>
      <c r="J12" s="989"/>
      <c r="K12" s="989"/>
      <c r="L12" s="989" t="s">
        <v>148</v>
      </c>
      <c r="M12" s="989"/>
      <c r="N12" s="989" t="s">
        <v>149</v>
      </c>
      <c r="O12" s="989"/>
      <c r="P12" s="1005"/>
      <c r="Q12" s="1005"/>
      <c r="R12" s="1072"/>
      <c r="S12" s="989"/>
      <c r="T12" s="989"/>
      <c r="U12" s="1005"/>
      <c r="V12" s="686"/>
    </row>
    <row r="13" spans="1:46" ht="33.950000000000003" customHeight="1" x14ac:dyDescent="0.25">
      <c r="A13" s="46"/>
      <c r="B13" s="142"/>
      <c r="C13" s="1065"/>
      <c r="D13" s="1066"/>
      <c r="E13" s="217"/>
      <c r="F13" s="482"/>
      <c r="G13" s="241"/>
      <c r="H13" s="194"/>
      <c r="I13" s="463"/>
      <c r="J13" s="241"/>
      <c r="K13" s="426"/>
      <c r="L13" s="1067"/>
      <c r="M13" s="1067"/>
      <c r="N13" s="1067"/>
      <c r="O13" s="1067"/>
      <c r="P13" s="320"/>
      <c r="Q13" s="320"/>
      <c r="R13" s="240"/>
      <c r="S13" s="672"/>
      <c r="T13" s="673"/>
      <c r="U13" s="687"/>
      <c r="V13" s="686"/>
      <c r="X13" s="41" t="s">
        <v>310</v>
      </c>
    </row>
    <row r="14" spans="1:46" ht="33.950000000000003" customHeight="1" x14ac:dyDescent="0.25">
      <c r="A14" s="46"/>
      <c r="B14" s="142"/>
      <c r="C14" s="1065"/>
      <c r="D14" s="1066"/>
      <c r="E14" s="217"/>
      <c r="F14" s="482"/>
      <c r="G14" s="241"/>
      <c r="H14" s="194"/>
      <c r="I14" s="463"/>
      <c r="J14" s="241"/>
      <c r="K14" s="426"/>
      <c r="L14" s="1067"/>
      <c r="M14" s="1067"/>
      <c r="N14" s="1067"/>
      <c r="O14" s="1067"/>
      <c r="P14" s="320"/>
      <c r="Q14" s="320"/>
      <c r="R14" s="240"/>
      <c r="S14" s="672"/>
      <c r="T14" s="673"/>
      <c r="U14" s="687"/>
      <c r="V14" s="686"/>
      <c r="X14" s="41" t="s">
        <v>317</v>
      </c>
    </row>
    <row r="15" spans="1:46" ht="33.950000000000003" customHeight="1" x14ac:dyDescent="0.25">
      <c r="A15" s="46"/>
      <c r="B15" s="142"/>
      <c r="C15" s="1065"/>
      <c r="D15" s="1066"/>
      <c r="E15" s="217"/>
      <c r="F15" s="482"/>
      <c r="G15" s="241"/>
      <c r="H15" s="194"/>
      <c r="I15" s="463"/>
      <c r="J15" s="241"/>
      <c r="K15" s="426"/>
      <c r="L15" s="1067"/>
      <c r="M15" s="1067"/>
      <c r="N15" s="1067"/>
      <c r="O15" s="1067"/>
      <c r="P15" s="320"/>
      <c r="Q15" s="320"/>
      <c r="R15" s="240"/>
      <c r="S15" s="672"/>
      <c r="T15" s="673"/>
      <c r="U15" s="687"/>
      <c r="V15" s="686"/>
      <c r="X15" s="41" t="s">
        <v>444</v>
      </c>
    </row>
    <row r="16" spans="1:46" ht="33.950000000000003" customHeight="1" x14ac:dyDescent="0.25">
      <c r="A16" s="46"/>
      <c r="B16" s="142"/>
      <c r="C16" s="1065"/>
      <c r="D16" s="1066"/>
      <c r="E16" s="217"/>
      <c r="F16" s="482"/>
      <c r="G16" s="241"/>
      <c r="H16" s="194"/>
      <c r="I16" s="463"/>
      <c r="J16" s="241"/>
      <c r="K16" s="426"/>
      <c r="L16" s="1067"/>
      <c r="M16" s="1067"/>
      <c r="N16" s="1067"/>
      <c r="O16" s="1067"/>
      <c r="P16" s="320"/>
      <c r="Q16" s="320"/>
      <c r="R16" s="240"/>
      <c r="S16" s="672"/>
      <c r="T16" s="673"/>
      <c r="U16" s="687"/>
      <c r="V16" s="686"/>
      <c r="X16" s="41" t="s">
        <v>445</v>
      </c>
    </row>
    <row r="17" spans="1:22" ht="33.950000000000003" customHeight="1" x14ac:dyDescent="0.25">
      <c r="A17" s="46"/>
      <c r="B17" s="142"/>
      <c r="C17" s="1065"/>
      <c r="D17" s="1066"/>
      <c r="E17" s="217"/>
      <c r="F17" s="482"/>
      <c r="G17" s="241"/>
      <c r="H17" s="194"/>
      <c r="I17" s="463"/>
      <c r="J17" s="241"/>
      <c r="K17" s="426"/>
      <c r="L17" s="1067"/>
      <c r="M17" s="1067"/>
      <c r="N17" s="1067"/>
      <c r="O17" s="1067"/>
      <c r="P17" s="320"/>
      <c r="Q17" s="320"/>
      <c r="R17" s="240"/>
      <c r="S17" s="672"/>
      <c r="T17" s="673"/>
      <c r="U17" s="687"/>
      <c r="V17" s="686"/>
    </row>
    <row r="18" spans="1:22" ht="33.950000000000003" customHeight="1" x14ac:dyDescent="0.25">
      <c r="A18" s="46"/>
      <c r="B18" s="142"/>
      <c r="C18" s="1065"/>
      <c r="D18" s="1066"/>
      <c r="E18" s="217"/>
      <c r="F18" s="482"/>
      <c r="G18" s="241"/>
      <c r="H18" s="194"/>
      <c r="I18" s="463"/>
      <c r="J18" s="241"/>
      <c r="K18" s="426"/>
      <c r="L18" s="1067"/>
      <c r="M18" s="1067"/>
      <c r="N18" s="1067"/>
      <c r="O18" s="1067"/>
      <c r="P18" s="320"/>
      <c r="Q18" s="320"/>
      <c r="R18" s="240"/>
      <c r="S18" s="672"/>
      <c r="T18" s="673"/>
      <c r="U18" s="687"/>
      <c r="V18" s="686"/>
    </row>
    <row r="19" spans="1:22" ht="33.950000000000003" customHeight="1" x14ac:dyDescent="0.25">
      <c r="A19" s="46"/>
      <c r="B19" s="142"/>
      <c r="C19" s="1065"/>
      <c r="D19" s="1066"/>
      <c r="E19" s="217"/>
      <c r="F19" s="482"/>
      <c r="G19" s="241"/>
      <c r="H19" s="194"/>
      <c r="I19" s="463"/>
      <c r="J19" s="241"/>
      <c r="K19" s="426"/>
      <c r="L19" s="1067"/>
      <c r="M19" s="1067"/>
      <c r="N19" s="1067"/>
      <c r="O19" s="1067"/>
      <c r="P19" s="320"/>
      <c r="Q19" s="320"/>
      <c r="R19" s="240"/>
      <c r="S19" s="672"/>
      <c r="T19" s="673"/>
      <c r="U19" s="687"/>
      <c r="V19" s="686"/>
    </row>
    <row r="20" spans="1:22" ht="33.950000000000003" customHeight="1" x14ac:dyDescent="0.25">
      <c r="A20" s="46"/>
      <c r="B20" s="142"/>
      <c r="C20" s="1065"/>
      <c r="D20" s="1066"/>
      <c r="E20" s="217"/>
      <c r="F20" s="482"/>
      <c r="G20" s="241"/>
      <c r="H20" s="194"/>
      <c r="I20" s="463"/>
      <c r="J20" s="241"/>
      <c r="K20" s="426"/>
      <c r="L20" s="1067"/>
      <c r="M20" s="1067"/>
      <c r="N20" s="1067"/>
      <c r="O20" s="1067"/>
      <c r="P20" s="320"/>
      <c r="Q20" s="320"/>
      <c r="R20" s="240"/>
      <c r="S20" s="672"/>
      <c r="T20" s="673"/>
      <c r="U20" s="687"/>
      <c r="V20" s="686"/>
    </row>
    <row r="21" spans="1:22" ht="33.950000000000003" customHeight="1" x14ac:dyDescent="0.25">
      <c r="A21" s="46"/>
      <c r="B21" s="142"/>
      <c r="C21" s="1065"/>
      <c r="D21" s="1066"/>
      <c r="E21" s="217"/>
      <c r="F21" s="482"/>
      <c r="G21" s="241"/>
      <c r="H21" s="194"/>
      <c r="I21" s="463"/>
      <c r="J21" s="241"/>
      <c r="K21" s="426"/>
      <c r="L21" s="1067"/>
      <c r="M21" s="1067"/>
      <c r="N21" s="1067"/>
      <c r="O21" s="1067"/>
      <c r="P21" s="320"/>
      <c r="Q21" s="320"/>
      <c r="R21" s="240"/>
      <c r="S21" s="672"/>
      <c r="T21" s="673"/>
      <c r="U21" s="687"/>
      <c r="V21" s="686"/>
    </row>
    <row r="22" spans="1:22" ht="33.950000000000003" customHeight="1" x14ac:dyDescent="0.25">
      <c r="A22" s="46"/>
      <c r="B22" s="142"/>
      <c r="C22" s="1065"/>
      <c r="D22" s="1066"/>
      <c r="E22" s="217"/>
      <c r="F22" s="482"/>
      <c r="G22" s="241"/>
      <c r="H22" s="194"/>
      <c r="I22" s="463"/>
      <c r="J22" s="241"/>
      <c r="K22" s="426"/>
      <c r="L22" s="1067"/>
      <c r="M22" s="1067"/>
      <c r="N22" s="1067"/>
      <c r="O22" s="1067"/>
      <c r="P22" s="320"/>
      <c r="Q22" s="320"/>
      <c r="R22" s="240"/>
      <c r="S22" s="672"/>
      <c r="T22" s="673"/>
      <c r="U22" s="687"/>
      <c r="V22" s="686"/>
    </row>
    <row r="23" spans="1:22" ht="33.950000000000003" customHeight="1" x14ac:dyDescent="0.25">
      <c r="A23" s="46"/>
      <c r="B23" s="142"/>
      <c r="C23" s="1065"/>
      <c r="D23" s="1066"/>
      <c r="E23" s="217"/>
      <c r="F23" s="482"/>
      <c r="G23" s="241"/>
      <c r="H23" s="194"/>
      <c r="I23" s="463"/>
      <c r="J23" s="241"/>
      <c r="K23" s="426"/>
      <c r="L23" s="1067"/>
      <c r="M23" s="1067"/>
      <c r="N23" s="1067"/>
      <c r="O23" s="1067"/>
      <c r="P23" s="320"/>
      <c r="Q23" s="320"/>
      <c r="R23" s="240"/>
      <c r="S23" s="672"/>
      <c r="T23" s="673"/>
      <c r="U23" s="687"/>
      <c r="V23" s="686"/>
    </row>
    <row r="24" spans="1:22" ht="33.950000000000003" customHeight="1" x14ac:dyDescent="0.25">
      <c r="A24" s="46"/>
      <c r="B24" s="142"/>
      <c r="C24" s="1065"/>
      <c r="D24" s="1066"/>
      <c r="E24" s="217"/>
      <c r="F24" s="482"/>
      <c r="G24" s="241"/>
      <c r="H24" s="194"/>
      <c r="I24" s="463"/>
      <c r="J24" s="241"/>
      <c r="K24" s="426"/>
      <c r="L24" s="1067"/>
      <c r="M24" s="1067"/>
      <c r="N24" s="1067"/>
      <c r="O24" s="1067"/>
      <c r="P24" s="320"/>
      <c r="Q24" s="320"/>
      <c r="R24" s="240"/>
      <c r="S24" s="672"/>
      <c r="T24" s="673"/>
      <c r="U24" s="687"/>
      <c r="V24" s="686"/>
    </row>
    <row r="25" spans="1:22" ht="33.950000000000003" customHeight="1" x14ac:dyDescent="0.25">
      <c r="A25" s="46"/>
      <c r="B25" s="142"/>
      <c r="C25" s="1065"/>
      <c r="D25" s="1066"/>
      <c r="E25" s="217"/>
      <c r="F25" s="482"/>
      <c r="G25" s="241"/>
      <c r="H25" s="194"/>
      <c r="I25" s="463"/>
      <c r="J25" s="241"/>
      <c r="K25" s="426"/>
      <c r="L25" s="1067"/>
      <c r="M25" s="1067"/>
      <c r="N25" s="1067"/>
      <c r="O25" s="1067"/>
      <c r="P25" s="320"/>
      <c r="Q25" s="320"/>
      <c r="R25" s="240"/>
      <c r="S25" s="672"/>
      <c r="T25" s="673"/>
      <c r="U25" s="687"/>
      <c r="V25" s="686"/>
    </row>
    <row r="26" spans="1:22" ht="33.950000000000003" customHeight="1" x14ac:dyDescent="0.25">
      <c r="A26" s="46"/>
      <c r="B26" s="142"/>
      <c r="C26" s="1065"/>
      <c r="D26" s="1066"/>
      <c r="E26" s="217"/>
      <c r="F26" s="482"/>
      <c r="G26" s="241"/>
      <c r="H26" s="194"/>
      <c r="I26" s="463"/>
      <c r="J26" s="241"/>
      <c r="K26" s="426"/>
      <c r="L26" s="1067"/>
      <c r="M26" s="1067"/>
      <c r="N26" s="1067"/>
      <c r="O26" s="1067"/>
      <c r="P26" s="320"/>
      <c r="Q26" s="320"/>
      <c r="R26" s="240"/>
      <c r="S26" s="672"/>
      <c r="T26" s="673"/>
      <c r="U26" s="687"/>
      <c r="V26" s="686"/>
    </row>
    <row r="27" spans="1:22" ht="33.950000000000003" customHeight="1" x14ac:dyDescent="0.25">
      <c r="A27" s="46"/>
      <c r="B27" s="142"/>
      <c r="C27" s="1065"/>
      <c r="D27" s="1066"/>
      <c r="E27" s="217"/>
      <c r="F27" s="482"/>
      <c r="G27" s="241"/>
      <c r="H27" s="194"/>
      <c r="I27" s="463"/>
      <c r="J27" s="241"/>
      <c r="K27" s="426"/>
      <c r="L27" s="1067"/>
      <c r="M27" s="1067"/>
      <c r="N27" s="1067"/>
      <c r="O27" s="1067"/>
      <c r="P27" s="320"/>
      <c r="Q27" s="320"/>
      <c r="R27" s="240"/>
      <c r="S27" s="672"/>
      <c r="T27" s="673"/>
      <c r="U27" s="687"/>
      <c r="V27" s="686"/>
    </row>
    <row r="28" spans="1:22" ht="33.950000000000003" customHeight="1" x14ac:dyDescent="0.25">
      <c r="A28" s="46"/>
      <c r="B28" s="142"/>
      <c r="C28" s="1065"/>
      <c r="D28" s="1066"/>
      <c r="E28" s="217"/>
      <c r="F28" s="482"/>
      <c r="G28" s="241"/>
      <c r="H28" s="194"/>
      <c r="I28" s="463"/>
      <c r="J28" s="241"/>
      <c r="K28" s="426"/>
      <c r="L28" s="1067"/>
      <c r="M28" s="1067"/>
      <c r="N28" s="1067"/>
      <c r="O28" s="1067"/>
      <c r="P28" s="320"/>
      <c r="Q28" s="320"/>
      <c r="R28" s="240"/>
      <c r="S28" s="672"/>
      <c r="T28" s="673"/>
      <c r="U28" s="687"/>
      <c r="V28" s="686"/>
    </row>
    <row r="29" spans="1:22" ht="33.950000000000003" customHeight="1" x14ac:dyDescent="0.25">
      <c r="A29" s="46"/>
      <c r="B29" s="142"/>
      <c r="C29" s="1065"/>
      <c r="D29" s="1066"/>
      <c r="E29" s="217"/>
      <c r="F29" s="482"/>
      <c r="G29" s="241"/>
      <c r="H29" s="194"/>
      <c r="I29" s="463"/>
      <c r="J29" s="241"/>
      <c r="K29" s="426"/>
      <c r="L29" s="1067"/>
      <c r="M29" s="1067"/>
      <c r="N29" s="1067"/>
      <c r="O29" s="1067"/>
      <c r="P29" s="320"/>
      <c r="Q29" s="320"/>
      <c r="R29" s="240"/>
      <c r="S29" s="672"/>
      <c r="T29" s="673"/>
      <c r="U29" s="687"/>
      <c r="V29" s="686"/>
    </row>
    <row r="30" spans="1:22" ht="33.950000000000003" customHeight="1" x14ac:dyDescent="0.25">
      <c r="A30" s="46"/>
      <c r="B30" s="142"/>
      <c r="C30" s="1065"/>
      <c r="D30" s="1066"/>
      <c r="E30" s="217"/>
      <c r="F30" s="482"/>
      <c r="G30" s="241"/>
      <c r="H30" s="194"/>
      <c r="I30" s="463"/>
      <c r="J30" s="241"/>
      <c r="K30" s="426"/>
      <c r="L30" s="1067"/>
      <c r="M30" s="1067"/>
      <c r="N30" s="1067"/>
      <c r="O30" s="1067"/>
      <c r="P30" s="320"/>
      <c r="Q30" s="320"/>
      <c r="R30" s="240"/>
      <c r="S30" s="672"/>
      <c r="T30" s="673"/>
      <c r="U30" s="687"/>
      <c r="V30" s="686"/>
    </row>
    <row r="31" spans="1:22" ht="33.950000000000003" customHeight="1" x14ac:dyDescent="0.25">
      <c r="A31" s="46"/>
      <c r="B31" s="142"/>
      <c r="C31" s="1065"/>
      <c r="D31" s="1066"/>
      <c r="E31" s="217"/>
      <c r="F31" s="482"/>
      <c r="G31" s="241"/>
      <c r="H31" s="194"/>
      <c r="I31" s="463"/>
      <c r="J31" s="241"/>
      <c r="K31" s="426"/>
      <c r="L31" s="1067"/>
      <c r="M31" s="1067"/>
      <c r="N31" s="1067"/>
      <c r="O31" s="1067"/>
      <c r="P31" s="320"/>
      <c r="Q31" s="320"/>
      <c r="R31" s="240"/>
      <c r="S31" s="672"/>
      <c r="T31" s="673"/>
      <c r="U31" s="687"/>
      <c r="V31" s="686"/>
    </row>
    <row r="32" spans="1:22" ht="33.950000000000003" customHeight="1" x14ac:dyDescent="0.25">
      <c r="A32" s="46"/>
      <c r="B32" s="142"/>
      <c r="C32" s="1065"/>
      <c r="D32" s="1066"/>
      <c r="E32" s="217"/>
      <c r="F32" s="482"/>
      <c r="G32" s="241"/>
      <c r="H32" s="194"/>
      <c r="I32" s="463"/>
      <c r="J32" s="241"/>
      <c r="K32" s="426"/>
      <c r="L32" s="1067"/>
      <c r="M32" s="1067"/>
      <c r="N32" s="1067"/>
      <c r="O32" s="1067"/>
      <c r="P32" s="320"/>
      <c r="Q32" s="320"/>
      <c r="R32" s="240"/>
      <c r="S32" s="672"/>
      <c r="T32" s="673"/>
      <c r="U32" s="687"/>
      <c r="V32" s="686"/>
    </row>
    <row r="33" spans="1:22" ht="33.950000000000003" customHeight="1" x14ac:dyDescent="0.25">
      <c r="A33" s="46"/>
      <c r="B33" s="142"/>
      <c r="C33" s="1065"/>
      <c r="D33" s="1066"/>
      <c r="E33" s="217"/>
      <c r="F33" s="482"/>
      <c r="G33" s="241"/>
      <c r="H33" s="194"/>
      <c r="I33" s="463"/>
      <c r="J33" s="241"/>
      <c r="K33" s="426"/>
      <c r="L33" s="1067"/>
      <c r="M33" s="1067"/>
      <c r="N33" s="1067"/>
      <c r="O33" s="1067"/>
      <c r="P33" s="320"/>
      <c r="Q33" s="320"/>
      <c r="R33" s="240"/>
      <c r="S33" s="672"/>
      <c r="T33" s="673"/>
      <c r="U33" s="687"/>
      <c r="V33" s="686"/>
    </row>
    <row r="34" spans="1:22" ht="33.950000000000003" customHeight="1" x14ac:dyDescent="0.25">
      <c r="A34" s="46"/>
      <c r="B34" s="142"/>
      <c r="C34" s="1065"/>
      <c r="D34" s="1066"/>
      <c r="E34" s="217"/>
      <c r="F34" s="482"/>
      <c r="G34" s="241"/>
      <c r="H34" s="194"/>
      <c r="I34" s="463"/>
      <c r="J34" s="241"/>
      <c r="K34" s="426"/>
      <c r="L34" s="1067"/>
      <c r="M34" s="1067"/>
      <c r="N34" s="1067"/>
      <c r="O34" s="1067"/>
      <c r="P34" s="320"/>
      <c r="Q34" s="320"/>
      <c r="R34" s="240"/>
      <c r="S34" s="672"/>
      <c r="T34" s="673"/>
      <c r="U34" s="687"/>
      <c r="V34" s="686"/>
    </row>
    <row r="35" spans="1:22" ht="33.950000000000003" customHeight="1" x14ac:dyDescent="0.25">
      <c r="A35" s="46"/>
      <c r="B35" s="142"/>
      <c r="C35" s="1065"/>
      <c r="D35" s="1066"/>
      <c r="E35" s="217"/>
      <c r="F35" s="482"/>
      <c r="G35" s="241"/>
      <c r="H35" s="194"/>
      <c r="I35" s="463"/>
      <c r="J35" s="241"/>
      <c r="K35" s="426"/>
      <c r="L35" s="1067"/>
      <c r="M35" s="1067"/>
      <c r="N35" s="1067"/>
      <c r="O35" s="1067"/>
      <c r="P35" s="320"/>
      <c r="Q35" s="320"/>
      <c r="R35" s="240"/>
      <c r="S35" s="672"/>
      <c r="T35" s="673"/>
      <c r="U35" s="687"/>
      <c r="V35" s="686"/>
    </row>
    <row r="36" spans="1:22" ht="33.950000000000003" customHeight="1" x14ac:dyDescent="0.25">
      <c r="A36" s="46"/>
      <c r="B36" s="142"/>
      <c r="C36" s="1065"/>
      <c r="D36" s="1066"/>
      <c r="E36" s="217"/>
      <c r="F36" s="482"/>
      <c r="G36" s="241"/>
      <c r="H36" s="194"/>
      <c r="I36" s="463"/>
      <c r="J36" s="241"/>
      <c r="K36" s="426"/>
      <c r="L36" s="1067"/>
      <c r="M36" s="1067"/>
      <c r="N36" s="1067"/>
      <c r="O36" s="1067"/>
      <c r="P36" s="320"/>
      <c r="Q36" s="320"/>
      <c r="R36" s="240"/>
      <c r="S36" s="672"/>
      <c r="T36" s="673"/>
      <c r="U36" s="687"/>
      <c r="V36" s="686"/>
    </row>
    <row r="37" spans="1:22" ht="33.950000000000003" customHeight="1" x14ac:dyDescent="0.25">
      <c r="A37" s="46"/>
      <c r="B37" s="142"/>
      <c r="C37" s="1065"/>
      <c r="D37" s="1066"/>
      <c r="E37" s="217"/>
      <c r="F37" s="482"/>
      <c r="G37" s="241"/>
      <c r="H37" s="194"/>
      <c r="I37" s="463"/>
      <c r="J37" s="241"/>
      <c r="K37" s="426"/>
      <c r="L37" s="1067"/>
      <c r="M37" s="1067"/>
      <c r="N37" s="1067"/>
      <c r="O37" s="1067"/>
      <c r="P37" s="320"/>
      <c r="Q37" s="320"/>
      <c r="R37" s="240"/>
      <c r="S37" s="672"/>
      <c r="T37" s="673"/>
      <c r="U37" s="687"/>
      <c r="V37" s="686"/>
    </row>
    <row r="38" spans="1:22" ht="33.950000000000003" customHeight="1" x14ac:dyDescent="0.25">
      <c r="A38" s="46"/>
      <c r="B38" s="142"/>
      <c r="C38" s="1065"/>
      <c r="D38" s="1066"/>
      <c r="E38" s="217"/>
      <c r="F38" s="482"/>
      <c r="G38" s="241"/>
      <c r="H38" s="194"/>
      <c r="I38" s="463"/>
      <c r="J38" s="241"/>
      <c r="K38" s="426"/>
      <c r="L38" s="1067"/>
      <c r="M38" s="1067"/>
      <c r="N38" s="1067"/>
      <c r="O38" s="1067"/>
      <c r="P38" s="320"/>
      <c r="Q38" s="320"/>
      <c r="R38" s="240"/>
      <c r="S38" s="672"/>
      <c r="T38" s="673"/>
      <c r="U38" s="687"/>
      <c r="V38" s="686"/>
    </row>
    <row r="39" spans="1:22" ht="33.950000000000003" customHeight="1" x14ac:dyDescent="0.25">
      <c r="A39" s="46"/>
      <c r="B39" s="142"/>
      <c r="C39" s="1065"/>
      <c r="D39" s="1066"/>
      <c r="E39" s="217"/>
      <c r="F39" s="482"/>
      <c r="G39" s="241"/>
      <c r="H39" s="194"/>
      <c r="I39" s="463"/>
      <c r="J39" s="241"/>
      <c r="K39" s="426"/>
      <c r="L39" s="1067"/>
      <c r="M39" s="1067"/>
      <c r="N39" s="1067"/>
      <c r="O39" s="1067"/>
      <c r="P39" s="320"/>
      <c r="Q39" s="320"/>
      <c r="R39" s="240"/>
      <c r="S39" s="672"/>
      <c r="T39" s="673"/>
      <c r="U39" s="687"/>
      <c r="V39" s="686"/>
    </row>
    <row r="40" spans="1:22" ht="33.950000000000003" customHeight="1" x14ac:dyDescent="0.25">
      <c r="A40" s="46"/>
      <c r="B40" s="142"/>
      <c r="C40" s="1065"/>
      <c r="D40" s="1066"/>
      <c r="E40" s="217"/>
      <c r="F40" s="482"/>
      <c r="G40" s="241"/>
      <c r="H40" s="194"/>
      <c r="I40" s="463"/>
      <c r="J40" s="241"/>
      <c r="K40" s="426"/>
      <c r="L40" s="1067"/>
      <c r="M40" s="1067"/>
      <c r="N40" s="1067"/>
      <c r="O40" s="1067"/>
      <c r="P40" s="320"/>
      <c r="Q40" s="320"/>
      <c r="R40" s="240"/>
      <c r="S40" s="672"/>
      <c r="T40" s="673"/>
      <c r="U40" s="687"/>
      <c r="V40" s="686"/>
    </row>
    <row r="41" spans="1:22" ht="33.950000000000003" customHeight="1" x14ac:dyDescent="0.25">
      <c r="A41" s="46"/>
      <c r="B41" s="142"/>
      <c r="C41" s="1065"/>
      <c r="D41" s="1066"/>
      <c r="E41" s="217"/>
      <c r="F41" s="482"/>
      <c r="G41" s="241"/>
      <c r="H41" s="194"/>
      <c r="I41" s="463"/>
      <c r="J41" s="241"/>
      <c r="K41" s="426"/>
      <c r="L41" s="1067"/>
      <c r="M41" s="1067"/>
      <c r="N41" s="1067"/>
      <c r="O41" s="1067"/>
      <c r="P41" s="320"/>
      <c r="Q41" s="320"/>
      <c r="R41" s="240"/>
      <c r="S41" s="672"/>
      <c r="T41" s="673"/>
      <c r="U41" s="687"/>
      <c r="V41" s="686"/>
    </row>
    <row r="42" spans="1:22" ht="33.950000000000003" customHeight="1" x14ac:dyDescent="0.25">
      <c r="A42" s="46"/>
      <c r="B42" s="142"/>
      <c r="C42" s="1065"/>
      <c r="D42" s="1066"/>
      <c r="E42" s="217"/>
      <c r="F42" s="482"/>
      <c r="G42" s="241"/>
      <c r="H42" s="194"/>
      <c r="I42" s="463"/>
      <c r="J42" s="241"/>
      <c r="K42" s="426"/>
      <c r="L42" s="1067"/>
      <c r="M42" s="1067"/>
      <c r="N42" s="1067"/>
      <c r="O42" s="1067"/>
      <c r="P42" s="320"/>
      <c r="Q42" s="320"/>
      <c r="R42" s="240"/>
      <c r="S42" s="672"/>
      <c r="T42" s="673"/>
      <c r="U42" s="687"/>
      <c r="V42" s="686"/>
    </row>
    <row r="43" spans="1:22" ht="33.950000000000003" customHeight="1" x14ac:dyDescent="0.25">
      <c r="A43" s="46"/>
      <c r="B43" s="142"/>
      <c r="C43" s="1065"/>
      <c r="D43" s="1066"/>
      <c r="E43" s="217"/>
      <c r="F43" s="482"/>
      <c r="G43" s="241"/>
      <c r="H43" s="194"/>
      <c r="I43" s="463"/>
      <c r="J43" s="241"/>
      <c r="K43" s="426"/>
      <c r="L43" s="1067"/>
      <c r="M43" s="1067"/>
      <c r="N43" s="1067"/>
      <c r="O43" s="1067"/>
      <c r="P43" s="320"/>
      <c r="Q43" s="320"/>
      <c r="R43" s="240"/>
      <c r="S43" s="672"/>
      <c r="T43" s="673"/>
      <c r="U43" s="687"/>
      <c r="V43" s="686"/>
    </row>
    <row r="44" spans="1:22" ht="33.950000000000003" customHeight="1" x14ac:dyDescent="0.25">
      <c r="A44" s="46"/>
      <c r="B44" s="142"/>
      <c r="C44" s="1065"/>
      <c r="D44" s="1066"/>
      <c r="E44" s="217"/>
      <c r="F44" s="482"/>
      <c r="G44" s="241"/>
      <c r="H44" s="194"/>
      <c r="I44" s="463"/>
      <c r="J44" s="241"/>
      <c r="K44" s="426"/>
      <c r="L44" s="1067"/>
      <c r="M44" s="1067"/>
      <c r="N44" s="1067"/>
      <c r="O44" s="1067"/>
      <c r="P44" s="320"/>
      <c r="Q44" s="320"/>
      <c r="R44" s="240"/>
      <c r="S44" s="672"/>
      <c r="T44" s="673"/>
      <c r="U44" s="687"/>
      <c r="V44" s="686"/>
    </row>
    <row r="45" spans="1:22" ht="33.950000000000003" customHeight="1" x14ac:dyDescent="0.25">
      <c r="A45" s="46"/>
      <c r="B45" s="142"/>
      <c r="C45" s="1065"/>
      <c r="D45" s="1066"/>
      <c r="E45" s="217"/>
      <c r="F45" s="482"/>
      <c r="G45" s="241"/>
      <c r="H45" s="194"/>
      <c r="I45" s="463"/>
      <c r="J45" s="241"/>
      <c r="K45" s="426"/>
      <c r="L45" s="1067"/>
      <c r="M45" s="1067"/>
      <c r="N45" s="1067"/>
      <c r="O45" s="1067"/>
      <c r="P45" s="320"/>
      <c r="Q45" s="320"/>
      <c r="R45" s="240"/>
      <c r="S45" s="672"/>
      <c r="T45" s="673"/>
      <c r="U45" s="687"/>
      <c r="V45" s="686"/>
    </row>
    <row r="46" spans="1:22" ht="33.950000000000003" customHeight="1" x14ac:dyDescent="0.25">
      <c r="A46" s="46"/>
      <c r="B46" s="142"/>
      <c r="C46" s="1065"/>
      <c r="D46" s="1066"/>
      <c r="E46" s="217"/>
      <c r="F46" s="482"/>
      <c r="G46" s="241"/>
      <c r="H46" s="194"/>
      <c r="I46" s="463"/>
      <c r="J46" s="241"/>
      <c r="K46" s="426"/>
      <c r="L46" s="1067"/>
      <c r="M46" s="1067"/>
      <c r="N46" s="1067"/>
      <c r="O46" s="1067"/>
      <c r="P46" s="320"/>
      <c r="Q46" s="320"/>
      <c r="R46" s="240"/>
      <c r="S46" s="672"/>
      <c r="T46" s="673"/>
      <c r="U46" s="687"/>
      <c r="V46" s="686"/>
    </row>
    <row r="47" spans="1:22" ht="33.950000000000003" customHeight="1" x14ac:dyDescent="0.25">
      <c r="A47" s="46"/>
      <c r="B47" s="142"/>
      <c r="C47" s="1065"/>
      <c r="D47" s="1066"/>
      <c r="E47" s="217"/>
      <c r="F47" s="482"/>
      <c r="G47" s="241"/>
      <c r="H47" s="194"/>
      <c r="I47" s="463"/>
      <c r="J47" s="241"/>
      <c r="K47" s="426"/>
      <c r="L47" s="1067"/>
      <c r="M47" s="1067"/>
      <c r="N47" s="1067"/>
      <c r="O47" s="1067"/>
      <c r="P47" s="320"/>
      <c r="Q47" s="320"/>
      <c r="R47" s="240"/>
      <c r="S47" s="672"/>
      <c r="T47" s="673"/>
      <c r="U47" s="687"/>
      <c r="V47" s="686"/>
    </row>
    <row r="48" spans="1:22" ht="33.950000000000003" customHeight="1" x14ac:dyDescent="0.25">
      <c r="A48" s="46"/>
      <c r="B48" s="142"/>
      <c r="C48" s="1065"/>
      <c r="D48" s="1066"/>
      <c r="E48" s="217"/>
      <c r="F48" s="482"/>
      <c r="G48" s="241"/>
      <c r="H48" s="194"/>
      <c r="I48" s="463"/>
      <c r="J48" s="241"/>
      <c r="K48" s="426"/>
      <c r="L48" s="1067"/>
      <c r="M48" s="1067"/>
      <c r="N48" s="1067"/>
      <c r="O48" s="1067"/>
      <c r="P48" s="320"/>
      <c r="Q48" s="320"/>
      <c r="R48" s="240"/>
      <c r="S48" s="672"/>
      <c r="T48" s="673"/>
      <c r="U48" s="687"/>
      <c r="V48" s="686"/>
    </row>
    <row r="49" spans="1:22" ht="33.950000000000003" customHeight="1" x14ac:dyDescent="0.25">
      <c r="A49" s="46"/>
      <c r="B49" s="142"/>
      <c r="C49" s="1065"/>
      <c r="D49" s="1066"/>
      <c r="E49" s="217"/>
      <c r="F49" s="482"/>
      <c r="G49" s="241"/>
      <c r="H49" s="194"/>
      <c r="I49" s="463"/>
      <c r="J49" s="241"/>
      <c r="K49" s="426"/>
      <c r="L49" s="1067"/>
      <c r="M49" s="1067"/>
      <c r="N49" s="1067"/>
      <c r="O49" s="1067"/>
      <c r="P49" s="320"/>
      <c r="Q49" s="320"/>
      <c r="R49" s="240"/>
      <c r="S49" s="672"/>
      <c r="T49" s="673"/>
      <c r="U49" s="687"/>
      <c r="V49" s="686"/>
    </row>
    <row r="50" spans="1:22" ht="33.950000000000003" customHeight="1" x14ac:dyDescent="0.25">
      <c r="A50" s="46"/>
      <c r="B50" s="142"/>
      <c r="C50" s="1065"/>
      <c r="D50" s="1066"/>
      <c r="E50" s="217"/>
      <c r="F50" s="482"/>
      <c r="G50" s="241"/>
      <c r="H50" s="194"/>
      <c r="I50" s="463"/>
      <c r="J50" s="241"/>
      <c r="K50" s="426"/>
      <c r="L50" s="1067"/>
      <c r="M50" s="1067"/>
      <c r="N50" s="1067"/>
      <c r="O50" s="1067"/>
      <c r="P50" s="320"/>
      <c r="Q50" s="320"/>
      <c r="R50" s="240"/>
      <c r="S50" s="672"/>
      <c r="T50" s="673"/>
      <c r="U50" s="687"/>
      <c r="V50" s="686"/>
    </row>
    <row r="51" spans="1:22" ht="33.950000000000003" customHeight="1" x14ac:dyDescent="0.25">
      <c r="A51" s="46"/>
      <c r="B51" s="142"/>
      <c r="C51" s="1065"/>
      <c r="D51" s="1066"/>
      <c r="E51" s="217"/>
      <c r="F51" s="482"/>
      <c r="G51" s="241"/>
      <c r="H51" s="194"/>
      <c r="I51" s="463"/>
      <c r="J51" s="241"/>
      <c r="K51" s="426"/>
      <c r="L51" s="1067"/>
      <c r="M51" s="1067"/>
      <c r="N51" s="1067"/>
      <c r="O51" s="1067"/>
      <c r="P51" s="320"/>
      <c r="Q51" s="320"/>
      <c r="R51" s="240"/>
      <c r="S51" s="672"/>
      <c r="T51" s="673"/>
      <c r="U51" s="687"/>
      <c r="V51" s="686"/>
    </row>
    <row r="52" spans="1:22" ht="33.950000000000003" customHeight="1" x14ac:dyDescent="0.25">
      <c r="A52" s="46"/>
      <c r="B52" s="142"/>
      <c r="C52" s="1065"/>
      <c r="D52" s="1066"/>
      <c r="E52" s="217"/>
      <c r="F52" s="482"/>
      <c r="G52" s="241"/>
      <c r="H52" s="194"/>
      <c r="I52" s="463"/>
      <c r="J52" s="241"/>
      <c r="K52" s="426"/>
      <c r="L52" s="1067"/>
      <c r="M52" s="1067"/>
      <c r="N52" s="1067"/>
      <c r="O52" s="1067"/>
      <c r="P52" s="320"/>
      <c r="Q52" s="320"/>
      <c r="R52" s="240"/>
      <c r="S52" s="672"/>
      <c r="T52" s="673"/>
      <c r="U52" s="687"/>
      <c r="V52" s="686"/>
    </row>
    <row r="53" spans="1:22" ht="33.950000000000003" customHeight="1" x14ac:dyDescent="0.25">
      <c r="A53" s="46"/>
      <c r="B53" s="142"/>
      <c r="C53" s="1065"/>
      <c r="D53" s="1066"/>
      <c r="E53" s="217"/>
      <c r="F53" s="482"/>
      <c r="G53" s="241"/>
      <c r="H53" s="194"/>
      <c r="I53" s="463"/>
      <c r="J53" s="241"/>
      <c r="K53" s="426"/>
      <c r="L53" s="1067"/>
      <c r="M53" s="1067"/>
      <c r="N53" s="1067"/>
      <c r="O53" s="1067"/>
      <c r="P53" s="320"/>
      <c r="Q53" s="320"/>
      <c r="R53" s="240"/>
      <c r="S53" s="672"/>
      <c r="T53" s="673"/>
      <c r="U53" s="687"/>
      <c r="V53" s="686"/>
    </row>
    <row r="54" spans="1:22" ht="33.950000000000003" customHeight="1" x14ac:dyDescent="0.25">
      <c r="A54" s="46"/>
      <c r="B54" s="142"/>
      <c r="C54" s="1065"/>
      <c r="D54" s="1066"/>
      <c r="E54" s="217"/>
      <c r="F54" s="482"/>
      <c r="G54" s="241"/>
      <c r="H54" s="194"/>
      <c r="I54" s="463"/>
      <c r="J54" s="241"/>
      <c r="K54" s="426"/>
      <c r="L54" s="1067"/>
      <c r="M54" s="1067"/>
      <c r="N54" s="1067"/>
      <c r="O54" s="1067"/>
      <c r="P54" s="320"/>
      <c r="Q54" s="320"/>
      <c r="R54" s="240"/>
      <c r="S54" s="672"/>
      <c r="T54" s="673"/>
      <c r="U54" s="687"/>
      <c r="V54" s="686"/>
    </row>
    <row r="55" spans="1:22" ht="33.950000000000003" customHeight="1" x14ac:dyDescent="0.25">
      <c r="A55" s="46"/>
      <c r="B55" s="142"/>
      <c r="C55" s="1065"/>
      <c r="D55" s="1066"/>
      <c r="E55" s="217"/>
      <c r="F55" s="482"/>
      <c r="G55" s="241"/>
      <c r="H55" s="194"/>
      <c r="I55" s="463"/>
      <c r="J55" s="241"/>
      <c r="K55" s="426"/>
      <c r="L55" s="1067"/>
      <c r="M55" s="1067"/>
      <c r="N55" s="1067"/>
      <c r="O55" s="1067"/>
      <c r="P55" s="320"/>
      <c r="Q55" s="320"/>
      <c r="R55" s="240"/>
      <c r="S55" s="672"/>
      <c r="T55" s="673"/>
      <c r="U55" s="687"/>
      <c r="V55" s="686"/>
    </row>
    <row r="56" spans="1:22" ht="33.950000000000003" customHeight="1" x14ac:dyDescent="0.25">
      <c r="A56" s="46"/>
      <c r="B56" s="142"/>
      <c r="C56" s="1065"/>
      <c r="D56" s="1066"/>
      <c r="E56" s="217"/>
      <c r="F56" s="482"/>
      <c r="G56" s="241"/>
      <c r="H56" s="194"/>
      <c r="I56" s="463"/>
      <c r="J56" s="241"/>
      <c r="K56" s="426"/>
      <c r="L56" s="1067"/>
      <c r="M56" s="1067"/>
      <c r="N56" s="1067"/>
      <c r="O56" s="1067"/>
      <c r="P56" s="320"/>
      <c r="Q56" s="320"/>
      <c r="R56" s="240"/>
      <c r="S56" s="672"/>
      <c r="T56" s="673"/>
      <c r="U56" s="687"/>
      <c r="V56" s="686"/>
    </row>
    <row r="57" spans="1:22" ht="33.950000000000003" customHeight="1" x14ac:dyDescent="0.25">
      <c r="A57" s="46"/>
      <c r="B57" s="142"/>
      <c r="C57" s="1065"/>
      <c r="D57" s="1066"/>
      <c r="E57" s="217"/>
      <c r="F57" s="482"/>
      <c r="G57" s="241"/>
      <c r="H57" s="194"/>
      <c r="I57" s="463"/>
      <c r="J57" s="241"/>
      <c r="K57" s="426"/>
      <c r="L57" s="1067"/>
      <c r="M57" s="1067"/>
      <c r="N57" s="1067"/>
      <c r="O57" s="1067"/>
      <c r="P57" s="320"/>
      <c r="Q57" s="320"/>
      <c r="R57" s="240"/>
      <c r="S57" s="672"/>
      <c r="T57" s="673"/>
      <c r="U57" s="687"/>
      <c r="V57" s="686"/>
    </row>
    <row r="58" spans="1:22" ht="33.950000000000003" customHeight="1" x14ac:dyDescent="0.25">
      <c r="A58" s="46"/>
      <c r="B58" s="142"/>
      <c r="C58" s="1065"/>
      <c r="D58" s="1066"/>
      <c r="E58" s="217"/>
      <c r="F58" s="482"/>
      <c r="G58" s="241"/>
      <c r="H58" s="194"/>
      <c r="I58" s="463"/>
      <c r="J58" s="241"/>
      <c r="K58" s="426"/>
      <c r="L58" s="1067"/>
      <c r="M58" s="1067"/>
      <c r="N58" s="1067"/>
      <c r="O58" s="1067"/>
      <c r="P58" s="320"/>
      <c r="Q58" s="320"/>
      <c r="R58" s="240"/>
      <c r="S58" s="672"/>
      <c r="T58" s="673"/>
      <c r="U58" s="687"/>
      <c r="V58" s="686"/>
    </row>
    <row r="59" spans="1:22" ht="33.950000000000003" customHeight="1" x14ac:dyDescent="0.25">
      <c r="A59" s="46"/>
      <c r="B59" s="142"/>
      <c r="C59" s="1065"/>
      <c r="D59" s="1066"/>
      <c r="E59" s="217"/>
      <c r="F59" s="482"/>
      <c r="G59" s="241"/>
      <c r="H59" s="194"/>
      <c r="I59" s="463"/>
      <c r="J59" s="241"/>
      <c r="K59" s="426"/>
      <c r="L59" s="1067"/>
      <c r="M59" s="1067"/>
      <c r="N59" s="1067"/>
      <c r="O59" s="1067"/>
      <c r="P59" s="320"/>
      <c r="Q59" s="320"/>
      <c r="R59" s="240"/>
      <c r="S59" s="672"/>
      <c r="T59" s="673"/>
      <c r="U59" s="687"/>
      <c r="V59" s="686"/>
    </row>
    <row r="60" spans="1:22" ht="33.950000000000003" customHeight="1" x14ac:dyDescent="0.25">
      <c r="A60" s="46"/>
      <c r="B60" s="142"/>
      <c r="C60" s="1065"/>
      <c r="D60" s="1066"/>
      <c r="E60" s="217"/>
      <c r="F60" s="482"/>
      <c r="G60" s="241"/>
      <c r="H60" s="194"/>
      <c r="I60" s="463"/>
      <c r="J60" s="241"/>
      <c r="K60" s="426"/>
      <c r="L60" s="1067"/>
      <c r="M60" s="1067"/>
      <c r="N60" s="1067"/>
      <c r="O60" s="1067"/>
      <c r="P60" s="320"/>
      <c r="Q60" s="320"/>
      <c r="R60" s="240"/>
      <c r="S60" s="672"/>
      <c r="T60" s="673"/>
      <c r="U60" s="687"/>
      <c r="V60" s="686"/>
    </row>
    <row r="61" spans="1:22" ht="33.950000000000003" customHeight="1" x14ac:dyDescent="0.25">
      <c r="A61" s="46"/>
      <c r="B61" s="142"/>
      <c r="C61" s="1065"/>
      <c r="D61" s="1066"/>
      <c r="E61" s="217"/>
      <c r="F61" s="482"/>
      <c r="G61" s="241"/>
      <c r="H61" s="194"/>
      <c r="I61" s="463"/>
      <c r="J61" s="241"/>
      <c r="K61" s="426"/>
      <c r="L61" s="1067"/>
      <c r="M61" s="1067"/>
      <c r="N61" s="1067"/>
      <c r="O61" s="1067"/>
      <c r="P61" s="320"/>
      <c r="Q61" s="320"/>
      <c r="R61" s="240"/>
      <c r="S61" s="672"/>
      <c r="T61" s="673"/>
      <c r="U61" s="687"/>
      <c r="V61" s="686"/>
    </row>
    <row r="62" spans="1:22" ht="33.950000000000003" customHeight="1" x14ac:dyDescent="0.25">
      <c r="A62" s="46"/>
      <c r="B62" s="142"/>
      <c r="C62" s="1065"/>
      <c r="D62" s="1066"/>
      <c r="E62" s="217"/>
      <c r="F62" s="482"/>
      <c r="G62" s="241"/>
      <c r="H62" s="194"/>
      <c r="I62" s="463"/>
      <c r="J62" s="241"/>
      <c r="K62" s="426"/>
      <c r="L62" s="1067"/>
      <c r="M62" s="1067"/>
      <c r="N62" s="1067"/>
      <c r="O62" s="1067"/>
      <c r="P62" s="320"/>
      <c r="Q62" s="320"/>
      <c r="R62" s="240"/>
      <c r="S62" s="672"/>
      <c r="T62" s="673"/>
      <c r="U62" s="687"/>
      <c r="V62" s="686"/>
    </row>
    <row r="63" spans="1:22" ht="33.950000000000003" customHeight="1" x14ac:dyDescent="0.25">
      <c r="A63" s="46"/>
      <c r="B63" s="142"/>
      <c r="C63" s="1065"/>
      <c r="D63" s="1066"/>
      <c r="E63" s="217"/>
      <c r="F63" s="482"/>
      <c r="G63" s="241"/>
      <c r="H63" s="194"/>
      <c r="I63" s="463"/>
      <c r="J63" s="241"/>
      <c r="K63" s="426"/>
      <c r="L63" s="1067"/>
      <c r="M63" s="1067"/>
      <c r="N63" s="1067"/>
      <c r="O63" s="1067"/>
      <c r="P63" s="320"/>
      <c r="Q63" s="320"/>
      <c r="R63" s="240"/>
      <c r="S63" s="672"/>
      <c r="T63" s="673"/>
      <c r="U63" s="687"/>
      <c r="V63" s="686"/>
    </row>
    <row r="64" spans="1:22" ht="33.950000000000003" customHeight="1" x14ac:dyDescent="0.25">
      <c r="A64" s="46"/>
      <c r="B64" s="142"/>
      <c r="C64" s="1065"/>
      <c r="D64" s="1066"/>
      <c r="E64" s="217"/>
      <c r="F64" s="482"/>
      <c r="G64" s="241"/>
      <c r="H64" s="194"/>
      <c r="I64" s="463"/>
      <c r="J64" s="241"/>
      <c r="K64" s="426"/>
      <c r="L64" s="1067"/>
      <c r="M64" s="1067"/>
      <c r="N64" s="1067"/>
      <c r="O64" s="1067"/>
      <c r="P64" s="320"/>
      <c r="Q64" s="320"/>
      <c r="R64" s="240"/>
      <c r="S64" s="672"/>
      <c r="T64" s="673"/>
      <c r="U64" s="687"/>
      <c r="V64" s="686"/>
    </row>
    <row r="65" spans="1:22" ht="33.950000000000003" customHeight="1" x14ac:dyDescent="0.25">
      <c r="A65" s="46"/>
      <c r="B65" s="142"/>
      <c r="C65" s="1065"/>
      <c r="D65" s="1066"/>
      <c r="E65" s="217"/>
      <c r="F65" s="482"/>
      <c r="G65" s="241"/>
      <c r="H65" s="194"/>
      <c r="I65" s="463"/>
      <c r="J65" s="241"/>
      <c r="K65" s="426"/>
      <c r="L65" s="1067"/>
      <c r="M65" s="1067"/>
      <c r="N65" s="1067"/>
      <c r="O65" s="1067"/>
      <c r="P65" s="320"/>
      <c r="Q65" s="320"/>
      <c r="R65" s="240"/>
      <c r="S65" s="672"/>
      <c r="T65" s="673"/>
      <c r="U65" s="687"/>
      <c r="V65" s="686"/>
    </row>
    <row r="66" spans="1:22" ht="33.950000000000003" customHeight="1" x14ac:dyDescent="0.25">
      <c r="A66" s="46"/>
      <c r="B66" s="142"/>
      <c r="C66" s="1065"/>
      <c r="D66" s="1066"/>
      <c r="E66" s="217"/>
      <c r="F66" s="482"/>
      <c r="G66" s="241"/>
      <c r="H66" s="194"/>
      <c r="I66" s="463"/>
      <c r="J66" s="241"/>
      <c r="K66" s="426"/>
      <c r="L66" s="1067"/>
      <c r="M66" s="1067"/>
      <c r="N66" s="1067"/>
      <c r="O66" s="1067"/>
      <c r="P66" s="320"/>
      <c r="Q66" s="320"/>
      <c r="R66" s="240"/>
      <c r="S66" s="672"/>
      <c r="T66" s="673"/>
      <c r="U66" s="687"/>
      <c r="V66" s="686"/>
    </row>
    <row r="67" spans="1:22" ht="33.950000000000003" customHeight="1" x14ac:dyDescent="0.25">
      <c r="A67" s="46"/>
      <c r="B67" s="142"/>
      <c r="C67" s="1065"/>
      <c r="D67" s="1066"/>
      <c r="E67" s="217"/>
      <c r="F67" s="482"/>
      <c r="G67" s="241"/>
      <c r="H67" s="194"/>
      <c r="I67" s="463"/>
      <c r="J67" s="241"/>
      <c r="K67" s="426"/>
      <c r="L67" s="1067"/>
      <c r="M67" s="1067"/>
      <c r="N67" s="1067"/>
      <c r="O67" s="1067"/>
      <c r="P67" s="320"/>
      <c r="Q67" s="320"/>
      <c r="R67" s="240"/>
      <c r="S67" s="672"/>
      <c r="T67" s="673"/>
      <c r="U67" s="687"/>
      <c r="V67" s="686"/>
    </row>
    <row r="68" spans="1:22" ht="33.950000000000003" customHeight="1" x14ac:dyDescent="0.25">
      <c r="A68" s="46"/>
      <c r="B68" s="142"/>
      <c r="C68" s="1065"/>
      <c r="D68" s="1066"/>
      <c r="E68" s="217"/>
      <c r="F68" s="482"/>
      <c r="G68" s="241"/>
      <c r="H68" s="194"/>
      <c r="I68" s="463"/>
      <c r="J68" s="241"/>
      <c r="K68" s="426"/>
      <c r="L68" s="1067"/>
      <c r="M68" s="1067"/>
      <c r="N68" s="1067"/>
      <c r="O68" s="1067"/>
      <c r="P68" s="320"/>
      <c r="Q68" s="320"/>
      <c r="R68" s="240"/>
      <c r="S68" s="672"/>
      <c r="T68" s="673"/>
      <c r="U68" s="687"/>
      <c r="V68" s="686"/>
    </row>
    <row r="69" spans="1:22" ht="33.950000000000003" customHeight="1" x14ac:dyDescent="0.25">
      <c r="A69" s="46"/>
      <c r="B69" s="142"/>
      <c r="C69" s="1065"/>
      <c r="D69" s="1066"/>
      <c r="E69" s="217"/>
      <c r="F69" s="482"/>
      <c r="G69" s="241"/>
      <c r="H69" s="194"/>
      <c r="I69" s="463"/>
      <c r="J69" s="241"/>
      <c r="K69" s="426"/>
      <c r="L69" s="1067"/>
      <c r="M69" s="1067"/>
      <c r="N69" s="1067"/>
      <c r="O69" s="1067"/>
      <c r="P69" s="320"/>
      <c r="Q69" s="320"/>
      <c r="R69" s="240"/>
      <c r="S69" s="672"/>
      <c r="T69" s="673"/>
      <c r="U69" s="687"/>
      <c r="V69" s="686"/>
    </row>
    <row r="70" spans="1:22" ht="33.950000000000003" customHeight="1" x14ac:dyDescent="0.25">
      <c r="A70" s="46"/>
      <c r="B70" s="142"/>
      <c r="C70" s="1065"/>
      <c r="D70" s="1066"/>
      <c r="E70" s="217"/>
      <c r="F70" s="482"/>
      <c r="G70" s="241"/>
      <c r="H70" s="194"/>
      <c r="I70" s="463"/>
      <c r="J70" s="241"/>
      <c r="K70" s="426"/>
      <c r="L70" s="1067"/>
      <c r="M70" s="1067"/>
      <c r="N70" s="1067"/>
      <c r="O70" s="1067"/>
      <c r="P70" s="320"/>
      <c r="Q70" s="320"/>
      <c r="R70" s="240"/>
      <c r="S70" s="672"/>
      <c r="T70" s="673"/>
      <c r="U70" s="687"/>
      <c r="V70" s="686"/>
    </row>
    <row r="71" spans="1:22" ht="33.950000000000003" customHeight="1" x14ac:dyDescent="0.25">
      <c r="A71" s="46"/>
      <c r="B71" s="142"/>
      <c r="C71" s="1065"/>
      <c r="D71" s="1066"/>
      <c r="E71" s="217"/>
      <c r="F71" s="482"/>
      <c r="G71" s="241"/>
      <c r="H71" s="194"/>
      <c r="I71" s="463"/>
      <c r="J71" s="241"/>
      <c r="K71" s="426"/>
      <c r="L71" s="1067"/>
      <c r="M71" s="1067"/>
      <c r="N71" s="1067"/>
      <c r="O71" s="1067"/>
      <c r="P71" s="320"/>
      <c r="Q71" s="320"/>
      <c r="R71" s="240"/>
      <c r="S71" s="672"/>
      <c r="T71" s="673"/>
      <c r="U71" s="687"/>
      <c r="V71" s="686"/>
    </row>
    <row r="72" spans="1:22" ht="33.950000000000003" customHeight="1" x14ac:dyDescent="0.25">
      <c r="A72" s="46"/>
      <c r="B72" s="142"/>
      <c r="C72" s="1065"/>
      <c r="D72" s="1066"/>
      <c r="E72" s="217"/>
      <c r="F72" s="482"/>
      <c r="G72" s="241"/>
      <c r="H72" s="194"/>
      <c r="I72" s="463"/>
      <c r="J72" s="241"/>
      <c r="K72" s="426"/>
      <c r="L72" s="1067"/>
      <c r="M72" s="1067"/>
      <c r="N72" s="1067"/>
      <c r="O72" s="1067"/>
      <c r="P72" s="320"/>
      <c r="Q72" s="320"/>
      <c r="R72" s="240"/>
      <c r="S72" s="672"/>
      <c r="T72" s="673"/>
      <c r="U72" s="687"/>
      <c r="V72" s="686"/>
    </row>
    <row r="73" spans="1:22" ht="33.950000000000003" customHeight="1" x14ac:dyDescent="0.25">
      <c r="A73" s="46"/>
      <c r="B73" s="142"/>
      <c r="C73" s="1065"/>
      <c r="D73" s="1066"/>
      <c r="E73" s="217"/>
      <c r="F73" s="482"/>
      <c r="G73" s="241"/>
      <c r="H73" s="194"/>
      <c r="I73" s="463"/>
      <c r="J73" s="241"/>
      <c r="K73" s="426"/>
      <c r="L73" s="1067"/>
      <c r="M73" s="1067"/>
      <c r="N73" s="1067"/>
      <c r="O73" s="1067"/>
      <c r="P73" s="320"/>
      <c r="Q73" s="320"/>
      <c r="R73" s="240"/>
      <c r="S73" s="672"/>
      <c r="T73" s="673"/>
      <c r="U73" s="687"/>
      <c r="V73" s="686"/>
    </row>
    <row r="74" spans="1:22" ht="33.950000000000003" customHeight="1" x14ac:dyDescent="0.25">
      <c r="A74" s="46"/>
      <c r="B74" s="142"/>
      <c r="C74" s="1065"/>
      <c r="D74" s="1066"/>
      <c r="E74" s="217"/>
      <c r="F74" s="482"/>
      <c r="G74" s="241"/>
      <c r="H74" s="194"/>
      <c r="I74" s="463"/>
      <c r="J74" s="241"/>
      <c r="K74" s="426"/>
      <c r="L74" s="1067"/>
      <c r="M74" s="1067"/>
      <c r="N74" s="1067"/>
      <c r="O74" s="1067"/>
      <c r="P74" s="320"/>
      <c r="Q74" s="320"/>
      <c r="R74" s="240"/>
      <c r="S74" s="672"/>
      <c r="T74" s="673"/>
      <c r="U74" s="687"/>
      <c r="V74" s="686"/>
    </row>
    <row r="75" spans="1:22" ht="33.950000000000003" customHeight="1" x14ac:dyDescent="0.25">
      <c r="A75" s="46"/>
      <c r="B75" s="142"/>
      <c r="C75" s="1065"/>
      <c r="D75" s="1066"/>
      <c r="E75" s="217"/>
      <c r="F75" s="482"/>
      <c r="G75" s="241"/>
      <c r="H75" s="194"/>
      <c r="I75" s="463"/>
      <c r="J75" s="241"/>
      <c r="K75" s="426"/>
      <c r="L75" s="1067"/>
      <c r="M75" s="1067"/>
      <c r="N75" s="1067"/>
      <c r="O75" s="1067"/>
      <c r="P75" s="320"/>
      <c r="Q75" s="320"/>
      <c r="R75" s="240"/>
      <c r="S75" s="672"/>
      <c r="T75" s="673"/>
      <c r="U75" s="687"/>
      <c r="V75" s="686"/>
    </row>
    <row r="76" spans="1:22" ht="33.950000000000003" customHeight="1" x14ac:dyDescent="0.25">
      <c r="A76" s="46"/>
      <c r="B76" s="142"/>
      <c r="C76" s="1065"/>
      <c r="D76" s="1066"/>
      <c r="E76" s="217"/>
      <c r="F76" s="482"/>
      <c r="G76" s="241"/>
      <c r="H76" s="194"/>
      <c r="I76" s="463"/>
      <c r="J76" s="241"/>
      <c r="K76" s="426"/>
      <c r="L76" s="1067"/>
      <c r="M76" s="1067"/>
      <c r="N76" s="1067"/>
      <c r="O76" s="1067"/>
      <c r="P76" s="320"/>
      <c r="Q76" s="320"/>
      <c r="R76" s="240"/>
      <c r="S76" s="672"/>
      <c r="T76" s="673"/>
      <c r="U76" s="687"/>
      <c r="V76" s="686"/>
    </row>
    <row r="77" spans="1:22" ht="33.950000000000003" customHeight="1" x14ac:dyDescent="0.25">
      <c r="A77" s="46"/>
      <c r="B77" s="142"/>
      <c r="C77" s="1065"/>
      <c r="D77" s="1066"/>
      <c r="E77" s="217"/>
      <c r="F77" s="482"/>
      <c r="G77" s="241"/>
      <c r="H77" s="194"/>
      <c r="I77" s="463"/>
      <c r="J77" s="241"/>
      <c r="K77" s="426"/>
      <c r="L77" s="1067"/>
      <c r="M77" s="1067"/>
      <c r="N77" s="1067"/>
      <c r="O77" s="1067"/>
      <c r="P77" s="320"/>
      <c r="Q77" s="320"/>
      <c r="R77" s="240"/>
      <c r="S77" s="672"/>
      <c r="T77" s="673"/>
      <c r="U77" s="687"/>
      <c r="V77" s="686"/>
    </row>
    <row r="78" spans="1:22" ht="33.950000000000003" customHeight="1" x14ac:dyDescent="0.25">
      <c r="A78" s="46"/>
      <c r="B78" s="142"/>
      <c r="C78" s="1065"/>
      <c r="D78" s="1066"/>
      <c r="E78" s="217"/>
      <c r="F78" s="482"/>
      <c r="G78" s="241"/>
      <c r="H78" s="194"/>
      <c r="I78" s="463"/>
      <c r="J78" s="241"/>
      <c r="K78" s="426"/>
      <c r="L78" s="1067"/>
      <c r="M78" s="1067"/>
      <c r="N78" s="1067"/>
      <c r="O78" s="1067"/>
      <c r="P78" s="320"/>
      <c r="Q78" s="320"/>
      <c r="R78" s="240"/>
      <c r="S78" s="672"/>
      <c r="T78" s="673"/>
      <c r="U78" s="687"/>
      <c r="V78" s="686"/>
    </row>
    <row r="79" spans="1:22" ht="33.950000000000003" customHeight="1" x14ac:dyDescent="0.25">
      <c r="A79" s="46"/>
      <c r="B79" s="142"/>
      <c r="C79" s="1065"/>
      <c r="D79" s="1066"/>
      <c r="E79" s="217"/>
      <c r="F79" s="482"/>
      <c r="G79" s="241"/>
      <c r="H79" s="194"/>
      <c r="I79" s="463"/>
      <c r="J79" s="241"/>
      <c r="K79" s="426"/>
      <c r="L79" s="1067"/>
      <c r="M79" s="1067"/>
      <c r="N79" s="1067"/>
      <c r="O79" s="1067"/>
      <c r="P79" s="320"/>
      <c r="Q79" s="320"/>
      <c r="R79" s="240"/>
      <c r="S79" s="672"/>
      <c r="T79" s="673"/>
      <c r="U79" s="687"/>
      <c r="V79" s="686"/>
    </row>
    <row r="80" spans="1:22" ht="33.950000000000003" customHeight="1" x14ac:dyDescent="0.25">
      <c r="A80" s="46"/>
      <c r="B80" s="142"/>
      <c r="C80" s="1065"/>
      <c r="D80" s="1066"/>
      <c r="E80" s="217"/>
      <c r="F80" s="482"/>
      <c r="G80" s="241"/>
      <c r="H80" s="194"/>
      <c r="I80" s="463"/>
      <c r="J80" s="241"/>
      <c r="K80" s="426"/>
      <c r="L80" s="1067"/>
      <c r="M80" s="1067"/>
      <c r="N80" s="1067"/>
      <c r="O80" s="1067"/>
      <c r="P80" s="320"/>
      <c r="Q80" s="320"/>
      <c r="R80" s="240"/>
      <c r="S80" s="672"/>
      <c r="T80" s="673"/>
      <c r="U80" s="687"/>
      <c r="V80" s="686"/>
    </row>
    <row r="81" spans="1:22" ht="33.950000000000003" customHeight="1" x14ac:dyDescent="0.25">
      <c r="A81" s="46"/>
      <c r="B81" s="142"/>
      <c r="C81" s="1065"/>
      <c r="D81" s="1066"/>
      <c r="E81" s="217"/>
      <c r="F81" s="482"/>
      <c r="G81" s="241"/>
      <c r="H81" s="194"/>
      <c r="I81" s="463"/>
      <c r="J81" s="241"/>
      <c r="K81" s="426"/>
      <c r="L81" s="1067"/>
      <c r="M81" s="1067"/>
      <c r="N81" s="1067"/>
      <c r="O81" s="1067"/>
      <c r="P81" s="320"/>
      <c r="Q81" s="320"/>
      <c r="R81" s="240"/>
      <c r="S81" s="672"/>
      <c r="T81" s="673"/>
      <c r="U81" s="687"/>
      <c r="V81" s="686"/>
    </row>
    <row r="82" spans="1:22" ht="33.950000000000003" customHeight="1" x14ac:dyDescent="0.25">
      <c r="A82" s="46"/>
      <c r="B82" s="142"/>
      <c r="C82" s="1065"/>
      <c r="D82" s="1066"/>
      <c r="E82" s="217"/>
      <c r="F82" s="482"/>
      <c r="G82" s="241"/>
      <c r="H82" s="194"/>
      <c r="I82" s="463"/>
      <c r="J82" s="241"/>
      <c r="K82" s="426"/>
      <c r="L82" s="1067"/>
      <c r="M82" s="1067"/>
      <c r="N82" s="1067"/>
      <c r="O82" s="1067"/>
      <c r="P82" s="320"/>
      <c r="Q82" s="320"/>
      <c r="R82" s="240"/>
      <c r="S82" s="672"/>
      <c r="T82" s="673"/>
      <c r="U82" s="687"/>
      <c r="V82" s="686"/>
    </row>
    <row r="83" spans="1:22" ht="33.950000000000003" customHeight="1" x14ac:dyDescent="0.25">
      <c r="A83" s="46"/>
      <c r="B83" s="142"/>
      <c r="C83" s="1065"/>
      <c r="D83" s="1066"/>
      <c r="E83" s="217"/>
      <c r="F83" s="482"/>
      <c r="G83" s="241"/>
      <c r="H83" s="194"/>
      <c r="I83" s="463"/>
      <c r="J83" s="241"/>
      <c r="K83" s="426"/>
      <c r="L83" s="1067"/>
      <c r="M83" s="1067"/>
      <c r="N83" s="1067"/>
      <c r="O83" s="1067"/>
      <c r="P83" s="320"/>
      <c r="Q83" s="320"/>
      <c r="R83" s="240"/>
      <c r="S83" s="672"/>
      <c r="T83" s="673"/>
      <c r="U83" s="687"/>
      <c r="V83" s="686"/>
    </row>
    <row r="84" spans="1:22" ht="33.950000000000003" customHeight="1" x14ac:dyDescent="0.25">
      <c r="A84" s="46"/>
      <c r="B84" s="142"/>
      <c r="C84" s="1065"/>
      <c r="D84" s="1066"/>
      <c r="E84" s="217"/>
      <c r="F84" s="482"/>
      <c r="G84" s="241"/>
      <c r="H84" s="194"/>
      <c r="I84" s="463"/>
      <c r="J84" s="241"/>
      <c r="K84" s="426"/>
      <c r="L84" s="1067"/>
      <c r="M84" s="1067"/>
      <c r="N84" s="1067"/>
      <c r="O84" s="1067"/>
      <c r="P84" s="320"/>
      <c r="Q84" s="320"/>
      <c r="R84" s="240"/>
      <c r="S84" s="672"/>
      <c r="T84" s="673"/>
      <c r="U84" s="687"/>
      <c r="V84" s="686"/>
    </row>
    <row r="85" spans="1:22" ht="33.950000000000003" customHeight="1" x14ac:dyDescent="0.25">
      <c r="A85" s="46"/>
      <c r="B85" s="142"/>
      <c r="C85" s="1065"/>
      <c r="D85" s="1066"/>
      <c r="E85" s="217"/>
      <c r="F85" s="482"/>
      <c r="G85" s="241"/>
      <c r="H85" s="194"/>
      <c r="I85" s="463"/>
      <c r="J85" s="241"/>
      <c r="K85" s="426"/>
      <c r="L85" s="1067"/>
      <c r="M85" s="1067"/>
      <c r="N85" s="1067"/>
      <c r="O85" s="1067"/>
      <c r="P85" s="320"/>
      <c r="Q85" s="320"/>
      <c r="R85" s="240"/>
      <c r="S85" s="672"/>
      <c r="T85" s="673"/>
      <c r="U85" s="687"/>
      <c r="V85" s="686"/>
    </row>
    <row r="86" spans="1:22" ht="33.950000000000003" customHeight="1" x14ac:dyDescent="0.25">
      <c r="A86" s="46"/>
      <c r="B86" s="142"/>
      <c r="C86" s="1065"/>
      <c r="D86" s="1066"/>
      <c r="E86" s="217"/>
      <c r="F86" s="482"/>
      <c r="G86" s="241"/>
      <c r="H86" s="194"/>
      <c r="I86" s="463"/>
      <c r="J86" s="241"/>
      <c r="K86" s="426"/>
      <c r="L86" s="1067"/>
      <c r="M86" s="1067"/>
      <c r="N86" s="1067"/>
      <c r="O86" s="1067"/>
      <c r="P86" s="320"/>
      <c r="Q86" s="320"/>
      <c r="R86" s="240"/>
      <c r="S86" s="672"/>
      <c r="T86" s="673"/>
      <c r="U86" s="687"/>
      <c r="V86" s="686"/>
    </row>
    <row r="87" spans="1:22" ht="33.950000000000003" customHeight="1" x14ac:dyDescent="0.25">
      <c r="A87" s="46"/>
      <c r="B87" s="142"/>
      <c r="C87" s="1065"/>
      <c r="D87" s="1066"/>
      <c r="E87" s="217"/>
      <c r="F87" s="482"/>
      <c r="G87" s="241"/>
      <c r="H87" s="194"/>
      <c r="I87" s="463"/>
      <c r="J87" s="241"/>
      <c r="K87" s="426"/>
      <c r="L87" s="1067"/>
      <c r="M87" s="1067"/>
      <c r="N87" s="1067"/>
      <c r="O87" s="1067"/>
      <c r="P87" s="320"/>
      <c r="Q87" s="320"/>
      <c r="R87" s="240"/>
      <c r="S87" s="672"/>
      <c r="T87" s="673"/>
      <c r="U87" s="687"/>
      <c r="V87" s="686"/>
    </row>
    <row r="88" spans="1:22" ht="33.950000000000003" customHeight="1" x14ac:dyDescent="0.25">
      <c r="A88" s="46"/>
      <c r="B88" s="142"/>
      <c r="C88" s="1065"/>
      <c r="D88" s="1066"/>
      <c r="E88" s="217"/>
      <c r="F88" s="482"/>
      <c r="G88" s="241"/>
      <c r="H88" s="194"/>
      <c r="I88" s="463"/>
      <c r="J88" s="241"/>
      <c r="K88" s="426"/>
      <c r="L88" s="1067"/>
      <c r="M88" s="1067"/>
      <c r="N88" s="1067"/>
      <c r="O88" s="1067"/>
      <c r="P88" s="320"/>
      <c r="Q88" s="320"/>
      <c r="R88" s="240"/>
      <c r="S88" s="672"/>
      <c r="T88" s="673"/>
      <c r="U88" s="687"/>
      <c r="V88" s="686"/>
    </row>
    <row r="89" spans="1:22" ht="33.950000000000003" customHeight="1" x14ac:dyDescent="0.25">
      <c r="A89" s="46"/>
      <c r="B89" s="142"/>
      <c r="C89" s="1065"/>
      <c r="D89" s="1066"/>
      <c r="E89" s="217"/>
      <c r="F89" s="482"/>
      <c r="G89" s="241"/>
      <c r="H89" s="194"/>
      <c r="I89" s="463"/>
      <c r="J89" s="241"/>
      <c r="K89" s="426"/>
      <c r="L89" s="1067"/>
      <c r="M89" s="1067"/>
      <c r="N89" s="1067"/>
      <c r="O89" s="1067"/>
      <c r="P89" s="320"/>
      <c r="Q89" s="320"/>
      <c r="R89" s="240"/>
      <c r="S89" s="672"/>
      <c r="T89" s="673"/>
      <c r="U89" s="687"/>
      <c r="V89" s="686"/>
    </row>
    <row r="90" spans="1:22" ht="33.950000000000003" customHeight="1" x14ac:dyDescent="0.25">
      <c r="A90" s="46"/>
      <c r="B90" s="142"/>
      <c r="C90" s="1065"/>
      <c r="D90" s="1066"/>
      <c r="E90" s="217"/>
      <c r="F90" s="482"/>
      <c r="G90" s="241"/>
      <c r="H90" s="194"/>
      <c r="I90" s="463"/>
      <c r="J90" s="241"/>
      <c r="K90" s="426"/>
      <c r="L90" s="1067"/>
      <c r="M90" s="1067"/>
      <c r="N90" s="1067"/>
      <c r="O90" s="1067"/>
      <c r="P90" s="320"/>
      <c r="Q90" s="320"/>
      <c r="R90" s="240"/>
      <c r="S90" s="672"/>
      <c r="T90" s="673"/>
      <c r="U90" s="687"/>
      <c r="V90" s="686"/>
    </row>
    <row r="91" spans="1:22" ht="33.950000000000003" customHeight="1" x14ac:dyDescent="0.25">
      <c r="A91" s="46"/>
      <c r="B91" s="142"/>
      <c r="C91" s="1065"/>
      <c r="D91" s="1066"/>
      <c r="E91" s="217"/>
      <c r="F91" s="482"/>
      <c r="G91" s="241"/>
      <c r="H91" s="194"/>
      <c r="I91" s="463"/>
      <c r="J91" s="241"/>
      <c r="K91" s="426"/>
      <c r="L91" s="1067"/>
      <c r="M91" s="1067"/>
      <c r="N91" s="1067"/>
      <c r="O91" s="1067"/>
      <c r="P91" s="320"/>
      <c r="Q91" s="320"/>
      <c r="R91" s="240"/>
      <c r="S91" s="672"/>
      <c r="T91" s="673"/>
      <c r="U91" s="687"/>
      <c r="V91" s="686"/>
    </row>
    <row r="92" spans="1:22" ht="33.950000000000003" customHeight="1" x14ac:dyDescent="0.25">
      <c r="A92" s="46"/>
      <c r="B92" s="142"/>
      <c r="C92" s="1065"/>
      <c r="D92" s="1066"/>
      <c r="E92" s="217"/>
      <c r="F92" s="482"/>
      <c r="G92" s="241"/>
      <c r="H92" s="194"/>
      <c r="I92" s="463"/>
      <c r="J92" s="241"/>
      <c r="K92" s="426"/>
      <c r="L92" s="1067"/>
      <c r="M92" s="1067"/>
      <c r="N92" s="1067"/>
      <c r="O92" s="1067"/>
      <c r="P92" s="320"/>
      <c r="Q92" s="320"/>
      <c r="R92" s="240"/>
      <c r="S92" s="672"/>
      <c r="T92" s="673"/>
      <c r="U92" s="687"/>
      <c r="V92" s="686"/>
    </row>
    <row r="93" spans="1:22" ht="33.950000000000003" customHeight="1" x14ac:dyDescent="0.25">
      <c r="A93" s="46"/>
      <c r="B93" s="142"/>
      <c r="C93" s="1065"/>
      <c r="D93" s="1066"/>
      <c r="E93" s="217"/>
      <c r="F93" s="482"/>
      <c r="G93" s="241"/>
      <c r="H93" s="194"/>
      <c r="I93" s="463"/>
      <c r="J93" s="241"/>
      <c r="K93" s="426"/>
      <c r="L93" s="1067"/>
      <c r="M93" s="1067"/>
      <c r="N93" s="1067"/>
      <c r="O93" s="1067"/>
      <c r="P93" s="320"/>
      <c r="Q93" s="320"/>
      <c r="R93" s="240"/>
      <c r="S93" s="672"/>
      <c r="T93" s="673"/>
      <c r="U93" s="687"/>
      <c r="V93" s="686"/>
    </row>
    <row r="94" spans="1:22" ht="33.950000000000003" customHeight="1" x14ac:dyDescent="0.25">
      <c r="A94" s="46"/>
      <c r="B94" s="142"/>
      <c r="C94" s="1065"/>
      <c r="D94" s="1066"/>
      <c r="E94" s="217"/>
      <c r="F94" s="482"/>
      <c r="G94" s="241"/>
      <c r="H94" s="194"/>
      <c r="I94" s="463"/>
      <c r="J94" s="241"/>
      <c r="K94" s="426"/>
      <c r="L94" s="1067"/>
      <c r="M94" s="1067"/>
      <c r="N94" s="1067"/>
      <c r="O94" s="1067"/>
      <c r="P94" s="320"/>
      <c r="Q94" s="320"/>
      <c r="R94" s="240"/>
      <c r="S94" s="672"/>
      <c r="T94" s="673"/>
      <c r="U94" s="687"/>
      <c r="V94" s="686"/>
    </row>
    <row r="95" spans="1:22" ht="33.950000000000003" customHeight="1" x14ac:dyDescent="0.25">
      <c r="A95" s="46"/>
      <c r="B95" s="142"/>
      <c r="C95" s="1065"/>
      <c r="D95" s="1066"/>
      <c r="E95" s="217"/>
      <c r="F95" s="482"/>
      <c r="G95" s="241"/>
      <c r="H95" s="194"/>
      <c r="I95" s="463"/>
      <c r="J95" s="241"/>
      <c r="K95" s="426"/>
      <c r="L95" s="1067"/>
      <c r="M95" s="1067"/>
      <c r="N95" s="1067"/>
      <c r="O95" s="1067"/>
      <c r="P95" s="320"/>
      <c r="Q95" s="320"/>
      <c r="R95" s="240"/>
      <c r="S95" s="672"/>
      <c r="T95" s="673"/>
      <c r="U95" s="687"/>
      <c r="V95" s="686"/>
    </row>
    <row r="96" spans="1:22" ht="33.950000000000003" customHeight="1" x14ac:dyDescent="0.25">
      <c r="A96" s="46"/>
      <c r="B96" s="142"/>
      <c r="C96" s="1065"/>
      <c r="D96" s="1066"/>
      <c r="E96" s="217"/>
      <c r="F96" s="482"/>
      <c r="G96" s="241"/>
      <c r="H96" s="194"/>
      <c r="I96" s="463"/>
      <c r="J96" s="241"/>
      <c r="K96" s="426"/>
      <c r="L96" s="1067"/>
      <c r="M96" s="1067"/>
      <c r="N96" s="1067"/>
      <c r="O96" s="1067"/>
      <c r="P96" s="320"/>
      <c r="Q96" s="320"/>
      <c r="R96" s="240"/>
      <c r="S96" s="672"/>
      <c r="T96" s="673"/>
      <c r="U96" s="687"/>
      <c r="V96" s="686"/>
    </row>
    <row r="97" spans="1:22" ht="33.950000000000003" customHeight="1" x14ac:dyDescent="0.25">
      <c r="A97" s="46"/>
      <c r="B97" s="142"/>
      <c r="C97" s="1065"/>
      <c r="D97" s="1066"/>
      <c r="E97" s="217"/>
      <c r="F97" s="482"/>
      <c r="G97" s="241"/>
      <c r="H97" s="194"/>
      <c r="I97" s="463"/>
      <c r="J97" s="241"/>
      <c r="K97" s="426"/>
      <c r="L97" s="1067"/>
      <c r="M97" s="1067"/>
      <c r="N97" s="1067"/>
      <c r="O97" s="1067"/>
      <c r="P97" s="320"/>
      <c r="Q97" s="320"/>
      <c r="R97" s="240"/>
      <c r="S97" s="672"/>
      <c r="T97" s="673"/>
      <c r="U97" s="687"/>
      <c r="V97" s="686"/>
    </row>
    <row r="98" spans="1:22" ht="33.950000000000003" customHeight="1" x14ac:dyDescent="0.25">
      <c r="A98" s="46"/>
      <c r="B98" s="142"/>
      <c r="C98" s="1065"/>
      <c r="D98" s="1066"/>
      <c r="E98" s="217"/>
      <c r="F98" s="482"/>
      <c r="G98" s="241"/>
      <c r="H98" s="194"/>
      <c r="I98" s="463"/>
      <c r="J98" s="241"/>
      <c r="K98" s="426"/>
      <c r="L98" s="1067"/>
      <c r="M98" s="1067"/>
      <c r="N98" s="1067"/>
      <c r="O98" s="1067"/>
      <c r="P98" s="320"/>
      <c r="Q98" s="320"/>
      <c r="R98" s="240"/>
      <c r="S98" s="672"/>
      <c r="T98" s="673"/>
      <c r="U98" s="687"/>
      <c r="V98" s="686"/>
    </row>
    <row r="99" spans="1:22" ht="33.950000000000003" customHeight="1" x14ac:dyDescent="0.25">
      <c r="A99" s="46"/>
      <c r="B99" s="142"/>
      <c r="C99" s="1065"/>
      <c r="D99" s="1066"/>
      <c r="E99" s="217"/>
      <c r="F99" s="482"/>
      <c r="G99" s="241"/>
      <c r="H99" s="194"/>
      <c r="I99" s="463"/>
      <c r="J99" s="241"/>
      <c r="K99" s="426"/>
      <c r="L99" s="1067"/>
      <c r="M99" s="1067"/>
      <c r="N99" s="1067"/>
      <c r="O99" s="1067"/>
      <c r="P99" s="320"/>
      <c r="Q99" s="320"/>
      <c r="R99" s="240"/>
      <c r="S99" s="672"/>
      <c r="T99" s="673"/>
      <c r="U99" s="687"/>
      <c r="V99" s="686"/>
    </row>
    <row r="100" spans="1:22" ht="33.950000000000003" customHeight="1" x14ac:dyDescent="0.25">
      <c r="A100" s="46"/>
      <c r="B100" s="142"/>
      <c r="C100" s="1065"/>
      <c r="D100" s="1066"/>
      <c r="E100" s="217"/>
      <c r="F100" s="482"/>
      <c r="G100" s="241"/>
      <c r="H100" s="194"/>
      <c r="I100" s="463"/>
      <c r="J100" s="241"/>
      <c r="K100" s="426"/>
      <c r="L100" s="1067"/>
      <c r="M100" s="1067"/>
      <c r="N100" s="1067"/>
      <c r="O100" s="1067"/>
      <c r="P100" s="320"/>
      <c r="Q100" s="320"/>
      <c r="R100" s="240"/>
      <c r="S100" s="672"/>
      <c r="T100" s="673"/>
      <c r="U100" s="687"/>
      <c r="V100" s="686"/>
    </row>
    <row r="101" spans="1:22" ht="33.950000000000003" customHeight="1" x14ac:dyDescent="0.25">
      <c r="A101" s="46"/>
      <c r="B101" s="142"/>
      <c r="C101" s="1065"/>
      <c r="D101" s="1066"/>
      <c r="E101" s="217"/>
      <c r="F101" s="482"/>
      <c r="G101" s="241"/>
      <c r="H101" s="194"/>
      <c r="I101" s="463"/>
      <c r="J101" s="241"/>
      <c r="K101" s="426"/>
      <c r="L101" s="1067"/>
      <c r="M101" s="1067"/>
      <c r="N101" s="1067"/>
      <c r="O101" s="1067"/>
      <c r="P101" s="320"/>
      <c r="Q101" s="320"/>
      <c r="R101" s="240"/>
      <c r="S101" s="672"/>
      <c r="T101" s="673"/>
      <c r="U101" s="687"/>
      <c r="V101" s="686"/>
    </row>
    <row r="102" spans="1:22" ht="33.950000000000003" customHeight="1" x14ac:dyDescent="0.25">
      <c r="A102" s="46"/>
      <c r="B102" s="142"/>
      <c r="C102" s="1065"/>
      <c r="D102" s="1066"/>
      <c r="E102" s="217"/>
      <c r="F102" s="482"/>
      <c r="G102" s="241"/>
      <c r="H102" s="194"/>
      <c r="I102" s="463"/>
      <c r="J102" s="241"/>
      <c r="K102" s="426"/>
      <c r="L102" s="1067"/>
      <c r="M102" s="1067"/>
      <c r="N102" s="1067"/>
      <c r="O102" s="1067"/>
      <c r="P102" s="320"/>
      <c r="Q102" s="320"/>
      <c r="R102" s="240"/>
      <c r="S102" s="672"/>
      <c r="T102" s="673"/>
      <c r="U102" s="687"/>
      <c r="V102" s="686"/>
    </row>
    <row r="103" spans="1:22" ht="33.950000000000003" customHeight="1" x14ac:dyDescent="0.25">
      <c r="A103" s="46"/>
      <c r="B103" s="142"/>
      <c r="C103" s="1065"/>
      <c r="D103" s="1066"/>
      <c r="E103" s="217"/>
      <c r="F103" s="482"/>
      <c r="G103" s="241"/>
      <c r="H103" s="194"/>
      <c r="I103" s="463"/>
      <c r="J103" s="241"/>
      <c r="K103" s="426"/>
      <c r="L103" s="1067"/>
      <c r="M103" s="1067"/>
      <c r="N103" s="1067"/>
      <c r="O103" s="1067"/>
      <c r="P103" s="320"/>
      <c r="Q103" s="320"/>
      <c r="R103" s="240"/>
      <c r="S103" s="672"/>
      <c r="T103" s="673"/>
      <c r="U103" s="687"/>
      <c r="V103" s="686"/>
    </row>
    <row r="104" spans="1:22" ht="33.950000000000003" customHeight="1" x14ac:dyDescent="0.25">
      <c r="A104" s="46"/>
      <c r="B104" s="142"/>
      <c r="C104" s="1065"/>
      <c r="D104" s="1066"/>
      <c r="E104" s="217"/>
      <c r="F104" s="482"/>
      <c r="G104" s="241"/>
      <c r="H104" s="194"/>
      <c r="I104" s="463"/>
      <c r="J104" s="241"/>
      <c r="K104" s="426"/>
      <c r="L104" s="1067"/>
      <c r="M104" s="1067"/>
      <c r="N104" s="1067"/>
      <c r="O104" s="1067"/>
      <c r="P104" s="320"/>
      <c r="Q104" s="320"/>
      <c r="R104" s="240"/>
      <c r="S104" s="672"/>
      <c r="T104" s="673"/>
      <c r="U104" s="687"/>
      <c r="V104" s="686"/>
    </row>
    <row r="105" spans="1:22" ht="33.950000000000003" customHeight="1" x14ac:dyDescent="0.25">
      <c r="A105" s="46"/>
      <c r="B105" s="142"/>
      <c r="C105" s="1065"/>
      <c r="D105" s="1066"/>
      <c r="E105" s="217"/>
      <c r="F105" s="482"/>
      <c r="G105" s="241"/>
      <c r="H105" s="194"/>
      <c r="I105" s="463"/>
      <c r="J105" s="241"/>
      <c r="K105" s="426"/>
      <c r="L105" s="1067"/>
      <c r="M105" s="1067"/>
      <c r="N105" s="1067"/>
      <c r="O105" s="1067"/>
      <c r="P105" s="320"/>
      <c r="Q105" s="320"/>
      <c r="R105" s="240"/>
      <c r="S105" s="672"/>
      <c r="T105" s="673"/>
      <c r="U105" s="687"/>
      <c r="V105" s="686"/>
    </row>
    <row r="106" spans="1:22" ht="33.950000000000003" customHeight="1" x14ac:dyDescent="0.25">
      <c r="A106" s="46"/>
      <c r="B106" s="142"/>
      <c r="C106" s="1065"/>
      <c r="D106" s="1066"/>
      <c r="E106" s="217"/>
      <c r="F106" s="482"/>
      <c r="G106" s="241"/>
      <c r="H106" s="194"/>
      <c r="I106" s="463"/>
      <c r="J106" s="241"/>
      <c r="K106" s="426"/>
      <c r="L106" s="1067"/>
      <c r="M106" s="1067"/>
      <c r="N106" s="1067"/>
      <c r="O106" s="1067"/>
      <c r="P106" s="320"/>
      <c r="Q106" s="320"/>
      <c r="R106" s="240"/>
      <c r="S106" s="672"/>
      <c r="T106" s="673"/>
      <c r="U106" s="687"/>
      <c r="V106" s="686"/>
    </row>
    <row r="107" spans="1:22" ht="33.950000000000003" customHeight="1" x14ac:dyDescent="0.25">
      <c r="A107" s="46"/>
      <c r="B107" s="142"/>
      <c r="C107" s="1065"/>
      <c r="D107" s="1066"/>
      <c r="E107" s="217"/>
      <c r="F107" s="482"/>
      <c r="G107" s="241"/>
      <c r="H107" s="194"/>
      <c r="I107" s="463"/>
      <c r="J107" s="241"/>
      <c r="K107" s="426"/>
      <c r="L107" s="1067"/>
      <c r="M107" s="1067"/>
      <c r="N107" s="1067"/>
      <c r="O107" s="1067"/>
      <c r="P107" s="320"/>
      <c r="Q107" s="320"/>
      <c r="R107" s="240"/>
      <c r="S107" s="672"/>
      <c r="T107" s="673"/>
      <c r="U107" s="687"/>
      <c r="V107" s="686"/>
    </row>
    <row r="108" spans="1:22" ht="33.950000000000003" customHeight="1" x14ac:dyDescent="0.25">
      <c r="A108" s="46"/>
      <c r="B108" s="142"/>
      <c r="C108" s="1065"/>
      <c r="D108" s="1066"/>
      <c r="E108" s="217"/>
      <c r="F108" s="482"/>
      <c r="G108" s="241"/>
      <c r="H108" s="194"/>
      <c r="I108" s="463"/>
      <c r="J108" s="241"/>
      <c r="K108" s="426"/>
      <c r="L108" s="1067"/>
      <c r="M108" s="1067"/>
      <c r="N108" s="1067"/>
      <c r="O108" s="1067"/>
      <c r="P108" s="320"/>
      <c r="Q108" s="320"/>
      <c r="R108" s="240"/>
      <c r="S108" s="672"/>
      <c r="T108" s="673"/>
      <c r="U108" s="687"/>
      <c r="V108" s="686"/>
    </row>
    <row r="109" spans="1:22" ht="33.950000000000003" customHeight="1" x14ac:dyDescent="0.25">
      <c r="A109" s="46"/>
      <c r="B109" s="142"/>
      <c r="C109" s="1065"/>
      <c r="D109" s="1066"/>
      <c r="E109" s="217"/>
      <c r="F109" s="482"/>
      <c r="G109" s="241"/>
      <c r="H109" s="194"/>
      <c r="I109" s="463"/>
      <c r="J109" s="241"/>
      <c r="K109" s="426"/>
      <c r="L109" s="1067"/>
      <c r="M109" s="1067"/>
      <c r="N109" s="1067"/>
      <c r="O109" s="1067"/>
      <c r="P109" s="320"/>
      <c r="Q109" s="320"/>
      <c r="R109" s="240"/>
      <c r="S109" s="672"/>
      <c r="T109" s="673"/>
      <c r="U109" s="687"/>
      <c r="V109" s="686"/>
    </row>
    <row r="110" spans="1:22" ht="33.950000000000003" customHeight="1" x14ac:dyDescent="0.25">
      <c r="A110" s="46"/>
      <c r="B110" s="142"/>
      <c r="C110" s="1065"/>
      <c r="D110" s="1066"/>
      <c r="E110" s="217"/>
      <c r="F110" s="482"/>
      <c r="G110" s="241"/>
      <c r="H110" s="194"/>
      <c r="I110" s="463"/>
      <c r="J110" s="241"/>
      <c r="K110" s="426"/>
      <c r="L110" s="1067"/>
      <c r="M110" s="1067"/>
      <c r="N110" s="1067"/>
      <c r="O110" s="1067"/>
      <c r="P110" s="320"/>
      <c r="Q110" s="320"/>
      <c r="R110" s="240"/>
      <c r="S110" s="672"/>
      <c r="T110" s="673"/>
      <c r="U110" s="687"/>
      <c r="V110" s="686"/>
    </row>
    <row r="111" spans="1:22" ht="33.950000000000003" customHeight="1" x14ac:dyDescent="0.25">
      <c r="A111" s="46"/>
      <c r="B111" s="142"/>
      <c r="C111" s="1065"/>
      <c r="D111" s="1066"/>
      <c r="E111" s="217"/>
      <c r="F111" s="482"/>
      <c r="G111" s="241"/>
      <c r="H111" s="194"/>
      <c r="I111" s="463"/>
      <c r="J111" s="241"/>
      <c r="K111" s="426"/>
      <c r="L111" s="1067"/>
      <c r="M111" s="1067"/>
      <c r="N111" s="1067"/>
      <c r="O111" s="1067"/>
      <c r="P111" s="320"/>
      <c r="Q111" s="320"/>
      <c r="R111" s="240"/>
      <c r="S111" s="672"/>
      <c r="T111" s="673"/>
      <c r="U111" s="687"/>
      <c r="V111" s="686"/>
    </row>
    <row r="112" spans="1:22" ht="33.950000000000003" customHeight="1" x14ac:dyDescent="0.25">
      <c r="A112" s="46"/>
      <c r="B112" s="142"/>
      <c r="C112" s="1065"/>
      <c r="D112" s="1066"/>
      <c r="E112" s="217"/>
      <c r="F112" s="482"/>
      <c r="G112" s="241"/>
      <c r="H112" s="194"/>
      <c r="I112" s="463"/>
      <c r="J112" s="241"/>
      <c r="K112" s="426"/>
      <c r="L112" s="1067"/>
      <c r="M112" s="1067"/>
      <c r="N112" s="1067"/>
      <c r="O112" s="1067"/>
      <c r="P112" s="320"/>
      <c r="Q112" s="320"/>
      <c r="R112" s="240"/>
      <c r="S112" s="672"/>
      <c r="T112" s="673"/>
      <c r="U112" s="687"/>
      <c r="V112" s="686"/>
    </row>
    <row r="113" spans="1:22" ht="33.950000000000003" customHeight="1" x14ac:dyDescent="0.25">
      <c r="A113" s="46"/>
      <c r="B113" s="142"/>
      <c r="C113" s="1065"/>
      <c r="D113" s="1066"/>
      <c r="E113" s="217"/>
      <c r="F113" s="482"/>
      <c r="G113" s="241"/>
      <c r="H113" s="194"/>
      <c r="I113" s="463"/>
      <c r="J113" s="241"/>
      <c r="K113" s="426"/>
      <c r="L113" s="1067"/>
      <c r="M113" s="1067"/>
      <c r="N113" s="1067"/>
      <c r="O113" s="1067"/>
      <c r="P113" s="320"/>
      <c r="Q113" s="320"/>
      <c r="R113" s="240"/>
      <c r="S113" s="672"/>
      <c r="T113" s="673"/>
      <c r="U113" s="687"/>
      <c r="V113" s="686"/>
    </row>
    <row r="114" spans="1:22" ht="33.950000000000003" customHeight="1" x14ac:dyDescent="0.25">
      <c r="A114" s="46"/>
      <c r="B114" s="142"/>
      <c r="C114" s="1065"/>
      <c r="D114" s="1066"/>
      <c r="E114" s="217"/>
      <c r="F114" s="482"/>
      <c r="G114" s="241"/>
      <c r="H114" s="194"/>
      <c r="I114" s="463"/>
      <c r="J114" s="241"/>
      <c r="K114" s="426"/>
      <c r="L114" s="1067"/>
      <c r="M114" s="1067"/>
      <c r="N114" s="1067"/>
      <c r="O114" s="1067"/>
      <c r="P114" s="320"/>
      <c r="Q114" s="320"/>
      <c r="R114" s="240"/>
      <c r="S114" s="672"/>
      <c r="T114" s="673"/>
      <c r="U114" s="687"/>
      <c r="V114" s="686"/>
    </row>
    <row r="115" spans="1:22" ht="33.950000000000003" customHeight="1" x14ac:dyDescent="0.25">
      <c r="A115" s="46"/>
      <c r="B115" s="142"/>
      <c r="C115" s="1065"/>
      <c r="D115" s="1066"/>
      <c r="E115" s="217"/>
      <c r="F115" s="482"/>
      <c r="G115" s="241"/>
      <c r="H115" s="194"/>
      <c r="I115" s="463"/>
      <c r="J115" s="241"/>
      <c r="K115" s="426"/>
      <c r="L115" s="1067"/>
      <c r="M115" s="1067"/>
      <c r="N115" s="1067"/>
      <c r="O115" s="1067"/>
      <c r="P115" s="320"/>
      <c r="Q115" s="320"/>
      <c r="R115" s="240"/>
      <c r="S115" s="672"/>
      <c r="T115" s="673"/>
      <c r="U115" s="687"/>
      <c r="V115" s="686"/>
    </row>
    <row r="116" spans="1:22" ht="33.950000000000003" customHeight="1" x14ac:dyDescent="0.25">
      <c r="A116" s="46"/>
      <c r="B116" s="142"/>
      <c r="C116" s="1065"/>
      <c r="D116" s="1066"/>
      <c r="E116" s="217"/>
      <c r="F116" s="482"/>
      <c r="G116" s="241"/>
      <c r="H116" s="194"/>
      <c r="I116" s="463"/>
      <c r="J116" s="241"/>
      <c r="K116" s="426"/>
      <c r="L116" s="1067"/>
      <c r="M116" s="1067"/>
      <c r="N116" s="1067"/>
      <c r="O116" s="1067"/>
      <c r="P116" s="320"/>
      <c r="Q116" s="320"/>
      <c r="R116" s="240"/>
      <c r="S116" s="672"/>
      <c r="T116" s="673"/>
      <c r="U116" s="687"/>
      <c r="V116" s="686"/>
    </row>
    <row r="117" spans="1:22" ht="33.950000000000003" customHeight="1" x14ac:dyDescent="0.25">
      <c r="A117" s="46"/>
      <c r="B117" s="142"/>
      <c r="C117" s="1065"/>
      <c r="D117" s="1066"/>
      <c r="E117" s="217"/>
      <c r="F117" s="482"/>
      <c r="G117" s="241"/>
      <c r="H117" s="194"/>
      <c r="I117" s="463"/>
      <c r="J117" s="241"/>
      <c r="K117" s="426"/>
      <c r="L117" s="1067"/>
      <c r="M117" s="1067"/>
      <c r="N117" s="1067"/>
      <c r="O117" s="1067"/>
      <c r="P117" s="320"/>
      <c r="Q117" s="320"/>
      <c r="R117" s="240"/>
      <c r="S117" s="672"/>
      <c r="T117" s="673"/>
      <c r="U117" s="687"/>
      <c r="V117" s="686"/>
    </row>
    <row r="118" spans="1:22" ht="33.950000000000003" customHeight="1" x14ac:dyDescent="0.25">
      <c r="A118" s="46"/>
      <c r="B118" s="142"/>
      <c r="C118" s="1065"/>
      <c r="D118" s="1066"/>
      <c r="E118" s="217"/>
      <c r="F118" s="482"/>
      <c r="G118" s="241"/>
      <c r="H118" s="194"/>
      <c r="I118" s="463"/>
      <c r="J118" s="241"/>
      <c r="K118" s="426"/>
      <c r="L118" s="1067"/>
      <c r="M118" s="1067"/>
      <c r="N118" s="1067"/>
      <c r="O118" s="1067"/>
      <c r="P118" s="320"/>
      <c r="Q118" s="320"/>
      <c r="R118" s="240"/>
      <c r="S118" s="672"/>
      <c r="T118" s="673"/>
      <c r="U118" s="687"/>
      <c r="V118" s="686"/>
    </row>
    <row r="119" spans="1:22" ht="33.950000000000003" customHeight="1" x14ac:dyDescent="0.25">
      <c r="A119" s="46"/>
      <c r="B119" s="142"/>
      <c r="C119" s="1065"/>
      <c r="D119" s="1066"/>
      <c r="E119" s="217"/>
      <c r="F119" s="482"/>
      <c r="G119" s="241"/>
      <c r="H119" s="194"/>
      <c r="I119" s="463"/>
      <c r="J119" s="241"/>
      <c r="K119" s="426"/>
      <c r="L119" s="1067"/>
      <c r="M119" s="1067"/>
      <c r="N119" s="1067"/>
      <c r="O119" s="1067"/>
      <c r="P119" s="320"/>
      <c r="Q119" s="320"/>
      <c r="R119" s="240"/>
      <c r="S119" s="672"/>
      <c r="T119" s="673"/>
      <c r="U119" s="687"/>
      <c r="V119" s="686"/>
    </row>
    <row r="120" spans="1:22" ht="33.950000000000003" customHeight="1" x14ac:dyDescent="0.25">
      <c r="A120" s="46"/>
      <c r="B120" s="142"/>
      <c r="C120" s="1065"/>
      <c r="D120" s="1066"/>
      <c r="E120" s="217"/>
      <c r="F120" s="482"/>
      <c r="G120" s="241"/>
      <c r="H120" s="194"/>
      <c r="I120" s="463"/>
      <c r="J120" s="241"/>
      <c r="K120" s="426"/>
      <c r="L120" s="1067"/>
      <c r="M120" s="1067"/>
      <c r="N120" s="1067"/>
      <c r="O120" s="1067"/>
      <c r="P120" s="320"/>
      <c r="Q120" s="320"/>
      <c r="R120" s="240"/>
      <c r="S120" s="672"/>
      <c r="T120" s="673"/>
      <c r="U120" s="687"/>
      <c r="V120" s="686"/>
    </row>
    <row r="121" spans="1:22" ht="33.950000000000003" customHeight="1" x14ac:dyDescent="0.25">
      <c r="A121" s="46"/>
      <c r="B121" s="142"/>
      <c r="C121" s="1065"/>
      <c r="D121" s="1066"/>
      <c r="E121" s="217"/>
      <c r="F121" s="482"/>
      <c r="G121" s="241"/>
      <c r="H121" s="194"/>
      <c r="I121" s="463"/>
      <c r="J121" s="241"/>
      <c r="K121" s="426"/>
      <c r="L121" s="1067"/>
      <c r="M121" s="1067"/>
      <c r="N121" s="1067"/>
      <c r="O121" s="1067"/>
      <c r="P121" s="320"/>
      <c r="Q121" s="320"/>
      <c r="R121" s="240"/>
      <c r="S121" s="672"/>
      <c r="T121" s="673"/>
      <c r="U121" s="687"/>
      <c r="V121" s="686"/>
    </row>
    <row r="122" spans="1:22" ht="33.950000000000003" customHeight="1" x14ac:dyDescent="0.25">
      <c r="A122" s="46"/>
      <c r="B122" s="142"/>
      <c r="C122" s="1065"/>
      <c r="D122" s="1066"/>
      <c r="E122" s="217"/>
      <c r="F122" s="482"/>
      <c r="G122" s="241"/>
      <c r="H122" s="194"/>
      <c r="I122" s="463"/>
      <c r="J122" s="241"/>
      <c r="K122" s="426"/>
      <c r="L122" s="1067"/>
      <c r="M122" s="1067"/>
      <c r="N122" s="1067"/>
      <c r="O122" s="1067"/>
      <c r="P122" s="320"/>
      <c r="Q122" s="320"/>
      <c r="R122" s="240"/>
      <c r="S122" s="672"/>
      <c r="T122" s="673"/>
      <c r="U122" s="687"/>
      <c r="V122" s="686"/>
    </row>
    <row r="123" spans="1:22" ht="33.950000000000003" customHeight="1" x14ac:dyDescent="0.25">
      <c r="A123" s="46"/>
      <c r="B123" s="142"/>
      <c r="C123" s="1065"/>
      <c r="D123" s="1066"/>
      <c r="E123" s="217"/>
      <c r="F123" s="482"/>
      <c r="G123" s="241"/>
      <c r="H123" s="194"/>
      <c r="I123" s="463"/>
      <c r="J123" s="241"/>
      <c r="K123" s="426"/>
      <c r="L123" s="1067"/>
      <c r="M123" s="1067"/>
      <c r="N123" s="1067"/>
      <c r="O123" s="1067"/>
      <c r="P123" s="320"/>
      <c r="Q123" s="320"/>
      <c r="R123" s="240"/>
      <c r="S123" s="672"/>
      <c r="T123" s="673"/>
      <c r="U123" s="687"/>
      <c r="V123" s="686"/>
    </row>
    <row r="124" spans="1:22" ht="33.950000000000003" customHeight="1" x14ac:dyDescent="0.25">
      <c r="A124" s="46"/>
      <c r="B124" s="142"/>
      <c r="C124" s="1065"/>
      <c r="D124" s="1066"/>
      <c r="E124" s="217"/>
      <c r="F124" s="482"/>
      <c r="G124" s="241"/>
      <c r="H124" s="194"/>
      <c r="I124" s="463"/>
      <c r="J124" s="241"/>
      <c r="K124" s="426"/>
      <c r="L124" s="1067"/>
      <c r="M124" s="1067"/>
      <c r="N124" s="1067"/>
      <c r="O124" s="1067"/>
      <c r="P124" s="320"/>
      <c r="Q124" s="320"/>
      <c r="R124" s="240"/>
      <c r="S124" s="672"/>
      <c r="T124" s="673"/>
      <c r="U124" s="687"/>
      <c r="V124" s="686"/>
    </row>
    <row r="125" spans="1:22" ht="33.950000000000003" customHeight="1" x14ac:dyDescent="0.25">
      <c r="A125" s="46"/>
      <c r="B125" s="142"/>
      <c r="C125" s="1065"/>
      <c r="D125" s="1066"/>
      <c r="E125" s="217"/>
      <c r="F125" s="482"/>
      <c r="G125" s="241"/>
      <c r="H125" s="194"/>
      <c r="I125" s="463"/>
      <c r="J125" s="241"/>
      <c r="K125" s="426"/>
      <c r="L125" s="1067"/>
      <c r="M125" s="1067"/>
      <c r="N125" s="1067"/>
      <c r="O125" s="1067"/>
      <c r="P125" s="320"/>
      <c r="Q125" s="320"/>
      <c r="R125" s="240"/>
      <c r="S125" s="672"/>
      <c r="T125" s="673"/>
      <c r="U125" s="687"/>
      <c r="V125" s="686"/>
    </row>
    <row r="126" spans="1:22" ht="33.950000000000003" customHeight="1" x14ac:dyDescent="0.25">
      <c r="A126" s="46"/>
      <c r="B126" s="142"/>
      <c r="C126" s="1065"/>
      <c r="D126" s="1066"/>
      <c r="E126" s="217"/>
      <c r="F126" s="482"/>
      <c r="G126" s="241"/>
      <c r="H126" s="194"/>
      <c r="I126" s="463"/>
      <c r="J126" s="241"/>
      <c r="K126" s="426"/>
      <c r="L126" s="1067"/>
      <c r="M126" s="1067"/>
      <c r="N126" s="1067"/>
      <c r="O126" s="1067"/>
      <c r="P126" s="320"/>
      <c r="Q126" s="320"/>
      <c r="R126" s="240"/>
      <c r="S126" s="672"/>
      <c r="T126" s="673"/>
      <c r="U126" s="687"/>
      <c r="V126" s="686"/>
    </row>
    <row r="127" spans="1:22" ht="33.950000000000003" customHeight="1" x14ac:dyDescent="0.25">
      <c r="A127" s="46"/>
      <c r="B127" s="142"/>
      <c r="C127" s="1065"/>
      <c r="D127" s="1066"/>
      <c r="E127" s="217"/>
      <c r="F127" s="482"/>
      <c r="G127" s="241"/>
      <c r="H127" s="194"/>
      <c r="I127" s="463"/>
      <c r="J127" s="241"/>
      <c r="K127" s="426"/>
      <c r="L127" s="1067"/>
      <c r="M127" s="1067"/>
      <c r="N127" s="1067"/>
      <c r="O127" s="1067"/>
      <c r="P127" s="320"/>
      <c r="Q127" s="320"/>
      <c r="R127" s="240"/>
      <c r="S127" s="672"/>
      <c r="T127" s="673"/>
      <c r="U127" s="687"/>
      <c r="V127" s="686"/>
    </row>
    <row r="128" spans="1:22" ht="33.950000000000003" customHeight="1" x14ac:dyDescent="0.25">
      <c r="A128" s="46"/>
      <c r="B128" s="142"/>
      <c r="C128" s="1065"/>
      <c r="D128" s="1066"/>
      <c r="E128" s="217"/>
      <c r="F128" s="482"/>
      <c r="G128" s="241"/>
      <c r="H128" s="194"/>
      <c r="I128" s="463"/>
      <c r="J128" s="241"/>
      <c r="K128" s="426"/>
      <c r="L128" s="1067"/>
      <c r="M128" s="1067"/>
      <c r="N128" s="1067"/>
      <c r="O128" s="1067"/>
      <c r="P128" s="320"/>
      <c r="Q128" s="320"/>
      <c r="R128" s="240"/>
      <c r="S128" s="672"/>
      <c r="T128" s="673"/>
      <c r="U128" s="687"/>
      <c r="V128" s="686"/>
    </row>
    <row r="129" spans="1:22" ht="33.950000000000003" customHeight="1" x14ac:dyDescent="0.25">
      <c r="A129" s="46"/>
      <c r="B129" s="142"/>
      <c r="C129" s="1065"/>
      <c r="D129" s="1066"/>
      <c r="E129" s="217"/>
      <c r="F129" s="482"/>
      <c r="G129" s="241"/>
      <c r="H129" s="194"/>
      <c r="I129" s="463"/>
      <c r="J129" s="241"/>
      <c r="K129" s="426"/>
      <c r="L129" s="1067"/>
      <c r="M129" s="1067"/>
      <c r="N129" s="1067"/>
      <c r="O129" s="1067"/>
      <c r="P129" s="320"/>
      <c r="Q129" s="320"/>
      <c r="R129" s="240"/>
      <c r="S129" s="672"/>
      <c r="T129" s="673"/>
      <c r="U129" s="687"/>
      <c r="V129" s="686"/>
    </row>
    <row r="130" spans="1:22" ht="33.950000000000003" customHeight="1" x14ac:dyDescent="0.25">
      <c r="A130" s="46"/>
      <c r="B130" s="142"/>
      <c r="C130" s="1065"/>
      <c r="D130" s="1066"/>
      <c r="E130" s="217"/>
      <c r="F130" s="482"/>
      <c r="G130" s="241"/>
      <c r="H130" s="194"/>
      <c r="I130" s="463"/>
      <c r="J130" s="241"/>
      <c r="K130" s="426"/>
      <c r="L130" s="1067"/>
      <c r="M130" s="1067"/>
      <c r="N130" s="1067"/>
      <c r="O130" s="1067"/>
      <c r="P130" s="320"/>
      <c r="Q130" s="320"/>
      <c r="R130" s="240"/>
      <c r="S130" s="672"/>
      <c r="T130" s="673"/>
      <c r="U130" s="687"/>
      <c r="V130" s="686"/>
    </row>
    <row r="131" spans="1:22" ht="33.950000000000003" customHeight="1" x14ac:dyDescent="0.25">
      <c r="A131" s="46"/>
      <c r="B131" s="142"/>
      <c r="C131" s="1065"/>
      <c r="D131" s="1066"/>
      <c r="E131" s="217"/>
      <c r="F131" s="482"/>
      <c r="G131" s="241"/>
      <c r="H131" s="194"/>
      <c r="I131" s="463"/>
      <c r="J131" s="241"/>
      <c r="K131" s="426"/>
      <c r="L131" s="1067"/>
      <c r="M131" s="1067"/>
      <c r="N131" s="1067"/>
      <c r="O131" s="1067"/>
      <c r="P131" s="320"/>
      <c r="Q131" s="320"/>
      <c r="R131" s="240"/>
      <c r="S131" s="672"/>
      <c r="T131" s="673"/>
      <c r="U131" s="687"/>
      <c r="V131" s="686"/>
    </row>
    <row r="132" spans="1:22" ht="33.950000000000003" customHeight="1" x14ac:dyDescent="0.25">
      <c r="A132" s="46"/>
      <c r="B132" s="142"/>
      <c r="C132" s="1065"/>
      <c r="D132" s="1066"/>
      <c r="E132" s="217"/>
      <c r="F132" s="482"/>
      <c r="G132" s="241"/>
      <c r="H132" s="194"/>
      <c r="I132" s="463"/>
      <c r="J132" s="241"/>
      <c r="K132" s="426"/>
      <c r="L132" s="1067"/>
      <c r="M132" s="1067"/>
      <c r="N132" s="1067"/>
      <c r="O132" s="1067"/>
      <c r="P132" s="320"/>
      <c r="Q132" s="320"/>
      <c r="R132" s="240"/>
      <c r="S132" s="672"/>
      <c r="T132" s="673"/>
      <c r="U132" s="687"/>
      <c r="V132" s="686"/>
    </row>
    <row r="133" spans="1:22" ht="33.950000000000003" customHeight="1" x14ac:dyDescent="0.25">
      <c r="A133" s="46"/>
      <c r="B133" s="142"/>
      <c r="C133" s="1065"/>
      <c r="D133" s="1066"/>
      <c r="E133" s="217"/>
      <c r="F133" s="482"/>
      <c r="G133" s="241"/>
      <c r="H133" s="194"/>
      <c r="I133" s="463"/>
      <c r="J133" s="241"/>
      <c r="K133" s="426"/>
      <c r="L133" s="1067"/>
      <c r="M133" s="1067"/>
      <c r="N133" s="1067"/>
      <c r="O133" s="1067"/>
      <c r="P133" s="320"/>
      <c r="Q133" s="320"/>
      <c r="R133" s="240"/>
      <c r="S133" s="672"/>
      <c r="T133" s="673"/>
      <c r="U133" s="687"/>
      <c r="V133" s="686"/>
    </row>
    <row r="134" spans="1:22" ht="33.950000000000003" customHeight="1" x14ac:dyDescent="0.25">
      <c r="A134" s="46"/>
      <c r="B134" s="142"/>
      <c r="C134" s="1065"/>
      <c r="D134" s="1066"/>
      <c r="E134" s="217"/>
      <c r="F134" s="482"/>
      <c r="G134" s="241"/>
      <c r="H134" s="194"/>
      <c r="I134" s="463"/>
      <c r="J134" s="241"/>
      <c r="K134" s="426"/>
      <c r="L134" s="1067"/>
      <c r="M134" s="1067"/>
      <c r="N134" s="1067"/>
      <c r="O134" s="1067"/>
      <c r="P134" s="320"/>
      <c r="Q134" s="320"/>
      <c r="R134" s="240"/>
      <c r="S134" s="672"/>
      <c r="T134" s="673"/>
      <c r="U134" s="687"/>
      <c r="V134" s="686"/>
    </row>
    <row r="135" spans="1:22" ht="33.950000000000003" customHeight="1" x14ac:dyDescent="0.25">
      <c r="A135" s="46"/>
      <c r="B135" s="142"/>
      <c r="C135" s="1065"/>
      <c r="D135" s="1066"/>
      <c r="E135" s="217"/>
      <c r="F135" s="482"/>
      <c r="G135" s="241"/>
      <c r="H135" s="194"/>
      <c r="I135" s="463"/>
      <c r="J135" s="241"/>
      <c r="K135" s="426"/>
      <c r="L135" s="1067"/>
      <c r="M135" s="1067"/>
      <c r="N135" s="1067"/>
      <c r="O135" s="1067"/>
      <c r="P135" s="320"/>
      <c r="Q135" s="320"/>
      <c r="R135" s="240"/>
      <c r="S135" s="672"/>
      <c r="T135" s="673"/>
      <c r="U135" s="687"/>
      <c r="V135" s="686"/>
    </row>
    <row r="136" spans="1:22" ht="33.950000000000003" customHeight="1" x14ac:dyDescent="0.25">
      <c r="A136" s="46"/>
      <c r="B136" s="142"/>
      <c r="C136" s="1065"/>
      <c r="D136" s="1066"/>
      <c r="E136" s="217"/>
      <c r="F136" s="482"/>
      <c r="G136" s="241"/>
      <c r="H136" s="194"/>
      <c r="I136" s="463"/>
      <c r="J136" s="241"/>
      <c r="K136" s="426"/>
      <c r="L136" s="1067"/>
      <c r="M136" s="1067"/>
      <c r="N136" s="1067"/>
      <c r="O136" s="1067"/>
      <c r="P136" s="320"/>
      <c r="Q136" s="320"/>
      <c r="R136" s="240"/>
      <c r="S136" s="672"/>
      <c r="T136" s="673"/>
      <c r="U136" s="687"/>
      <c r="V136" s="686"/>
    </row>
    <row r="137" spans="1:22" ht="33.950000000000003" customHeight="1" x14ac:dyDescent="0.25">
      <c r="A137" s="46"/>
      <c r="B137" s="142"/>
      <c r="C137" s="1065"/>
      <c r="D137" s="1066"/>
      <c r="E137" s="217"/>
      <c r="F137" s="482"/>
      <c r="G137" s="241"/>
      <c r="H137" s="194"/>
      <c r="I137" s="463"/>
      <c r="J137" s="241"/>
      <c r="K137" s="426"/>
      <c r="L137" s="1067"/>
      <c r="M137" s="1067"/>
      <c r="N137" s="1067"/>
      <c r="O137" s="1067"/>
      <c r="P137" s="320"/>
      <c r="Q137" s="320"/>
      <c r="R137" s="240"/>
      <c r="S137" s="672"/>
      <c r="T137" s="673"/>
      <c r="U137" s="687"/>
      <c r="V137" s="686"/>
    </row>
    <row r="138" spans="1:22" ht="33.950000000000003" customHeight="1" x14ac:dyDescent="0.25">
      <c r="A138" s="46"/>
      <c r="B138" s="142"/>
      <c r="C138" s="1065"/>
      <c r="D138" s="1066"/>
      <c r="E138" s="217"/>
      <c r="F138" s="482"/>
      <c r="G138" s="241"/>
      <c r="H138" s="194"/>
      <c r="I138" s="463"/>
      <c r="J138" s="241"/>
      <c r="K138" s="426"/>
      <c r="L138" s="1067"/>
      <c r="M138" s="1067"/>
      <c r="N138" s="1067"/>
      <c r="O138" s="1067"/>
      <c r="P138" s="320"/>
      <c r="Q138" s="320"/>
      <c r="R138" s="240"/>
      <c r="S138" s="672"/>
      <c r="T138" s="673"/>
      <c r="U138" s="687"/>
      <c r="V138" s="686"/>
    </row>
    <row r="139" spans="1:22" ht="33.950000000000003" customHeight="1" x14ac:dyDescent="0.25">
      <c r="A139" s="46"/>
      <c r="B139" s="142"/>
      <c r="C139" s="1065"/>
      <c r="D139" s="1066"/>
      <c r="E139" s="217"/>
      <c r="F139" s="482"/>
      <c r="G139" s="241"/>
      <c r="H139" s="194"/>
      <c r="I139" s="463"/>
      <c r="J139" s="241"/>
      <c r="K139" s="426"/>
      <c r="L139" s="1067"/>
      <c r="M139" s="1067"/>
      <c r="N139" s="1067"/>
      <c r="O139" s="1067"/>
      <c r="P139" s="320"/>
      <c r="Q139" s="320"/>
      <c r="R139" s="240"/>
      <c r="S139" s="672"/>
      <c r="T139" s="673"/>
      <c r="U139" s="687"/>
      <c r="V139" s="686"/>
    </row>
    <row r="140" spans="1:22" ht="33.950000000000003" customHeight="1" x14ac:dyDescent="0.25">
      <c r="A140" s="46"/>
      <c r="B140" s="142"/>
      <c r="C140" s="1065"/>
      <c r="D140" s="1066"/>
      <c r="E140" s="217"/>
      <c r="F140" s="482"/>
      <c r="G140" s="241"/>
      <c r="H140" s="194"/>
      <c r="I140" s="463"/>
      <c r="J140" s="241"/>
      <c r="K140" s="426"/>
      <c r="L140" s="1067"/>
      <c r="M140" s="1067"/>
      <c r="N140" s="1067"/>
      <c r="O140" s="1067"/>
      <c r="P140" s="320"/>
      <c r="Q140" s="320"/>
      <c r="R140" s="240"/>
      <c r="S140" s="672"/>
      <c r="T140" s="673"/>
      <c r="U140" s="687"/>
      <c r="V140" s="686"/>
    </row>
    <row r="141" spans="1:22" ht="33.950000000000003" customHeight="1" x14ac:dyDescent="0.25">
      <c r="A141" s="46"/>
      <c r="B141" s="142"/>
      <c r="C141" s="1065"/>
      <c r="D141" s="1066"/>
      <c r="E141" s="217"/>
      <c r="F141" s="482"/>
      <c r="G141" s="241"/>
      <c r="H141" s="194"/>
      <c r="I141" s="463"/>
      <c r="J141" s="241"/>
      <c r="K141" s="426"/>
      <c r="L141" s="1067"/>
      <c r="M141" s="1067"/>
      <c r="N141" s="1067"/>
      <c r="O141" s="1067"/>
      <c r="P141" s="320"/>
      <c r="Q141" s="320"/>
      <c r="R141" s="240"/>
      <c r="S141" s="672"/>
      <c r="T141" s="673"/>
      <c r="U141" s="687"/>
      <c r="V141" s="686"/>
    </row>
    <row r="142" spans="1:22" ht="33.950000000000003" customHeight="1" x14ac:dyDescent="0.25">
      <c r="A142" s="46"/>
      <c r="B142" s="142"/>
      <c r="C142" s="1065"/>
      <c r="D142" s="1066"/>
      <c r="E142" s="217"/>
      <c r="F142" s="482"/>
      <c r="G142" s="241"/>
      <c r="H142" s="194"/>
      <c r="I142" s="463"/>
      <c r="J142" s="241"/>
      <c r="K142" s="426"/>
      <c r="L142" s="1067"/>
      <c r="M142" s="1067"/>
      <c r="N142" s="1067"/>
      <c r="O142" s="1067"/>
      <c r="P142" s="320"/>
      <c r="Q142" s="320"/>
      <c r="R142" s="240"/>
      <c r="S142" s="672"/>
      <c r="T142" s="673"/>
      <c r="U142" s="687"/>
      <c r="V142" s="686"/>
    </row>
    <row r="143" spans="1:22" ht="33.950000000000003" customHeight="1" x14ac:dyDescent="0.25">
      <c r="A143" s="46"/>
      <c r="B143" s="142"/>
      <c r="C143" s="1065"/>
      <c r="D143" s="1066"/>
      <c r="E143" s="217"/>
      <c r="F143" s="482"/>
      <c r="G143" s="241"/>
      <c r="H143" s="194"/>
      <c r="I143" s="463"/>
      <c r="J143" s="241"/>
      <c r="K143" s="426"/>
      <c r="L143" s="1067"/>
      <c r="M143" s="1067"/>
      <c r="N143" s="1067"/>
      <c r="O143" s="1067"/>
      <c r="P143" s="320"/>
      <c r="Q143" s="320"/>
      <c r="R143" s="240"/>
      <c r="S143" s="672"/>
      <c r="T143" s="673"/>
      <c r="U143" s="687"/>
      <c r="V143" s="686"/>
    </row>
    <row r="144" spans="1:22" ht="33.950000000000003" customHeight="1" x14ac:dyDescent="0.25">
      <c r="A144" s="46"/>
      <c r="B144" s="142"/>
      <c r="C144" s="1065"/>
      <c r="D144" s="1066"/>
      <c r="E144" s="217"/>
      <c r="F144" s="482"/>
      <c r="G144" s="241"/>
      <c r="H144" s="194"/>
      <c r="I144" s="463"/>
      <c r="J144" s="241"/>
      <c r="K144" s="426"/>
      <c r="L144" s="1067"/>
      <c r="M144" s="1067"/>
      <c r="N144" s="1067"/>
      <c r="O144" s="1067"/>
      <c r="P144" s="320"/>
      <c r="Q144" s="320"/>
      <c r="R144" s="240"/>
      <c r="S144" s="672"/>
      <c r="T144" s="673"/>
      <c r="U144" s="687"/>
      <c r="V144" s="686"/>
    </row>
    <row r="145" spans="1:22" ht="33.950000000000003" customHeight="1" x14ac:dyDescent="0.25">
      <c r="A145" s="46"/>
      <c r="B145" s="142"/>
      <c r="C145" s="1065"/>
      <c r="D145" s="1066"/>
      <c r="E145" s="217"/>
      <c r="F145" s="482"/>
      <c r="G145" s="241"/>
      <c r="H145" s="194"/>
      <c r="I145" s="463"/>
      <c r="J145" s="241"/>
      <c r="K145" s="426"/>
      <c r="L145" s="1067"/>
      <c r="M145" s="1067"/>
      <c r="N145" s="1067"/>
      <c r="O145" s="1067"/>
      <c r="P145" s="320"/>
      <c r="Q145" s="320"/>
      <c r="R145" s="240"/>
      <c r="S145" s="672"/>
      <c r="T145" s="673"/>
      <c r="U145" s="687"/>
      <c r="V145" s="686"/>
    </row>
    <row r="146" spans="1:22" ht="33.950000000000003" customHeight="1" x14ac:dyDescent="0.25">
      <c r="A146" s="46"/>
      <c r="B146" s="142"/>
      <c r="C146" s="1065"/>
      <c r="D146" s="1066"/>
      <c r="E146" s="217"/>
      <c r="F146" s="482"/>
      <c r="G146" s="241"/>
      <c r="H146" s="194"/>
      <c r="I146" s="463"/>
      <c r="J146" s="241"/>
      <c r="K146" s="426"/>
      <c r="L146" s="1067"/>
      <c r="M146" s="1067"/>
      <c r="N146" s="1067"/>
      <c r="O146" s="1067"/>
      <c r="P146" s="320"/>
      <c r="Q146" s="320"/>
      <c r="R146" s="240"/>
      <c r="S146" s="672"/>
      <c r="T146" s="673"/>
      <c r="U146" s="687"/>
      <c r="V146" s="686"/>
    </row>
    <row r="147" spans="1:22" ht="33.950000000000003" customHeight="1" x14ac:dyDescent="0.25">
      <c r="A147" s="46"/>
      <c r="B147" s="142"/>
      <c r="C147" s="1065"/>
      <c r="D147" s="1066"/>
      <c r="E147" s="217"/>
      <c r="F147" s="482"/>
      <c r="G147" s="241"/>
      <c r="H147" s="194"/>
      <c r="I147" s="463"/>
      <c r="J147" s="241"/>
      <c r="K147" s="426"/>
      <c r="L147" s="1067"/>
      <c r="M147" s="1067"/>
      <c r="N147" s="1067"/>
      <c r="O147" s="1067"/>
      <c r="P147" s="320"/>
      <c r="Q147" s="320"/>
      <c r="R147" s="240"/>
      <c r="S147" s="672"/>
      <c r="T147" s="673"/>
      <c r="U147" s="687"/>
      <c r="V147" s="686"/>
    </row>
    <row r="148" spans="1:22" ht="33.950000000000003" customHeight="1" x14ac:dyDescent="0.25">
      <c r="A148" s="46"/>
      <c r="B148" s="142"/>
      <c r="C148" s="1065"/>
      <c r="D148" s="1066"/>
      <c r="E148" s="217"/>
      <c r="F148" s="482"/>
      <c r="G148" s="241"/>
      <c r="H148" s="194"/>
      <c r="I148" s="463"/>
      <c r="J148" s="241"/>
      <c r="K148" s="426"/>
      <c r="L148" s="1067"/>
      <c r="M148" s="1067"/>
      <c r="N148" s="1067"/>
      <c r="O148" s="1067"/>
      <c r="P148" s="320"/>
      <c r="Q148" s="320"/>
      <c r="R148" s="240"/>
      <c r="S148" s="672"/>
      <c r="T148" s="673"/>
      <c r="U148" s="687"/>
      <c r="V148" s="686"/>
    </row>
    <row r="149" spans="1:22" ht="33.950000000000003" customHeight="1" x14ac:dyDescent="0.25">
      <c r="A149" s="46"/>
      <c r="B149" s="142"/>
      <c r="C149" s="1065"/>
      <c r="D149" s="1066"/>
      <c r="E149" s="217"/>
      <c r="F149" s="482"/>
      <c r="G149" s="241"/>
      <c r="H149" s="194"/>
      <c r="I149" s="463"/>
      <c r="J149" s="241"/>
      <c r="K149" s="426"/>
      <c r="L149" s="1067"/>
      <c r="M149" s="1067"/>
      <c r="N149" s="1067"/>
      <c r="O149" s="1067"/>
      <c r="P149" s="320"/>
      <c r="Q149" s="320"/>
      <c r="R149" s="240"/>
      <c r="S149" s="672"/>
      <c r="T149" s="673"/>
      <c r="U149" s="687"/>
      <c r="V149" s="686"/>
    </row>
    <row r="150" spans="1:22" ht="33.950000000000003" customHeight="1" x14ac:dyDescent="0.25">
      <c r="A150" s="46"/>
      <c r="B150" s="142"/>
      <c r="C150" s="1065"/>
      <c r="D150" s="1066"/>
      <c r="E150" s="217"/>
      <c r="F150" s="482"/>
      <c r="G150" s="241"/>
      <c r="H150" s="194"/>
      <c r="I150" s="463"/>
      <c r="J150" s="241"/>
      <c r="K150" s="426"/>
      <c r="L150" s="1067"/>
      <c r="M150" s="1067"/>
      <c r="N150" s="1067"/>
      <c r="O150" s="1067"/>
      <c r="P150" s="320"/>
      <c r="Q150" s="320"/>
      <c r="R150" s="240"/>
      <c r="S150" s="672"/>
      <c r="T150" s="673"/>
      <c r="U150" s="687"/>
      <c r="V150" s="686"/>
    </row>
    <row r="151" spans="1:22" ht="33.950000000000003" customHeight="1" x14ac:dyDescent="0.25">
      <c r="A151" s="46"/>
      <c r="B151" s="142"/>
      <c r="C151" s="1065"/>
      <c r="D151" s="1066"/>
      <c r="E151" s="217"/>
      <c r="F151" s="482"/>
      <c r="G151" s="241"/>
      <c r="H151" s="194"/>
      <c r="I151" s="463"/>
      <c r="J151" s="241"/>
      <c r="K151" s="426"/>
      <c r="L151" s="1067"/>
      <c r="M151" s="1067"/>
      <c r="N151" s="1067"/>
      <c r="O151" s="1067"/>
      <c r="P151" s="320"/>
      <c r="Q151" s="320"/>
      <c r="R151" s="240"/>
      <c r="S151" s="672"/>
      <c r="T151" s="673"/>
      <c r="U151" s="687"/>
      <c r="V151" s="686"/>
    </row>
    <row r="152" spans="1:22" ht="33.950000000000003" customHeight="1" x14ac:dyDescent="0.25">
      <c r="A152" s="46"/>
      <c r="B152" s="142"/>
      <c r="C152" s="1065"/>
      <c r="D152" s="1066"/>
      <c r="E152" s="217"/>
      <c r="F152" s="482"/>
      <c r="G152" s="241"/>
      <c r="H152" s="194"/>
      <c r="I152" s="463"/>
      <c r="J152" s="241"/>
      <c r="K152" s="426"/>
      <c r="L152" s="1067"/>
      <c r="M152" s="1067"/>
      <c r="N152" s="1067"/>
      <c r="O152" s="1067"/>
      <c r="P152" s="320"/>
      <c r="Q152" s="320"/>
      <c r="R152" s="240"/>
      <c r="S152" s="672"/>
      <c r="T152" s="673"/>
      <c r="U152" s="687"/>
      <c r="V152" s="686"/>
    </row>
    <row r="153" spans="1:22" ht="33.950000000000003" customHeight="1" x14ac:dyDescent="0.25">
      <c r="A153" s="46"/>
      <c r="B153" s="142"/>
      <c r="C153" s="1065"/>
      <c r="D153" s="1066"/>
      <c r="E153" s="217"/>
      <c r="F153" s="482"/>
      <c r="G153" s="241"/>
      <c r="H153" s="194"/>
      <c r="I153" s="463"/>
      <c r="J153" s="241"/>
      <c r="K153" s="426"/>
      <c r="L153" s="1067"/>
      <c r="M153" s="1067"/>
      <c r="N153" s="1067"/>
      <c r="O153" s="1067"/>
      <c r="P153" s="320"/>
      <c r="Q153" s="320"/>
      <c r="R153" s="240"/>
      <c r="S153" s="672"/>
      <c r="T153" s="673"/>
      <c r="U153" s="687"/>
      <c r="V153" s="686"/>
    </row>
    <row r="154" spans="1:22" ht="33.950000000000003" customHeight="1" x14ac:dyDescent="0.25">
      <c r="A154" s="46"/>
      <c r="B154" s="142"/>
      <c r="C154" s="1065"/>
      <c r="D154" s="1066"/>
      <c r="E154" s="217"/>
      <c r="F154" s="482"/>
      <c r="G154" s="241"/>
      <c r="H154" s="194"/>
      <c r="I154" s="463"/>
      <c r="J154" s="241"/>
      <c r="K154" s="426"/>
      <c r="L154" s="1067"/>
      <c r="M154" s="1067"/>
      <c r="N154" s="1067"/>
      <c r="O154" s="1067"/>
      <c r="P154" s="320"/>
      <c r="Q154" s="320"/>
      <c r="R154" s="240"/>
      <c r="S154" s="672"/>
      <c r="T154" s="673"/>
      <c r="U154" s="687"/>
      <c r="V154" s="686"/>
    </row>
    <row r="155" spans="1:22" ht="33.950000000000003" customHeight="1" x14ac:dyDescent="0.25">
      <c r="A155" s="46"/>
      <c r="B155" s="142"/>
      <c r="C155" s="1065"/>
      <c r="D155" s="1066"/>
      <c r="E155" s="217"/>
      <c r="F155" s="482"/>
      <c r="G155" s="241"/>
      <c r="H155" s="194"/>
      <c r="I155" s="463"/>
      <c r="J155" s="241"/>
      <c r="K155" s="426"/>
      <c r="L155" s="1067"/>
      <c r="M155" s="1067"/>
      <c r="N155" s="1067"/>
      <c r="O155" s="1067"/>
      <c r="P155" s="320"/>
      <c r="Q155" s="320"/>
      <c r="R155" s="240"/>
      <c r="S155" s="672"/>
      <c r="T155" s="673"/>
      <c r="U155" s="687"/>
      <c r="V155" s="686"/>
    </row>
    <row r="156" spans="1:22" ht="33.950000000000003" customHeight="1" x14ac:dyDescent="0.25">
      <c r="A156" s="46"/>
      <c r="B156" s="142"/>
      <c r="C156" s="1065"/>
      <c r="D156" s="1066"/>
      <c r="E156" s="217"/>
      <c r="F156" s="482"/>
      <c r="G156" s="241"/>
      <c r="H156" s="194"/>
      <c r="I156" s="463"/>
      <c r="J156" s="241"/>
      <c r="K156" s="426"/>
      <c r="L156" s="1067"/>
      <c r="M156" s="1067"/>
      <c r="N156" s="1067"/>
      <c r="O156" s="1067"/>
      <c r="P156" s="320"/>
      <c r="Q156" s="320"/>
      <c r="R156" s="240"/>
      <c r="S156" s="672"/>
      <c r="T156" s="673"/>
      <c r="U156" s="687"/>
      <c r="V156" s="686"/>
    </row>
    <row r="157" spans="1:22" ht="33.950000000000003" customHeight="1" x14ac:dyDescent="0.25">
      <c r="A157" s="46"/>
      <c r="B157" s="142"/>
      <c r="C157" s="1065"/>
      <c r="D157" s="1066"/>
      <c r="E157" s="217"/>
      <c r="F157" s="482"/>
      <c r="G157" s="241"/>
      <c r="H157" s="194"/>
      <c r="I157" s="463"/>
      <c r="J157" s="241"/>
      <c r="K157" s="426"/>
      <c r="L157" s="1067"/>
      <c r="M157" s="1067"/>
      <c r="N157" s="1067"/>
      <c r="O157" s="1067"/>
      <c r="P157" s="320"/>
      <c r="Q157" s="320"/>
      <c r="R157" s="240"/>
      <c r="S157" s="672"/>
      <c r="T157" s="673"/>
      <c r="U157" s="687"/>
      <c r="V157" s="686"/>
    </row>
    <row r="158" spans="1:22" ht="33.950000000000003" customHeight="1" x14ac:dyDescent="0.25">
      <c r="A158" s="46"/>
      <c r="B158" s="142"/>
      <c r="C158" s="1065"/>
      <c r="D158" s="1066"/>
      <c r="E158" s="217"/>
      <c r="F158" s="482"/>
      <c r="G158" s="241"/>
      <c r="H158" s="194"/>
      <c r="I158" s="463"/>
      <c r="J158" s="241"/>
      <c r="K158" s="426"/>
      <c r="L158" s="1067"/>
      <c r="M158" s="1067"/>
      <c r="N158" s="1067"/>
      <c r="O158" s="1067"/>
      <c r="P158" s="320"/>
      <c r="Q158" s="320"/>
      <c r="R158" s="240"/>
      <c r="S158" s="672"/>
      <c r="T158" s="673"/>
      <c r="U158" s="687"/>
      <c r="V158" s="686"/>
    </row>
    <row r="159" spans="1:22" ht="33.950000000000003" customHeight="1" x14ac:dyDescent="0.25">
      <c r="A159" s="46"/>
      <c r="B159" s="142"/>
      <c r="C159" s="1065"/>
      <c r="D159" s="1066"/>
      <c r="E159" s="217"/>
      <c r="F159" s="482"/>
      <c r="G159" s="241"/>
      <c r="H159" s="194"/>
      <c r="I159" s="463"/>
      <c r="J159" s="241"/>
      <c r="K159" s="426"/>
      <c r="L159" s="1067"/>
      <c r="M159" s="1067"/>
      <c r="N159" s="1067"/>
      <c r="O159" s="1067"/>
      <c r="P159" s="320"/>
      <c r="Q159" s="320"/>
      <c r="R159" s="240"/>
      <c r="S159" s="672"/>
      <c r="T159" s="673"/>
      <c r="U159" s="687"/>
      <c r="V159" s="686"/>
    </row>
    <row r="160" spans="1:22" ht="33.950000000000003" customHeight="1" x14ac:dyDescent="0.25">
      <c r="A160" s="46"/>
      <c r="B160" s="142"/>
      <c r="C160" s="1065"/>
      <c r="D160" s="1066"/>
      <c r="E160" s="217"/>
      <c r="F160" s="482"/>
      <c r="G160" s="241"/>
      <c r="H160" s="194"/>
      <c r="I160" s="463"/>
      <c r="J160" s="241"/>
      <c r="K160" s="426"/>
      <c r="L160" s="1067"/>
      <c r="M160" s="1067"/>
      <c r="N160" s="1067"/>
      <c r="O160" s="1067"/>
      <c r="P160" s="320"/>
      <c r="Q160" s="320"/>
      <c r="R160" s="240"/>
      <c r="S160" s="672"/>
      <c r="T160" s="673"/>
      <c r="U160" s="687"/>
      <c r="V160" s="686"/>
    </row>
    <row r="161" spans="1:22" ht="33.950000000000003" customHeight="1" x14ac:dyDescent="0.25">
      <c r="A161" s="46"/>
      <c r="B161" s="142"/>
      <c r="C161" s="1065"/>
      <c r="D161" s="1066"/>
      <c r="E161" s="217"/>
      <c r="F161" s="482"/>
      <c r="G161" s="241"/>
      <c r="H161" s="194"/>
      <c r="I161" s="463"/>
      <c r="J161" s="241"/>
      <c r="K161" s="426"/>
      <c r="L161" s="1067"/>
      <c r="M161" s="1067"/>
      <c r="N161" s="1067"/>
      <c r="O161" s="1067"/>
      <c r="P161" s="320"/>
      <c r="Q161" s="320"/>
      <c r="R161" s="240"/>
      <c r="S161" s="672"/>
      <c r="T161" s="673"/>
      <c r="U161" s="687"/>
      <c r="V161" s="686"/>
    </row>
    <row r="162" spans="1:22" ht="33.950000000000003" customHeight="1" x14ac:dyDescent="0.25">
      <c r="A162" s="46"/>
      <c r="B162" s="142"/>
      <c r="C162" s="1065"/>
      <c r="D162" s="1066"/>
      <c r="E162" s="217"/>
      <c r="F162" s="482"/>
      <c r="G162" s="241"/>
      <c r="H162" s="194"/>
      <c r="I162" s="463"/>
      <c r="J162" s="241"/>
      <c r="K162" s="426"/>
      <c r="L162" s="1067"/>
      <c r="M162" s="1067"/>
      <c r="N162" s="1067"/>
      <c r="O162" s="1067"/>
      <c r="P162" s="320"/>
      <c r="Q162" s="320"/>
      <c r="R162" s="240"/>
      <c r="S162" s="672"/>
      <c r="T162" s="673"/>
      <c r="U162" s="687"/>
      <c r="V162" s="686"/>
    </row>
    <row r="163" spans="1:22" ht="33.950000000000003" customHeight="1" x14ac:dyDescent="0.25">
      <c r="A163" s="46"/>
      <c r="B163" s="142"/>
      <c r="C163" s="1065"/>
      <c r="D163" s="1066"/>
      <c r="E163" s="217"/>
      <c r="F163" s="482"/>
      <c r="G163" s="241"/>
      <c r="H163" s="194"/>
      <c r="I163" s="463"/>
      <c r="J163" s="241"/>
      <c r="K163" s="426"/>
      <c r="L163" s="1067"/>
      <c r="M163" s="1067"/>
      <c r="N163" s="1067"/>
      <c r="O163" s="1067"/>
      <c r="P163" s="320"/>
      <c r="Q163" s="320"/>
      <c r="R163" s="240"/>
      <c r="S163" s="672"/>
      <c r="T163" s="673"/>
      <c r="U163" s="687"/>
      <c r="V163" s="686"/>
    </row>
    <row r="164" spans="1:22" ht="33.950000000000003" customHeight="1" x14ac:dyDescent="0.25">
      <c r="A164" s="46"/>
      <c r="B164" s="142"/>
      <c r="C164" s="1065"/>
      <c r="D164" s="1066"/>
      <c r="E164" s="217"/>
      <c r="F164" s="482"/>
      <c r="G164" s="241"/>
      <c r="H164" s="194"/>
      <c r="I164" s="463"/>
      <c r="J164" s="241"/>
      <c r="K164" s="426"/>
      <c r="L164" s="1067"/>
      <c r="M164" s="1067"/>
      <c r="N164" s="1067"/>
      <c r="O164" s="1067"/>
      <c r="P164" s="320"/>
      <c r="Q164" s="320"/>
      <c r="R164" s="240"/>
      <c r="S164" s="672"/>
      <c r="T164" s="673"/>
      <c r="U164" s="687"/>
      <c r="V164" s="686"/>
    </row>
    <row r="165" spans="1:22" ht="33.950000000000003" customHeight="1" x14ac:dyDescent="0.25">
      <c r="A165" s="46"/>
      <c r="B165" s="142"/>
      <c r="C165" s="1065"/>
      <c r="D165" s="1066"/>
      <c r="E165" s="217"/>
      <c r="F165" s="482"/>
      <c r="G165" s="241"/>
      <c r="H165" s="194"/>
      <c r="I165" s="463"/>
      <c r="J165" s="241"/>
      <c r="K165" s="426"/>
      <c r="L165" s="1067"/>
      <c r="M165" s="1067"/>
      <c r="N165" s="1067"/>
      <c r="O165" s="1067"/>
      <c r="P165" s="320"/>
      <c r="Q165" s="320"/>
      <c r="R165" s="240"/>
      <c r="S165" s="672"/>
      <c r="T165" s="673"/>
      <c r="U165" s="687"/>
      <c r="V165" s="686"/>
    </row>
    <row r="166" spans="1:22" ht="33.950000000000003" customHeight="1" x14ac:dyDescent="0.25">
      <c r="A166" s="46"/>
      <c r="B166" s="142"/>
      <c r="C166" s="1065"/>
      <c r="D166" s="1066"/>
      <c r="E166" s="217"/>
      <c r="F166" s="482"/>
      <c r="G166" s="241"/>
      <c r="H166" s="194"/>
      <c r="I166" s="463"/>
      <c r="J166" s="241"/>
      <c r="K166" s="426"/>
      <c r="L166" s="1067"/>
      <c r="M166" s="1067"/>
      <c r="N166" s="1067"/>
      <c r="O166" s="1067"/>
      <c r="P166" s="320"/>
      <c r="Q166" s="320"/>
      <c r="R166" s="240"/>
      <c r="S166" s="672"/>
      <c r="T166" s="673"/>
      <c r="U166" s="687"/>
      <c r="V166" s="686"/>
    </row>
    <row r="167" spans="1:22" ht="33.950000000000003" customHeight="1" x14ac:dyDescent="0.25">
      <c r="A167" s="46"/>
      <c r="B167" s="142"/>
      <c r="C167" s="1065"/>
      <c r="D167" s="1066"/>
      <c r="E167" s="217"/>
      <c r="F167" s="482"/>
      <c r="G167" s="241"/>
      <c r="H167" s="194"/>
      <c r="I167" s="463"/>
      <c r="J167" s="241"/>
      <c r="K167" s="426"/>
      <c r="L167" s="1067"/>
      <c r="M167" s="1067"/>
      <c r="N167" s="1067"/>
      <c r="O167" s="1067"/>
      <c r="P167" s="320"/>
      <c r="Q167" s="320"/>
      <c r="R167" s="240"/>
      <c r="S167" s="672"/>
      <c r="T167" s="673"/>
      <c r="U167" s="687"/>
      <c r="V167" s="686"/>
    </row>
    <row r="168" spans="1:22" ht="33.950000000000003" customHeight="1" x14ac:dyDescent="0.25">
      <c r="A168" s="46"/>
      <c r="B168" s="142"/>
      <c r="C168" s="1065"/>
      <c r="D168" s="1066"/>
      <c r="E168" s="217"/>
      <c r="F168" s="482"/>
      <c r="G168" s="241"/>
      <c r="H168" s="194"/>
      <c r="I168" s="463"/>
      <c r="J168" s="241"/>
      <c r="K168" s="426"/>
      <c r="L168" s="1067"/>
      <c r="M168" s="1067"/>
      <c r="N168" s="1067"/>
      <c r="O168" s="1067"/>
      <c r="P168" s="320"/>
      <c r="Q168" s="320"/>
      <c r="R168" s="240"/>
      <c r="S168" s="672"/>
      <c r="T168" s="673"/>
      <c r="U168" s="687"/>
      <c r="V168" s="686"/>
    </row>
    <row r="169" spans="1:22" ht="33.950000000000003" customHeight="1" x14ac:dyDescent="0.25">
      <c r="A169" s="46"/>
      <c r="B169" s="142"/>
      <c r="C169" s="1065"/>
      <c r="D169" s="1066"/>
      <c r="E169" s="217"/>
      <c r="F169" s="482"/>
      <c r="G169" s="241"/>
      <c r="H169" s="194"/>
      <c r="I169" s="463"/>
      <c r="J169" s="241"/>
      <c r="K169" s="426"/>
      <c r="L169" s="1067"/>
      <c r="M169" s="1067"/>
      <c r="N169" s="1067"/>
      <c r="O169" s="1067"/>
      <c r="P169" s="320"/>
      <c r="Q169" s="320"/>
      <c r="R169" s="240"/>
      <c r="S169" s="672"/>
      <c r="T169" s="673"/>
      <c r="U169" s="687"/>
      <c r="V169" s="686"/>
    </row>
    <row r="170" spans="1:22" ht="33.950000000000003" customHeight="1" x14ac:dyDescent="0.25">
      <c r="A170" s="46"/>
      <c r="B170" s="142"/>
      <c r="C170" s="1065"/>
      <c r="D170" s="1066"/>
      <c r="E170" s="217"/>
      <c r="F170" s="482"/>
      <c r="G170" s="241"/>
      <c r="H170" s="194"/>
      <c r="I170" s="463"/>
      <c r="J170" s="241"/>
      <c r="K170" s="426"/>
      <c r="L170" s="1067"/>
      <c r="M170" s="1067"/>
      <c r="N170" s="1067"/>
      <c r="O170" s="1067"/>
      <c r="P170" s="320"/>
      <c r="Q170" s="320"/>
      <c r="R170" s="240"/>
      <c r="S170" s="672"/>
      <c r="T170" s="673"/>
      <c r="U170" s="687"/>
      <c r="V170" s="686"/>
    </row>
    <row r="171" spans="1:22" ht="33.950000000000003" customHeight="1" x14ac:dyDescent="0.25">
      <c r="A171" s="46"/>
      <c r="B171" s="142"/>
      <c r="C171" s="1065"/>
      <c r="D171" s="1066"/>
      <c r="E171" s="217"/>
      <c r="F171" s="482"/>
      <c r="G171" s="241"/>
      <c r="H171" s="194"/>
      <c r="I171" s="463"/>
      <c r="J171" s="241"/>
      <c r="K171" s="426"/>
      <c r="L171" s="1067"/>
      <c r="M171" s="1067"/>
      <c r="N171" s="1067"/>
      <c r="O171" s="1067"/>
      <c r="P171" s="320"/>
      <c r="Q171" s="320"/>
      <c r="R171" s="240"/>
      <c r="S171" s="672"/>
      <c r="T171" s="673"/>
      <c r="U171" s="687"/>
      <c r="V171" s="686"/>
    </row>
    <row r="172" spans="1:22" ht="33.950000000000003" customHeight="1" x14ac:dyDescent="0.25">
      <c r="A172" s="46"/>
      <c r="B172" s="142"/>
      <c r="C172" s="1065"/>
      <c r="D172" s="1066"/>
      <c r="E172" s="217"/>
      <c r="F172" s="482"/>
      <c r="G172" s="241"/>
      <c r="H172" s="194"/>
      <c r="I172" s="463"/>
      <c r="J172" s="241"/>
      <c r="K172" s="426"/>
      <c r="L172" s="1067"/>
      <c r="M172" s="1067"/>
      <c r="N172" s="1067"/>
      <c r="O172" s="1067"/>
      <c r="P172" s="320"/>
      <c r="Q172" s="320"/>
      <c r="R172" s="240"/>
      <c r="S172" s="672"/>
      <c r="T172" s="673"/>
      <c r="U172" s="687"/>
      <c r="V172" s="686"/>
    </row>
    <row r="173" spans="1:22" ht="33.950000000000003" customHeight="1" x14ac:dyDescent="0.25">
      <c r="A173" s="46"/>
      <c r="B173" s="142"/>
      <c r="C173" s="1065"/>
      <c r="D173" s="1066"/>
      <c r="E173" s="217"/>
      <c r="F173" s="482"/>
      <c r="G173" s="241"/>
      <c r="H173" s="194"/>
      <c r="I173" s="463"/>
      <c r="J173" s="241"/>
      <c r="K173" s="426"/>
      <c r="L173" s="1067"/>
      <c r="M173" s="1067"/>
      <c r="N173" s="1067"/>
      <c r="O173" s="1067"/>
      <c r="P173" s="320"/>
      <c r="Q173" s="320"/>
      <c r="R173" s="240"/>
      <c r="S173" s="672"/>
      <c r="T173" s="673"/>
      <c r="U173" s="687"/>
      <c r="V173" s="686"/>
    </row>
    <row r="174" spans="1:22" ht="33.950000000000003" customHeight="1" x14ac:dyDescent="0.25">
      <c r="A174" s="46"/>
      <c r="B174" s="142"/>
      <c r="C174" s="1065"/>
      <c r="D174" s="1066"/>
      <c r="E174" s="217"/>
      <c r="F174" s="482"/>
      <c r="G174" s="241"/>
      <c r="H174" s="194"/>
      <c r="I174" s="463"/>
      <c r="J174" s="241"/>
      <c r="K174" s="426"/>
      <c r="L174" s="1067"/>
      <c r="M174" s="1067"/>
      <c r="N174" s="1067"/>
      <c r="O174" s="1067"/>
      <c r="P174" s="320"/>
      <c r="Q174" s="320"/>
      <c r="R174" s="240"/>
      <c r="S174" s="672"/>
      <c r="T174" s="673"/>
      <c r="U174" s="687"/>
      <c r="V174" s="686"/>
    </row>
    <row r="175" spans="1:22" ht="33.950000000000003" customHeight="1" x14ac:dyDescent="0.25">
      <c r="A175" s="46"/>
      <c r="B175" s="142"/>
      <c r="C175" s="1065"/>
      <c r="D175" s="1066"/>
      <c r="E175" s="217"/>
      <c r="F175" s="482"/>
      <c r="G175" s="241"/>
      <c r="H175" s="194"/>
      <c r="I175" s="463"/>
      <c r="J175" s="241"/>
      <c r="K175" s="426"/>
      <c r="L175" s="1067"/>
      <c r="M175" s="1067"/>
      <c r="N175" s="1067"/>
      <c r="O175" s="1067"/>
      <c r="P175" s="320"/>
      <c r="Q175" s="320"/>
      <c r="R175" s="240"/>
      <c r="S175" s="672"/>
      <c r="T175" s="673"/>
      <c r="U175" s="687"/>
      <c r="V175" s="686"/>
    </row>
    <row r="176" spans="1:22" ht="33.950000000000003" customHeight="1" x14ac:dyDescent="0.25">
      <c r="A176" s="46"/>
      <c r="B176" s="142"/>
      <c r="C176" s="1065"/>
      <c r="D176" s="1066"/>
      <c r="E176" s="217"/>
      <c r="F176" s="482"/>
      <c r="G176" s="241"/>
      <c r="H176" s="194"/>
      <c r="I176" s="463"/>
      <c r="J176" s="241"/>
      <c r="K176" s="426"/>
      <c r="L176" s="1067"/>
      <c r="M176" s="1067"/>
      <c r="N176" s="1067"/>
      <c r="O176" s="1067"/>
      <c r="P176" s="320"/>
      <c r="Q176" s="320"/>
      <c r="R176" s="240"/>
      <c r="S176" s="672"/>
      <c r="T176" s="673"/>
      <c r="U176" s="687"/>
      <c r="V176" s="686"/>
    </row>
    <row r="177" spans="1:22" ht="33.950000000000003" customHeight="1" x14ac:dyDescent="0.25">
      <c r="A177" s="46"/>
      <c r="B177" s="142"/>
      <c r="C177" s="1065"/>
      <c r="D177" s="1066"/>
      <c r="E177" s="217"/>
      <c r="F177" s="482"/>
      <c r="G177" s="241"/>
      <c r="H177" s="194"/>
      <c r="I177" s="463"/>
      <c r="J177" s="241"/>
      <c r="K177" s="426"/>
      <c r="L177" s="1067"/>
      <c r="M177" s="1067"/>
      <c r="N177" s="1067"/>
      <c r="O177" s="1067"/>
      <c r="P177" s="320"/>
      <c r="Q177" s="320"/>
      <c r="R177" s="240"/>
      <c r="S177" s="672"/>
      <c r="T177" s="673"/>
      <c r="U177" s="687"/>
      <c r="V177" s="686"/>
    </row>
    <row r="178" spans="1:22" ht="33.950000000000003" customHeight="1" x14ac:dyDescent="0.25">
      <c r="A178" s="46"/>
      <c r="B178" s="142"/>
      <c r="C178" s="1065"/>
      <c r="D178" s="1066"/>
      <c r="E178" s="217"/>
      <c r="F178" s="482"/>
      <c r="G178" s="241"/>
      <c r="H178" s="194"/>
      <c r="I178" s="463"/>
      <c r="J178" s="241"/>
      <c r="K178" s="426"/>
      <c r="L178" s="1067"/>
      <c r="M178" s="1067"/>
      <c r="N178" s="1067"/>
      <c r="O178" s="1067"/>
      <c r="P178" s="320"/>
      <c r="Q178" s="320"/>
      <c r="R178" s="240"/>
      <c r="S178" s="672"/>
      <c r="T178" s="673"/>
      <c r="U178" s="687"/>
      <c r="V178" s="686"/>
    </row>
    <row r="179" spans="1:22" ht="33.950000000000003" customHeight="1" x14ac:dyDescent="0.25">
      <c r="A179" s="46"/>
      <c r="B179" s="142"/>
      <c r="C179" s="1065"/>
      <c r="D179" s="1066"/>
      <c r="E179" s="217"/>
      <c r="F179" s="482"/>
      <c r="G179" s="241"/>
      <c r="H179" s="194"/>
      <c r="I179" s="463"/>
      <c r="J179" s="241"/>
      <c r="K179" s="426"/>
      <c r="L179" s="1067"/>
      <c r="M179" s="1067"/>
      <c r="N179" s="1067"/>
      <c r="O179" s="1067"/>
      <c r="P179" s="320"/>
      <c r="Q179" s="320"/>
      <c r="R179" s="240"/>
      <c r="S179" s="672"/>
      <c r="T179" s="673"/>
      <c r="U179" s="687"/>
      <c r="V179" s="686"/>
    </row>
    <row r="180" spans="1:22" ht="33.950000000000003" customHeight="1" x14ac:dyDescent="0.25">
      <c r="A180" s="46"/>
      <c r="B180" s="142"/>
      <c r="C180" s="1065"/>
      <c r="D180" s="1066"/>
      <c r="E180" s="217"/>
      <c r="F180" s="482"/>
      <c r="G180" s="241"/>
      <c r="H180" s="194"/>
      <c r="I180" s="463"/>
      <c r="J180" s="241"/>
      <c r="K180" s="426"/>
      <c r="L180" s="1067"/>
      <c r="M180" s="1067"/>
      <c r="N180" s="1067"/>
      <c r="O180" s="1067"/>
      <c r="P180" s="320"/>
      <c r="Q180" s="320"/>
      <c r="R180" s="240"/>
      <c r="S180" s="672"/>
      <c r="T180" s="673"/>
      <c r="U180" s="687"/>
      <c r="V180" s="686"/>
    </row>
    <row r="181" spans="1:22" ht="33.950000000000003" customHeight="1" x14ac:dyDescent="0.25">
      <c r="A181" s="46"/>
      <c r="B181" s="142"/>
      <c r="C181" s="1065"/>
      <c r="D181" s="1066"/>
      <c r="E181" s="217"/>
      <c r="F181" s="482"/>
      <c r="G181" s="241"/>
      <c r="H181" s="194"/>
      <c r="I181" s="463"/>
      <c r="J181" s="241"/>
      <c r="K181" s="426"/>
      <c r="L181" s="1067"/>
      <c r="M181" s="1067"/>
      <c r="N181" s="1067"/>
      <c r="O181" s="1067"/>
      <c r="P181" s="320"/>
      <c r="Q181" s="320"/>
      <c r="R181" s="240"/>
      <c r="S181" s="672"/>
      <c r="T181" s="673"/>
      <c r="U181" s="687"/>
      <c r="V181" s="686"/>
    </row>
    <row r="182" spans="1:22" ht="33.950000000000003" customHeight="1" x14ac:dyDescent="0.25">
      <c r="A182" s="46"/>
      <c r="B182" s="142"/>
      <c r="C182" s="1065"/>
      <c r="D182" s="1066"/>
      <c r="E182" s="217"/>
      <c r="F182" s="482"/>
      <c r="G182" s="241"/>
      <c r="H182" s="194"/>
      <c r="I182" s="463"/>
      <c r="J182" s="241"/>
      <c r="K182" s="426"/>
      <c r="L182" s="1067"/>
      <c r="M182" s="1067"/>
      <c r="N182" s="1067"/>
      <c r="O182" s="1067"/>
      <c r="P182" s="320"/>
      <c r="Q182" s="320"/>
      <c r="R182" s="240"/>
      <c r="S182" s="672"/>
      <c r="T182" s="673"/>
      <c r="U182" s="687"/>
      <c r="V182" s="686"/>
    </row>
    <row r="183" spans="1:22" ht="33.950000000000003" customHeight="1" x14ac:dyDescent="0.25">
      <c r="A183" s="46"/>
      <c r="B183" s="142"/>
      <c r="C183" s="1065"/>
      <c r="D183" s="1066"/>
      <c r="E183" s="217"/>
      <c r="F183" s="482"/>
      <c r="G183" s="241"/>
      <c r="H183" s="194"/>
      <c r="I183" s="463"/>
      <c r="J183" s="241"/>
      <c r="K183" s="426"/>
      <c r="L183" s="1067"/>
      <c r="M183" s="1067"/>
      <c r="N183" s="1067"/>
      <c r="O183" s="1067"/>
      <c r="P183" s="320"/>
      <c r="Q183" s="320"/>
      <c r="R183" s="240"/>
      <c r="S183" s="672"/>
      <c r="T183" s="673"/>
      <c r="U183" s="687"/>
      <c r="V183" s="686"/>
    </row>
    <row r="184" spans="1:22" ht="33.950000000000003" customHeight="1" x14ac:dyDescent="0.25">
      <c r="A184" s="46"/>
      <c r="B184" s="142"/>
      <c r="C184" s="1065"/>
      <c r="D184" s="1066"/>
      <c r="E184" s="217"/>
      <c r="F184" s="482"/>
      <c r="G184" s="241"/>
      <c r="H184" s="194"/>
      <c r="I184" s="463"/>
      <c r="J184" s="241"/>
      <c r="K184" s="426"/>
      <c r="L184" s="1067"/>
      <c r="M184" s="1067"/>
      <c r="N184" s="1067"/>
      <c r="O184" s="1067"/>
      <c r="P184" s="320"/>
      <c r="Q184" s="320"/>
      <c r="R184" s="240"/>
      <c r="S184" s="672"/>
      <c r="T184" s="673"/>
      <c r="U184" s="687"/>
      <c r="V184" s="686"/>
    </row>
    <row r="185" spans="1:22" ht="33.950000000000003" customHeight="1" x14ac:dyDescent="0.25">
      <c r="A185" s="46"/>
      <c r="B185" s="142"/>
      <c r="C185" s="1065"/>
      <c r="D185" s="1066"/>
      <c r="E185" s="217"/>
      <c r="F185" s="482"/>
      <c r="G185" s="241"/>
      <c r="H185" s="194"/>
      <c r="I185" s="463"/>
      <c r="J185" s="241"/>
      <c r="K185" s="426"/>
      <c r="L185" s="1067"/>
      <c r="M185" s="1067"/>
      <c r="N185" s="1067"/>
      <c r="O185" s="1067"/>
      <c r="P185" s="320"/>
      <c r="Q185" s="320"/>
      <c r="R185" s="240"/>
      <c r="S185" s="672"/>
      <c r="T185" s="673"/>
      <c r="U185" s="687"/>
      <c r="V185" s="686"/>
    </row>
    <row r="186" spans="1:22" ht="33.950000000000003" customHeight="1" x14ac:dyDescent="0.25">
      <c r="A186" s="46"/>
      <c r="B186" s="142"/>
      <c r="C186" s="1065"/>
      <c r="D186" s="1066"/>
      <c r="E186" s="217"/>
      <c r="F186" s="482"/>
      <c r="G186" s="241"/>
      <c r="H186" s="194"/>
      <c r="I186" s="463"/>
      <c r="J186" s="241"/>
      <c r="K186" s="426"/>
      <c r="L186" s="1067"/>
      <c r="M186" s="1067"/>
      <c r="N186" s="1067"/>
      <c r="O186" s="1067"/>
      <c r="P186" s="320"/>
      <c r="Q186" s="320"/>
      <c r="R186" s="240"/>
      <c r="S186" s="672"/>
      <c r="T186" s="673"/>
      <c r="U186" s="687"/>
      <c r="V186" s="686"/>
    </row>
    <row r="187" spans="1:22" ht="33.950000000000003" customHeight="1" x14ac:dyDescent="0.25">
      <c r="A187" s="46"/>
      <c r="B187" s="142"/>
      <c r="C187" s="1065"/>
      <c r="D187" s="1066"/>
      <c r="E187" s="217"/>
      <c r="F187" s="482"/>
      <c r="G187" s="241"/>
      <c r="H187" s="194"/>
      <c r="I187" s="463"/>
      <c r="J187" s="241"/>
      <c r="K187" s="426"/>
      <c r="L187" s="1067"/>
      <c r="M187" s="1067"/>
      <c r="N187" s="1067"/>
      <c r="O187" s="1067"/>
      <c r="P187" s="320"/>
      <c r="Q187" s="320"/>
      <c r="R187" s="240"/>
      <c r="S187" s="672"/>
      <c r="T187" s="673"/>
      <c r="U187" s="687"/>
      <c r="V187" s="686"/>
    </row>
    <row r="188" spans="1:22" ht="33.950000000000003" customHeight="1" x14ac:dyDescent="0.25">
      <c r="A188" s="46"/>
      <c r="B188" s="142"/>
      <c r="C188" s="1065"/>
      <c r="D188" s="1066"/>
      <c r="E188" s="217"/>
      <c r="F188" s="482"/>
      <c r="G188" s="241"/>
      <c r="H188" s="194"/>
      <c r="I188" s="463"/>
      <c r="J188" s="241"/>
      <c r="K188" s="426"/>
      <c r="L188" s="1067"/>
      <c r="M188" s="1067"/>
      <c r="N188" s="1067"/>
      <c r="O188" s="1067"/>
      <c r="P188" s="320"/>
      <c r="Q188" s="320"/>
      <c r="R188" s="240"/>
      <c r="S188" s="672"/>
      <c r="T188" s="673"/>
      <c r="U188" s="687"/>
      <c r="V188" s="686"/>
    </row>
    <row r="189" spans="1:22" ht="33.950000000000003" customHeight="1" x14ac:dyDescent="0.25">
      <c r="A189" s="46"/>
      <c r="B189" s="142"/>
      <c r="C189" s="1065"/>
      <c r="D189" s="1066"/>
      <c r="E189" s="217"/>
      <c r="F189" s="482"/>
      <c r="G189" s="241"/>
      <c r="H189" s="194"/>
      <c r="I189" s="463"/>
      <c r="J189" s="241"/>
      <c r="K189" s="426"/>
      <c r="L189" s="1067"/>
      <c r="M189" s="1067"/>
      <c r="N189" s="1067"/>
      <c r="O189" s="1067"/>
      <c r="P189" s="320"/>
      <c r="Q189" s="320"/>
      <c r="R189" s="240"/>
      <c r="S189" s="672"/>
      <c r="T189" s="673"/>
      <c r="U189" s="687"/>
      <c r="V189" s="686"/>
    </row>
    <row r="190" spans="1:22" ht="33.950000000000003" customHeight="1" x14ac:dyDescent="0.25">
      <c r="A190" s="46"/>
      <c r="B190" s="142"/>
      <c r="C190" s="1065"/>
      <c r="D190" s="1066"/>
      <c r="E190" s="217"/>
      <c r="F190" s="482"/>
      <c r="G190" s="241"/>
      <c r="H190" s="194"/>
      <c r="I190" s="463"/>
      <c r="J190" s="241"/>
      <c r="K190" s="426"/>
      <c r="L190" s="1067"/>
      <c r="M190" s="1067"/>
      <c r="N190" s="1067"/>
      <c r="O190" s="1067"/>
      <c r="P190" s="320"/>
      <c r="Q190" s="320"/>
      <c r="R190" s="240"/>
      <c r="S190" s="672"/>
      <c r="T190" s="673"/>
      <c r="U190" s="687"/>
      <c r="V190" s="686"/>
    </row>
    <row r="191" spans="1:22" ht="33.950000000000003" customHeight="1" x14ac:dyDescent="0.25">
      <c r="A191" s="46"/>
      <c r="B191" s="142"/>
      <c r="C191" s="1065"/>
      <c r="D191" s="1066"/>
      <c r="E191" s="217"/>
      <c r="F191" s="482"/>
      <c r="G191" s="241"/>
      <c r="H191" s="194"/>
      <c r="I191" s="463"/>
      <c r="J191" s="241"/>
      <c r="K191" s="426"/>
      <c r="L191" s="1067"/>
      <c r="M191" s="1067"/>
      <c r="N191" s="1067"/>
      <c r="O191" s="1067"/>
      <c r="P191" s="320"/>
      <c r="Q191" s="320"/>
      <c r="R191" s="240"/>
      <c r="S191" s="672"/>
      <c r="T191" s="673"/>
      <c r="U191" s="687"/>
      <c r="V191" s="686"/>
    </row>
    <row r="192" spans="1:22" ht="33.950000000000003" customHeight="1" x14ac:dyDescent="0.25">
      <c r="A192" s="46"/>
      <c r="B192" s="142"/>
      <c r="C192" s="1065"/>
      <c r="D192" s="1066"/>
      <c r="E192" s="217"/>
      <c r="F192" s="482"/>
      <c r="G192" s="241"/>
      <c r="H192" s="194"/>
      <c r="I192" s="463"/>
      <c r="J192" s="241"/>
      <c r="K192" s="426"/>
      <c r="L192" s="1067"/>
      <c r="M192" s="1067"/>
      <c r="N192" s="1067"/>
      <c r="O192" s="1067"/>
      <c r="P192" s="320"/>
      <c r="Q192" s="320"/>
      <c r="R192" s="240"/>
      <c r="S192" s="672"/>
      <c r="T192" s="673"/>
      <c r="U192" s="687"/>
      <c r="V192" s="686"/>
    </row>
    <row r="193" spans="1:22" ht="33.950000000000003" customHeight="1" x14ac:dyDescent="0.25">
      <c r="A193" s="46"/>
      <c r="B193" s="142"/>
      <c r="C193" s="1065"/>
      <c r="D193" s="1066"/>
      <c r="E193" s="217"/>
      <c r="F193" s="482"/>
      <c r="G193" s="241"/>
      <c r="H193" s="194"/>
      <c r="I193" s="463"/>
      <c r="J193" s="241"/>
      <c r="K193" s="426"/>
      <c r="L193" s="1067"/>
      <c r="M193" s="1067"/>
      <c r="N193" s="1067"/>
      <c r="O193" s="1067"/>
      <c r="P193" s="320"/>
      <c r="Q193" s="320"/>
      <c r="R193" s="240"/>
      <c r="S193" s="672"/>
      <c r="T193" s="673"/>
      <c r="U193" s="687"/>
      <c r="V193" s="686"/>
    </row>
    <row r="194" spans="1:22" ht="33.950000000000003" customHeight="1" x14ac:dyDescent="0.25">
      <c r="A194" s="46"/>
      <c r="B194" s="142"/>
      <c r="C194" s="1065"/>
      <c r="D194" s="1066"/>
      <c r="E194" s="217"/>
      <c r="F194" s="482"/>
      <c r="G194" s="241"/>
      <c r="H194" s="194"/>
      <c r="I194" s="463"/>
      <c r="J194" s="241"/>
      <c r="K194" s="426"/>
      <c r="L194" s="1067"/>
      <c r="M194" s="1067"/>
      <c r="N194" s="1067"/>
      <c r="O194" s="1067"/>
      <c r="P194" s="320"/>
      <c r="Q194" s="320"/>
      <c r="R194" s="240"/>
      <c r="S194" s="672"/>
      <c r="T194" s="673"/>
      <c r="U194" s="687"/>
      <c r="V194" s="686"/>
    </row>
    <row r="195" spans="1:22" ht="33.950000000000003" customHeight="1" x14ac:dyDescent="0.25">
      <c r="A195" s="46"/>
      <c r="B195" s="142"/>
      <c r="C195" s="1065"/>
      <c r="D195" s="1066"/>
      <c r="E195" s="217"/>
      <c r="F195" s="482"/>
      <c r="G195" s="241"/>
      <c r="H195" s="194"/>
      <c r="I195" s="463"/>
      <c r="J195" s="241"/>
      <c r="K195" s="426"/>
      <c r="L195" s="1067"/>
      <c r="M195" s="1067"/>
      <c r="N195" s="1067"/>
      <c r="O195" s="1067"/>
      <c r="P195" s="320"/>
      <c r="Q195" s="320"/>
      <c r="R195" s="240"/>
      <c r="S195" s="672"/>
      <c r="T195" s="673"/>
      <c r="U195" s="687"/>
      <c r="V195" s="686"/>
    </row>
    <row r="196" spans="1:22" ht="33.950000000000003" customHeight="1" x14ac:dyDescent="0.25">
      <c r="A196" s="46"/>
      <c r="B196" s="142"/>
      <c r="C196" s="1065"/>
      <c r="D196" s="1066"/>
      <c r="E196" s="217"/>
      <c r="F196" s="482"/>
      <c r="G196" s="241"/>
      <c r="H196" s="194"/>
      <c r="I196" s="463"/>
      <c r="J196" s="241"/>
      <c r="K196" s="426"/>
      <c r="L196" s="1067"/>
      <c r="M196" s="1067"/>
      <c r="N196" s="1067"/>
      <c r="O196" s="1067"/>
      <c r="P196" s="320"/>
      <c r="Q196" s="320"/>
      <c r="R196" s="240"/>
      <c r="S196" s="672"/>
      <c r="T196" s="673"/>
      <c r="U196" s="687"/>
      <c r="V196" s="686"/>
    </row>
    <row r="197" spans="1:22" ht="33.950000000000003" customHeight="1" x14ac:dyDescent="0.25">
      <c r="A197" s="46"/>
      <c r="B197" s="142"/>
      <c r="C197" s="1065"/>
      <c r="D197" s="1066"/>
      <c r="E197" s="217"/>
      <c r="F197" s="482"/>
      <c r="G197" s="241"/>
      <c r="H197" s="194"/>
      <c r="I197" s="463"/>
      <c r="J197" s="241"/>
      <c r="K197" s="426"/>
      <c r="L197" s="1067"/>
      <c r="M197" s="1067"/>
      <c r="N197" s="1067"/>
      <c r="O197" s="1067"/>
      <c r="P197" s="320"/>
      <c r="Q197" s="320"/>
      <c r="R197" s="240"/>
      <c r="S197" s="672"/>
      <c r="T197" s="673"/>
      <c r="U197" s="687"/>
      <c r="V197" s="686"/>
    </row>
    <row r="198" spans="1:22" ht="33.950000000000003" customHeight="1" x14ac:dyDescent="0.25">
      <c r="A198" s="46"/>
      <c r="B198" s="142"/>
      <c r="C198" s="1065"/>
      <c r="D198" s="1066"/>
      <c r="E198" s="217"/>
      <c r="F198" s="482"/>
      <c r="G198" s="241"/>
      <c r="H198" s="194"/>
      <c r="I198" s="463"/>
      <c r="J198" s="241"/>
      <c r="K198" s="426"/>
      <c r="L198" s="1067"/>
      <c r="M198" s="1067"/>
      <c r="N198" s="1067"/>
      <c r="O198" s="1067"/>
      <c r="P198" s="320"/>
      <c r="Q198" s="320"/>
      <c r="R198" s="240"/>
      <c r="S198" s="672"/>
      <c r="T198" s="673"/>
      <c r="U198" s="687"/>
      <c r="V198" s="686"/>
    </row>
    <row r="199" spans="1:22" ht="33.950000000000003" customHeight="1" x14ac:dyDescent="0.25">
      <c r="A199" s="46"/>
      <c r="B199" s="142"/>
      <c r="C199" s="1065"/>
      <c r="D199" s="1066"/>
      <c r="E199" s="217"/>
      <c r="F199" s="482"/>
      <c r="G199" s="241"/>
      <c r="H199" s="194"/>
      <c r="I199" s="463"/>
      <c r="J199" s="241"/>
      <c r="K199" s="426"/>
      <c r="L199" s="1067"/>
      <c r="M199" s="1067"/>
      <c r="N199" s="1067"/>
      <c r="O199" s="1067"/>
      <c r="P199" s="320"/>
      <c r="Q199" s="320"/>
      <c r="R199" s="240"/>
      <c r="S199" s="672"/>
      <c r="T199" s="673"/>
      <c r="U199" s="687"/>
      <c r="V199" s="686"/>
    </row>
    <row r="200" spans="1:22" ht="33.950000000000003" customHeight="1" x14ac:dyDescent="0.25">
      <c r="A200" s="46"/>
      <c r="B200" s="142"/>
      <c r="C200" s="1065"/>
      <c r="D200" s="1066"/>
      <c r="E200" s="217"/>
      <c r="F200" s="482"/>
      <c r="G200" s="241"/>
      <c r="H200" s="194"/>
      <c r="I200" s="463"/>
      <c r="J200" s="241"/>
      <c r="K200" s="426"/>
      <c r="L200" s="1067"/>
      <c r="M200" s="1067"/>
      <c r="N200" s="1067"/>
      <c r="O200" s="1067"/>
      <c r="P200" s="320"/>
      <c r="Q200" s="320"/>
      <c r="R200" s="240"/>
      <c r="S200" s="672"/>
      <c r="T200" s="673"/>
      <c r="U200" s="687"/>
      <c r="V200" s="686"/>
    </row>
    <row r="201" spans="1:22" ht="33.950000000000003" customHeight="1" x14ac:dyDescent="0.25">
      <c r="A201" s="46"/>
      <c r="B201" s="142"/>
      <c r="C201" s="1065"/>
      <c r="D201" s="1066"/>
      <c r="E201" s="217"/>
      <c r="F201" s="482"/>
      <c r="G201" s="241"/>
      <c r="H201" s="194"/>
      <c r="I201" s="463"/>
      <c r="J201" s="241"/>
      <c r="K201" s="426"/>
      <c r="L201" s="1067"/>
      <c r="M201" s="1067"/>
      <c r="N201" s="1067"/>
      <c r="O201" s="1067"/>
      <c r="P201" s="320"/>
      <c r="Q201" s="320"/>
      <c r="R201" s="240"/>
      <c r="S201" s="672"/>
      <c r="T201" s="673"/>
      <c r="U201" s="687"/>
      <c r="V201" s="686"/>
    </row>
    <row r="202" spans="1:22" ht="33.950000000000003" customHeight="1" x14ac:dyDescent="0.25">
      <c r="A202" s="46"/>
      <c r="B202" s="142"/>
      <c r="C202" s="1065"/>
      <c r="D202" s="1066"/>
      <c r="E202" s="217"/>
      <c r="F202" s="482"/>
      <c r="G202" s="241"/>
      <c r="H202" s="194"/>
      <c r="I202" s="463"/>
      <c r="J202" s="241"/>
      <c r="K202" s="426"/>
      <c r="L202" s="1067"/>
      <c r="M202" s="1067"/>
      <c r="N202" s="1067"/>
      <c r="O202" s="1067"/>
      <c r="P202" s="320"/>
      <c r="Q202" s="320"/>
      <c r="R202" s="240"/>
      <c r="S202" s="672"/>
      <c r="T202" s="673"/>
      <c r="U202" s="687"/>
      <c r="V202" s="686"/>
    </row>
    <row r="203" spans="1:22" ht="33.950000000000003" customHeight="1" x14ac:dyDescent="0.25">
      <c r="A203" s="46"/>
      <c r="B203" s="142"/>
      <c r="C203" s="1065"/>
      <c r="D203" s="1066"/>
      <c r="E203" s="217"/>
      <c r="F203" s="482"/>
      <c r="G203" s="241"/>
      <c r="H203" s="194"/>
      <c r="I203" s="463"/>
      <c r="J203" s="241"/>
      <c r="K203" s="426"/>
      <c r="L203" s="1067"/>
      <c r="M203" s="1067"/>
      <c r="N203" s="1067"/>
      <c r="O203" s="1067"/>
      <c r="P203" s="320"/>
      <c r="Q203" s="320"/>
      <c r="R203" s="240"/>
      <c r="S203" s="672"/>
      <c r="T203" s="673"/>
      <c r="U203" s="687"/>
      <c r="V203" s="686"/>
    </row>
    <row r="204" spans="1:22" ht="33.950000000000003" customHeight="1" x14ac:dyDescent="0.25">
      <c r="A204" s="46"/>
      <c r="B204" s="142"/>
      <c r="C204" s="1065"/>
      <c r="D204" s="1066"/>
      <c r="E204" s="217"/>
      <c r="F204" s="482"/>
      <c r="G204" s="241"/>
      <c r="H204" s="194"/>
      <c r="I204" s="463"/>
      <c r="J204" s="241"/>
      <c r="K204" s="426"/>
      <c r="L204" s="1067"/>
      <c r="M204" s="1067"/>
      <c r="N204" s="1067"/>
      <c r="O204" s="1067"/>
      <c r="P204" s="320"/>
      <c r="Q204" s="320"/>
      <c r="R204" s="240"/>
      <c r="S204" s="672"/>
      <c r="T204" s="673"/>
      <c r="U204" s="687"/>
      <c r="V204" s="686"/>
    </row>
    <row r="205" spans="1:22" ht="33.950000000000003" customHeight="1" x14ac:dyDescent="0.25">
      <c r="A205" s="46"/>
      <c r="B205" s="142"/>
      <c r="C205" s="1065"/>
      <c r="D205" s="1066"/>
      <c r="E205" s="217"/>
      <c r="F205" s="482"/>
      <c r="G205" s="241"/>
      <c r="H205" s="194"/>
      <c r="I205" s="463"/>
      <c r="J205" s="241"/>
      <c r="K205" s="426"/>
      <c r="L205" s="1067"/>
      <c r="M205" s="1067"/>
      <c r="N205" s="1067"/>
      <c r="O205" s="1067"/>
      <c r="P205" s="320"/>
      <c r="Q205" s="320"/>
      <c r="R205" s="240"/>
      <c r="S205" s="672"/>
      <c r="T205" s="673"/>
      <c r="U205" s="687"/>
      <c r="V205" s="686"/>
    </row>
    <row r="206" spans="1:22" ht="33.950000000000003" customHeight="1" x14ac:dyDescent="0.25">
      <c r="A206" s="46"/>
      <c r="B206" s="142"/>
      <c r="C206" s="1065"/>
      <c r="D206" s="1066"/>
      <c r="E206" s="217"/>
      <c r="F206" s="482"/>
      <c r="G206" s="241"/>
      <c r="H206" s="194"/>
      <c r="I206" s="463"/>
      <c r="J206" s="241"/>
      <c r="K206" s="426"/>
      <c r="L206" s="1067"/>
      <c r="M206" s="1067"/>
      <c r="N206" s="1067"/>
      <c r="O206" s="1067"/>
      <c r="P206" s="320"/>
      <c r="Q206" s="320"/>
      <c r="R206" s="240"/>
      <c r="S206" s="672"/>
      <c r="T206" s="673"/>
      <c r="U206" s="687"/>
      <c r="V206" s="686"/>
    </row>
    <row r="207" spans="1:22" ht="33.950000000000003" customHeight="1" x14ac:dyDescent="0.25">
      <c r="A207" s="46"/>
      <c r="B207" s="142"/>
      <c r="C207" s="1065"/>
      <c r="D207" s="1066"/>
      <c r="E207" s="217"/>
      <c r="F207" s="482"/>
      <c r="G207" s="241"/>
      <c r="H207" s="194"/>
      <c r="I207" s="463"/>
      <c r="J207" s="241"/>
      <c r="K207" s="426"/>
      <c r="L207" s="1067"/>
      <c r="M207" s="1067"/>
      <c r="N207" s="1067"/>
      <c r="O207" s="1067"/>
      <c r="P207" s="320"/>
      <c r="Q207" s="320"/>
      <c r="R207" s="240"/>
      <c r="S207" s="672"/>
      <c r="T207" s="673"/>
      <c r="U207" s="687"/>
      <c r="V207" s="686"/>
    </row>
    <row r="208" spans="1:22" ht="33.950000000000003" customHeight="1" x14ac:dyDescent="0.25">
      <c r="A208" s="46"/>
      <c r="B208" s="142"/>
      <c r="C208" s="1065"/>
      <c r="D208" s="1066"/>
      <c r="E208" s="217"/>
      <c r="F208" s="482"/>
      <c r="G208" s="241"/>
      <c r="H208" s="194"/>
      <c r="I208" s="463"/>
      <c r="J208" s="241"/>
      <c r="K208" s="426"/>
      <c r="L208" s="1067"/>
      <c r="M208" s="1067"/>
      <c r="N208" s="1067"/>
      <c r="O208" s="1067"/>
      <c r="P208" s="320"/>
      <c r="Q208" s="320"/>
      <c r="R208" s="240"/>
      <c r="S208" s="672"/>
      <c r="T208" s="673"/>
      <c r="U208" s="687"/>
      <c r="V208" s="686"/>
    </row>
    <row r="209" spans="1:22" ht="33.950000000000003" customHeight="1" x14ac:dyDescent="0.25">
      <c r="A209" s="46"/>
      <c r="B209" s="142"/>
      <c r="C209" s="1065"/>
      <c r="D209" s="1066"/>
      <c r="E209" s="217"/>
      <c r="F209" s="482"/>
      <c r="G209" s="241"/>
      <c r="H209" s="194"/>
      <c r="I209" s="463"/>
      <c r="J209" s="241"/>
      <c r="K209" s="426"/>
      <c r="L209" s="1067"/>
      <c r="M209" s="1067"/>
      <c r="N209" s="1067"/>
      <c r="O209" s="1067"/>
      <c r="P209" s="320"/>
      <c r="Q209" s="320"/>
      <c r="R209" s="240"/>
      <c r="S209" s="672"/>
      <c r="T209" s="673"/>
      <c r="U209" s="687"/>
      <c r="V209" s="686"/>
    </row>
    <row r="210" spans="1:22" ht="33.950000000000003" customHeight="1" x14ac:dyDescent="0.25">
      <c r="A210" s="46"/>
      <c r="B210" s="142"/>
      <c r="C210" s="1065"/>
      <c r="D210" s="1066"/>
      <c r="E210" s="217"/>
      <c r="F210" s="482"/>
      <c r="G210" s="241"/>
      <c r="H210" s="194"/>
      <c r="I210" s="463"/>
      <c r="J210" s="241"/>
      <c r="K210" s="426"/>
      <c r="L210" s="1067"/>
      <c r="M210" s="1067"/>
      <c r="N210" s="1067"/>
      <c r="O210" s="1067"/>
      <c r="P210" s="320"/>
      <c r="Q210" s="320"/>
      <c r="R210" s="240"/>
      <c r="S210" s="672"/>
      <c r="T210" s="673"/>
      <c r="U210" s="687"/>
      <c r="V210" s="686"/>
    </row>
    <row r="211" spans="1:22" ht="33.950000000000003" customHeight="1" x14ac:dyDescent="0.25">
      <c r="A211" s="46"/>
      <c r="B211" s="142"/>
      <c r="C211" s="1065"/>
      <c r="D211" s="1066"/>
      <c r="E211" s="217"/>
      <c r="F211" s="482"/>
      <c r="G211" s="241"/>
      <c r="H211" s="194"/>
      <c r="I211" s="463"/>
      <c r="J211" s="241"/>
      <c r="K211" s="426"/>
      <c r="L211" s="1067"/>
      <c r="M211" s="1067"/>
      <c r="N211" s="1067"/>
      <c r="O211" s="1067"/>
      <c r="P211" s="320"/>
      <c r="Q211" s="320"/>
      <c r="R211" s="240"/>
      <c r="S211" s="672"/>
      <c r="T211" s="673"/>
      <c r="U211" s="687"/>
      <c r="V211" s="686"/>
    </row>
    <row r="212" spans="1:22" ht="33.950000000000003" customHeight="1" x14ac:dyDescent="0.25">
      <c r="A212" s="46"/>
      <c r="B212" s="142"/>
      <c r="C212" s="1065"/>
      <c r="D212" s="1066"/>
      <c r="E212" s="217"/>
      <c r="F212" s="482"/>
      <c r="G212" s="241"/>
      <c r="H212" s="194"/>
      <c r="I212" s="463"/>
      <c r="J212" s="241"/>
      <c r="K212" s="426"/>
      <c r="L212" s="1067"/>
      <c r="M212" s="1067"/>
      <c r="N212" s="1067"/>
      <c r="O212" s="1067"/>
      <c r="P212" s="320"/>
      <c r="Q212" s="320"/>
      <c r="R212" s="240"/>
      <c r="S212" s="672"/>
      <c r="T212" s="673"/>
      <c r="U212" s="687"/>
      <c r="V212" s="686"/>
    </row>
    <row r="213" spans="1:22" ht="33.950000000000003" customHeight="1" x14ac:dyDescent="0.25">
      <c r="A213" s="46"/>
      <c r="B213" s="142"/>
      <c r="C213" s="1065"/>
      <c r="D213" s="1066"/>
      <c r="E213" s="217"/>
      <c r="F213" s="482"/>
      <c r="G213" s="241"/>
      <c r="H213" s="194"/>
      <c r="I213" s="463"/>
      <c r="J213" s="241"/>
      <c r="K213" s="426"/>
      <c r="L213" s="1067"/>
      <c r="M213" s="1067"/>
      <c r="N213" s="1067"/>
      <c r="O213" s="1067"/>
      <c r="P213" s="320"/>
      <c r="Q213" s="320"/>
      <c r="R213" s="240"/>
      <c r="S213" s="672"/>
      <c r="T213" s="673"/>
      <c r="U213" s="687"/>
      <c r="V213" s="686"/>
    </row>
    <row r="214" spans="1:22" ht="33.950000000000003" customHeight="1" x14ac:dyDescent="0.25">
      <c r="A214" s="46"/>
      <c r="B214" s="142"/>
      <c r="C214" s="1065"/>
      <c r="D214" s="1066"/>
      <c r="E214" s="217"/>
      <c r="F214" s="482"/>
      <c r="G214" s="241"/>
      <c r="H214" s="194"/>
      <c r="I214" s="463"/>
      <c r="J214" s="241"/>
      <c r="K214" s="426"/>
      <c r="L214" s="1067"/>
      <c r="M214" s="1067"/>
      <c r="N214" s="1067"/>
      <c r="O214" s="1067"/>
      <c r="P214" s="320"/>
      <c r="Q214" s="320"/>
      <c r="R214" s="240"/>
      <c r="S214" s="672"/>
      <c r="T214" s="673"/>
      <c r="U214" s="687"/>
      <c r="V214" s="686"/>
    </row>
    <row r="215" spans="1:22" ht="33.950000000000003" customHeight="1" x14ac:dyDescent="0.25">
      <c r="A215" s="46"/>
      <c r="B215" s="142"/>
      <c r="C215" s="1065"/>
      <c r="D215" s="1066"/>
      <c r="E215" s="217"/>
      <c r="F215" s="482"/>
      <c r="G215" s="241"/>
      <c r="H215" s="194"/>
      <c r="I215" s="463"/>
      <c r="J215" s="241"/>
      <c r="K215" s="426"/>
      <c r="L215" s="1067"/>
      <c r="M215" s="1067"/>
      <c r="N215" s="1067"/>
      <c r="O215" s="1067"/>
      <c r="P215" s="320"/>
      <c r="Q215" s="320"/>
      <c r="R215" s="240"/>
      <c r="S215" s="672"/>
      <c r="T215" s="673"/>
      <c r="U215" s="687"/>
      <c r="V215" s="686"/>
    </row>
    <row r="216" spans="1:22" ht="33.950000000000003" customHeight="1" x14ac:dyDescent="0.25">
      <c r="A216" s="46"/>
      <c r="B216" s="142"/>
      <c r="C216" s="1065"/>
      <c r="D216" s="1066"/>
      <c r="E216" s="217"/>
      <c r="F216" s="482"/>
      <c r="G216" s="241"/>
      <c r="H216" s="194"/>
      <c r="I216" s="463"/>
      <c r="J216" s="241"/>
      <c r="K216" s="426"/>
      <c r="L216" s="1067"/>
      <c r="M216" s="1067"/>
      <c r="N216" s="1067"/>
      <c r="O216" s="1067"/>
      <c r="P216" s="320"/>
      <c r="Q216" s="320"/>
      <c r="R216" s="240"/>
      <c r="S216" s="672"/>
      <c r="T216" s="673"/>
      <c r="U216" s="687"/>
      <c r="V216" s="686"/>
    </row>
    <row r="217" spans="1:22" ht="33.950000000000003" customHeight="1" x14ac:dyDescent="0.25">
      <c r="A217" s="46"/>
      <c r="B217" s="142"/>
      <c r="C217" s="1065"/>
      <c r="D217" s="1066"/>
      <c r="E217" s="217"/>
      <c r="F217" s="482"/>
      <c r="G217" s="241"/>
      <c r="H217" s="194"/>
      <c r="I217" s="463"/>
      <c r="J217" s="241"/>
      <c r="K217" s="426"/>
      <c r="L217" s="1067"/>
      <c r="M217" s="1067"/>
      <c r="N217" s="1067"/>
      <c r="O217" s="1067"/>
      <c r="P217" s="320"/>
      <c r="Q217" s="320"/>
      <c r="R217" s="240"/>
      <c r="S217" s="672"/>
      <c r="T217" s="673"/>
      <c r="U217" s="687"/>
      <c r="V217" s="686"/>
    </row>
    <row r="218" spans="1:22" ht="33.950000000000003" customHeight="1" x14ac:dyDescent="0.25">
      <c r="A218" s="46"/>
      <c r="B218" s="142"/>
      <c r="C218" s="1065"/>
      <c r="D218" s="1066"/>
      <c r="E218" s="217"/>
      <c r="F218" s="482"/>
      <c r="G218" s="241"/>
      <c r="H218" s="194"/>
      <c r="I218" s="463"/>
      <c r="J218" s="241"/>
      <c r="K218" s="426"/>
      <c r="L218" s="1067"/>
      <c r="M218" s="1067"/>
      <c r="N218" s="1067"/>
      <c r="O218" s="1067"/>
      <c r="P218" s="320"/>
      <c r="Q218" s="320"/>
      <c r="R218" s="240"/>
      <c r="S218" s="672"/>
      <c r="T218" s="673"/>
      <c r="U218" s="687"/>
      <c r="V218" s="686"/>
    </row>
    <row r="219" spans="1:22" ht="33.950000000000003" customHeight="1" x14ac:dyDescent="0.25">
      <c r="A219" s="46"/>
      <c r="B219" s="142"/>
      <c r="C219" s="1065"/>
      <c r="D219" s="1066"/>
      <c r="E219" s="217"/>
      <c r="F219" s="482"/>
      <c r="G219" s="241"/>
      <c r="H219" s="194"/>
      <c r="I219" s="463"/>
      <c r="J219" s="241"/>
      <c r="K219" s="426"/>
      <c r="L219" s="1067"/>
      <c r="M219" s="1067"/>
      <c r="N219" s="1067"/>
      <c r="O219" s="1067"/>
      <c r="P219" s="320"/>
      <c r="Q219" s="320"/>
      <c r="R219" s="240"/>
      <c r="S219" s="672"/>
      <c r="T219" s="673"/>
      <c r="U219" s="687"/>
      <c r="V219" s="686"/>
    </row>
    <row r="220" spans="1:22" ht="33.950000000000003" customHeight="1" x14ac:dyDescent="0.25">
      <c r="A220" s="46"/>
      <c r="B220" s="142"/>
      <c r="C220" s="1065"/>
      <c r="D220" s="1066"/>
      <c r="E220" s="217"/>
      <c r="F220" s="482"/>
      <c r="G220" s="241"/>
      <c r="H220" s="194"/>
      <c r="I220" s="463"/>
      <c r="J220" s="241"/>
      <c r="K220" s="426"/>
      <c r="L220" s="1067"/>
      <c r="M220" s="1067"/>
      <c r="N220" s="1067"/>
      <c r="O220" s="1067"/>
      <c r="P220" s="320"/>
      <c r="Q220" s="320"/>
      <c r="R220" s="240"/>
      <c r="S220" s="672"/>
      <c r="T220" s="673"/>
      <c r="U220" s="687"/>
      <c r="V220" s="686"/>
    </row>
    <row r="221" spans="1:22" ht="33.950000000000003" customHeight="1" x14ac:dyDescent="0.25">
      <c r="A221" s="46"/>
      <c r="B221" s="142"/>
      <c r="C221" s="1065"/>
      <c r="D221" s="1066"/>
      <c r="E221" s="217"/>
      <c r="F221" s="482"/>
      <c r="G221" s="241"/>
      <c r="H221" s="194"/>
      <c r="I221" s="463"/>
      <c r="J221" s="241"/>
      <c r="K221" s="426"/>
      <c r="L221" s="1067"/>
      <c r="M221" s="1067"/>
      <c r="N221" s="1067"/>
      <c r="O221" s="1067"/>
      <c r="P221" s="320"/>
      <c r="Q221" s="320"/>
      <c r="R221" s="240"/>
      <c r="S221" s="672"/>
      <c r="T221" s="673"/>
      <c r="U221" s="687"/>
      <c r="V221" s="686"/>
    </row>
    <row r="222" spans="1:22" ht="33.950000000000003" customHeight="1" x14ac:dyDescent="0.25">
      <c r="A222" s="46"/>
      <c r="B222" s="142"/>
      <c r="C222" s="1065"/>
      <c r="D222" s="1066"/>
      <c r="E222" s="217"/>
      <c r="F222" s="482"/>
      <c r="G222" s="241"/>
      <c r="H222" s="194"/>
      <c r="I222" s="463"/>
      <c r="J222" s="241"/>
      <c r="K222" s="426"/>
      <c r="L222" s="1067"/>
      <c r="M222" s="1067"/>
      <c r="N222" s="1067"/>
      <c r="O222" s="1067"/>
      <c r="P222" s="320"/>
      <c r="Q222" s="320"/>
      <c r="R222" s="240"/>
      <c r="S222" s="672"/>
      <c r="T222" s="673"/>
      <c r="U222" s="687"/>
      <c r="V222" s="686"/>
    </row>
    <row r="223" spans="1:22" ht="33.950000000000003" customHeight="1" x14ac:dyDescent="0.25">
      <c r="A223" s="46"/>
      <c r="B223" s="142"/>
      <c r="C223" s="1065"/>
      <c r="D223" s="1066"/>
      <c r="E223" s="217"/>
      <c r="F223" s="482"/>
      <c r="G223" s="241"/>
      <c r="H223" s="194"/>
      <c r="I223" s="463"/>
      <c r="J223" s="241"/>
      <c r="K223" s="426"/>
      <c r="L223" s="1067"/>
      <c r="M223" s="1067"/>
      <c r="N223" s="1067"/>
      <c r="O223" s="1067"/>
      <c r="P223" s="320"/>
      <c r="Q223" s="320"/>
      <c r="R223" s="240"/>
      <c r="S223" s="672"/>
      <c r="T223" s="673"/>
      <c r="U223" s="687"/>
      <c r="V223" s="686"/>
    </row>
    <row r="224" spans="1:22" ht="33.950000000000003" customHeight="1" x14ac:dyDescent="0.25">
      <c r="A224" s="46"/>
      <c r="B224" s="142"/>
      <c r="C224" s="1065"/>
      <c r="D224" s="1066"/>
      <c r="E224" s="217"/>
      <c r="F224" s="482"/>
      <c r="G224" s="241"/>
      <c r="H224" s="194"/>
      <c r="I224" s="463"/>
      <c r="J224" s="241"/>
      <c r="K224" s="426"/>
      <c r="L224" s="1067"/>
      <c r="M224" s="1067"/>
      <c r="N224" s="1067"/>
      <c r="O224" s="1067"/>
      <c r="P224" s="320"/>
      <c r="Q224" s="320"/>
      <c r="R224" s="240"/>
      <c r="S224" s="672"/>
      <c r="T224" s="673"/>
      <c r="U224" s="687"/>
      <c r="V224" s="686"/>
    </row>
    <row r="225" spans="1:22" ht="33.950000000000003" customHeight="1" x14ac:dyDescent="0.25">
      <c r="A225" s="46"/>
      <c r="B225" s="142"/>
      <c r="C225" s="1065"/>
      <c r="D225" s="1066"/>
      <c r="E225" s="217"/>
      <c r="F225" s="482"/>
      <c r="G225" s="241"/>
      <c r="H225" s="194"/>
      <c r="I225" s="463"/>
      <c r="J225" s="241"/>
      <c r="K225" s="426"/>
      <c r="L225" s="1067"/>
      <c r="M225" s="1067"/>
      <c r="N225" s="1067"/>
      <c r="O225" s="1067"/>
      <c r="P225" s="320"/>
      <c r="Q225" s="320"/>
      <c r="R225" s="240"/>
      <c r="S225" s="672"/>
      <c r="T225" s="673"/>
      <c r="U225" s="687"/>
      <c r="V225" s="686"/>
    </row>
    <row r="226" spans="1:22" ht="33.950000000000003" customHeight="1" x14ac:dyDescent="0.25">
      <c r="A226" s="46"/>
      <c r="B226" s="142"/>
      <c r="C226" s="1065"/>
      <c r="D226" s="1066"/>
      <c r="E226" s="217"/>
      <c r="F226" s="482"/>
      <c r="G226" s="241"/>
      <c r="H226" s="194"/>
      <c r="I226" s="463"/>
      <c r="J226" s="241"/>
      <c r="K226" s="426"/>
      <c r="L226" s="1067"/>
      <c r="M226" s="1067"/>
      <c r="N226" s="1067"/>
      <c r="O226" s="1067"/>
      <c r="P226" s="320"/>
      <c r="Q226" s="320"/>
      <c r="R226" s="240"/>
      <c r="S226" s="672"/>
      <c r="T226" s="673"/>
      <c r="U226" s="687"/>
      <c r="V226" s="686"/>
    </row>
    <row r="227" spans="1:22" ht="33.950000000000003" customHeight="1" x14ac:dyDescent="0.25">
      <c r="A227" s="46"/>
      <c r="B227" s="142"/>
      <c r="C227" s="1065"/>
      <c r="D227" s="1066"/>
      <c r="E227" s="217"/>
      <c r="F227" s="482"/>
      <c r="G227" s="241"/>
      <c r="H227" s="194"/>
      <c r="I227" s="463"/>
      <c r="J227" s="241"/>
      <c r="K227" s="426"/>
      <c r="L227" s="1067"/>
      <c r="M227" s="1067"/>
      <c r="N227" s="1067"/>
      <c r="O227" s="1067"/>
      <c r="P227" s="320"/>
      <c r="Q227" s="320"/>
      <c r="R227" s="240"/>
      <c r="S227" s="672"/>
      <c r="T227" s="673"/>
      <c r="U227" s="687"/>
      <c r="V227" s="686"/>
    </row>
    <row r="228" spans="1:22" ht="33.950000000000003" customHeight="1" x14ac:dyDescent="0.25">
      <c r="A228" s="46"/>
      <c r="B228" s="142"/>
      <c r="C228" s="1065"/>
      <c r="D228" s="1066"/>
      <c r="E228" s="217"/>
      <c r="F228" s="482"/>
      <c r="G228" s="241"/>
      <c r="H228" s="194"/>
      <c r="I228" s="463"/>
      <c r="J228" s="241"/>
      <c r="K228" s="426"/>
      <c r="L228" s="1067"/>
      <c r="M228" s="1067"/>
      <c r="N228" s="1067"/>
      <c r="O228" s="1067"/>
      <c r="P228" s="320"/>
      <c r="Q228" s="320"/>
      <c r="R228" s="240"/>
      <c r="S228" s="672"/>
      <c r="T228" s="673"/>
      <c r="U228" s="687"/>
      <c r="V228" s="686"/>
    </row>
    <row r="229" spans="1:22" ht="33.950000000000003" customHeight="1" x14ac:dyDescent="0.25">
      <c r="A229" s="46"/>
      <c r="B229" s="142"/>
      <c r="C229" s="1065"/>
      <c r="D229" s="1066"/>
      <c r="E229" s="217"/>
      <c r="F229" s="482"/>
      <c r="G229" s="241"/>
      <c r="H229" s="194"/>
      <c r="I229" s="463"/>
      <c r="J229" s="241"/>
      <c r="K229" s="426"/>
      <c r="L229" s="1067"/>
      <c r="M229" s="1067"/>
      <c r="N229" s="1067"/>
      <c r="O229" s="1067"/>
      <c r="P229" s="320"/>
      <c r="Q229" s="320"/>
      <c r="R229" s="240"/>
      <c r="S229" s="672"/>
      <c r="T229" s="673"/>
      <c r="U229" s="687"/>
      <c r="V229" s="686"/>
    </row>
    <row r="230" spans="1:22" ht="33.950000000000003" customHeight="1" x14ac:dyDescent="0.25">
      <c r="A230" s="46"/>
      <c r="B230" s="142"/>
      <c r="C230" s="1065"/>
      <c r="D230" s="1066"/>
      <c r="E230" s="217"/>
      <c r="F230" s="482"/>
      <c r="G230" s="241"/>
      <c r="H230" s="194"/>
      <c r="I230" s="463"/>
      <c r="J230" s="241"/>
      <c r="K230" s="426"/>
      <c r="L230" s="1067"/>
      <c r="M230" s="1067"/>
      <c r="N230" s="1067"/>
      <c r="O230" s="1067"/>
      <c r="P230" s="320"/>
      <c r="Q230" s="320"/>
      <c r="R230" s="240"/>
      <c r="S230" s="672"/>
      <c r="T230" s="673"/>
      <c r="U230" s="687"/>
      <c r="V230" s="686"/>
    </row>
    <row r="231" spans="1:22" ht="33.950000000000003" customHeight="1" x14ac:dyDescent="0.25">
      <c r="A231" s="46"/>
      <c r="B231" s="142"/>
      <c r="C231" s="1065"/>
      <c r="D231" s="1066"/>
      <c r="E231" s="217"/>
      <c r="F231" s="482"/>
      <c r="G231" s="241"/>
      <c r="H231" s="194"/>
      <c r="I231" s="463"/>
      <c r="J231" s="241"/>
      <c r="K231" s="426"/>
      <c r="L231" s="1067"/>
      <c r="M231" s="1067"/>
      <c r="N231" s="1067"/>
      <c r="O231" s="1067"/>
      <c r="P231" s="320"/>
      <c r="Q231" s="320"/>
      <c r="R231" s="240"/>
      <c r="S231" s="672"/>
      <c r="T231" s="673"/>
      <c r="U231" s="687"/>
      <c r="V231" s="686"/>
    </row>
    <row r="232" spans="1:22" ht="33.950000000000003" customHeight="1" x14ac:dyDescent="0.25">
      <c r="A232" s="46"/>
      <c r="B232" s="142"/>
      <c r="C232" s="1065"/>
      <c r="D232" s="1066"/>
      <c r="E232" s="217"/>
      <c r="F232" s="482"/>
      <c r="G232" s="241"/>
      <c r="H232" s="194"/>
      <c r="I232" s="463"/>
      <c r="J232" s="241"/>
      <c r="K232" s="426"/>
      <c r="L232" s="1067"/>
      <c r="M232" s="1067"/>
      <c r="N232" s="1067"/>
      <c r="O232" s="1067"/>
      <c r="P232" s="320"/>
      <c r="Q232" s="320"/>
      <c r="R232" s="240"/>
      <c r="S232" s="672"/>
      <c r="T232" s="673"/>
      <c r="U232" s="687"/>
      <c r="V232" s="686"/>
    </row>
    <row r="233" spans="1:22" ht="33.950000000000003" customHeight="1" x14ac:dyDescent="0.25">
      <c r="A233" s="46"/>
      <c r="B233" s="142"/>
      <c r="C233" s="1065"/>
      <c r="D233" s="1066"/>
      <c r="E233" s="217"/>
      <c r="F233" s="482"/>
      <c r="G233" s="241"/>
      <c r="H233" s="194"/>
      <c r="I233" s="463"/>
      <c r="J233" s="241"/>
      <c r="K233" s="426"/>
      <c r="L233" s="1067"/>
      <c r="M233" s="1067"/>
      <c r="N233" s="1067"/>
      <c r="O233" s="1067"/>
      <c r="P233" s="320"/>
      <c r="Q233" s="320"/>
      <c r="R233" s="240"/>
      <c r="S233" s="672"/>
      <c r="T233" s="673"/>
      <c r="U233" s="687"/>
      <c r="V233" s="686"/>
    </row>
    <row r="234" spans="1:22" ht="33.950000000000003" customHeight="1" x14ac:dyDescent="0.25">
      <c r="A234" s="46"/>
      <c r="B234" s="142"/>
      <c r="C234" s="1065"/>
      <c r="D234" s="1066"/>
      <c r="E234" s="217"/>
      <c r="F234" s="482"/>
      <c r="G234" s="241"/>
      <c r="H234" s="194"/>
      <c r="I234" s="463"/>
      <c r="J234" s="241"/>
      <c r="K234" s="426"/>
      <c r="L234" s="1067"/>
      <c r="M234" s="1067"/>
      <c r="N234" s="1067"/>
      <c r="O234" s="1067"/>
      <c r="P234" s="320"/>
      <c r="Q234" s="320"/>
      <c r="R234" s="240"/>
      <c r="S234" s="672"/>
      <c r="T234" s="673"/>
      <c r="U234" s="687"/>
      <c r="V234" s="686"/>
    </row>
    <row r="235" spans="1:22" ht="33.950000000000003" customHeight="1" x14ac:dyDescent="0.25">
      <c r="A235" s="46"/>
      <c r="B235" s="142"/>
      <c r="C235" s="1065"/>
      <c r="D235" s="1066"/>
      <c r="E235" s="217"/>
      <c r="F235" s="482"/>
      <c r="G235" s="241"/>
      <c r="H235" s="194"/>
      <c r="I235" s="463"/>
      <c r="J235" s="241"/>
      <c r="K235" s="426"/>
      <c r="L235" s="1067"/>
      <c r="M235" s="1067"/>
      <c r="N235" s="1067"/>
      <c r="O235" s="1067"/>
      <c r="P235" s="320"/>
      <c r="Q235" s="320"/>
      <c r="R235" s="240"/>
      <c r="S235" s="672"/>
      <c r="T235" s="673"/>
      <c r="U235" s="687"/>
      <c r="V235" s="686"/>
    </row>
    <row r="236" spans="1:22" ht="33.950000000000003" customHeight="1" x14ac:dyDescent="0.25">
      <c r="A236" s="46"/>
      <c r="B236" s="142"/>
      <c r="C236" s="1065"/>
      <c r="D236" s="1066"/>
      <c r="E236" s="217"/>
      <c r="F236" s="482"/>
      <c r="G236" s="241"/>
      <c r="H236" s="194"/>
      <c r="I236" s="463"/>
      <c r="J236" s="241"/>
      <c r="K236" s="426"/>
      <c r="L236" s="1067"/>
      <c r="M236" s="1067"/>
      <c r="N236" s="1067"/>
      <c r="O236" s="1067"/>
      <c r="P236" s="320"/>
      <c r="Q236" s="320"/>
      <c r="R236" s="240"/>
      <c r="S236" s="672"/>
      <c r="T236" s="673"/>
      <c r="U236" s="687"/>
      <c r="V236" s="686"/>
    </row>
    <row r="237" spans="1:22" ht="33.950000000000003" customHeight="1" x14ac:dyDescent="0.25">
      <c r="A237" s="46"/>
      <c r="B237" s="142"/>
      <c r="C237" s="1065"/>
      <c r="D237" s="1066"/>
      <c r="E237" s="217"/>
      <c r="F237" s="482"/>
      <c r="G237" s="241"/>
      <c r="H237" s="194"/>
      <c r="I237" s="463"/>
      <c r="J237" s="241"/>
      <c r="K237" s="426"/>
      <c r="L237" s="1067"/>
      <c r="M237" s="1067"/>
      <c r="N237" s="1067"/>
      <c r="O237" s="1067"/>
      <c r="P237" s="320"/>
      <c r="Q237" s="320"/>
      <c r="R237" s="240"/>
      <c r="S237" s="672"/>
      <c r="T237" s="673"/>
      <c r="U237" s="687"/>
      <c r="V237" s="686"/>
    </row>
    <row r="238" spans="1:22" ht="33.950000000000003" customHeight="1" x14ac:dyDescent="0.25">
      <c r="A238" s="46"/>
      <c r="B238" s="142"/>
      <c r="C238" s="1065"/>
      <c r="D238" s="1066"/>
      <c r="E238" s="217"/>
      <c r="F238" s="482"/>
      <c r="G238" s="241"/>
      <c r="H238" s="194"/>
      <c r="I238" s="463"/>
      <c r="J238" s="241"/>
      <c r="K238" s="426"/>
      <c r="L238" s="1067"/>
      <c r="M238" s="1067"/>
      <c r="N238" s="1067"/>
      <c r="O238" s="1067"/>
      <c r="P238" s="320"/>
      <c r="Q238" s="320"/>
      <c r="R238" s="240"/>
      <c r="S238" s="672"/>
      <c r="T238" s="673"/>
      <c r="U238" s="687"/>
      <c r="V238" s="686"/>
    </row>
    <row r="239" spans="1:22" ht="33.950000000000003" customHeight="1" x14ac:dyDescent="0.25">
      <c r="A239" s="46"/>
      <c r="B239" s="142"/>
      <c r="C239" s="1065"/>
      <c r="D239" s="1066"/>
      <c r="E239" s="217"/>
      <c r="F239" s="482"/>
      <c r="G239" s="241"/>
      <c r="H239" s="194"/>
      <c r="I239" s="463"/>
      <c r="J239" s="241"/>
      <c r="K239" s="426"/>
      <c r="L239" s="1067"/>
      <c r="M239" s="1067"/>
      <c r="N239" s="1067"/>
      <c r="O239" s="1067"/>
      <c r="P239" s="320"/>
      <c r="Q239" s="320"/>
      <c r="R239" s="240"/>
      <c r="S239" s="672"/>
      <c r="T239" s="673"/>
      <c r="U239" s="687"/>
      <c r="V239" s="686"/>
    </row>
    <row r="240" spans="1:22" ht="33.950000000000003" customHeight="1" x14ac:dyDescent="0.25">
      <c r="A240" s="46"/>
      <c r="B240" s="142"/>
      <c r="C240" s="1065"/>
      <c r="D240" s="1066"/>
      <c r="E240" s="217"/>
      <c r="F240" s="482"/>
      <c r="G240" s="241"/>
      <c r="H240" s="194"/>
      <c r="I240" s="463"/>
      <c r="J240" s="241"/>
      <c r="K240" s="426"/>
      <c r="L240" s="1067"/>
      <c r="M240" s="1067"/>
      <c r="N240" s="1067"/>
      <c r="O240" s="1067"/>
      <c r="P240" s="320"/>
      <c r="Q240" s="320"/>
      <c r="R240" s="240"/>
      <c r="S240" s="672"/>
      <c r="T240" s="673"/>
      <c r="U240" s="687"/>
      <c r="V240" s="686"/>
    </row>
    <row r="241" spans="1:22" ht="33.950000000000003" customHeight="1" x14ac:dyDescent="0.25">
      <c r="A241" s="46"/>
      <c r="B241" s="142"/>
      <c r="C241" s="1065"/>
      <c r="D241" s="1066"/>
      <c r="E241" s="217"/>
      <c r="F241" s="482"/>
      <c r="G241" s="241"/>
      <c r="H241" s="194"/>
      <c r="I241" s="463"/>
      <c r="J241" s="241"/>
      <c r="K241" s="426"/>
      <c r="L241" s="1067"/>
      <c r="M241" s="1067"/>
      <c r="N241" s="1067"/>
      <c r="O241" s="1067"/>
      <c r="P241" s="320"/>
      <c r="Q241" s="320"/>
      <c r="R241" s="240"/>
      <c r="S241" s="672"/>
      <c r="T241" s="673"/>
      <c r="U241" s="687"/>
      <c r="V241" s="686"/>
    </row>
    <row r="242" spans="1:22" ht="33.950000000000003" customHeight="1" x14ac:dyDescent="0.25">
      <c r="A242" s="46"/>
      <c r="B242" s="142"/>
      <c r="C242" s="1065"/>
      <c r="D242" s="1066"/>
      <c r="E242" s="217"/>
      <c r="F242" s="482"/>
      <c r="G242" s="241"/>
      <c r="H242" s="194"/>
      <c r="I242" s="463"/>
      <c r="J242" s="241"/>
      <c r="K242" s="426"/>
      <c r="L242" s="1067"/>
      <c r="M242" s="1067"/>
      <c r="N242" s="1067"/>
      <c r="O242" s="1067"/>
      <c r="P242" s="320"/>
      <c r="Q242" s="320"/>
      <c r="R242" s="240"/>
      <c r="S242" s="672"/>
      <c r="T242" s="673"/>
      <c r="U242" s="687"/>
      <c r="V242" s="686"/>
    </row>
    <row r="243" spans="1:22" ht="33.950000000000003" customHeight="1" x14ac:dyDescent="0.25">
      <c r="A243" s="46"/>
      <c r="B243" s="142"/>
      <c r="C243" s="1065"/>
      <c r="D243" s="1066"/>
      <c r="E243" s="217"/>
      <c r="F243" s="482"/>
      <c r="G243" s="241"/>
      <c r="H243" s="194"/>
      <c r="I243" s="463"/>
      <c r="J243" s="241"/>
      <c r="K243" s="426"/>
      <c r="L243" s="1067"/>
      <c r="M243" s="1067"/>
      <c r="N243" s="1067"/>
      <c r="O243" s="1067"/>
      <c r="P243" s="320"/>
      <c r="Q243" s="320"/>
      <c r="R243" s="240"/>
      <c r="S243" s="672"/>
      <c r="T243" s="673"/>
      <c r="U243" s="687"/>
      <c r="V243" s="686"/>
    </row>
    <row r="244" spans="1:22" ht="33.950000000000003" customHeight="1" x14ac:dyDescent="0.25">
      <c r="A244" s="46"/>
      <c r="B244" s="142"/>
      <c r="C244" s="1065"/>
      <c r="D244" s="1066"/>
      <c r="E244" s="217"/>
      <c r="F244" s="482"/>
      <c r="G244" s="241"/>
      <c r="H244" s="194"/>
      <c r="I244" s="463"/>
      <c r="J244" s="241"/>
      <c r="K244" s="426"/>
      <c r="L244" s="1067"/>
      <c r="M244" s="1067"/>
      <c r="N244" s="1067"/>
      <c r="O244" s="1067"/>
      <c r="P244" s="320"/>
      <c r="Q244" s="320"/>
      <c r="R244" s="240"/>
      <c r="S244" s="672"/>
      <c r="T244" s="673"/>
      <c r="U244" s="687"/>
      <c r="V244" s="686"/>
    </row>
    <row r="245" spans="1:22" ht="33.950000000000003" customHeight="1" x14ac:dyDescent="0.25">
      <c r="A245" s="46"/>
      <c r="B245" s="142"/>
      <c r="C245" s="1065"/>
      <c r="D245" s="1066"/>
      <c r="E245" s="217"/>
      <c r="F245" s="482"/>
      <c r="G245" s="241"/>
      <c r="H245" s="194"/>
      <c r="I245" s="463"/>
      <c r="J245" s="241"/>
      <c r="K245" s="426"/>
      <c r="L245" s="1067"/>
      <c r="M245" s="1067"/>
      <c r="N245" s="1067"/>
      <c r="O245" s="1067"/>
      <c r="P245" s="320"/>
      <c r="Q245" s="320"/>
      <c r="R245" s="240"/>
      <c r="S245" s="672"/>
      <c r="T245" s="673"/>
      <c r="U245" s="687"/>
      <c r="V245" s="686"/>
    </row>
    <row r="246" spans="1:22" ht="33.950000000000003" customHeight="1" x14ac:dyDescent="0.25">
      <c r="A246" s="46"/>
      <c r="B246" s="142"/>
      <c r="C246" s="1065"/>
      <c r="D246" s="1066"/>
      <c r="E246" s="217"/>
      <c r="F246" s="482"/>
      <c r="G246" s="241"/>
      <c r="H246" s="194"/>
      <c r="I246" s="463"/>
      <c r="J246" s="241"/>
      <c r="K246" s="426"/>
      <c r="L246" s="1067"/>
      <c r="M246" s="1067"/>
      <c r="N246" s="1067"/>
      <c r="O246" s="1067"/>
      <c r="P246" s="320"/>
      <c r="Q246" s="320"/>
      <c r="R246" s="240"/>
      <c r="S246" s="672"/>
      <c r="T246" s="673"/>
      <c r="U246" s="687"/>
      <c r="V246" s="686"/>
    </row>
    <row r="247" spans="1:22" ht="33.950000000000003" customHeight="1" x14ac:dyDescent="0.25">
      <c r="A247" s="46"/>
      <c r="B247" s="142"/>
      <c r="C247" s="1065"/>
      <c r="D247" s="1066"/>
      <c r="E247" s="217"/>
      <c r="F247" s="482"/>
      <c r="G247" s="241"/>
      <c r="H247" s="194"/>
      <c r="I247" s="463"/>
      <c r="J247" s="241"/>
      <c r="K247" s="426"/>
      <c r="L247" s="1067"/>
      <c r="M247" s="1067"/>
      <c r="N247" s="1067"/>
      <c r="O247" s="1067"/>
      <c r="P247" s="320"/>
      <c r="Q247" s="320"/>
      <c r="R247" s="240"/>
      <c r="S247" s="672"/>
      <c r="T247" s="673"/>
      <c r="U247" s="687"/>
      <c r="V247" s="686"/>
    </row>
    <row r="248" spans="1:22" ht="33.950000000000003" customHeight="1" x14ac:dyDescent="0.25">
      <c r="A248" s="46"/>
      <c r="B248" s="142"/>
      <c r="C248" s="1065"/>
      <c r="D248" s="1066"/>
      <c r="E248" s="217"/>
      <c r="F248" s="482"/>
      <c r="G248" s="241"/>
      <c r="H248" s="194"/>
      <c r="I248" s="463"/>
      <c r="J248" s="241"/>
      <c r="K248" s="426"/>
      <c r="L248" s="1067"/>
      <c r="M248" s="1067"/>
      <c r="N248" s="1067"/>
      <c r="O248" s="1067"/>
      <c r="P248" s="320"/>
      <c r="Q248" s="320"/>
      <c r="R248" s="240"/>
      <c r="S248" s="672"/>
      <c r="T248" s="673"/>
      <c r="U248" s="687"/>
      <c r="V248" s="686"/>
    </row>
    <row r="249" spans="1:22" ht="33.950000000000003" customHeight="1" x14ac:dyDescent="0.25">
      <c r="A249" s="46"/>
      <c r="B249" s="142"/>
      <c r="C249" s="1065"/>
      <c r="D249" s="1066"/>
      <c r="E249" s="217"/>
      <c r="F249" s="482"/>
      <c r="G249" s="241"/>
      <c r="H249" s="194"/>
      <c r="I249" s="463"/>
      <c r="J249" s="241"/>
      <c r="K249" s="426"/>
      <c r="L249" s="1067"/>
      <c r="M249" s="1067"/>
      <c r="N249" s="1067"/>
      <c r="O249" s="1067"/>
      <c r="P249" s="320"/>
      <c r="Q249" s="320"/>
      <c r="R249" s="240"/>
      <c r="S249" s="672"/>
      <c r="T249" s="673"/>
      <c r="U249" s="687"/>
      <c r="V249" s="686"/>
    </row>
    <row r="250" spans="1:22" ht="33.950000000000003" customHeight="1" x14ac:dyDescent="0.25">
      <c r="A250" s="46"/>
      <c r="B250" s="142"/>
      <c r="C250" s="1065"/>
      <c r="D250" s="1066"/>
      <c r="E250" s="217"/>
      <c r="F250" s="482"/>
      <c r="G250" s="241"/>
      <c r="H250" s="194"/>
      <c r="I250" s="463"/>
      <c r="J250" s="241"/>
      <c r="K250" s="426"/>
      <c r="L250" s="1067"/>
      <c r="M250" s="1067"/>
      <c r="N250" s="1067"/>
      <c r="O250" s="1067"/>
      <c r="P250" s="320"/>
      <c r="Q250" s="320"/>
      <c r="R250" s="240"/>
      <c r="S250" s="672"/>
      <c r="T250" s="673"/>
      <c r="U250" s="687"/>
      <c r="V250" s="686"/>
    </row>
    <row r="251" spans="1:22" ht="33.950000000000003" customHeight="1" x14ac:dyDescent="0.25">
      <c r="A251" s="46"/>
      <c r="B251" s="142"/>
      <c r="C251" s="1065"/>
      <c r="D251" s="1066"/>
      <c r="E251" s="217"/>
      <c r="F251" s="482"/>
      <c r="G251" s="241"/>
      <c r="H251" s="194"/>
      <c r="I251" s="463"/>
      <c r="J251" s="241"/>
      <c r="K251" s="426"/>
      <c r="L251" s="1067"/>
      <c r="M251" s="1067"/>
      <c r="N251" s="1067"/>
      <c r="O251" s="1067"/>
      <c r="P251" s="320"/>
      <c r="Q251" s="320"/>
      <c r="R251" s="240"/>
      <c r="S251" s="672"/>
      <c r="T251" s="673"/>
      <c r="U251" s="687"/>
      <c r="V251" s="686"/>
    </row>
    <row r="252" spans="1:22" ht="33.950000000000003" customHeight="1" x14ac:dyDescent="0.25">
      <c r="A252" s="46"/>
      <c r="B252" s="142"/>
      <c r="C252" s="1065"/>
      <c r="D252" s="1066"/>
      <c r="E252" s="217"/>
      <c r="F252" s="482"/>
      <c r="G252" s="241"/>
      <c r="H252" s="194"/>
      <c r="I252" s="463"/>
      <c r="J252" s="241"/>
      <c r="K252" s="426"/>
      <c r="L252" s="1067"/>
      <c r="M252" s="1067"/>
      <c r="N252" s="1067"/>
      <c r="O252" s="1067"/>
      <c r="P252" s="320"/>
      <c r="Q252" s="320"/>
      <c r="R252" s="240"/>
      <c r="S252" s="672"/>
      <c r="T252" s="673"/>
      <c r="U252" s="687"/>
      <c r="V252" s="686"/>
    </row>
    <row r="253" spans="1:22" ht="33.950000000000003" customHeight="1" x14ac:dyDescent="0.25">
      <c r="A253" s="46"/>
      <c r="B253" s="142"/>
      <c r="C253" s="1065"/>
      <c r="D253" s="1066"/>
      <c r="E253" s="217"/>
      <c r="F253" s="482"/>
      <c r="G253" s="241"/>
      <c r="H253" s="194"/>
      <c r="I253" s="463"/>
      <c r="J253" s="241"/>
      <c r="K253" s="426"/>
      <c r="L253" s="1067"/>
      <c r="M253" s="1067"/>
      <c r="N253" s="1067"/>
      <c r="O253" s="1067"/>
      <c r="P253" s="320"/>
      <c r="Q253" s="320"/>
      <c r="R253" s="240"/>
      <c r="S253" s="672"/>
      <c r="T253" s="673"/>
      <c r="U253" s="687"/>
      <c r="V253" s="686"/>
    </row>
    <row r="254" spans="1:22" ht="33.950000000000003" customHeight="1" x14ac:dyDescent="0.25">
      <c r="A254" s="46"/>
      <c r="B254" s="142"/>
      <c r="C254" s="1065"/>
      <c r="D254" s="1066"/>
      <c r="E254" s="217"/>
      <c r="F254" s="482"/>
      <c r="G254" s="241"/>
      <c r="H254" s="194"/>
      <c r="I254" s="463"/>
      <c r="J254" s="241"/>
      <c r="K254" s="426"/>
      <c r="L254" s="1067"/>
      <c r="M254" s="1067"/>
      <c r="N254" s="1067"/>
      <c r="O254" s="1067"/>
      <c r="P254" s="320"/>
      <c r="Q254" s="320"/>
      <c r="R254" s="240"/>
      <c r="S254" s="672"/>
      <c r="T254" s="673"/>
      <c r="U254" s="687"/>
      <c r="V254" s="686"/>
    </row>
    <row r="255" spans="1:22" ht="33.950000000000003" customHeight="1" x14ac:dyDescent="0.25">
      <c r="A255" s="46"/>
      <c r="B255" s="142"/>
      <c r="C255" s="1065"/>
      <c r="D255" s="1066"/>
      <c r="E255" s="217"/>
      <c r="F255" s="482"/>
      <c r="G255" s="241"/>
      <c r="H255" s="194"/>
      <c r="I255" s="463"/>
      <c r="J255" s="241"/>
      <c r="K255" s="426"/>
      <c r="L255" s="1067"/>
      <c r="M255" s="1067"/>
      <c r="N255" s="1067"/>
      <c r="O255" s="1067"/>
      <c r="P255" s="320"/>
      <c r="Q255" s="320"/>
      <c r="R255" s="240"/>
      <c r="S255" s="672"/>
      <c r="T255" s="673"/>
      <c r="U255" s="687"/>
      <c r="V255" s="686"/>
    </row>
    <row r="256" spans="1:22" ht="33.950000000000003" customHeight="1" x14ac:dyDescent="0.25">
      <c r="A256" s="46"/>
      <c r="B256" s="142"/>
      <c r="C256" s="1065"/>
      <c r="D256" s="1066"/>
      <c r="E256" s="217"/>
      <c r="F256" s="482"/>
      <c r="G256" s="241"/>
      <c r="H256" s="194"/>
      <c r="I256" s="463"/>
      <c r="J256" s="241"/>
      <c r="K256" s="426"/>
      <c r="L256" s="1067"/>
      <c r="M256" s="1067"/>
      <c r="N256" s="1067"/>
      <c r="O256" s="1067"/>
      <c r="P256" s="320"/>
      <c r="Q256" s="320"/>
      <c r="R256" s="240"/>
      <c r="S256" s="672"/>
      <c r="T256" s="673"/>
      <c r="U256" s="687"/>
      <c r="V256" s="686"/>
    </row>
    <row r="257" spans="1:22" ht="33.950000000000003" customHeight="1" x14ac:dyDescent="0.25">
      <c r="A257" s="46"/>
      <c r="B257" s="142"/>
      <c r="C257" s="1065"/>
      <c r="D257" s="1066"/>
      <c r="E257" s="217"/>
      <c r="F257" s="482"/>
      <c r="G257" s="241"/>
      <c r="H257" s="194"/>
      <c r="I257" s="463"/>
      <c r="J257" s="241"/>
      <c r="K257" s="426"/>
      <c r="L257" s="1067"/>
      <c r="M257" s="1067"/>
      <c r="N257" s="1067"/>
      <c r="O257" s="1067"/>
      <c r="P257" s="320"/>
      <c r="Q257" s="320"/>
      <c r="R257" s="240"/>
      <c r="S257" s="672"/>
      <c r="T257" s="673"/>
      <c r="U257" s="687"/>
      <c r="V257" s="686"/>
    </row>
    <row r="258" spans="1:22" ht="33.950000000000003" customHeight="1" x14ac:dyDescent="0.25">
      <c r="A258" s="46"/>
      <c r="B258" s="142"/>
      <c r="C258" s="1065"/>
      <c r="D258" s="1066"/>
      <c r="E258" s="217"/>
      <c r="F258" s="482"/>
      <c r="G258" s="241"/>
      <c r="H258" s="194"/>
      <c r="I258" s="463"/>
      <c r="J258" s="241"/>
      <c r="K258" s="426"/>
      <c r="L258" s="1067"/>
      <c r="M258" s="1067"/>
      <c r="N258" s="1067"/>
      <c r="O258" s="1067"/>
      <c r="P258" s="320"/>
      <c r="Q258" s="320"/>
      <c r="R258" s="240"/>
      <c r="S258" s="672"/>
      <c r="T258" s="673"/>
      <c r="U258" s="687"/>
      <c r="V258" s="686"/>
    </row>
    <row r="259" spans="1:22" ht="33.950000000000003" customHeight="1" x14ac:dyDescent="0.25">
      <c r="A259" s="46"/>
      <c r="B259" s="142"/>
      <c r="C259" s="1065"/>
      <c r="D259" s="1066"/>
      <c r="E259" s="217"/>
      <c r="F259" s="482"/>
      <c r="G259" s="241"/>
      <c r="H259" s="194"/>
      <c r="I259" s="463"/>
      <c r="J259" s="241"/>
      <c r="K259" s="426"/>
      <c r="L259" s="1067"/>
      <c r="M259" s="1067"/>
      <c r="N259" s="1067"/>
      <c r="O259" s="1067"/>
      <c r="P259" s="320"/>
      <c r="Q259" s="320"/>
      <c r="R259" s="240"/>
      <c r="S259" s="672"/>
      <c r="T259" s="673"/>
      <c r="U259" s="687"/>
      <c r="V259" s="686"/>
    </row>
    <row r="260" spans="1:22" ht="33.950000000000003" customHeight="1" x14ac:dyDescent="0.25">
      <c r="A260" s="46"/>
      <c r="B260" s="142"/>
      <c r="C260" s="1065"/>
      <c r="D260" s="1066"/>
      <c r="E260" s="217"/>
      <c r="F260" s="482"/>
      <c r="G260" s="241"/>
      <c r="H260" s="194"/>
      <c r="I260" s="463"/>
      <c r="J260" s="241"/>
      <c r="K260" s="426"/>
      <c r="L260" s="1067"/>
      <c r="M260" s="1067"/>
      <c r="N260" s="1067"/>
      <c r="O260" s="1067"/>
      <c r="P260" s="320"/>
      <c r="Q260" s="320"/>
      <c r="R260" s="240"/>
      <c r="S260" s="672"/>
      <c r="T260" s="673"/>
      <c r="U260" s="687"/>
      <c r="V260" s="686"/>
    </row>
    <row r="261" spans="1:22" ht="33.950000000000003" customHeight="1" x14ac:dyDescent="0.25">
      <c r="A261" s="46"/>
      <c r="B261" s="142"/>
      <c r="C261" s="1065"/>
      <c r="D261" s="1066"/>
      <c r="E261" s="217"/>
      <c r="F261" s="482"/>
      <c r="G261" s="241"/>
      <c r="H261" s="194"/>
      <c r="I261" s="463"/>
      <c r="J261" s="241"/>
      <c r="K261" s="426"/>
      <c r="L261" s="1067"/>
      <c r="M261" s="1067"/>
      <c r="N261" s="1067"/>
      <c r="O261" s="1067"/>
      <c r="P261" s="320"/>
      <c r="Q261" s="320"/>
      <c r="R261" s="240"/>
      <c r="S261" s="672"/>
      <c r="T261" s="673"/>
      <c r="U261" s="687"/>
      <c r="V261" s="686"/>
    </row>
    <row r="262" spans="1:22" ht="33.950000000000003" customHeight="1" x14ac:dyDescent="0.25">
      <c r="A262" s="46"/>
      <c r="B262" s="142"/>
      <c r="C262" s="1065"/>
      <c r="D262" s="1066"/>
      <c r="E262" s="217"/>
      <c r="F262" s="482"/>
      <c r="G262" s="241"/>
      <c r="H262" s="194"/>
      <c r="I262" s="463"/>
      <c r="J262" s="241"/>
      <c r="K262" s="426"/>
      <c r="L262" s="1067"/>
      <c r="M262" s="1067"/>
      <c r="N262" s="1067"/>
      <c r="O262" s="1067"/>
      <c r="P262" s="320"/>
      <c r="Q262" s="320"/>
      <c r="R262" s="240"/>
      <c r="S262" s="672"/>
      <c r="T262" s="673"/>
      <c r="U262" s="687"/>
      <c r="V262" s="686"/>
    </row>
    <row r="263" spans="1:22" ht="33.950000000000003" customHeight="1" x14ac:dyDescent="0.25">
      <c r="A263" s="46"/>
      <c r="B263" s="142"/>
      <c r="C263" s="1065"/>
      <c r="D263" s="1066"/>
      <c r="E263" s="217"/>
      <c r="F263" s="482"/>
      <c r="G263" s="241"/>
      <c r="H263" s="194"/>
      <c r="I263" s="463"/>
      <c r="J263" s="241"/>
      <c r="K263" s="426"/>
      <c r="L263" s="1067"/>
      <c r="M263" s="1067"/>
      <c r="N263" s="1067"/>
      <c r="O263" s="1067"/>
      <c r="P263" s="320"/>
      <c r="Q263" s="320"/>
      <c r="R263" s="240"/>
      <c r="S263" s="672"/>
      <c r="T263" s="673"/>
      <c r="U263" s="687"/>
      <c r="V263" s="686"/>
    </row>
    <row r="264" spans="1:22" ht="33.950000000000003" customHeight="1" x14ac:dyDescent="0.25">
      <c r="A264" s="46"/>
      <c r="B264" s="142"/>
      <c r="C264" s="1065"/>
      <c r="D264" s="1066"/>
      <c r="E264" s="217"/>
      <c r="F264" s="482"/>
      <c r="G264" s="241"/>
      <c r="H264" s="194"/>
      <c r="I264" s="463"/>
      <c r="J264" s="241"/>
      <c r="K264" s="426"/>
      <c r="L264" s="1067"/>
      <c r="M264" s="1067"/>
      <c r="N264" s="1067"/>
      <c r="O264" s="1067"/>
      <c r="P264" s="320"/>
      <c r="Q264" s="320"/>
      <c r="R264" s="240"/>
      <c r="S264" s="672"/>
      <c r="T264" s="673"/>
      <c r="U264" s="687"/>
      <c r="V264" s="686"/>
    </row>
    <row r="265" spans="1:22" ht="33.950000000000003" customHeight="1" x14ac:dyDescent="0.25">
      <c r="A265" s="46"/>
      <c r="B265" s="142"/>
      <c r="C265" s="1065"/>
      <c r="D265" s="1066"/>
      <c r="E265" s="217"/>
      <c r="F265" s="482"/>
      <c r="G265" s="241"/>
      <c r="H265" s="194"/>
      <c r="I265" s="463"/>
      <c r="J265" s="241"/>
      <c r="K265" s="426"/>
      <c r="L265" s="1067"/>
      <c r="M265" s="1067"/>
      <c r="N265" s="1067"/>
      <c r="O265" s="1067"/>
      <c r="P265" s="320"/>
      <c r="Q265" s="320"/>
      <c r="R265" s="240"/>
      <c r="S265" s="672"/>
      <c r="T265" s="673"/>
      <c r="U265" s="687"/>
      <c r="V265" s="686"/>
    </row>
    <row r="266" spans="1:22" ht="33.950000000000003" customHeight="1" x14ac:dyDescent="0.25">
      <c r="A266" s="46"/>
      <c r="B266" s="142"/>
      <c r="C266" s="1065"/>
      <c r="D266" s="1066"/>
      <c r="E266" s="217"/>
      <c r="F266" s="482"/>
      <c r="G266" s="241"/>
      <c r="H266" s="194"/>
      <c r="I266" s="463"/>
      <c r="J266" s="241"/>
      <c r="K266" s="426"/>
      <c r="L266" s="1067"/>
      <c r="M266" s="1067"/>
      <c r="N266" s="1067"/>
      <c r="O266" s="1067"/>
      <c r="P266" s="320"/>
      <c r="Q266" s="320"/>
      <c r="R266" s="240"/>
      <c r="S266" s="672"/>
      <c r="T266" s="673"/>
      <c r="U266" s="687"/>
      <c r="V266" s="686"/>
    </row>
    <row r="267" spans="1:22" ht="33.950000000000003" customHeight="1" x14ac:dyDescent="0.25">
      <c r="A267" s="46"/>
      <c r="B267" s="142"/>
      <c r="C267" s="1065"/>
      <c r="D267" s="1066"/>
      <c r="E267" s="217"/>
      <c r="F267" s="482"/>
      <c r="G267" s="241"/>
      <c r="H267" s="194"/>
      <c r="I267" s="463"/>
      <c r="J267" s="241"/>
      <c r="K267" s="426"/>
      <c r="L267" s="1067"/>
      <c r="M267" s="1067"/>
      <c r="N267" s="1067"/>
      <c r="O267" s="1067"/>
      <c r="P267" s="320"/>
      <c r="Q267" s="320"/>
      <c r="R267" s="240"/>
      <c r="S267" s="672"/>
      <c r="T267" s="673"/>
      <c r="U267" s="687"/>
      <c r="V267" s="686"/>
    </row>
    <row r="268" spans="1:22" ht="33.950000000000003" customHeight="1" x14ac:dyDescent="0.25">
      <c r="A268" s="46"/>
      <c r="B268" s="142"/>
      <c r="C268" s="1065"/>
      <c r="D268" s="1066"/>
      <c r="E268" s="217"/>
      <c r="F268" s="482"/>
      <c r="G268" s="241"/>
      <c r="H268" s="194"/>
      <c r="I268" s="463"/>
      <c r="J268" s="241"/>
      <c r="K268" s="426"/>
      <c r="L268" s="1067"/>
      <c r="M268" s="1067"/>
      <c r="N268" s="1067"/>
      <c r="O268" s="1067"/>
      <c r="P268" s="320"/>
      <c r="Q268" s="320"/>
      <c r="R268" s="240"/>
      <c r="S268" s="672"/>
      <c r="T268" s="673"/>
      <c r="U268" s="687"/>
      <c r="V268" s="686"/>
    </row>
    <row r="269" spans="1:22" ht="33.950000000000003" customHeight="1" x14ac:dyDescent="0.25">
      <c r="A269" s="46"/>
      <c r="B269" s="142"/>
      <c r="C269" s="1065"/>
      <c r="D269" s="1066"/>
      <c r="E269" s="217"/>
      <c r="F269" s="482"/>
      <c r="G269" s="241"/>
      <c r="H269" s="194"/>
      <c r="I269" s="463"/>
      <c r="J269" s="241"/>
      <c r="K269" s="426"/>
      <c r="L269" s="1067"/>
      <c r="M269" s="1067"/>
      <c r="N269" s="1067"/>
      <c r="O269" s="1067"/>
      <c r="P269" s="320"/>
      <c r="Q269" s="320"/>
      <c r="R269" s="240"/>
      <c r="S269" s="672"/>
      <c r="T269" s="673"/>
      <c r="U269" s="687"/>
      <c r="V269" s="686"/>
    </row>
    <row r="270" spans="1:22" ht="33.950000000000003" customHeight="1" x14ac:dyDescent="0.25">
      <c r="A270" s="46"/>
      <c r="B270" s="142"/>
      <c r="C270" s="1065"/>
      <c r="D270" s="1066"/>
      <c r="E270" s="217"/>
      <c r="F270" s="482"/>
      <c r="G270" s="241"/>
      <c r="H270" s="194"/>
      <c r="I270" s="463"/>
      <c r="J270" s="241"/>
      <c r="K270" s="426"/>
      <c r="L270" s="1067"/>
      <c r="M270" s="1067"/>
      <c r="N270" s="1067"/>
      <c r="O270" s="1067"/>
      <c r="P270" s="320"/>
      <c r="Q270" s="320"/>
      <c r="R270" s="240"/>
      <c r="S270" s="672"/>
      <c r="T270" s="673"/>
      <c r="U270" s="687"/>
      <c r="V270" s="686"/>
    </row>
    <row r="271" spans="1:22" ht="33.950000000000003" customHeight="1" x14ac:dyDescent="0.25">
      <c r="A271" s="46"/>
      <c r="B271" s="142"/>
      <c r="C271" s="1065"/>
      <c r="D271" s="1066"/>
      <c r="E271" s="217"/>
      <c r="F271" s="482"/>
      <c r="G271" s="241"/>
      <c r="H271" s="194"/>
      <c r="I271" s="463"/>
      <c r="J271" s="241"/>
      <c r="K271" s="426"/>
      <c r="L271" s="1067"/>
      <c r="M271" s="1067"/>
      <c r="N271" s="1067"/>
      <c r="O271" s="1067"/>
      <c r="P271" s="320"/>
      <c r="Q271" s="320"/>
      <c r="R271" s="240"/>
      <c r="S271" s="672"/>
      <c r="T271" s="673"/>
      <c r="U271" s="687"/>
      <c r="V271" s="686"/>
    </row>
    <row r="272" spans="1:22" ht="33.950000000000003" customHeight="1" x14ac:dyDescent="0.25">
      <c r="A272" s="46"/>
      <c r="B272" s="142"/>
      <c r="C272" s="1065"/>
      <c r="D272" s="1066"/>
      <c r="E272" s="217"/>
      <c r="F272" s="482"/>
      <c r="G272" s="241"/>
      <c r="H272" s="194"/>
      <c r="I272" s="463"/>
      <c r="J272" s="241"/>
      <c r="K272" s="426"/>
      <c r="L272" s="1067"/>
      <c r="M272" s="1067"/>
      <c r="N272" s="1067"/>
      <c r="O272" s="1067"/>
      <c r="P272" s="320"/>
      <c r="Q272" s="320"/>
      <c r="R272" s="240"/>
      <c r="S272" s="672"/>
      <c r="T272" s="673"/>
      <c r="U272" s="687"/>
      <c r="V272" s="686"/>
    </row>
    <row r="273" spans="1:22" ht="33.950000000000003" customHeight="1" x14ac:dyDescent="0.25">
      <c r="A273" s="46"/>
      <c r="B273" s="142"/>
      <c r="C273" s="1065"/>
      <c r="D273" s="1066"/>
      <c r="E273" s="217"/>
      <c r="F273" s="482"/>
      <c r="G273" s="241"/>
      <c r="H273" s="194"/>
      <c r="I273" s="463"/>
      <c r="J273" s="241"/>
      <c r="K273" s="426"/>
      <c r="L273" s="1067"/>
      <c r="M273" s="1067"/>
      <c r="N273" s="1067"/>
      <c r="O273" s="1067"/>
      <c r="P273" s="320"/>
      <c r="Q273" s="320"/>
      <c r="R273" s="240"/>
      <c r="S273" s="672"/>
      <c r="T273" s="673"/>
      <c r="U273" s="687"/>
      <c r="V273" s="686"/>
    </row>
    <row r="274" spans="1:22" ht="33.950000000000003" customHeight="1" x14ac:dyDescent="0.25">
      <c r="A274" s="46"/>
      <c r="B274" s="142"/>
      <c r="C274" s="1065"/>
      <c r="D274" s="1066"/>
      <c r="E274" s="217"/>
      <c r="F274" s="482"/>
      <c r="G274" s="241"/>
      <c r="H274" s="194"/>
      <c r="I274" s="463"/>
      <c r="J274" s="241"/>
      <c r="K274" s="426"/>
      <c r="L274" s="1067"/>
      <c r="M274" s="1067"/>
      <c r="N274" s="1067"/>
      <c r="O274" s="1067"/>
      <c r="P274" s="320"/>
      <c r="Q274" s="320"/>
      <c r="R274" s="240"/>
      <c r="S274" s="672"/>
      <c r="T274" s="673"/>
      <c r="U274" s="687"/>
      <c r="V274" s="686"/>
    </row>
    <row r="275" spans="1:22" ht="33.950000000000003" customHeight="1" x14ac:dyDescent="0.25">
      <c r="A275" s="46"/>
      <c r="B275" s="142"/>
      <c r="C275" s="1065"/>
      <c r="D275" s="1066"/>
      <c r="E275" s="217"/>
      <c r="F275" s="482"/>
      <c r="G275" s="241"/>
      <c r="H275" s="194"/>
      <c r="I275" s="463"/>
      <c r="J275" s="241"/>
      <c r="K275" s="426"/>
      <c r="L275" s="1067"/>
      <c r="M275" s="1067"/>
      <c r="N275" s="1067"/>
      <c r="O275" s="1067"/>
      <c r="P275" s="320"/>
      <c r="Q275" s="320"/>
      <c r="R275" s="240"/>
      <c r="S275" s="672"/>
      <c r="T275" s="673"/>
      <c r="U275" s="687"/>
      <c r="V275" s="686"/>
    </row>
    <row r="276" spans="1:22" ht="33.950000000000003" customHeight="1" x14ac:dyDescent="0.25">
      <c r="A276" s="46"/>
      <c r="B276" s="142"/>
      <c r="C276" s="1065"/>
      <c r="D276" s="1066"/>
      <c r="E276" s="217"/>
      <c r="F276" s="482"/>
      <c r="G276" s="241"/>
      <c r="H276" s="194"/>
      <c r="I276" s="463"/>
      <c r="J276" s="241"/>
      <c r="K276" s="426"/>
      <c r="L276" s="1067"/>
      <c r="M276" s="1067"/>
      <c r="N276" s="1067"/>
      <c r="O276" s="1067"/>
      <c r="P276" s="320"/>
      <c r="Q276" s="320"/>
      <c r="R276" s="240"/>
      <c r="S276" s="672"/>
      <c r="T276" s="673"/>
      <c r="U276" s="687"/>
      <c r="V276" s="686"/>
    </row>
    <row r="277" spans="1:22" ht="33.950000000000003" customHeight="1" x14ac:dyDescent="0.25">
      <c r="A277" s="46"/>
      <c r="B277" s="142"/>
      <c r="C277" s="1065"/>
      <c r="D277" s="1066"/>
      <c r="E277" s="217"/>
      <c r="F277" s="482"/>
      <c r="G277" s="241"/>
      <c r="H277" s="194"/>
      <c r="I277" s="463"/>
      <c r="J277" s="241"/>
      <c r="K277" s="426"/>
      <c r="L277" s="1067"/>
      <c r="M277" s="1067"/>
      <c r="N277" s="1067"/>
      <c r="O277" s="1067"/>
      <c r="P277" s="320"/>
      <c r="Q277" s="320"/>
      <c r="R277" s="240"/>
      <c r="S277" s="672"/>
      <c r="T277" s="673"/>
      <c r="U277" s="687"/>
      <c r="V277" s="686"/>
    </row>
    <row r="278" spans="1:22" ht="33.950000000000003" customHeight="1" x14ac:dyDescent="0.25">
      <c r="A278" s="46"/>
      <c r="B278" s="142"/>
      <c r="C278" s="1065"/>
      <c r="D278" s="1066"/>
      <c r="E278" s="217"/>
      <c r="F278" s="482"/>
      <c r="G278" s="241"/>
      <c r="H278" s="194"/>
      <c r="I278" s="463"/>
      <c r="J278" s="241"/>
      <c r="K278" s="426"/>
      <c r="L278" s="1067"/>
      <c r="M278" s="1067"/>
      <c r="N278" s="1067"/>
      <c r="O278" s="1067"/>
      <c r="P278" s="320"/>
      <c r="Q278" s="320"/>
      <c r="R278" s="240"/>
      <c r="S278" s="672"/>
      <c r="T278" s="673"/>
      <c r="U278" s="687"/>
      <c r="V278" s="686"/>
    </row>
    <row r="279" spans="1:22" ht="33.950000000000003" customHeight="1" x14ac:dyDescent="0.25">
      <c r="A279" s="46"/>
      <c r="B279" s="142"/>
      <c r="C279" s="1065"/>
      <c r="D279" s="1066"/>
      <c r="E279" s="217"/>
      <c r="F279" s="482"/>
      <c r="G279" s="241"/>
      <c r="H279" s="194"/>
      <c r="I279" s="463"/>
      <c r="J279" s="241"/>
      <c r="K279" s="426"/>
      <c r="L279" s="1067"/>
      <c r="M279" s="1067"/>
      <c r="N279" s="1067"/>
      <c r="O279" s="1067"/>
      <c r="P279" s="320"/>
      <c r="Q279" s="320"/>
      <c r="R279" s="240"/>
      <c r="S279" s="672"/>
      <c r="T279" s="673"/>
      <c r="U279" s="687"/>
      <c r="V279" s="686"/>
    </row>
    <row r="280" spans="1:22" ht="33.950000000000003" customHeight="1" x14ac:dyDescent="0.25">
      <c r="A280" s="46"/>
      <c r="B280" s="142"/>
      <c r="C280" s="1065"/>
      <c r="D280" s="1066"/>
      <c r="E280" s="217"/>
      <c r="F280" s="482"/>
      <c r="G280" s="241"/>
      <c r="H280" s="194"/>
      <c r="I280" s="463"/>
      <c r="J280" s="241"/>
      <c r="K280" s="426"/>
      <c r="L280" s="1067"/>
      <c r="M280" s="1067"/>
      <c r="N280" s="1067"/>
      <c r="O280" s="1067"/>
      <c r="P280" s="320"/>
      <c r="Q280" s="320"/>
      <c r="R280" s="240"/>
      <c r="S280" s="672"/>
      <c r="T280" s="673"/>
      <c r="U280" s="687"/>
      <c r="V280" s="686"/>
    </row>
    <row r="281" spans="1:22" ht="33.950000000000003" customHeight="1" x14ac:dyDescent="0.25">
      <c r="A281" s="46"/>
      <c r="B281" s="142"/>
      <c r="C281" s="1065"/>
      <c r="D281" s="1066"/>
      <c r="E281" s="217"/>
      <c r="F281" s="482"/>
      <c r="G281" s="241"/>
      <c r="H281" s="194"/>
      <c r="I281" s="463"/>
      <c r="J281" s="241"/>
      <c r="K281" s="426"/>
      <c r="L281" s="1067"/>
      <c r="M281" s="1067"/>
      <c r="N281" s="1067"/>
      <c r="O281" s="1067"/>
      <c r="P281" s="320"/>
      <c r="Q281" s="320"/>
      <c r="R281" s="240"/>
      <c r="S281" s="672"/>
      <c r="T281" s="673"/>
      <c r="U281" s="687"/>
      <c r="V281" s="686"/>
    </row>
    <row r="282" spans="1:22" ht="33.950000000000003" customHeight="1" x14ac:dyDescent="0.25">
      <c r="A282" s="46"/>
      <c r="B282" s="142"/>
      <c r="C282" s="1065"/>
      <c r="D282" s="1066"/>
      <c r="E282" s="217"/>
      <c r="F282" s="482"/>
      <c r="G282" s="241"/>
      <c r="H282" s="194"/>
      <c r="I282" s="463"/>
      <c r="J282" s="241"/>
      <c r="K282" s="426"/>
      <c r="L282" s="1067"/>
      <c r="M282" s="1067"/>
      <c r="N282" s="1067"/>
      <c r="O282" s="1067"/>
      <c r="P282" s="320"/>
      <c r="Q282" s="320"/>
      <c r="R282" s="240"/>
      <c r="S282" s="672"/>
      <c r="T282" s="673"/>
      <c r="U282" s="687"/>
      <c r="V282" s="686"/>
    </row>
    <row r="283" spans="1:22" ht="33.950000000000003" customHeight="1" x14ac:dyDescent="0.25">
      <c r="A283" s="46"/>
      <c r="B283" s="142"/>
      <c r="C283" s="1065"/>
      <c r="D283" s="1066"/>
      <c r="E283" s="217"/>
      <c r="F283" s="482"/>
      <c r="G283" s="241"/>
      <c r="H283" s="194"/>
      <c r="I283" s="463"/>
      <c r="J283" s="241"/>
      <c r="K283" s="426"/>
      <c r="L283" s="1067"/>
      <c r="M283" s="1067"/>
      <c r="N283" s="1067"/>
      <c r="O283" s="1067"/>
      <c r="P283" s="320"/>
      <c r="Q283" s="320"/>
      <c r="R283" s="240"/>
      <c r="S283" s="672"/>
      <c r="T283" s="673"/>
      <c r="U283" s="687"/>
      <c r="V283" s="686"/>
    </row>
    <row r="284" spans="1:22" ht="33.950000000000003" customHeight="1" x14ac:dyDescent="0.25">
      <c r="A284" s="46"/>
      <c r="B284" s="142"/>
      <c r="C284" s="1065"/>
      <c r="D284" s="1066"/>
      <c r="E284" s="217"/>
      <c r="F284" s="482"/>
      <c r="G284" s="241"/>
      <c r="H284" s="194"/>
      <c r="I284" s="463"/>
      <c r="J284" s="241"/>
      <c r="K284" s="426"/>
      <c r="L284" s="1067"/>
      <c r="M284" s="1067"/>
      <c r="N284" s="1067"/>
      <c r="O284" s="1067"/>
      <c r="P284" s="320"/>
      <c r="Q284" s="320"/>
      <c r="R284" s="240"/>
      <c r="S284" s="672"/>
      <c r="T284" s="673"/>
      <c r="U284" s="687"/>
      <c r="V284" s="686"/>
    </row>
    <row r="285" spans="1:22" ht="33.950000000000003" customHeight="1" x14ac:dyDescent="0.25">
      <c r="A285" s="46"/>
      <c r="B285" s="142"/>
      <c r="C285" s="1065"/>
      <c r="D285" s="1066"/>
      <c r="E285" s="217"/>
      <c r="F285" s="482"/>
      <c r="G285" s="241"/>
      <c r="H285" s="194"/>
      <c r="I285" s="463"/>
      <c r="J285" s="241"/>
      <c r="K285" s="426"/>
      <c r="L285" s="1067"/>
      <c r="M285" s="1067"/>
      <c r="N285" s="1067"/>
      <c r="O285" s="1067"/>
      <c r="P285" s="320"/>
      <c r="Q285" s="320"/>
      <c r="R285" s="240"/>
      <c r="S285" s="672"/>
      <c r="T285" s="673"/>
      <c r="U285" s="687"/>
      <c r="V285" s="686"/>
    </row>
    <row r="286" spans="1:22" ht="33.950000000000003" customHeight="1" x14ac:dyDescent="0.25">
      <c r="A286" s="46"/>
      <c r="B286" s="142"/>
      <c r="C286" s="1065"/>
      <c r="D286" s="1066"/>
      <c r="E286" s="217"/>
      <c r="F286" s="482"/>
      <c r="G286" s="241"/>
      <c r="H286" s="194"/>
      <c r="I286" s="463"/>
      <c r="J286" s="241"/>
      <c r="K286" s="426"/>
      <c r="L286" s="1067"/>
      <c r="M286" s="1067"/>
      <c r="N286" s="1067"/>
      <c r="O286" s="1067"/>
      <c r="P286" s="320"/>
      <c r="Q286" s="320"/>
      <c r="R286" s="240"/>
      <c r="S286" s="672"/>
      <c r="T286" s="673"/>
      <c r="U286" s="687"/>
      <c r="V286" s="686"/>
    </row>
    <row r="287" spans="1:22" ht="33.950000000000003" customHeight="1" x14ac:dyDescent="0.25">
      <c r="A287" s="46"/>
      <c r="B287" s="142"/>
      <c r="C287" s="1065"/>
      <c r="D287" s="1066"/>
      <c r="E287" s="217"/>
      <c r="F287" s="482"/>
      <c r="G287" s="241"/>
      <c r="H287" s="194"/>
      <c r="I287" s="463"/>
      <c r="J287" s="241"/>
      <c r="K287" s="426"/>
      <c r="L287" s="1067"/>
      <c r="M287" s="1067"/>
      <c r="N287" s="1067"/>
      <c r="O287" s="1067"/>
      <c r="P287" s="320"/>
      <c r="Q287" s="320"/>
      <c r="R287" s="240"/>
      <c r="S287" s="672"/>
      <c r="T287" s="673"/>
      <c r="U287" s="687"/>
      <c r="V287" s="686"/>
    </row>
    <row r="288" spans="1:22" ht="33.950000000000003" customHeight="1" x14ac:dyDescent="0.25">
      <c r="A288" s="46"/>
      <c r="B288" s="142"/>
      <c r="C288" s="1065"/>
      <c r="D288" s="1066"/>
      <c r="E288" s="217"/>
      <c r="F288" s="482"/>
      <c r="G288" s="241"/>
      <c r="H288" s="194"/>
      <c r="I288" s="463"/>
      <c r="J288" s="241"/>
      <c r="K288" s="426"/>
      <c r="L288" s="1067"/>
      <c r="M288" s="1067"/>
      <c r="N288" s="1067"/>
      <c r="O288" s="1067"/>
      <c r="P288" s="320"/>
      <c r="Q288" s="320"/>
      <c r="R288" s="240"/>
      <c r="S288" s="672"/>
      <c r="T288" s="673"/>
      <c r="U288" s="687"/>
      <c r="V288" s="686"/>
    </row>
    <row r="289" spans="1:22" ht="33.950000000000003" customHeight="1" x14ac:dyDescent="0.25">
      <c r="A289" s="46"/>
      <c r="B289" s="142"/>
      <c r="C289" s="1065"/>
      <c r="D289" s="1066"/>
      <c r="E289" s="217"/>
      <c r="F289" s="482"/>
      <c r="G289" s="241"/>
      <c r="H289" s="194"/>
      <c r="I289" s="463"/>
      <c r="J289" s="241"/>
      <c r="K289" s="426"/>
      <c r="L289" s="1067"/>
      <c r="M289" s="1067"/>
      <c r="N289" s="1067"/>
      <c r="O289" s="1067"/>
      <c r="P289" s="320"/>
      <c r="Q289" s="320"/>
      <c r="R289" s="240"/>
      <c r="S289" s="672"/>
      <c r="T289" s="673"/>
      <c r="U289" s="687"/>
      <c r="V289" s="686"/>
    </row>
    <row r="290" spans="1:22" ht="33.950000000000003" customHeight="1" x14ac:dyDescent="0.25">
      <c r="A290" s="46"/>
      <c r="B290" s="142"/>
      <c r="C290" s="1065"/>
      <c r="D290" s="1066"/>
      <c r="E290" s="217"/>
      <c r="F290" s="482"/>
      <c r="G290" s="241"/>
      <c r="H290" s="194"/>
      <c r="I290" s="463"/>
      <c r="J290" s="241"/>
      <c r="K290" s="426"/>
      <c r="L290" s="1067"/>
      <c r="M290" s="1067"/>
      <c r="N290" s="1067"/>
      <c r="O290" s="1067"/>
      <c r="P290" s="320"/>
      <c r="Q290" s="320"/>
      <c r="R290" s="240"/>
      <c r="S290" s="672"/>
      <c r="T290" s="673"/>
      <c r="U290" s="687"/>
      <c r="V290" s="686"/>
    </row>
    <row r="291" spans="1:22" ht="33.950000000000003" customHeight="1" x14ac:dyDescent="0.25">
      <c r="A291" s="46"/>
      <c r="B291" s="142"/>
      <c r="C291" s="1065"/>
      <c r="D291" s="1066"/>
      <c r="E291" s="217"/>
      <c r="F291" s="482"/>
      <c r="G291" s="241"/>
      <c r="H291" s="194"/>
      <c r="I291" s="463"/>
      <c r="J291" s="241"/>
      <c r="K291" s="426"/>
      <c r="L291" s="1067"/>
      <c r="M291" s="1067"/>
      <c r="N291" s="1067"/>
      <c r="O291" s="1067"/>
      <c r="P291" s="320"/>
      <c r="Q291" s="320"/>
      <c r="R291" s="240"/>
      <c r="S291" s="672"/>
      <c r="T291" s="673"/>
      <c r="U291" s="687"/>
      <c r="V291" s="686"/>
    </row>
    <row r="292" spans="1:22" ht="33.950000000000003" customHeight="1" x14ac:dyDescent="0.25">
      <c r="A292" s="46"/>
      <c r="B292" s="142"/>
      <c r="C292" s="1065"/>
      <c r="D292" s="1066"/>
      <c r="E292" s="217"/>
      <c r="F292" s="482"/>
      <c r="G292" s="241"/>
      <c r="H292" s="194"/>
      <c r="I292" s="463"/>
      <c r="J292" s="241"/>
      <c r="K292" s="426"/>
      <c r="L292" s="1067"/>
      <c r="M292" s="1067"/>
      <c r="N292" s="1067"/>
      <c r="O292" s="1067"/>
      <c r="P292" s="320"/>
      <c r="Q292" s="320"/>
      <c r="R292" s="240"/>
      <c r="S292" s="672"/>
      <c r="T292" s="673"/>
      <c r="U292" s="687"/>
      <c r="V292" s="686"/>
    </row>
    <row r="293" spans="1:22" ht="33.950000000000003" customHeight="1" x14ac:dyDescent="0.25">
      <c r="A293" s="46"/>
      <c r="B293" s="142"/>
      <c r="C293" s="1065"/>
      <c r="D293" s="1066"/>
      <c r="E293" s="217"/>
      <c r="F293" s="482"/>
      <c r="G293" s="241"/>
      <c r="H293" s="194"/>
      <c r="I293" s="463"/>
      <c r="J293" s="241"/>
      <c r="K293" s="426"/>
      <c r="L293" s="1067"/>
      <c r="M293" s="1067"/>
      <c r="N293" s="1067"/>
      <c r="O293" s="1067"/>
      <c r="P293" s="320"/>
      <c r="Q293" s="320"/>
      <c r="R293" s="240"/>
      <c r="S293" s="672"/>
      <c r="T293" s="673"/>
      <c r="U293" s="687"/>
      <c r="V293" s="686"/>
    </row>
    <row r="294" spans="1:22" ht="33.950000000000003" customHeight="1" x14ac:dyDescent="0.25">
      <c r="A294" s="46"/>
      <c r="B294" s="142"/>
      <c r="C294" s="1065"/>
      <c r="D294" s="1066"/>
      <c r="E294" s="217"/>
      <c r="F294" s="482"/>
      <c r="G294" s="241"/>
      <c r="H294" s="194"/>
      <c r="I294" s="463"/>
      <c r="J294" s="241"/>
      <c r="K294" s="426"/>
      <c r="L294" s="1067"/>
      <c r="M294" s="1067"/>
      <c r="N294" s="1067"/>
      <c r="O294" s="1067"/>
      <c r="P294" s="320"/>
      <c r="Q294" s="320"/>
      <c r="R294" s="240"/>
      <c r="S294" s="672"/>
      <c r="T294" s="673"/>
      <c r="U294" s="687"/>
      <c r="V294" s="686"/>
    </row>
    <row r="295" spans="1:22" ht="33.950000000000003" customHeight="1" x14ac:dyDescent="0.25">
      <c r="A295" s="46"/>
      <c r="B295" s="142"/>
      <c r="C295" s="1065"/>
      <c r="D295" s="1066"/>
      <c r="E295" s="217"/>
      <c r="F295" s="482"/>
      <c r="G295" s="241"/>
      <c r="H295" s="194"/>
      <c r="I295" s="463"/>
      <c r="J295" s="241"/>
      <c r="K295" s="426"/>
      <c r="L295" s="1067"/>
      <c r="M295" s="1067"/>
      <c r="N295" s="1067"/>
      <c r="O295" s="1067"/>
      <c r="P295" s="320"/>
      <c r="Q295" s="320"/>
      <c r="R295" s="240"/>
      <c r="S295" s="672"/>
      <c r="T295" s="673"/>
      <c r="U295" s="687"/>
      <c r="V295" s="686"/>
    </row>
    <row r="296" spans="1:22" ht="33.950000000000003" customHeight="1" x14ac:dyDescent="0.25">
      <c r="A296" s="46"/>
      <c r="B296" s="142"/>
      <c r="C296" s="1065"/>
      <c r="D296" s="1066"/>
      <c r="E296" s="217"/>
      <c r="F296" s="482"/>
      <c r="G296" s="241"/>
      <c r="H296" s="194"/>
      <c r="I296" s="463"/>
      <c r="J296" s="241"/>
      <c r="K296" s="426"/>
      <c r="L296" s="1067"/>
      <c r="M296" s="1067"/>
      <c r="N296" s="1067"/>
      <c r="O296" s="1067"/>
      <c r="P296" s="320"/>
      <c r="Q296" s="320"/>
      <c r="R296" s="240"/>
      <c r="S296" s="672"/>
      <c r="T296" s="673"/>
      <c r="U296" s="687"/>
      <c r="V296" s="686"/>
    </row>
    <row r="297" spans="1:22" ht="33.950000000000003" customHeight="1" x14ac:dyDescent="0.25">
      <c r="A297" s="46"/>
      <c r="B297" s="142"/>
      <c r="C297" s="1065"/>
      <c r="D297" s="1066"/>
      <c r="E297" s="217"/>
      <c r="F297" s="482"/>
      <c r="G297" s="241"/>
      <c r="H297" s="194"/>
      <c r="I297" s="463"/>
      <c r="J297" s="241"/>
      <c r="K297" s="426"/>
      <c r="L297" s="1067"/>
      <c r="M297" s="1067"/>
      <c r="N297" s="1067"/>
      <c r="O297" s="1067"/>
      <c r="P297" s="320"/>
      <c r="Q297" s="320"/>
      <c r="R297" s="240"/>
      <c r="S297" s="672"/>
      <c r="T297" s="673"/>
      <c r="U297" s="687"/>
      <c r="V297" s="686"/>
    </row>
    <row r="298" spans="1:22" ht="33.950000000000003" customHeight="1" x14ac:dyDescent="0.25">
      <c r="A298" s="46"/>
      <c r="B298" s="142"/>
      <c r="C298" s="1065"/>
      <c r="D298" s="1066"/>
      <c r="E298" s="217"/>
      <c r="F298" s="482"/>
      <c r="G298" s="241"/>
      <c r="H298" s="194"/>
      <c r="I298" s="463"/>
      <c r="J298" s="241"/>
      <c r="K298" s="426"/>
      <c r="L298" s="1067"/>
      <c r="M298" s="1067"/>
      <c r="N298" s="1067"/>
      <c r="O298" s="1067"/>
      <c r="P298" s="320"/>
      <c r="Q298" s="320"/>
      <c r="R298" s="240"/>
      <c r="S298" s="672"/>
      <c r="T298" s="673"/>
      <c r="U298" s="687"/>
      <c r="V298" s="686"/>
    </row>
    <row r="299" spans="1:22" ht="33.950000000000003" customHeight="1" x14ac:dyDescent="0.25">
      <c r="A299" s="46"/>
      <c r="B299" s="142"/>
      <c r="C299" s="1065"/>
      <c r="D299" s="1066"/>
      <c r="E299" s="217"/>
      <c r="F299" s="482"/>
      <c r="G299" s="241"/>
      <c r="H299" s="194"/>
      <c r="I299" s="463"/>
      <c r="J299" s="241"/>
      <c r="K299" s="426"/>
      <c r="L299" s="1067"/>
      <c r="M299" s="1067"/>
      <c r="N299" s="1067"/>
      <c r="O299" s="1067"/>
      <c r="P299" s="320"/>
      <c r="Q299" s="320"/>
      <c r="R299" s="240"/>
      <c r="S299" s="672"/>
      <c r="T299" s="673"/>
      <c r="U299" s="687"/>
      <c r="V299" s="686"/>
    </row>
    <row r="300" spans="1:22" ht="33.950000000000003" customHeight="1" x14ac:dyDescent="0.25">
      <c r="A300" s="46"/>
      <c r="B300" s="142"/>
      <c r="C300" s="1065"/>
      <c r="D300" s="1066"/>
      <c r="E300" s="217"/>
      <c r="F300" s="482"/>
      <c r="G300" s="241"/>
      <c r="H300" s="194"/>
      <c r="I300" s="463"/>
      <c r="J300" s="241"/>
      <c r="K300" s="426"/>
      <c r="L300" s="1067"/>
      <c r="M300" s="1067"/>
      <c r="N300" s="1067"/>
      <c r="O300" s="1067"/>
      <c r="P300" s="320"/>
      <c r="Q300" s="320"/>
      <c r="R300" s="240"/>
      <c r="S300" s="672"/>
      <c r="T300" s="673"/>
      <c r="U300" s="687"/>
      <c r="V300" s="686"/>
    </row>
    <row r="301" spans="1:22" ht="33.950000000000003" customHeight="1" x14ac:dyDescent="0.25">
      <c r="A301" s="46"/>
      <c r="B301" s="142"/>
      <c r="C301" s="1065"/>
      <c r="D301" s="1066"/>
      <c r="E301" s="217"/>
      <c r="F301" s="482"/>
      <c r="G301" s="241"/>
      <c r="H301" s="194"/>
      <c r="I301" s="463"/>
      <c r="J301" s="241"/>
      <c r="K301" s="426"/>
      <c r="L301" s="1067"/>
      <c r="M301" s="1067"/>
      <c r="N301" s="1067"/>
      <c r="O301" s="1067"/>
      <c r="P301" s="320"/>
      <c r="Q301" s="320"/>
      <c r="R301" s="240"/>
      <c r="S301" s="672"/>
      <c r="T301" s="673"/>
      <c r="U301" s="687"/>
      <c r="V301" s="686"/>
    </row>
    <row r="302" spans="1:22" ht="33.950000000000003" customHeight="1" x14ac:dyDescent="0.25">
      <c r="A302" s="46"/>
      <c r="B302" s="142"/>
      <c r="C302" s="1065"/>
      <c r="D302" s="1066"/>
      <c r="E302" s="217"/>
      <c r="F302" s="482"/>
      <c r="G302" s="241"/>
      <c r="H302" s="194"/>
      <c r="I302" s="463"/>
      <c r="J302" s="241"/>
      <c r="K302" s="426"/>
      <c r="L302" s="1067"/>
      <c r="M302" s="1067"/>
      <c r="N302" s="1067"/>
      <c r="O302" s="1067"/>
      <c r="P302" s="320"/>
      <c r="Q302" s="320"/>
      <c r="R302" s="240"/>
      <c r="S302" s="672"/>
      <c r="T302" s="673"/>
      <c r="U302" s="687"/>
      <c r="V302" s="686"/>
    </row>
    <row r="303" spans="1:22" ht="33.950000000000003" customHeight="1" x14ac:dyDescent="0.25">
      <c r="A303" s="46"/>
      <c r="B303" s="142"/>
      <c r="C303" s="1065"/>
      <c r="D303" s="1066"/>
      <c r="E303" s="217"/>
      <c r="F303" s="482"/>
      <c r="G303" s="241"/>
      <c r="H303" s="194"/>
      <c r="I303" s="463"/>
      <c r="J303" s="241"/>
      <c r="K303" s="426"/>
      <c r="L303" s="1067"/>
      <c r="M303" s="1067"/>
      <c r="N303" s="1067"/>
      <c r="O303" s="1067"/>
      <c r="P303" s="320"/>
      <c r="Q303" s="320"/>
      <c r="R303" s="240"/>
      <c r="S303" s="672"/>
      <c r="T303" s="673"/>
      <c r="U303" s="687"/>
      <c r="V303" s="686"/>
    </row>
    <row r="304" spans="1:22" ht="33.950000000000003" customHeight="1" x14ac:dyDescent="0.25">
      <c r="A304" s="46"/>
      <c r="B304" s="142"/>
      <c r="C304" s="1065"/>
      <c r="D304" s="1066"/>
      <c r="E304" s="217"/>
      <c r="F304" s="482"/>
      <c r="G304" s="241"/>
      <c r="H304" s="194"/>
      <c r="I304" s="463"/>
      <c r="J304" s="241"/>
      <c r="K304" s="426"/>
      <c r="L304" s="1067"/>
      <c r="M304" s="1067"/>
      <c r="N304" s="1067"/>
      <c r="O304" s="1067"/>
      <c r="P304" s="320"/>
      <c r="Q304" s="320"/>
      <c r="R304" s="240"/>
      <c r="S304" s="672"/>
      <c r="T304" s="673"/>
      <c r="U304" s="687"/>
      <c r="V304" s="686"/>
    </row>
    <row r="305" spans="1:22" ht="33.950000000000003" customHeight="1" x14ac:dyDescent="0.25">
      <c r="A305" s="46"/>
      <c r="B305" s="142"/>
      <c r="C305" s="1065"/>
      <c r="D305" s="1066"/>
      <c r="E305" s="217"/>
      <c r="F305" s="482"/>
      <c r="G305" s="241"/>
      <c r="H305" s="194"/>
      <c r="I305" s="463"/>
      <c r="J305" s="241"/>
      <c r="K305" s="426"/>
      <c r="L305" s="1067"/>
      <c r="M305" s="1067"/>
      <c r="N305" s="1067"/>
      <c r="O305" s="1067"/>
      <c r="P305" s="320"/>
      <c r="Q305" s="320"/>
      <c r="R305" s="240"/>
      <c r="S305" s="672"/>
      <c r="T305" s="673"/>
      <c r="U305" s="687"/>
      <c r="V305" s="686"/>
    </row>
    <row r="306" spans="1:22" ht="33.950000000000003" customHeight="1" x14ac:dyDescent="0.25">
      <c r="A306" s="46"/>
      <c r="B306" s="142"/>
      <c r="C306" s="1065"/>
      <c r="D306" s="1066"/>
      <c r="E306" s="217"/>
      <c r="F306" s="482"/>
      <c r="G306" s="241"/>
      <c r="H306" s="194"/>
      <c r="I306" s="463"/>
      <c r="J306" s="241"/>
      <c r="K306" s="426"/>
      <c r="L306" s="1067"/>
      <c r="M306" s="1067"/>
      <c r="N306" s="1067"/>
      <c r="O306" s="1067"/>
      <c r="P306" s="320"/>
      <c r="Q306" s="320"/>
      <c r="R306" s="240"/>
      <c r="S306" s="672"/>
      <c r="T306" s="673"/>
      <c r="U306" s="687"/>
      <c r="V306" s="686"/>
    </row>
    <row r="307" spans="1:22" ht="33.950000000000003" customHeight="1" x14ac:dyDescent="0.25">
      <c r="A307" s="46"/>
      <c r="B307" s="142"/>
      <c r="C307" s="1065"/>
      <c r="D307" s="1066"/>
      <c r="E307" s="217"/>
      <c r="F307" s="482"/>
      <c r="G307" s="241"/>
      <c r="H307" s="194"/>
      <c r="I307" s="463"/>
      <c r="J307" s="241"/>
      <c r="K307" s="426"/>
      <c r="L307" s="1067"/>
      <c r="M307" s="1067"/>
      <c r="N307" s="1067"/>
      <c r="O307" s="1067"/>
      <c r="P307" s="320"/>
      <c r="Q307" s="320"/>
      <c r="R307" s="240"/>
      <c r="S307" s="672"/>
      <c r="T307" s="673"/>
      <c r="U307" s="687"/>
      <c r="V307" s="686"/>
    </row>
    <row r="308" spans="1:22" ht="33.950000000000003" customHeight="1" x14ac:dyDescent="0.25">
      <c r="A308" s="46"/>
      <c r="B308" s="142"/>
      <c r="C308" s="1065"/>
      <c r="D308" s="1066"/>
      <c r="E308" s="217"/>
      <c r="F308" s="482"/>
      <c r="G308" s="241"/>
      <c r="H308" s="194"/>
      <c r="I308" s="463"/>
      <c r="J308" s="241"/>
      <c r="K308" s="426"/>
      <c r="L308" s="1067"/>
      <c r="M308" s="1067"/>
      <c r="N308" s="1067"/>
      <c r="O308" s="1067"/>
      <c r="P308" s="320"/>
      <c r="Q308" s="320"/>
      <c r="R308" s="240"/>
      <c r="S308" s="672"/>
      <c r="T308" s="673"/>
      <c r="U308" s="687"/>
      <c r="V308" s="686"/>
    </row>
    <row r="309" spans="1:22" ht="33.950000000000003" customHeight="1" x14ac:dyDescent="0.25">
      <c r="A309" s="46"/>
      <c r="B309" s="142"/>
      <c r="C309" s="1065"/>
      <c r="D309" s="1066"/>
      <c r="E309" s="217"/>
      <c r="F309" s="482"/>
      <c r="G309" s="241"/>
      <c r="H309" s="194"/>
      <c r="I309" s="463"/>
      <c r="J309" s="241"/>
      <c r="K309" s="426"/>
      <c r="L309" s="1067"/>
      <c r="M309" s="1067"/>
      <c r="N309" s="1067"/>
      <c r="O309" s="1067"/>
      <c r="P309" s="320"/>
      <c r="Q309" s="320"/>
      <c r="R309" s="240"/>
      <c r="S309" s="672"/>
      <c r="T309" s="673"/>
      <c r="U309" s="687"/>
      <c r="V309" s="686"/>
    </row>
    <row r="310" spans="1:22" ht="33.950000000000003" customHeight="1" x14ac:dyDescent="0.25">
      <c r="A310" s="46"/>
      <c r="B310" s="142"/>
      <c r="C310" s="1065"/>
      <c r="D310" s="1066"/>
      <c r="E310" s="217"/>
      <c r="F310" s="482"/>
      <c r="G310" s="241"/>
      <c r="H310" s="194"/>
      <c r="I310" s="463"/>
      <c r="J310" s="241"/>
      <c r="K310" s="426"/>
      <c r="L310" s="1067"/>
      <c r="M310" s="1067"/>
      <c r="N310" s="1067"/>
      <c r="O310" s="1067"/>
      <c r="P310" s="320"/>
      <c r="Q310" s="320"/>
      <c r="R310" s="240"/>
      <c r="S310" s="672"/>
      <c r="T310" s="673"/>
      <c r="U310" s="687"/>
      <c r="V310" s="686"/>
    </row>
    <row r="311" spans="1:22" ht="33.950000000000003" customHeight="1" x14ac:dyDescent="0.25">
      <c r="A311" s="46"/>
      <c r="B311" s="142"/>
      <c r="C311" s="1065"/>
      <c r="D311" s="1066"/>
      <c r="E311" s="217"/>
      <c r="F311" s="482"/>
      <c r="G311" s="241"/>
      <c r="H311" s="194"/>
      <c r="I311" s="463"/>
      <c r="J311" s="241"/>
      <c r="K311" s="426"/>
      <c r="L311" s="1067"/>
      <c r="M311" s="1067"/>
      <c r="N311" s="1067"/>
      <c r="O311" s="1067"/>
      <c r="P311" s="320"/>
      <c r="Q311" s="320"/>
      <c r="R311" s="240"/>
      <c r="S311" s="672"/>
      <c r="T311" s="673"/>
      <c r="U311" s="687"/>
      <c r="V311" s="686"/>
    </row>
    <row r="312" spans="1:22" ht="33.950000000000003" customHeight="1" x14ac:dyDescent="0.25">
      <c r="A312" s="46"/>
      <c r="B312" s="142"/>
      <c r="C312" s="1065"/>
      <c r="D312" s="1066"/>
      <c r="E312" s="217"/>
      <c r="F312" s="482"/>
      <c r="G312" s="241"/>
      <c r="H312" s="194"/>
      <c r="I312" s="463"/>
      <c r="J312" s="241"/>
      <c r="K312" s="426"/>
      <c r="L312" s="1067"/>
      <c r="M312" s="1067"/>
      <c r="N312" s="1067"/>
      <c r="O312" s="1067"/>
      <c r="P312" s="320"/>
      <c r="Q312" s="320"/>
      <c r="R312" s="240"/>
      <c r="S312" s="672"/>
      <c r="T312" s="673"/>
      <c r="U312" s="687"/>
      <c r="V312" s="686"/>
    </row>
    <row r="313" spans="1:22" ht="33.950000000000003" customHeight="1" x14ac:dyDescent="0.25">
      <c r="A313" s="46"/>
      <c r="B313" s="142"/>
      <c r="C313" s="1065"/>
      <c r="D313" s="1066"/>
      <c r="E313" s="217"/>
      <c r="F313" s="482"/>
      <c r="G313" s="241"/>
      <c r="H313" s="194"/>
      <c r="I313" s="463"/>
      <c r="J313" s="241"/>
      <c r="K313" s="426"/>
      <c r="L313" s="1067"/>
      <c r="M313" s="1067"/>
      <c r="N313" s="1067"/>
      <c r="O313" s="1067"/>
      <c r="P313" s="320"/>
      <c r="Q313" s="320"/>
      <c r="R313" s="240"/>
      <c r="S313" s="672"/>
      <c r="T313" s="673"/>
      <c r="U313" s="687"/>
      <c r="V313" s="686"/>
    </row>
    <row r="314" spans="1:22" ht="33.950000000000003" customHeight="1" x14ac:dyDescent="0.25">
      <c r="A314" s="46"/>
      <c r="B314" s="142"/>
      <c r="C314" s="1065"/>
      <c r="D314" s="1066"/>
      <c r="E314" s="217"/>
      <c r="F314" s="482"/>
      <c r="G314" s="241"/>
      <c r="H314" s="194"/>
      <c r="I314" s="463"/>
      <c r="J314" s="241"/>
      <c r="K314" s="426"/>
      <c r="L314" s="1067"/>
      <c r="M314" s="1067"/>
      <c r="N314" s="1067"/>
      <c r="O314" s="1067"/>
      <c r="P314" s="320"/>
      <c r="Q314" s="320"/>
      <c r="R314" s="240"/>
      <c r="S314" s="672"/>
      <c r="T314" s="673"/>
      <c r="U314" s="687"/>
      <c r="V314" s="686"/>
    </row>
    <row r="315" spans="1:22" ht="33.950000000000003" customHeight="1" x14ac:dyDescent="0.25">
      <c r="A315" s="46"/>
      <c r="B315" s="142"/>
      <c r="C315" s="1065"/>
      <c r="D315" s="1066"/>
      <c r="E315" s="217"/>
      <c r="F315" s="482"/>
      <c r="G315" s="241"/>
      <c r="H315" s="194"/>
      <c r="I315" s="463"/>
      <c r="J315" s="241"/>
      <c r="K315" s="426"/>
      <c r="L315" s="1067"/>
      <c r="M315" s="1067"/>
      <c r="N315" s="1067"/>
      <c r="O315" s="1067"/>
      <c r="P315" s="320"/>
      <c r="Q315" s="320"/>
      <c r="R315" s="240"/>
      <c r="S315" s="672"/>
      <c r="T315" s="673"/>
      <c r="U315" s="687"/>
      <c r="V315" s="686"/>
    </row>
    <row r="316" spans="1:22" ht="33.950000000000003" customHeight="1" x14ac:dyDescent="0.25">
      <c r="A316" s="46"/>
      <c r="B316" s="142"/>
      <c r="C316" s="1065"/>
      <c r="D316" s="1066"/>
      <c r="E316" s="217"/>
      <c r="F316" s="482"/>
      <c r="G316" s="241"/>
      <c r="H316" s="194"/>
      <c r="I316" s="463"/>
      <c r="J316" s="241"/>
      <c r="K316" s="426"/>
      <c r="L316" s="1067"/>
      <c r="M316" s="1067"/>
      <c r="N316" s="1067"/>
      <c r="O316" s="1067"/>
      <c r="P316" s="320"/>
      <c r="Q316" s="320"/>
      <c r="R316" s="240"/>
      <c r="S316" s="672"/>
      <c r="T316" s="673"/>
      <c r="U316" s="687"/>
      <c r="V316" s="686"/>
    </row>
    <row r="317" spans="1:22" ht="33.950000000000003" customHeight="1" x14ac:dyDescent="0.25">
      <c r="A317" s="46"/>
      <c r="B317" s="142"/>
      <c r="C317" s="1065"/>
      <c r="D317" s="1066"/>
      <c r="E317" s="217"/>
      <c r="F317" s="482"/>
      <c r="G317" s="241"/>
      <c r="H317" s="194"/>
      <c r="I317" s="463"/>
      <c r="J317" s="241"/>
      <c r="K317" s="426"/>
      <c r="L317" s="1067"/>
      <c r="M317" s="1067"/>
      <c r="N317" s="1067"/>
      <c r="O317" s="1067"/>
      <c r="P317" s="320"/>
      <c r="Q317" s="320"/>
      <c r="R317" s="240"/>
      <c r="S317" s="672"/>
      <c r="T317" s="673"/>
      <c r="U317" s="687"/>
      <c r="V317" s="686"/>
    </row>
    <row r="318" spans="1:22" ht="33.950000000000003" customHeight="1" x14ac:dyDescent="0.25">
      <c r="A318" s="46"/>
      <c r="B318" s="142"/>
      <c r="C318" s="1065"/>
      <c r="D318" s="1066"/>
      <c r="E318" s="217"/>
      <c r="F318" s="482"/>
      <c r="G318" s="241"/>
      <c r="H318" s="194"/>
      <c r="I318" s="463"/>
      <c r="J318" s="241"/>
      <c r="K318" s="426"/>
      <c r="L318" s="1067"/>
      <c r="M318" s="1067"/>
      <c r="N318" s="1067"/>
      <c r="O318" s="1067"/>
      <c r="P318" s="320"/>
      <c r="Q318" s="320"/>
      <c r="R318" s="240"/>
      <c r="S318" s="672"/>
      <c r="T318" s="673"/>
      <c r="U318" s="687"/>
      <c r="V318" s="686"/>
    </row>
    <row r="319" spans="1:22" ht="33.950000000000003" customHeight="1" x14ac:dyDescent="0.25">
      <c r="A319" s="46"/>
      <c r="B319" s="142"/>
      <c r="C319" s="1065"/>
      <c r="D319" s="1066"/>
      <c r="E319" s="217"/>
      <c r="F319" s="482"/>
      <c r="G319" s="241"/>
      <c r="H319" s="194"/>
      <c r="I319" s="463"/>
      <c r="J319" s="241"/>
      <c r="K319" s="426"/>
      <c r="L319" s="1067"/>
      <c r="M319" s="1067"/>
      <c r="N319" s="1067"/>
      <c r="O319" s="1067"/>
      <c r="P319" s="320"/>
      <c r="Q319" s="320"/>
      <c r="R319" s="240"/>
      <c r="S319" s="672"/>
      <c r="T319" s="673"/>
      <c r="U319" s="687"/>
      <c r="V319" s="686"/>
    </row>
    <row r="320" spans="1:22" ht="33.950000000000003" customHeight="1" x14ac:dyDescent="0.25">
      <c r="A320" s="46"/>
      <c r="B320" s="142"/>
      <c r="C320" s="1065"/>
      <c r="D320" s="1066"/>
      <c r="E320" s="217"/>
      <c r="F320" s="482"/>
      <c r="G320" s="241"/>
      <c r="H320" s="194"/>
      <c r="I320" s="463"/>
      <c r="J320" s="241"/>
      <c r="K320" s="426"/>
      <c r="L320" s="1067"/>
      <c r="M320" s="1067"/>
      <c r="N320" s="1067"/>
      <c r="O320" s="1067"/>
      <c r="P320" s="320"/>
      <c r="Q320" s="320"/>
      <c r="R320" s="240"/>
      <c r="S320" s="672"/>
      <c r="T320" s="673"/>
      <c r="U320" s="687"/>
      <c r="V320" s="686"/>
    </row>
    <row r="321" spans="1:22" ht="33.950000000000003" customHeight="1" x14ac:dyDescent="0.25">
      <c r="A321" s="46"/>
      <c r="B321" s="142"/>
      <c r="C321" s="1065"/>
      <c r="D321" s="1066"/>
      <c r="E321" s="217"/>
      <c r="F321" s="482"/>
      <c r="G321" s="241"/>
      <c r="H321" s="194"/>
      <c r="I321" s="463"/>
      <c r="J321" s="241"/>
      <c r="K321" s="426"/>
      <c r="L321" s="1067"/>
      <c r="M321" s="1067"/>
      <c r="N321" s="1067"/>
      <c r="O321" s="1067"/>
      <c r="P321" s="320"/>
      <c r="Q321" s="320"/>
      <c r="R321" s="240"/>
      <c r="S321" s="672"/>
      <c r="T321" s="673"/>
      <c r="U321" s="687"/>
      <c r="V321" s="686"/>
    </row>
    <row r="322" spans="1:22" ht="33.950000000000003" customHeight="1" x14ac:dyDescent="0.25">
      <c r="A322" s="46"/>
      <c r="B322" s="142"/>
      <c r="C322" s="1065"/>
      <c r="D322" s="1066"/>
      <c r="E322" s="217"/>
      <c r="F322" s="482"/>
      <c r="G322" s="241"/>
      <c r="H322" s="194"/>
      <c r="I322" s="463"/>
      <c r="J322" s="241"/>
      <c r="K322" s="426"/>
      <c r="L322" s="1067"/>
      <c r="M322" s="1067"/>
      <c r="N322" s="1067"/>
      <c r="O322" s="1067"/>
      <c r="P322" s="320"/>
      <c r="Q322" s="320"/>
      <c r="R322" s="240"/>
      <c r="S322" s="672"/>
      <c r="T322" s="673"/>
      <c r="U322" s="687"/>
      <c r="V322" s="686"/>
    </row>
    <row r="323" spans="1:22" ht="33.950000000000003" customHeight="1" x14ac:dyDescent="0.25">
      <c r="A323" s="46"/>
      <c r="B323" s="142"/>
      <c r="C323" s="1065"/>
      <c r="D323" s="1066"/>
      <c r="E323" s="217"/>
      <c r="F323" s="482"/>
      <c r="G323" s="241"/>
      <c r="H323" s="194"/>
      <c r="I323" s="463"/>
      <c r="J323" s="241"/>
      <c r="K323" s="426"/>
      <c r="L323" s="1067"/>
      <c r="M323" s="1067"/>
      <c r="N323" s="1067"/>
      <c r="O323" s="1067"/>
      <c r="P323" s="320"/>
      <c r="Q323" s="320"/>
      <c r="R323" s="240"/>
      <c r="S323" s="672"/>
      <c r="T323" s="673"/>
      <c r="U323" s="687"/>
      <c r="V323" s="686"/>
    </row>
    <row r="324" spans="1:22" ht="33.950000000000003" customHeight="1" x14ac:dyDescent="0.25">
      <c r="A324" s="46"/>
      <c r="B324" s="142"/>
      <c r="C324" s="1065"/>
      <c r="D324" s="1066"/>
      <c r="E324" s="217"/>
      <c r="F324" s="482"/>
      <c r="G324" s="241"/>
      <c r="H324" s="194"/>
      <c r="I324" s="463"/>
      <c r="J324" s="241"/>
      <c r="K324" s="426"/>
      <c r="L324" s="1067"/>
      <c r="M324" s="1067"/>
      <c r="N324" s="1067"/>
      <c r="O324" s="1067"/>
      <c r="P324" s="320"/>
      <c r="Q324" s="320"/>
      <c r="R324" s="240"/>
      <c r="S324" s="672"/>
      <c r="T324" s="673"/>
      <c r="U324" s="687"/>
      <c r="V324" s="686"/>
    </row>
    <row r="325" spans="1:22" ht="33.950000000000003" customHeight="1" x14ac:dyDescent="0.25">
      <c r="A325" s="46"/>
      <c r="B325" s="142"/>
      <c r="C325" s="1065"/>
      <c r="D325" s="1066"/>
      <c r="E325" s="217"/>
      <c r="F325" s="482"/>
      <c r="G325" s="241"/>
      <c r="H325" s="194"/>
      <c r="I325" s="463"/>
      <c r="J325" s="241"/>
      <c r="K325" s="426"/>
      <c r="L325" s="1067"/>
      <c r="M325" s="1067"/>
      <c r="N325" s="1067"/>
      <c r="O325" s="1067"/>
      <c r="P325" s="320"/>
      <c r="Q325" s="320"/>
      <c r="R325" s="240"/>
      <c r="S325" s="672"/>
      <c r="T325" s="673"/>
      <c r="U325" s="687"/>
      <c r="V325" s="686"/>
    </row>
    <row r="326" spans="1:22" ht="33.950000000000003" customHeight="1" x14ac:dyDescent="0.25">
      <c r="A326" s="46"/>
      <c r="B326" s="142"/>
      <c r="C326" s="1065"/>
      <c r="D326" s="1066"/>
      <c r="E326" s="217"/>
      <c r="F326" s="482"/>
      <c r="G326" s="241"/>
      <c r="H326" s="194"/>
      <c r="I326" s="463"/>
      <c r="J326" s="241"/>
      <c r="K326" s="426"/>
      <c r="L326" s="1067"/>
      <c r="M326" s="1067"/>
      <c r="N326" s="1067"/>
      <c r="O326" s="1067"/>
      <c r="P326" s="320"/>
      <c r="Q326" s="320"/>
      <c r="R326" s="240"/>
      <c r="S326" s="672"/>
      <c r="T326" s="673"/>
      <c r="U326" s="687"/>
      <c r="V326" s="686"/>
    </row>
    <row r="327" spans="1:22" ht="33.950000000000003" customHeight="1" x14ac:dyDescent="0.25">
      <c r="A327" s="46"/>
      <c r="B327" s="142"/>
      <c r="C327" s="1065"/>
      <c r="D327" s="1066"/>
      <c r="E327" s="217"/>
      <c r="F327" s="482"/>
      <c r="G327" s="241"/>
      <c r="H327" s="194"/>
      <c r="I327" s="463"/>
      <c r="J327" s="241"/>
      <c r="K327" s="426"/>
      <c r="L327" s="1067"/>
      <c r="M327" s="1067"/>
      <c r="N327" s="1067"/>
      <c r="O327" s="1067"/>
      <c r="P327" s="320"/>
      <c r="Q327" s="320"/>
      <c r="R327" s="240"/>
      <c r="S327" s="672"/>
      <c r="T327" s="673"/>
      <c r="U327" s="687"/>
      <c r="V327" s="686"/>
    </row>
    <row r="328" spans="1:22" ht="33.950000000000003" customHeight="1" x14ac:dyDescent="0.25">
      <c r="A328" s="46"/>
      <c r="B328" s="142"/>
      <c r="C328" s="1065"/>
      <c r="D328" s="1066"/>
      <c r="E328" s="217"/>
      <c r="F328" s="482"/>
      <c r="G328" s="241"/>
      <c r="H328" s="194"/>
      <c r="I328" s="463"/>
      <c r="J328" s="241"/>
      <c r="K328" s="426"/>
      <c r="L328" s="1067"/>
      <c r="M328" s="1067"/>
      <c r="N328" s="1067"/>
      <c r="O328" s="1067"/>
      <c r="P328" s="320"/>
      <c r="Q328" s="320"/>
      <c r="R328" s="240"/>
      <c r="S328" s="672"/>
      <c r="T328" s="673"/>
      <c r="U328" s="687"/>
      <c r="V328" s="686"/>
    </row>
    <row r="329" spans="1:22" ht="33.950000000000003" customHeight="1" x14ac:dyDescent="0.25">
      <c r="A329" s="46"/>
      <c r="B329" s="142"/>
      <c r="C329" s="1065"/>
      <c r="D329" s="1066"/>
      <c r="E329" s="217"/>
      <c r="F329" s="482"/>
      <c r="G329" s="241"/>
      <c r="H329" s="194"/>
      <c r="I329" s="463"/>
      <c r="J329" s="241"/>
      <c r="K329" s="426"/>
      <c r="L329" s="1067"/>
      <c r="M329" s="1067"/>
      <c r="N329" s="1067"/>
      <c r="O329" s="1067"/>
      <c r="P329" s="320"/>
      <c r="Q329" s="320"/>
      <c r="R329" s="240"/>
      <c r="S329" s="672"/>
      <c r="T329" s="673"/>
      <c r="U329" s="687"/>
      <c r="V329" s="686"/>
    </row>
    <row r="330" spans="1:22" ht="33.950000000000003" customHeight="1" x14ac:dyDescent="0.25">
      <c r="A330" s="46"/>
      <c r="B330" s="142"/>
      <c r="C330" s="1065"/>
      <c r="D330" s="1066"/>
      <c r="E330" s="217"/>
      <c r="F330" s="482"/>
      <c r="G330" s="241"/>
      <c r="H330" s="194"/>
      <c r="I330" s="463"/>
      <c r="J330" s="241"/>
      <c r="K330" s="426"/>
      <c r="L330" s="1067"/>
      <c r="M330" s="1067"/>
      <c r="N330" s="1067"/>
      <c r="O330" s="1067"/>
      <c r="P330" s="320"/>
      <c r="Q330" s="320"/>
      <c r="R330" s="240"/>
      <c r="S330" s="672"/>
      <c r="T330" s="673"/>
      <c r="U330" s="687"/>
      <c r="V330" s="686"/>
    </row>
    <row r="331" spans="1:22" ht="33.950000000000003" customHeight="1" x14ac:dyDescent="0.25">
      <c r="A331" s="46"/>
      <c r="B331" s="142"/>
      <c r="C331" s="1065"/>
      <c r="D331" s="1066"/>
      <c r="E331" s="217"/>
      <c r="F331" s="482"/>
      <c r="G331" s="241"/>
      <c r="H331" s="194"/>
      <c r="I331" s="463"/>
      <c r="J331" s="241"/>
      <c r="K331" s="426"/>
      <c r="L331" s="1067"/>
      <c r="M331" s="1067"/>
      <c r="N331" s="1067"/>
      <c r="O331" s="1067"/>
      <c r="P331" s="320"/>
      <c r="Q331" s="320"/>
      <c r="R331" s="240"/>
      <c r="S331" s="672"/>
      <c r="T331" s="673"/>
      <c r="U331" s="687"/>
      <c r="V331" s="686"/>
    </row>
    <row r="332" spans="1:22" ht="33.950000000000003" customHeight="1" x14ac:dyDescent="0.25">
      <c r="A332" s="46"/>
      <c r="B332" s="142"/>
      <c r="C332" s="1065"/>
      <c r="D332" s="1066"/>
      <c r="E332" s="217"/>
      <c r="F332" s="482"/>
      <c r="G332" s="241"/>
      <c r="H332" s="194"/>
      <c r="I332" s="463"/>
      <c r="J332" s="241"/>
      <c r="K332" s="426"/>
      <c r="L332" s="1067"/>
      <c r="M332" s="1067"/>
      <c r="N332" s="1067"/>
      <c r="O332" s="1067"/>
      <c r="P332" s="320"/>
      <c r="Q332" s="320"/>
      <c r="R332" s="240"/>
      <c r="S332" s="672"/>
      <c r="T332" s="673"/>
      <c r="U332" s="687"/>
      <c r="V332" s="686"/>
    </row>
    <row r="333" spans="1:22" ht="33.950000000000003" customHeight="1" x14ac:dyDescent="0.25">
      <c r="A333" s="46"/>
      <c r="B333" s="142"/>
      <c r="C333" s="1065"/>
      <c r="D333" s="1066"/>
      <c r="E333" s="217"/>
      <c r="F333" s="482"/>
      <c r="G333" s="241"/>
      <c r="H333" s="194"/>
      <c r="I333" s="463"/>
      <c r="J333" s="241"/>
      <c r="K333" s="426"/>
      <c r="L333" s="1067"/>
      <c r="M333" s="1067"/>
      <c r="N333" s="1067"/>
      <c r="O333" s="1067"/>
      <c r="P333" s="320"/>
      <c r="Q333" s="320"/>
      <c r="R333" s="240"/>
      <c r="S333" s="672"/>
      <c r="T333" s="673"/>
      <c r="U333" s="687"/>
      <c r="V333" s="686"/>
    </row>
    <row r="334" spans="1:22" ht="33.950000000000003" customHeight="1" x14ac:dyDescent="0.25">
      <c r="A334" s="46"/>
      <c r="B334" s="142"/>
      <c r="C334" s="1065"/>
      <c r="D334" s="1066"/>
      <c r="E334" s="217"/>
      <c r="F334" s="482"/>
      <c r="G334" s="241"/>
      <c r="H334" s="194"/>
      <c r="I334" s="463"/>
      <c r="J334" s="241"/>
      <c r="K334" s="426"/>
      <c r="L334" s="1067"/>
      <c r="M334" s="1067"/>
      <c r="N334" s="1067"/>
      <c r="O334" s="1067"/>
      <c r="P334" s="320"/>
      <c r="Q334" s="320"/>
      <c r="R334" s="240"/>
      <c r="S334" s="672"/>
      <c r="T334" s="673"/>
      <c r="U334" s="687"/>
      <c r="V334" s="686"/>
    </row>
    <row r="335" spans="1:22" ht="33.950000000000003" customHeight="1" x14ac:dyDescent="0.25">
      <c r="A335" s="46"/>
      <c r="B335" s="142"/>
      <c r="C335" s="1065"/>
      <c r="D335" s="1066"/>
      <c r="E335" s="217"/>
      <c r="F335" s="482"/>
      <c r="G335" s="241"/>
      <c r="H335" s="194"/>
      <c r="I335" s="463"/>
      <c r="J335" s="241"/>
      <c r="K335" s="426"/>
      <c r="L335" s="1067"/>
      <c r="M335" s="1067"/>
      <c r="N335" s="1067"/>
      <c r="O335" s="1067"/>
      <c r="P335" s="320"/>
      <c r="Q335" s="320"/>
      <c r="R335" s="240"/>
      <c r="S335" s="672"/>
      <c r="T335" s="673"/>
      <c r="U335" s="687"/>
      <c r="V335" s="686"/>
    </row>
    <row r="336" spans="1:22" ht="33.950000000000003" customHeight="1" x14ac:dyDescent="0.25">
      <c r="A336" s="46"/>
      <c r="B336" s="142"/>
      <c r="C336" s="1065"/>
      <c r="D336" s="1066"/>
      <c r="E336" s="217"/>
      <c r="F336" s="482"/>
      <c r="G336" s="241"/>
      <c r="H336" s="194"/>
      <c r="I336" s="463"/>
      <c r="J336" s="241"/>
      <c r="K336" s="426"/>
      <c r="L336" s="1067"/>
      <c r="M336" s="1067"/>
      <c r="N336" s="1067"/>
      <c r="O336" s="1067"/>
      <c r="P336" s="320"/>
      <c r="Q336" s="320"/>
      <c r="R336" s="240"/>
      <c r="S336" s="672"/>
      <c r="T336" s="673"/>
      <c r="U336" s="687"/>
      <c r="V336" s="686"/>
    </row>
    <row r="337" spans="1:22" ht="33.950000000000003" customHeight="1" x14ac:dyDescent="0.25">
      <c r="A337" s="46"/>
      <c r="B337" s="142"/>
      <c r="C337" s="1065"/>
      <c r="D337" s="1066"/>
      <c r="E337" s="217"/>
      <c r="F337" s="482"/>
      <c r="G337" s="241"/>
      <c r="H337" s="194"/>
      <c r="I337" s="463"/>
      <c r="J337" s="241"/>
      <c r="K337" s="426"/>
      <c r="L337" s="1067"/>
      <c r="M337" s="1067"/>
      <c r="N337" s="1067"/>
      <c r="O337" s="1067"/>
      <c r="P337" s="320"/>
      <c r="Q337" s="320"/>
      <c r="R337" s="240"/>
      <c r="S337" s="672"/>
      <c r="T337" s="673"/>
      <c r="U337" s="687"/>
      <c r="V337" s="686"/>
    </row>
    <row r="338" spans="1:22" ht="33.950000000000003" customHeight="1" x14ac:dyDescent="0.25">
      <c r="A338" s="46"/>
      <c r="B338" s="142"/>
      <c r="C338" s="1065"/>
      <c r="D338" s="1066"/>
      <c r="E338" s="217"/>
      <c r="F338" s="482"/>
      <c r="G338" s="241"/>
      <c r="H338" s="194"/>
      <c r="I338" s="463"/>
      <c r="J338" s="241"/>
      <c r="K338" s="426"/>
      <c r="L338" s="1067"/>
      <c r="M338" s="1067"/>
      <c r="N338" s="1067"/>
      <c r="O338" s="1067"/>
      <c r="P338" s="320"/>
      <c r="Q338" s="320"/>
      <c r="R338" s="240"/>
      <c r="S338" s="672"/>
      <c r="T338" s="673"/>
      <c r="U338" s="687"/>
      <c r="V338" s="686"/>
    </row>
    <row r="339" spans="1:22" ht="33.950000000000003" customHeight="1" x14ac:dyDescent="0.25">
      <c r="A339" s="46"/>
      <c r="B339" s="142"/>
      <c r="C339" s="1065"/>
      <c r="D339" s="1066"/>
      <c r="E339" s="217"/>
      <c r="F339" s="482"/>
      <c r="G339" s="241"/>
      <c r="H339" s="194"/>
      <c r="I339" s="463"/>
      <c r="J339" s="241"/>
      <c r="K339" s="426"/>
      <c r="L339" s="1067"/>
      <c r="M339" s="1067"/>
      <c r="N339" s="1067"/>
      <c r="O339" s="1067"/>
      <c r="P339" s="320"/>
      <c r="Q339" s="320"/>
      <c r="R339" s="240"/>
      <c r="S339" s="672"/>
      <c r="T339" s="673"/>
      <c r="U339" s="687"/>
      <c r="V339" s="686"/>
    </row>
    <row r="340" spans="1:22" ht="33.950000000000003" customHeight="1" x14ac:dyDescent="0.25">
      <c r="A340" s="46"/>
      <c r="B340" s="142"/>
      <c r="C340" s="1065"/>
      <c r="D340" s="1066"/>
      <c r="E340" s="217"/>
      <c r="F340" s="482"/>
      <c r="G340" s="241"/>
      <c r="H340" s="194"/>
      <c r="I340" s="463"/>
      <c r="J340" s="241"/>
      <c r="K340" s="426"/>
      <c r="L340" s="1067"/>
      <c r="M340" s="1067"/>
      <c r="N340" s="1067"/>
      <c r="O340" s="1067"/>
      <c r="P340" s="320"/>
      <c r="Q340" s="320"/>
      <c r="R340" s="240"/>
      <c r="S340" s="672"/>
      <c r="T340" s="673"/>
      <c r="U340" s="687"/>
      <c r="V340" s="686"/>
    </row>
    <row r="341" spans="1:22" ht="33.950000000000003" customHeight="1" x14ac:dyDescent="0.25">
      <c r="A341" s="46"/>
      <c r="B341" s="142"/>
      <c r="C341" s="1065"/>
      <c r="D341" s="1066"/>
      <c r="E341" s="217"/>
      <c r="F341" s="482"/>
      <c r="G341" s="241"/>
      <c r="H341" s="194"/>
      <c r="I341" s="463"/>
      <c r="J341" s="241"/>
      <c r="K341" s="426"/>
      <c r="L341" s="1067"/>
      <c r="M341" s="1067"/>
      <c r="N341" s="1067"/>
      <c r="O341" s="1067"/>
      <c r="P341" s="320"/>
      <c r="Q341" s="320"/>
      <c r="R341" s="240"/>
      <c r="S341" s="672"/>
      <c r="T341" s="673"/>
      <c r="U341" s="687"/>
      <c r="V341" s="686"/>
    </row>
    <row r="342" spans="1:22" ht="33.950000000000003" customHeight="1" x14ac:dyDescent="0.25">
      <c r="A342" s="46"/>
      <c r="B342" s="142"/>
      <c r="C342" s="1065"/>
      <c r="D342" s="1066"/>
      <c r="E342" s="217"/>
      <c r="F342" s="482"/>
      <c r="G342" s="241"/>
      <c r="H342" s="194"/>
      <c r="I342" s="463"/>
      <c r="J342" s="241"/>
      <c r="K342" s="426"/>
      <c r="L342" s="1067"/>
      <c r="M342" s="1067"/>
      <c r="N342" s="1067"/>
      <c r="O342" s="1067"/>
      <c r="P342" s="320"/>
      <c r="Q342" s="320"/>
      <c r="R342" s="240"/>
      <c r="S342" s="672"/>
      <c r="T342" s="673"/>
      <c r="U342" s="687"/>
      <c r="V342" s="686"/>
    </row>
    <row r="343" spans="1:22" ht="33.950000000000003" customHeight="1" x14ac:dyDescent="0.25">
      <c r="A343" s="46"/>
      <c r="B343" s="142"/>
      <c r="C343" s="1065"/>
      <c r="D343" s="1066"/>
      <c r="E343" s="217"/>
      <c r="F343" s="482"/>
      <c r="G343" s="241"/>
      <c r="H343" s="194"/>
      <c r="I343" s="463"/>
      <c r="J343" s="241"/>
      <c r="K343" s="426"/>
      <c r="L343" s="1067"/>
      <c r="M343" s="1067"/>
      <c r="N343" s="1067"/>
      <c r="O343" s="1067"/>
      <c r="P343" s="320"/>
      <c r="Q343" s="320"/>
      <c r="R343" s="240"/>
      <c r="S343" s="672"/>
      <c r="T343" s="673"/>
      <c r="U343" s="687"/>
      <c r="V343" s="686"/>
    </row>
    <row r="344" spans="1:22" ht="33.950000000000003" customHeight="1" x14ac:dyDescent="0.25">
      <c r="A344" s="46"/>
      <c r="B344" s="142"/>
      <c r="C344" s="1065"/>
      <c r="D344" s="1066"/>
      <c r="E344" s="217"/>
      <c r="F344" s="482"/>
      <c r="G344" s="241"/>
      <c r="H344" s="194"/>
      <c r="I344" s="463"/>
      <c r="J344" s="241"/>
      <c r="K344" s="426"/>
      <c r="L344" s="1067"/>
      <c r="M344" s="1067"/>
      <c r="N344" s="1067"/>
      <c r="O344" s="1067"/>
      <c r="P344" s="320"/>
      <c r="Q344" s="320"/>
      <c r="R344" s="240"/>
      <c r="S344" s="672"/>
      <c r="T344" s="673"/>
      <c r="U344" s="687"/>
      <c r="V344" s="686"/>
    </row>
    <row r="345" spans="1:22" ht="33.950000000000003" customHeight="1" x14ac:dyDescent="0.25">
      <c r="A345" s="46"/>
      <c r="B345" s="142"/>
      <c r="C345" s="1065"/>
      <c r="D345" s="1066"/>
      <c r="E345" s="217"/>
      <c r="F345" s="482"/>
      <c r="G345" s="241"/>
      <c r="H345" s="194"/>
      <c r="I345" s="463"/>
      <c r="J345" s="241"/>
      <c r="K345" s="426"/>
      <c r="L345" s="1067"/>
      <c r="M345" s="1067"/>
      <c r="N345" s="1067"/>
      <c r="O345" s="1067"/>
      <c r="P345" s="320"/>
      <c r="Q345" s="320"/>
      <c r="R345" s="240"/>
      <c r="S345" s="672"/>
      <c r="T345" s="673"/>
      <c r="U345" s="687"/>
      <c r="V345" s="686"/>
    </row>
    <row r="346" spans="1:22" ht="33.950000000000003" customHeight="1" x14ac:dyDescent="0.25">
      <c r="A346" s="46"/>
      <c r="B346" s="142"/>
      <c r="C346" s="1065"/>
      <c r="D346" s="1066"/>
      <c r="E346" s="217"/>
      <c r="F346" s="482"/>
      <c r="G346" s="241"/>
      <c r="H346" s="194"/>
      <c r="I346" s="463"/>
      <c r="J346" s="241"/>
      <c r="K346" s="426"/>
      <c r="L346" s="1067"/>
      <c r="M346" s="1067"/>
      <c r="N346" s="1067"/>
      <c r="O346" s="1067"/>
      <c r="P346" s="320"/>
      <c r="Q346" s="320"/>
      <c r="R346" s="240"/>
      <c r="S346" s="672"/>
      <c r="T346" s="673"/>
      <c r="U346" s="687"/>
      <c r="V346" s="686"/>
    </row>
    <row r="347" spans="1:22" ht="33.950000000000003" customHeight="1" x14ac:dyDescent="0.25">
      <c r="A347" s="46"/>
      <c r="B347" s="142"/>
      <c r="C347" s="1065"/>
      <c r="D347" s="1066"/>
      <c r="E347" s="217"/>
      <c r="F347" s="482"/>
      <c r="G347" s="241"/>
      <c r="H347" s="194"/>
      <c r="I347" s="463"/>
      <c r="J347" s="241"/>
      <c r="K347" s="426"/>
      <c r="L347" s="1067"/>
      <c r="M347" s="1067"/>
      <c r="N347" s="1067"/>
      <c r="O347" s="1067"/>
      <c r="P347" s="320"/>
      <c r="Q347" s="320"/>
      <c r="R347" s="240"/>
      <c r="S347" s="672"/>
      <c r="T347" s="673"/>
      <c r="U347" s="687"/>
      <c r="V347" s="686"/>
    </row>
    <row r="348" spans="1:22" ht="33.950000000000003" customHeight="1" x14ac:dyDescent="0.25">
      <c r="A348" s="46"/>
      <c r="B348" s="142"/>
      <c r="C348" s="1065"/>
      <c r="D348" s="1066"/>
      <c r="E348" s="217"/>
      <c r="F348" s="482"/>
      <c r="G348" s="241"/>
      <c r="H348" s="194"/>
      <c r="I348" s="463"/>
      <c r="J348" s="241"/>
      <c r="K348" s="426"/>
      <c r="L348" s="1067"/>
      <c r="M348" s="1067"/>
      <c r="N348" s="1067"/>
      <c r="O348" s="1067"/>
      <c r="P348" s="320"/>
      <c r="Q348" s="320"/>
      <c r="R348" s="240"/>
      <c r="S348" s="672"/>
      <c r="T348" s="673"/>
      <c r="U348" s="687"/>
      <c r="V348" s="686"/>
    </row>
    <row r="349" spans="1:22" ht="33.950000000000003" customHeight="1" x14ac:dyDescent="0.25">
      <c r="A349" s="46"/>
      <c r="B349" s="142"/>
      <c r="C349" s="1065"/>
      <c r="D349" s="1066"/>
      <c r="E349" s="217"/>
      <c r="F349" s="482"/>
      <c r="G349" s="241"/>
      <c r="H349" s="194"/>
      <c r="I349" s="463"/>
      <c r="J349" s="241"/>
      <c r="K349" s="426"/>
      <c r="L349" s="1067"/>
      <c r="M349" s="1067"/>
      <c r="N349" s="1067"/>
      <c r="O349" s="1067"/>
      <c r="P349" s="320"/>
      <c r="Q349" s="320"/>
      <c r="R349" s="240"/>
      <c r="S349" s="672"/>
      <c r="T349" s="673"/>
      <c r="U349" s="687"/>
      <c r="V349" s="686"/>
    </row>
    <row r="350" spans="1:22" ht="33.950000000000003" customHeight="1" x14ac:dyDescent="0.25">
      <c r="A350" s="46"/>
      <c r="B350" s="142"/>
      <c r="C350" s="1065"/>
      <c r="D350" s="1066"/>
      <c r="E350" s="217"/>
      <c r="F350" s="482"/>
      <c r="G350" s="241"/>
      <c r="H350" s="194"/>
      <c r="I350" s="463"/>
      <c r="J350" s="241"/>
      <c r="K350" s="426"/>
      <c r="L350" s="1067"/>
      <c r="M350" s="1067"/>
      <c r="N350" s="1067"/>
      <c r="O350" s="1067"/>
      <c r="P350" s="320"/>
      <c r="Q350" s="320"/>
      <c r="R350" s="240"/>
      <c r="S350" s="672"/>
      <c r="T350" s="673"/>
      <c r="U350" s="687"/>
      <c r="V350" s="686"/>
    </row>
    <row r="351" spans="1:22" ht="33.950000000000003" customHeight="1" x14ac:dyDescent="0.25">
      <c r="A351" s="46"/>
      <c r="B351" s="142"/>
      <c r="C351" s="1065"/>
      <c r="D351" s="1066"/>
      <c r="E351" s="217"/>
      <c r="F351" s="482"/>
      <c r="G351" s="241"/>
      <c r="H351" s="194"/>
      <c r="I351" s="463"/>
      <c r="J351" s="241"/>
      <c r="K351" s="426"/>
      <c r="L351" s="1067"/>
      <c r="M351" s="1067"/>
      <c r="N351" s="1067"/>
      <c r="O351" s="1067"/>
      <c r="P351" s="320"/>
      <c r="Q351" s="320"/>
      <c r="R351" s="240"/>
      <c r="S351" s="672"/>
      <c r="T351" s="673"/>
      <c r="U351" s="687"/>
      <c r="V351" s="686"/>
    </row>
    <row r="352" spans="1:22" ht="33.950000000000003" customHeight="1" x14ac:dyDescent="0.25">
      <c r="A352" s="46"/>
      <c r="B352" s="142"/>
      <c r="C352" s="1065"/>
      <c r="D352" s="1066"/>
      <c r="E352" s="217"/>
      <c r="F352" s="482"/>
      <c r="G352" s="241"/>
      <c r="H352" s="194"/>
      <c r="I352" s="463"/>
      <c r="J352" s="241"/>
      <c r="K352" s="426"/>
      <c r="L352" s="1067"/>
      <c r="M352" s="1067"/>
      <c r="N352" s="1067"/>
      <c r="O352" s="1067"/>
      <c r="P352" s="320"/>
      <c r="Q352" s="320"/>
      <c r="R352" s="240"/>
      <c r="S352" s="672"/>
      <c r="T352" s="673"/>
      <c r="U352" s="687"/>
      <c r="V352" s="686"/>
    </row>
    <row r="353" spans="1:22" ht="33.950000000000003" customHeight="1" x14ac:dyDescent="0.25">
      <c r="A353" s="46"/>
      <c r="B353" s="142"/>
      <c r="C353" s="1065"/>
      <c r="D353" s="1066"/>
      <c r="E353" s="217"/>
      <c r="F353" s="482"/>
      <c r="G353" s="241"/>
      <c r="H353" s="194"/>
      <c r="I353" s="463"/>
      <c r="J353" s="241"/>
      <c r="K353" s="426"/>
      <c r="L353" s="1067"/>
      <c r="M353" s="1067"/>
      <c r="N353" s="1067"/>
      <c r="O353" s="1067"/>
      <c r="P353" s="320"/>
      <c r="Q353" s="320"/>
      <c r="R353" s="240"/>
      <c r="S353" s="672"/>
      <c r="T353" s="673"/>
      <c r="U353" s="687"/>
      <c r="V353" s="686"/>
    </row>
    <row r="354" spans="1:22" ht="33.950000000000003" customHeight="1" x14ac:dyDescent="0.25">
      <c r="A354" s="46"/>
      <c r="B354" s="142"/>
      <c r="C354" s="1065"/>
      <c r="D354" s="1066"/>
      <c r="E354" s="217"/>
      <c r="F354" s="482"/>
      <c r="G354" s="241"/>
      <c r="H354" s="194"/>
      <c r="I354" s="463"/>
      <c r="J354" s="241"/>
      <c r="K354" s="426"/>
      <c r="L354" s="1067"/>
      <c r="M354" s="1067"/>
      <c r="N354" s="1067"/>
      <c r="O354" s="1067"/>
      <c r="P354" s="320"/>
      <c r="Q354" s="320"/>
      <c r="R354" s="240"/>
      <c r="S354" s="672"/>
      <c r="T354" s="673"/>
      <c r="U354" s="687"/>
      <c r="V354" s="686"/>
    </row>
    <row r="355" spans="1:22" ht="33.950000000000003" customHeight="1" x14ac:dyDescent="0.25">
      <c r="A355" s="46"/>
      <c r="B355" s="142"/>
      <c r="C355" s="1065"/>
      <c r="D355" s="1066"/>
      <c r="E355" s="217"/>
      <c r="F355" s="482"/>
      <c r="G355" s="241"/>
      <c r="H355" s="194"/>
      <c r="I355" s="463"/>
      <c r="J355" s="241"/>
      <c r="K355" s="426"/>
      <c r="L355" s="1067"/>
      <c r="M355" s="1067"/>
      <c r="N355" s="1067"/>
      <c r="O355" s="1067"/>
      <c r="P355" s="320"/>
      <c r="Q355" s="320"/>
      <c r="R355" s="240"/>
      <c r="S355" s="672"/>
      <c r="T355" s="673"/>
      <c r="U355" s="687"/>
      <c r="V355" s="686"/>
    </row>
    <row r="356" spans="1:22" ht="33.950000000000003" customHeight="1" x14ac:dyDescent="0.25">
      <c r="A356" s="46"/>
      <c r="B356" s="142"/>
      <c r="C356" s="1065"/>
      <c r="D356" s="1066"/>
      <c r="E356" s="217"/>
      <c r="F356" s="482"/>
      <c r="G356" s="241"/>
      <c r="H356" s="194"/>
      <c r="I356" s="463"/>
      <c r="J356" s="241"/>
      <c r="K356" s="426"/>
      <c r="L356" s="1067"/>
      <c r="M356" s="1067"/>
      <c r="N356" s="1067"/>
      <c r="O356" s="1067"/>
      <c r="P356" s="320"/>
      <c r="Q356" s="320"/>
      <c r="R356" s="240"/>
      <c r="S356" s="672"/>
      <c r="T356" s="673"/>
      <c r="U356" s="687"/>
      <c r="V356" s="686"/>
    </row>
    <row r="357" spans="1:22" ht="33.950000000000003" customHeight="1" x14ac:dyDescent="0.25">
      <c r="A357" s="46"/>
      <c r="B357" s="142"/>
      <c r="C357" s="1065"/>
      <c r="D357" s="1066"/>
      <c r="E357" s="217"/>
      <c r="F357" s="482"/>
      <c r="G357" s="241"/>
      <c r="H357" s="194"/>
      <c r="I357" s="463"/>
      <c r="J357" s="241"/>
      <c r="K357" s="426"/>
      <c r="L357" s="1067"/>
      <c r="M357" s="1067"/>
      <c r="N357" s="1067"/>
      <c r="O357" s="1067"/>
      <c r="P357" s="320"/>
      <c r="Q357" s="320"/>
      <c r="R357" s="240"/>
      <c r="S357" s="672"/>
      <c r="T357" s="673"/>
      <c r="U357" s="687"/>
      <c r="V357" s="686"/>
    </row>
    <row r="358" spans="1:22" ht="33.950000000000003" customHeight="1" x14ac:dyDescent="0.25">
      <c r="A358" s="46"/>
      <c r="B358" s="142"/>
      <c r="C358" s="1065"/>
      <c r="D358" s="1066"/>
      <c r="E358" s="217"/>
      <c r="F358" s="482"/>
      <c r="G358" s="241"/>
      <c r="H358" s="194"/>
      <c r="I358" s="463"/>
      <c r="J358" s="241"/>
      <c r="K358" s="426"/>
      <c r="L358" s="1067"/>
      <c r="M358" s="1067"/>
      <c r="N358" s="1067"/>
      <c r="O358" s="1067"/>
      <c r="P358" s="320"/>
      <c r="Q358" s="320"/>
      <c r="R358" s="240"/>
      <c r="S358" s="672"/>
      <c r="T358" s="673"/>
      <c r="U358" s="687"/>
      <c r="V358" s="686"/>
    </row>
    <row r="359" spans="1:22" ht="33.950000000000003" customHeight="1" x14ac:dyDescent="0.25">
      <c r="A359" s="46"/>
      <c r="B359" s="142"/>
      <c r="C359" s="1065"/>
      <c r="D359" s="1066"/>
      <c r="E359" s="217"/>
      <c r="F359" s="482"/>
      <c r="G359" s="241"/>
      <c r="H359" s="194"/>
      <c r="I359" s="463"/>
      <c r="J359" s="241"/>
      <c r="K359" s="426"/>
      <c r="L359" s="1067"/>
      <c r="M359" s="1067"/>
      <c r="N359" s="1067"/>
      <c r="O359" s="1067"/>
      <c r="P359" s="320"/>
      <c r="Q359" s="320"/>
      <c r="R359" s="240"/>
      <c r="S359" s="672"/>
      <c r="T359" s="673"/>
      <c r="U359" s="687"/>
      <c r="V359" s="686"/>
    </row>
    <row r="360" spans="1:22" ht="33.950000000000003" customHeight="1" x14ac:dyDescent="0.25">
      <c r="A360" s="46"/>
      <c r="B360" s="142"/>
      <c r="C360" s="1065"/>
      <c r="D360" s="1066"/>
      <c r="E360" s="217"/>
      <c r="F360" s="482"/>
      <c r="G360" s="241"/>
      <c r="H360" s="194"/>
      <c r="I360" s="463"/>
      <c r="J360" s="241"/>
      <c r="K360" s="426"/>
      <c r="L360" s="1067"/>
      <c r="M360" s="1067"/>
      <c r="N360" s="1067"/>
      <c r="O360" s="1067"/>
      <c r="P360" s="320"/>
      <c r="Q360" s="320"/>
      <c r="R360" s="240"/>
      <c r="S360" s="672"/>
      <c r="T360" s="673"/>
      <c r="U360" s="687"/>
      <c r="V360" s="686"/>
    </row>
    <row r="361" spans="1:22" ht="33.950000000000003" customHeight="1" x14ac:dyDescent="0.25">
      <c r="A361" s="46"/>
      <c r="B361" s="142"/>
      <c r="C361" s="1065"/>
      <c r="D361" s="1066"/>
      <c r="E361" s="217"/>
      <c r="F361" s="482"/>
      <c r="G361" s="241"/>
      <c r="H361" s="194"/>
      <c r="I361" s="463"/>
      <c r="J361" s="241"/>
      <c r="K361" s="426"/>
      <c r="L361" s="1067"/>
      <c r="M361" s="1067"/>
      <c r="N361" s="1067"/>
      <c r="O361" s="1067"/>
      <c r="P361" s="320"/>
      <c r="Q361" s="320"/>
      <c r="R361" s="240"/>
      <c r="S361" s="672"/>
      <c r="T361" s="673"/>
      <c r="U361" s="687"/>
      <c r="V361" s="686"/>
    </row>
    <row r="362" spans="1:22" ht="33.950000000000003" customHeight="1" x14ac:dyDescent="0.25">
      <c r="A362" s="46"/>
      <c r="B362" s="142"/>
      <c r="C362" s="1065"/>
      <c r="D362" s="1066"/>
      <c r="E362" s="217"/>
      <c r="F362" s="482"/>
      <c r="G362" s="241"/>
      <c r="H362" s="194"/>
      <c r="I362" s="463"/>
      <c r="J362" s="241"/>
      <c r="K362" s="426"/>
      <c r="L362" s="1067"/>
      <c r="M362" s="1067"/>
      <c r="N362" s="1067"/>
      <c r="O362" s="1067"/>
      <c r="P362" s="320"/>
      <c r="Q362" s="320"/>
      <c r="R362" s="240"/>
      <c r="S362" s="672"/>
      <c r="T362" s="673"/>
      <c r="U362" s="687"/>
      <c r="V362" s="686"/>
    </row>
    <row r="363" spans="1:22" ht="33.950000000000003" customHeight="1" x14ac:dyDescent="0.25">
      <c r="A363" s="46"/>
      <c r="B363" s="142"/>
      <c r="C363" s="1065"/>
      <c r="D363" s="1066"/>
      <c r="E363" s="217"/>
      <c r="F363" s="482"/>
      <c r="G363" s="241"/>
      <c r="H363" s="194"/>
      <c r="I363" s="463"/>
      <c r="J363" s="241"/>
      <c r="K363" s="426"/>
      <c r="L363" s="1067"/>
      <c r="M363" s="1067"/>
      <c r="N363" s="1067"/>
      <c r="O363" s="1067"/>
      <c r="P363" s="320"/>
      <c r="Q363" s="320"/>
      <c r="R363" s="240"/>
      <c r="S363" s="672"/>
      <c r="T363" s="673"/>
      <c r="U363" s="687"/>
      <c r="V363" s="686"/>
    </row>
    <row r="364" spans="1:22" ht="33.950000000000003" customHeight="1" x14ac:dyDescent="0.25">
      <c r="A364" s="46"/>
      <c r="B364" s="142"/>
      <c r="C364" s="1065"/>
      <c r="D364" s="1066"/>
      <c r="E364" s="217"/>
      <c r="F364" s="482"/>
      <c r="G364" s="241"/>
      <c r="H364" s="194"/>
      <c r="I364" s="463"/>
      <c r="J364" s="241"/>
      <c r="K364" s="426"/>
      <c r="L364" s="1067"/>
      <c r="M364" s="1067"/>
      <c r="N364" s="1067"/>
      <c r="O364" s="1067"/>
      <c r="P364" s="320"/>
      <c r="Q364" s="320"/>
      <c r="R364" s="240"/>
      <c r="S364" s="672"/>
      <c r="T364" s="673"/>
      <c r="U364" s="687"/>
      <c r="V364" s="686"/>
    </row>
    <row r="365" spans="1:22" ht="33.950000000000003" customHeight="1" x14ac:dyDescent="0.25">
      <c r="A365" s="46"/>
      <c r="B365" s="142"/>
      <c r="C365" s="1065"/>
      <c r="D365" s="1066"/>
      <c r="E365" s="217"/>
      <c r="F365" s="482"/>
      <c r="G365" s="241"/>
      <c r="H365" s="194"/>
      <c r="I365" s="463"/>
      <c r="J365" s="241"/>
      <c r="K365" s="426"/>
      <c r="L365" s="1067"/>
      <c r="M365" s="1067"/>
      <c r="N365" s="1067"/>
      <c r="O365" s="1067"/>
      <c r="P365" s="320"/>
      <c r="Q365" s="320"/>
      <c r="R365" s="240"/>
      <c r="S365" s="672"/>
      <c r="T365" s="673"/>
      <c r="U365" s="687"/>
      <c r="V365" s="686"/>
    </row>
    <row r="366" spans="1:22" ht="33.950000000000003" customHeight="1" x14ac:dyDescent="0.25">
      <c r="A366" s="46"/>
      <c r="B366" s="142"/>
      <c r="C366" s="1065"/>
      <c r="D366" s="1066"/>
      <c r="E366" s="217"/>
      <c r="F366" s="482"/>
      <c r="G366" s="241"/>
      <c r="H366" s="194"/>
      <c r="I366" s="463"/>
      <c r="J366" s="241"/>
      <c r="K366" s="426"/>
      <c r="L366" s="1067"/>
      <c r="M366" s="1067"/>
      <c r="N366" s="1067"/>
      <c r="O366" s="1067"/>
      <c r="P366" s="320"/>
      <c r="Q366" s="320"/>
      <c r="R366" s="240"/>
      <c r="S366" s="672"/>
      <c r="T366" s="673"/>
      <c r="U366" s="687"/>
      <c r="V366" s="686"/>
    </row>
    <row r="367" spans="1:22" ht="33.950000000000003" customHeight="1" x14ac:dyDescent="0.25">
      <c r="A367" s="46"/>
      <c r="B367" s="142"/>
      <c r="C367" s="1065"/>
      <c r="D367" s="1066"/>
      <c r="E367" s="217"/>
      <c r="F367" s="482"/>
      <c r="G367" s="241"/>
      <c r="H367" s="194"/>
      <c r="I367" s="463"/>
      <c r="J367" s="241"/>
      <c r="K367" s="426"/>
      <c r="L367" s="1067"/>
      <c r="M367" s="1067"/>
      <c r="N367" s="1067"/>
      <c r="O367" s="1067"/>
      <c r="P367" s="320"/>
      <c r="Q367" s="320"/>
      <c r="R367" s="240"/>
      <c r="S367" s="672"/>
      <c r="T367" s="673"/>
      <c r="U367" s="687"/>
      <c r="V367" s="686"/>
    </row>
    <row r="368" spans="1:22" ht="33.950000000000003" customHeight="1" x14ac:dyDescent="0.25">
      <c r="A368" s="46"/>
      <c r="B368" s="142"/>
      <c r="C368" s="1065"/>
      <c r="D368" s="1066"/>
      <c r="E368" s="217"/>
      <c r="F368" s="482"/>
      <c r="G368" s="241"/>
      <c r="H368" s="194"/>
      <c r="I368" s="463"/>
      <c r="J368" s="241"/>
      <c r="K368" s="426"/>
      <c r="L368" s="1067"/>
      <c r="M368" s="1067"/>
      <c r="N368" s="1067"/>
      <c r="O368" s="1067"/>
      <c r="P368" s="320"/>
      <c r="Q368" s="320"/>
      <c r="R368" s="240"/>
      <c r="S368" s="672"/>
      <c r="T368" s="673"/>
      <c r="U368" s="687"/>
      <c r="V368" s="686"/>
    </row>
    <row r="369" spans="1:22" ht="33.950000000000003" customHeight="1" x14ac:dyDescent="0.25">
      <c r="A369" s="46"/>
      <c r="B369" s="142"/>
      <c r="C369" s="1065"/>
      <c r="D369" s="1066"/>
      <c r="E369" s="217"/>
      <c r="F369" s="482"/>
      <c r="G369" s="241"/>
      <c r="H369" s="194"/>
      <c r="I369" s="463"/>
      <c r="J369" s="241"/>
      <c r="K369" s="426"/>
      <c r="L369" s="1067"/>
      <c r="M369" s="1067"/>
      <c r="N369" s="1067"/>
      <c r="O369" s="1067"/>
      <c r="P369" s="320"/>
      <c r="Q369" s="320"/>
      <c r="R369" s="240"/>
      <c r="S369" s="672"/>
      <c r="T369" s="673"/>
      <c r="U369" s="687"/>
      <c r="V369" s="686"/>
    </row>
    <row r="370" spans="1:22" ht="33.950000000000003" customHeight="1" x14ac:dyDescent="0.25">
      <c r="A370" s="46"/>
      <c r="B370" s="142"/>
      <c r="C370" s="1065"/>
      <c r="D370" s="1066"/>
      <c r="E370" s="217"/>
      <c r="F370" s="482"/>
      <c r="G370" s="241"/>
      <c r="H370" s="194"/>
      <c r="I370" s="463"/>
      <c r="J370" s="241"/>
      <c r="K370" s="426"/>
      <c r="L370" s="1067"/>
      <c r="M370" s="1067"/>
      <c r="N370" s="1067"/>
      <c r="O370" s="1067"/>
      <c r="P370" s="320"/>
      <c r="Q370" s="320"/>
      <c r="R370" s="240"/>
      <c r="S370" s="672"/>
      <c r="T370" s="673"/>
      <c r="U370" s="687"/>
      <c r="V370" s="686"/>
    </row>
    <row r="371" spans="1:22" ht="33.950000000000003" customHeight="1" x14ac:dyDescent="0.25">
      <c r="A371" s="46"/>
      <c r="B371" s="142"/>
      <c r="C371" s="1065"/>
      <c r="D371" s="1066"/>
      <c r="E371" s="217"/>
      <c r="F371" s="482"/>
      <c r="G371" s="241"/>
      <c r="H371" s="194"/>
      <c r="I371" s="463"/>
      <c r="J371" s="241"/>
      <c r="K371" s="426"/>
      <c r="L371" s="1067"/>
      <c r="M371" s="1067"/>
      <c r="N371" s="1067"/>
      <c r="O371" s="1067"/>
      <c r="P371" s="320"/>
      <c r="Q371" s="320"/>
      <c r="R371" s="240"/>
      <c r="S371" s="672"/>
      <c r="T371" s="673"/>
      <c r="U371" s="687"/>
      <c r="V371" s="686"/>
    </row>
    <row r="372" spans="1:22" ht="33.950000000000003" customHeight="1" x14ac:dyDescent="0.25">
      <c r="A372" s="46"/>
      <c r="B372" s="142"/>
      <c r="C372" s="1065"/>
      <c r="D372" s="1066"/>
      <c r="E372" s="217"/>
      <c r="F372" s="482"/>
      <c r="G372" s="241"/>
      <c r="H372" s="194"/>
      <c r="I372" s="463"/>
      <c r="J372" s="241"/>
      <c r="K372" s="426"/>
      <c r="L372" s="1067"/>
      <c r="M372" s="1067"/>
      <c r="N372" s="1067"/>
      <c r="O372" s="1067"/>
      <c r="P372" s="320"/>
      <c r="Q372" s="320"/>
      <c r="R372" s="240"/>
      <c r="S372" s="672"/>
      <c r="T372" s="673"/>
      <c r="U372" s="687"/>
      <c r="V372" s="686"/>
    </row>
    <row r="373" spans="1:22" ht="33.950000000000003" customHeight="1" x14ac:dyDescent="0.25">
      <c r="A373" s="46"/>
      <c r="B373" s="142"/>
      <c r="C373" s="1065"/>
      <c r="D373" s="1066"/>
      <c r="E373" s="217"/>
      <c r="F373" s="482"/>
      <c r="G373" s="241"/>
      <c r="H373" s="194"/>
      <c r="I373" s="463"/>
      <c r="J373" s="241"/>
      <c r="K373" s="426"/>
      <c r="L373" s="1067"/>
      <c r="M373" s="1067"/>
      <c r="N373" s="1067"/>
      <c r="O373" s="1067"/>
      <c r="P373" s="320"/>
      <c r="Q373" s="320"/>
      <c r="R373" s="240"/>
      <c r="S373" s="672"/>
      <c r="T373" s="673"/>
      <c r="U373" s="687"/>
      <c r="V373" s="686"/>
    </row>
    <row r="374" spans="1:22" ht="33.950000000000003" customHeight="1" x14ac:dyDescent="0.25">
      <c r="A374" s="46"/>
      <c r="B374" s="142"/>
      <c r="C374" s="1065"/>
      <c r="D374" s="1066"/>
      <c r="E374" s="217"/>
      <c r="F374" s="482"/>
      <c r="G374" s="241"/>
      <c r="H374" s="194"/>
      <c r="I374" s="463"/>
      <c r="J374" s="241"/>
      <c r="K374" s="426"/>
      <c r="L374" s="1067"/>
      <c r="M374" s="1067"/>
      <c r="N374" s="1067"/>
      <c r="O374" s="1067"/>
      <c r="P374" s="320"/>
      <c r="Q374" s="320"/>
      <c r="R374" s="240"/>
      <c r="S374" s="672"/>
      <c r="T374" s="673"/>
      <c r="U374" s="687"/>
      <c r="V374" s="686"/>
    </row>
    <row r="375" spans="1:22" ht="33.950000000000003" customHeight="1" x14ac:dyDescent="0.25">
      <c r="A375" s="46"/>
      <c r="B375" s="142"/>
      <c r="C375" s="1065"/>
      <c r="D375" s="1066"/>
      <c r="E375" s="217"/>
      <c r="F375" s="482"/>
      <c r="G375" s="241"/>
      <c r="H375" s="194"/>
      <c r="I375" s="463"/>
      <c r="J375" s="241"/>
      <c r="K375" s="426"/>
      <c r="L375" s="1067"/>
      <c r="M375" s="1067"/>
      <c r="N375" s="1067"/>
      <c r="O375" s="1067"/>
      <c r="P375" s="320"/>
      <c r="Q375" s="320"/>
      <c r="R375" s="240"/>
      <c r="S375" s="672"/>
      <c r="T375" s="673"/>
      <c r="U375" s="687"/>
      <c r="V375" s="686"/>
    </row>
    <row r="376" spans="1:22" ht="33.950000000000003" customHeight="1" x14ac:dyDescent="0.25">
      <c r="A376" s="46"/>
      <c r="B376" s="142"/>
      <c r="C376" s="1065"/>
      <c r="D376" s="1066"/>
      <c r="E376" s="217"/>
      <c r="F376" s="482"/>
      <c r="G376" s="241"/>
      <c r="H376" s="194"/>
      <c r="I376" s="463"/>
      <c r="J376" s="241"/>
      <c r="K376" s="426"/>
      <c r="L376" s="1067"/>
      <c r="M376" s="1067"/>
      <c r="N376" s="1067"/>
      <c r="O376" s="1067"/>
      <c r="P376" s="320"/>
      <c r="Q376" s="320"/>
      <c r="R376" s="240"/>
      <c r="S376" s="672"/>
      <c r="T376" s="673"/>
      <c r="U376" s="687"/>
      <c r="V376" s="686"/>
    </row>
    <row r="377" spans="1:22" ht="33.950000000000003" customHeight="1" x14ac:dyDescent="0.25">
      <c r="A377" s="46"/>
      <c r="B377" s="142"/>
      <c r="C377" s="1065"/>
      <c r="D377" s="1066"/>
      <c r="E377" s="217"/>
      <c r="F377" s="482"/>
      <c r="G377" s="241"/>
      <c r="H377" s="194"/>
      <c r="I377" s="463"/>
      <c r="J377" s="241"/>
      <c r="K377" s="426"/>
      <c r="L377" s="1067"/>
      <c r="M377" s="1067"/>
      <c r="N377" s="1067"/>
      <c r="O377" s="1067"/>
      <c r="P377" s="320"/>
      <c r="Q377" s="320"/>
      <c r="R377" s="240"/>
      <c r="S377" s="672"/>
      <c r="T377" s="673"/>
      <c r="U377" s="687"/>
      <c r="V377" s="686"/>
    </row>
    <row r="378" spans="1:22" ht="33.950000000000003" customHeight="1" x14ac:dyDescent="0.25">
      <c r="A378" s="46"/>
      <c r="B378" s="142"/>
      <c r="C378" s="1065"/>
      <c r="D378" s="1066"/>
      <c r="E378" s="217"/>
      <c r="F378" s="482"/>
      <c r="G378" s="241"/>
      <c r="H378" s="194"/>
      <c r="I378" s="463"/>
      <c r="J378" s="241"/>
      <c r="K378" s="426"/>
      <c r="L378" s="1067"/>
      <c r="M378" s="1067"/>
      <c r="N378" s="1067"/>
      <c r="O378" s="1067"/>
      <c r="P378" s="320"/>
      <c r="Q378" s="320"/>
      <c r="R378" s="240"/>
      <c r="S378" s="672"/>
      <c r="T378" s="673"/>
      <c r="U378" s="687"/>
      <c r="V378" s="686"/>
    </row>
    <row r="379" spans="1:22" ht="33.950000000000003" customHeight="1" x14ac:dyDescent="0.25">
      <c r="A379" s="46"/>
      <c r="B379" s="142"/>
      <c r="C379" s="1065"/>
      <c r="D379" s="1066"/>
      <c r="E379" s="217"/>
      <c r="F379" s="482"/>
      <c r="G379" s="241"/>
      <c r="H379" s="194"/>
      <c r="I379" s="463"/>
      <c r="J379" s="241"/>
      <c r="K379" s="426"/>
      <c r="L379" s="1067"/>
      <c r="M379" s="1067"/>
      <c r="N379" s="1067"/>
      <c r="O379" s="1067"/>
      <c r="P379" s="320"/>
      <c r="Q379" s="320"/>
      <c r="R379" s="240"/>
      <c r="S379" s="672"/>
      <c r="T379" s="673"/>
      <c r="U379" s="687"/>
      <c r="V379" s="686"/>
    </row>
    <row r="380" spans="1:22" ht="33.950000000000003" customHeight="1" x14ac:dyDescent="0.25">
      <c r="A380" s="46"/>
      <c r="B380" s="142"/>
      <c r="C380" s="1065"/>
      <c r="D380" s="1066"/>
      <c r="E380" s="217"/>
      <c r="F380" s="482"/>
      <c r="G380" s="241"/>
      <c r="H380" s="194"/>
      <c r="I380" s="463"/>
      <c r="J380" s="241"/>
      <c r="K380" s="426"/>
      <c r="L380" s="1067"/>
      <c r="M380" s="1067"/>
      <c r="N380" s="1067"/>
      <c r="O380" s="1067"/>
      <c r="P380" s="320"/>
      <c r="Q380" s="320"/>
      <c r="R380" s="240"/>
      <c r="S380" s="672"/>
      <c r="T380" s="673"/>
      <c r="U380" s="687"/>
      <c r="V380" s="686"/>
    </row>
    <row r="381" spans="1:22" ht="33.950000000000003" customHeight="1" x14ac:dyDescent="0.25">
      <c r="A381" s="46"/>
      <c r="B381" s="142"/>
      <c r="C381" s="1065"/>
      <c r="D381" s="1066"/>
      <c r="E381" s="217"/>
      <c r="F381" s="482"/>
      <c r="G381" s="241"/>
      <c r="H381" s="194"/>
      <c r="I381" s="463"/>
      <c r="J381" s="241"/>
      <c r="K381" s="426"/>
      <c r="L381" s="1067"/>
      <c r="M381" s="1067"/>
      <c r="N381" s="1067"/>
      <c r="O381" s="1067"/>
      <c r="P381" s="320"/>
      <c r="Q381" s="320"/>
      <c r="R381" s="240"/>
      <c r="S381" s="672"/>
      <c r="T381" s="673"/>
      <c r="U381" s="687"/>
      <c r="V381" s="686"/>
    </row>
    <row r="382" spans="1:22" ht="33.950000000000003" customHeight="1" x14ac:dyDescent="0.25">
      <c r="A382" s="46"/>
      <c r="B382" s="142"/>
      <c r="C382" s="1065"/>
      <c r="D382" s="1066"/>
      <c r="E382" s="217"/>
      <c r="F382" s="482"/>
      <c r="G382" s="241"/>
      <c r="H382" s="194"/>
      <c r="I382" s="463"/>
      <c r="J382" s="241"/>
      <c r="K382" s="426"/>
      <c r="L382" s="1067"/>
      <c r="M382" s="1067"/>
      <c r="N382" s="1067"/>
      <c r="O382" s="1067"/>
      <c r="P382" s="320"/>
      <c r="Q382" s="320"/>
      <c r="R382" s="240"/>
      <c r="S382" s="672"/>
      <c r="T382" s="673"/>
      <c r="U382" s="687"/>
      <c r="V382" s="686"/>
    </row>
    <row r="383" spans="1:22" ht="33.950000000000003" customHeight="1" x14ac:dyDescent="0.25">
      <c r="A383" s="46"/>
      <c r="B383" s="142"/>
      <c r="C383" s="1065"/>
      <c r="D383" s="1066"/>
      <c r="E383" s="217"/>
      <c r="F383" s="482"/>
      <c r="G383" s="241"/>
      <c r="H383" s="194"/>
      <c r="I383" s="463"/>
      <c r="J383" s="241"/>
      <c r="K383" s="426"/>
      <c r="L383" s="1067"/>
      <c r="M383" s="1067"/>
      <c r="N383" s="1067"/>
      <c r="O383" s="1067"/>
      <c r="P383" s="320"/>
      <c r="Q383" s="320"/>
      <c r="R383" s="240"/>
      <c r="S383" s="672"/>
      <c r="T383" s="673"/>
      <c r="U383" s="687"/>
      <c r="V383" s="686"/>
    </row>
    <row r="384" spans="1:22" ht="33.950000000000003" customHeight="1" x14ac:dyDescent="0.25">
      <c r="A384" s="46"/>
      <c r="B384" s="142"/>
      <c r="C384" s="1065"/>
      <c r="D384" s="1066"/>
      <c r="E384" s="217"/>
      <c r="F384" s="482"/>
      <c r="G384" s="241"/>
      <c r="H384" s="194"/>
      <c r="I384" s="463"/>
      <c r="J384" s="241"/>
      <c r="K384" s="426"/>
      <c r="L384" s="1067"/>
      <c r="M384" s="1067"/>
      <c r="N384" s="1067"/>
      <c r="O384" s="1067"/>
      <c r="P384" s="320"/>
      <c r="Q384" s="320"/>
      <c r="R384" s="240"/>
      <c r="S384" s="672"/>
      <c r="T384" s="673"/>
      <c r="U384" s="687"/>
      <c r="V384" s="686"/>
    </row>
    <row r="385" spans="1:22" ht="33.950000000000003" customHeight="1" x14ac:dyDescent="0.25">
      <c r="A385" s="46"/>
      <c r="B385" s="142"/>
      <c r="C385" s="1065"/>
      <c r="D385" s="1066"/>
      <c r="E385" s="217"/>
      <c r="F385" s="482"/>
      <c r="G385" s="241"/>
      <c r="H385" s="194"/>
      <c r="I385" s="463"/>
      <c r="J385" s="241"/>
      <c r="K385" s="426"/>
      <c r="L385" s="1067"/>
      <c r="M385" s="1067"/>
      <c r="N385" s="1067"/>
      <c r="O385" s="1067"/>
      <c r="P385" s="320"/>
      <c r="Q385" s="320"/>
      <c r="R385" s="240"/>
      <c r="S385" s="672"/>
      <c r="T385" s="673"/>
      <c r="U385" s="687"/>
      <c r="V385" s="686"/>
    </row>
    <row r="386" spans="1:22" ht="33.950000000000003" customHeight="1" x14ac:dyDescent="0.25">
      <c r="A386" s="46"/>
      <c r="B386" s="142"/>
      <c r="C386" s="1065"/>
      <c r="D386" s="1066"/>
      <c r="E386" s="217"/>
      <c r="F386" s="482"/>
      <c r="G386" s="241"/>
      <c r="H386" s="194"/>
      <c r="I386" s="463"/>
      <c r="J386" s="241"/>
      <c r="K386" s="426"/>
      <c r="L386" s="1067"/>
      <c r="M386" s="1067"/>
      <c r="N386" s="1067"/>
      <c r="O386" s="1067"/>
      <c r="P386" s="320"/>
      <c r="Q386" s="320"/>
      <c r="R386" s="240"/>
      <c r="S386" s="672"/>
      <c r="T386" s="673"/>
      <c r="U386" s="687"/>
      <c r="V386" s="686"/>
    </row>
    <row r="387" spans="1:22" ht="33.950000000000003" customHeight="1" x14ac:dyDescent="0.25">
      <c r="A387" s="46"/>
      <c r="B387" s="142"/>
      <c r="C387" s="1065"/>
      <c r="D387" s="1066"/>
      <c r="E387" s="217"/>
      <c r="F387" s="482"/>
      <c r="G387" s="241"/>
      <c r="H387" s="194"/>
      <c r="I387" s="463"/>
      <c r="J387" s="241"/>
      <c r="K387" s="426"/>
      <c r="L387" s="1067"/>
      <c r="M387" s="1067"/>
      <c r="N387" s="1067"/>
      <c r="O387" s="1067"/>
      <c r="P387" s="320"/>
      <c r="Q387" s="320"/>
      <c r="R387" s="240"/>
      <c r="S387" s="672"/>
      <c r="T387" s="673"/>
      <c r="U387" s="687"/>
      <c r="V387" s="686"/>
    </row>
    <row r="388" spans="1:22" ht="33.950000000000003" customHeight="1" x14ac:dyDescent="0.25">
      <c r="A388" s="46"/>
      <c r="B388" s="142"/>
      <c r="C388" s="1065"/>
      <c r="D388" s="1066"/>
      <c r="E388" s="217"/>
      <c r="F388" s="482"/>
      <c r="G388" s="241"/>
      <c r="H388" s="194"/>
      <c r="I388" s="463"/>
      <c r="J388" s="241"/>
      <c r="K388" s="426"/>
      <c r="L388" s="1067"/>
      <c r="M388" s="1067"/>
      <c r="N388" s="1067"/>
      <c r="O388" s="1067"/>
      <c r="P388" s="320"/>
      <c r="Q388" s="320"/>
      <c r="R388" s="240"/>
      <c r="S388" s="672"/>
      <c r="T388" s="673"/>
      <c r="U388" s="687"/>
      <c r="V388" s="686"/>
    </row>
    <row r="389" spans="1:22" ht="33.950000000000003" customHeight="1" x14ac:dyDescent="0.25">
      <c r="A389" s="46"/>
      <c r="B389" s="142"/>
      <c r="C389" s="1065"/>
      <c r="D389" s="1066"/>
      <c r="E389" s="217"/>
      <c r="F389" s="482"/>
      <c r="G389" s="241"/>
      <c r="H389" s="194"/>
      <c r="I389" s="463"/>
      <c r="J389" s="241"/>
      <c r="K389" s="426"/>
      <c r="L389" s="1067"/>
      <c r="M389" s="1067"/>
      <c r="N389" s="1067"/>
      <c r="O389" s="1067"/>
      <c r="P389" s="320"/>
      <c r="Q389" s="320"/>
      <c r="R389" s="240"/>
      <c r="S389" s="672"/>
      <c r="T389" s="673"/>
      <c r="U389" s="687"/>
      <c r="V389" s="686"/>
    </row>
    <row r="390" spans="1:22" ht="33.950000000000003" customHeight="1" x14ac:dyDescent="0.25">
      <c r="A390" s="46"/>
      <c r="B390" s="142"/>
      <c r="C390" s="1065"/>
      <c r="D390" s="1066"/>
      <c r="E390" s="217"/>
      <c r="F390" s="482"/>
      <c r="G390" s="241"/>
      <c r="H390" s="194"/>
      <c r="I390" s="463"/>
      <c r="J390" s="241"/>
      <c r="K390" s="426"/>
      <c r="L390" s="1067"/>
      <c r="M390" s="1067"/>
      <c r="N390" s="1067"/>
      <c r="O390" s="1067"/>
      <c r="P390" s="320"/>
      <c r="Q390" s="320"/>
      <c r="R390" s="240"/>
      <c r="S390" s="672"/>
      <c r="T390" s="673"/>
      <c r="U390" s="687"/>
      <c r="V390" s="686"/>
    </row>
    <row r="391" spans="1:22" ht="33.950000000000003" customHeight="1" x14ac:dyDescent="0.25">
      <c r="A391" s="46"/>
      <c r="B391" s="142"/>
      <c r="C391" s="1065"/>
      <c r="D391" s="1066"/>
      <c r="E391" s="217"/>
      <c r="F391" s="482"/>
      <c r="G391" s="241"/>
      <c r="H391" s="194"/>
      <c r="I391" s="463"/>
      <c r="J391" s="241"/>
      <c r="K391" s="426"/>
      <c r="L391" s="1067"/>
      <c r="M391" s="1067"/>
      <c r="N391" s="1067"/>
      <c r="O391" s="1067"/>
      <c r="P391" s="320"/>
      <c r="Q391" s="320"/>
      <c r="R391" s="240"/>
      <c r="S391" s="672"/>
      <c r="T391" s="673"/>
      <c r="U391" s="687"/>
      <c r="V391" s="686"/>
    </row>
    <row r="392" spans="1:22" ht="33.950000000000003" customHeight="1" x14ac:dyDescent="0.25">
      <c r="A392" s="46"/>
      <c r="B392" s="142"/>
      <c r="C392" s="1065"/>
      <c r="D392" s="1066"/>
      <c r="E392" s="217"/>
      <c r="F392" s="482"/>
      <c r="G392" s="241"/>
      <c r="H392" s="194"/>
      <c r="I392" s="463"/>
      <c r="J392" s="241"/>
      <c r="K392" s="426"/>
      <c r="L392" s="1067"/>
      <c r="M392" s="1067"/>
      <c r="N392" s="1067"/>
      <c r="O392" s="1067"/>
      <c r="P392" s="320"/>
      <c r="Q392" s="320"/>
      <c r="R392" s="240"/>
      <c r="S392" s="672"/>
      <c r="T392" s="673"/>
      <c r="U392" s="687"/>
      <c r="V392" s="686"/>
    </row>
    <row r="393" spans="1:22" ht="33.950000000000003" customHeight="1" x14ac:dyDescent="0.25">
      <c r="A393" s="46"/>
      <c r="B393" s="142"/>
      <c r="C393" s="1065"/>
      <c r="D393" s="1066"/>
      <c r="E393" s="217"/>
      <c r="F393" s="482"/>
      <c r="G393" s="241"/>
      <c r="H393" s="194"/>
      <c r="I393" s="463"/>
      <c r="J393" s="241"/>
      <c r="K393" s="426"/>
      <c r="L393" s="1067"/>
      <c r="M393" s="1067"/>
      <c r="N393" s="1067"/>
      <c r="O393" s="1067"/>
      <c r="P393" s="320"/>
      <c r="Q393" s="320"/>
      <c r="R393" s="240"/>
      <c r="S393" s="672"/>
      <c r="T393" s="673"/>
      <c r="U393" s="687"/>
      <c r="V393" s="686"/>
    </row>
    <row r="394" spans="1:22" ht="33.950000000000003" customHeight="1" x14ac:dyDescent="0.25">
      <c r="A394" s="46"/>
      <c r="B394" s="142"/>
      <c r="C394" s="1065"/>
      <c r="D394" s="1066"/>
      <c r="E394" s="217"/>
      <c r="F394" s="482"/>
      <c r="G394" s="241"/>
      <c r="H394" s="194"/>
      <c r="I394" s="463"/>
      <c r="J394" s="241"/>
      <c r="K394" s="426"/>
      <c r="L394" s="1067"/>
      <c r="M394" s="1067"/>
      <c r="N394" s="1067"/>
      <c r="O394" s="1067"/>
      <c r="P394" s="320"/>
      <c r="Q394" s="320"/>
      <c r="R394" s="240"/>
      <c r="S394" s="672"/>
      <c r="T394" s="673"/>
      <c r="U394" s="687"/>
      <c r="V394" s="686"/>
    </row>
    <row r="395" spans="1:22" ht="33.950000000000003" customHeight="1" x14ac:dyDescent="0.25">
      <c r="A395" s="46"/>
      <c r="B395" s="142"/>
      <c r="C395" s="1065"/>
      <c r="D395" s="1066"/>
      <c r="E395" s="217"/>
      <c r="F395" s="482"/>
      <c r="G395" s="241"/>
      <c r="H395" s="194"/>
      <c r="I395" s="463"/>
      <c r="J395" s="241"/>
      <c r="K395" s="426"/>
      <c r="L395" s="1067"/>
      <c r="M395" s="1067"/>
      <c r="N395" s="1067"/>
      <c r="O395" s="1067"/>
      <c r="P395" s="320"/>
      <c r="Q395" s="320"/>
      <c r="R395" s="240"/>
      <c r="S395" s="672"/>
      <c r="T395" s="673"/>
      <c r="U395" s="687"/>
      <c r="V395" s="686"/>
    </row>
    <row r="396" spans="1:22" ht="33.950000000000003" customHeight="1" x14ac:dyDescent="0.25">
      <c r="A396" s="46"/>
      <c r="B396" s="142"/>
      <c r="C396" s="1065"/>
      <c r="D396" s="1066"/>
      <c r="E396" s="217"/>
      <c r="F396" s="482"/>
      <c r="G396" s="241"/>
      <c r="H396" s="194"/>
      <c r="I396" s="463"/>
      <c r="J396" s="241"/>
      <c r="K396" s="426"/>
      <c r="L396" s="1067"/>
      <c r="M396" s="1067"/>
      <c r="N396" s="1067"/>
      <c r="O396" s="1067"/>
      <c r="P396" s="320"/>
      <c r="Q396" s="320"/>
      <c r="R396" s="240"/>
      <c r="S396" s="672"/>
      <c r="T396" s="673"/>
      <c r="U396" s="687"/>
      <c r="V396" s="686"/>
    </row>
    <row r="397" spans="1:22" ht="33.950000000000003" customHeight="1" x14ac:dyDescent="0.25">
      <c r="A397" s="46"/>
      <c r="B397" s="142"/>
      <c r="C397" s="1065"/>
      <c r="D397" s="1066"/>
      <c r="E397" s="217"/>
      <c r="F397" s="482"/>
      <c r="G397" s="241"/>
      <c r="H397" s="194"/>
      <c r="I397" s="463"/>
      <c r="J397" s="241"/>
      <c r="K397" s="426"/>
      <c r="L397" s="1067"/>
      <c r="M397" s="1067"/>
      <c r="N397" s="1067"/>
      <c r="O397" s="1067"/>
      <c r="P397" s="320"/>
      <c r="Q397" s="320"/>
      <c r="R397" s="240"/>
      <c r="S397" s="672"/>
      <c r="T397" s="673"/>
      <c r="U397" s="687"/>
      <c r="V397" s="686"/>
    </row>
    <row r="398" spans="1:22" ht="33.950000000000003" customHeight="1" x14ac:dyDescent="0.25">
      <c r="A398" s="46"/>
      <c r="B398" s="142"/>
      <c r="C398" s="1065"/>
      <c r="D398" s="1066"/>
      <c r="E398" s="217"/>
      <c r="F398" s="482"/>
      <c r="G398" s="241"/>
      <c r="H398" s="194"/>
      <c r="I398" s="463"/>
      <c r="J398" s="241"/>
      <c r="K398" s="426"/>
      <c r="L398" s="1067"/>
      <c r="M398" s="1067"/>
      <c r="N398" s="1067"/>
      <c r="O398" s="1067"/>
      <c r="P398" s="320"/>
      <c r="Q398" s="320"/>
      <c r="R398" s="240"/>
      <c r="S398" s="672"/>
      <c r="T398" s="673"/>
      <c r="U398" s="687"/>
      <c r="V398" s="686"/>
    </row>
    <row r="399" spans="1:22" ht="33.950000000000003" customHeight="1" x14ac:dyDescent="0.25">
      <c r="A399" s="46"/>
      <c r="B399" s="142"/>
      <c r="C399" s="1065"/>
      <c r="D399" s="1066"/>
      <c r="E399" s="217"/>
      <c r="F399" s="482"/>
      <c r="G399" s="241"/>
      <c r="H399" s="194"/>
      <c r="I399" s="463"/>
      <c r="J399" s="241"/>
      <c r="K399" s="426"/>
      <c r="L399" s="1067"/>
      <c r="M399" s="1067"/>
      <c r="N399" s="1067"/>
      <c r="O399" s="1067"/>
      <c r="P399" s="320"/>
      <c r="Q399" s="320"/>
      <c r="R399" s="240"/>
      <c r="S399" s="672"/>
      <c r="T399" s="673"/>
      <c r="U399" s="687"/>
      <c r="V399" s="686"/>
    </row>
    <row r="400" spans="1:22" ht="33.950000000000003" customHeight="1" x14ac:dyDescent="0.25">
      <c r="A400" s="46"/>
      <c r="B400" s="142"/>
      <c r="C400" s="1065"/>
      <c r="D400" s="1066"/>
      <c r="E400" s="217"/>
      <c r="F400" s="482"/>
      <c r="G400" s="241"/>
      <c r="H400" s="194"/>
      <c r="I400" s="463"/>
      <c r="J400" s="241"/>
      <c r="K400" s="426"/>
      <c r="L400" s="1067"/>
      <c r="M400" s="1067"/>
      <c r="N400" s="1067"/>
      <c r="O400" s="1067"/>
      <c r="P400" s="320"/>
      <c r="Q400" s="320"/>
      <c r="R400" s="240"/>
      <c r="S400" s="672"/>
      <c r="T400" s="673"/>
      <c r="U400" s="687"/>
      <c r="V400" s="686"/>
    </row>
    <row r="401" spans="1:22" ht="33.950000000000003" customHeight="1" x14ac:dyDescent="0.25">
      <c r="A401" s="46"/>
      <c r="B401" s="142"/>
      <c r="C401" s="1065"/>
      <c r="D401" s="1066"/>
      <c r="E401" s="217"/>
      <c r="F401" s="482"/>
      <c r="G401" s="241"/>
      <c r="H401" s="194"/>
      <c r="I401" s="463"/>
      <c r="J401" s="241"/>
      <c r="K401" s="426"/>
      <c r="L401" s="1067"/>
      <c r="M401" s="1067"/>
      <c r="N401" s="1067"/>
      <c r="O401" s="1067"/>
      <c r="P401" s="320"/>
      <c r="Q401" s="320"/>
      <c r="R401" s="240"/>
      <c r="S401" s="672"/>
      <c r="T401" s="673"/>
      <c r="U401" s="687"/>
      <c r="V401" s="686"/>
    </row>
    <row r="402" spans="1:22" ht="33.950000000000003" customHeight="1" x14ac:dyDescent="0.25">
      <c r="A402" s="46"/>
      <c r="B402" s="142"/>
      <c r="C402" s="1065"/>
      <c r="D402" s="1066"/>
      <c r="E402" s="217"/>
      <c r="F402" s="482"/>
      <c r="G402" s="241"/>
      <c r="H402" s="194"/>
      <c r="I402" s="463"/>
      <c r="J402" s="241"/>
      <c r="K402" s="426"/>
      <c r="L402" s="1067"/>
      <c r="M402" s="1067"/>
      <c r="N402" s="1067"/>
      <c r="O402" s="1067"/>
      <c r="P402" s="320"/>
      <c r="Q402" s="320"/>
      <c r="R402" s="240"/>
      <c r="S402" s="672"/>
      <c r="T402" s="673"/>
      <c r="U402" s="687"/>
      <c r="V402" s="686"/>
    </row>
    <row r="403" spans="1:22" ht="33.950000000000003" customHeight="1" x14ac:dyDescent="0.25">
      <c r="A403" s="46"/>
      <c r="B403" s="142"/>
      <c r="C403" s="1065"/>
      <c r="D403" s="1066"/>
      <c r="E403" s="217"/>
      <c r="F403" s="482"/>
      <c r="G403" s="241"/>
      <c r="H403" s="194"/>
      <c r="I403" s="463"/>
      <c r="J403" s="241"/>
      <c r="K403" s="426"/>
      <c r="L403" s="1067"/>
      <c r="M403" s="1067"/>
      <c r="N403" s="1067"/>
      <c r="O403" s="1067"/>
      <c r="P403" s="320"/>
      <c r="Q403" s="320"/>
      <c r="R403" s="240"/>
      <c r="S403" s="672"/>
      <c r="T403" s="673"/>
      <c r="U403" s="687"/>
      <c r="V403" s="686"/>
    </row>
    <row r="404" spans="1:22" ht="33.950000000000003" customHeight="1" x14ac:dyDescent="0.25">
      <c r="A404" s="46"/>
      <c r="B404" s="142"/>
      <c r="C404" s="1065"/>
      <c r="D404" s="1066"/>
      <c r="E404" s="217"/>
      <c r="F404" s="482"/>
      <c r="G404" s="241"/>
      <c r="H404" s="194"/>
      <c r="I404" s="463"/>
      <c r="J404" s="241"/>
      <c r="K404" s="426"/>
      <c r="L404" s="1067"/>
      <c r="M404" s="1067"/>
      <c r="N404" s="1067"/>
      <c r="O404" s="1067"/>
      <c r="P404" s="320"/>
      <c r="Q404" s="320"/>
      <c r="R404" s="240"/>
      <c r="S404" s="672"/>
      <c r="T404" s="673"/>
      <c r="U404" s="687"/>
      <c r="V404" s="686"/>
    </row>
    <row r="405" spans="1:22" ht="33.950000000000003" customHeight="1" x14ac:dyDescent="0.25">
      <c r="A405" s="46"/>
      <c r="B405" s="142"/>
      <c r="C405" s="1065"/>
      <c r="D405" s="1066"/>
      <c r="E405" s="217"/>
      <c r="F405" s="482"/>
      <c r="G405" s="241"/>
      <c r="H405" s="194"/>
      <c r="I405" s="463"/>
      <c r="J405" s="241"/>
      <c r="K405" s="426"/>
      <c r="L405" s="1067"/>
      <c r="M405" s="1067"/>
      <c r="N405" s="1067"/>
      <c r="O405" s="1067"/>
      <c r="P405" s="320"/>
      <c r="Q405" s="320"/>
      <c r="R405" s="240"/>
      <c r="S405" s="672"/>
      <c r="T405" s="673"/>
      <c r="U405" s="687"/>
      <c r="V405" s="686"/>
    </row>
    <row r="406" spans="1:22" ht="33.950000000000003" customHeight="1" x14ac:dyDescent="0.25">
      <c r="A406" s="46"/>
      <c r="B406" s="142"/>
      <c r="C406" s="1065"/>
      <c r="D406" s="1066"/>
      <c r="E406" s="217"/>
      <c r="F406" s="482"/>
      <c r="G406" s="241"/>
      <c r="H406" s="194"/>
      <c r="I406" s="463"/>
      <c r="J406" s="241"/>
      <c r="K406" s="426"/>
      <c r="L406" s="1067"/>
      <c r="M406" s="1067"/>
      <c r="N406" s="1067"/>
      <c r="O406" s="1067"/>
      <c r="P406" s="320"/>
      <c r="Q406" s="320"/>
      <c r="R406" s="240"/>
      <c r="S406" s="672"/>
      <c r="T406" s="673"/>
      <c r="U406" s="687"/>
      <c r="V406" s="686"/>
    </row>
    <row r="407" spans="1:22" ht="33.950000000000003" customHeight="1" x14ac:dyDescent="0.25">
      <c r="A407" s="46"/>
      <c r="B407" s="142"/>
      <c r="C407" s="1065"/>
      <c r="D407" s="1066"/>
      <c r="E407" s="217"/>
      <c r="F407" s="482"/>
      <c r="G407" s="241"/>
      <c r="H407" s="194"/>
      <c r="I407" s="463"/>
      <c r="J407" s="241"/>
      <c r="K407" s="426"/>
      <c r="L407" s="1067"/>
      <c r="M407" s="1067"/>
      <c r="N407" s="1067"/>
      <c r="O407" s="1067"/>
      <c r="P407" s="320"/>
      <c r="Q407" s="320"/>
      <c r="R407" s="240"/>
      <c r="S407" s="672"/>
      <c r="T407" s="673"/>
      <c r="U407" s="687"/>
      <c r="V407" s="686"/>
    </row>
    <row r="408" spans="1:22" ht="33.950000000000003" customHeight="1" x14ac:dyDescent="0.25">
      <c r="A408" s="46"/>
      <c r="B408" s="142"/>
      <c r="C408" s="1065"/>
      <c r="D408" s="1066"/>
      <c r="E408" s="217"/>
      <c r="F408" s="482"/>
      <c r="G408" s="241"/>
      <c r="H408" s="194"/>
      <c r="I408" s="463"/>
      <c r="J408" s="241"/>
      <c r="K408" s="426"/>
      <c r="L408" s="1067"/>
      <c r="M408" s="1067"/>
      <c r="N408" s="1067"/>
      <c r="O408" s="1067"/>
      <c r="P408" s="320"/>
      <c r="Q408" s="320"/>
      <c r="R408" s="240"/>
      <c r="S408" s="672"/>
      <c r="T408" s="673"/>
      <c r="U408" s="687"/>
      <c r="V408" s="686"/>
    </row>
    <row r="409" spans="1:22" ht="33.950000000000003" customHeight="1" x14ac:dyDescent="0.25">
      <c r="A409" s="46"/>
      <c r="B409" s="142"/>
      <c r="C409" s="1065"/>
      <c r="D409" s="1066"/>
      <c r="E409" s="217"/>
      <c r="F409" s="482"/>
      <c r="G409" s="241"/>
      <c r="H409" s="194"/>
      <c r="I409" s="463"/>
      <c r="J409" s="241"/>
      <c r="K409" s="426"/>
      <c r="L409" s="1067"/>
      <c r="M409" s="1067"/>
      <c r="N409" s="1067"/>
      <c r="O409" s="1067"/>
      <c r="P409" s="320"/>
      <c r="Q409" s="320"/>
      <c r="R409" s="240"/>
      <c r="S409" s="672"/>
      <c r="T409" s="673"/>
      <c r="U409" s="687"/>
      <c r="V409" s="686"/>
    </row>
    <row r="410" spans="1:22" ht="33.950000000000003" customHeight="1" x14ac:dyDescent="0.25">
      <c r="A410" s="46"/>
      <c r="B410" s="142"/>
      <c r="C410" s="1065"/>
      <c r="D410" s="1066"/>
      <c r="E410" s="217"/>
      <c r="F410" s="482"/>
      <c r="G410" s="241"/>
      <c r="H410" s="194"/>
      <c r="I410" s="463"/>
      <c r="J410" s="241"/>
      <c r="K410" s="426"/>
      <c r="L410" s="1067"/>
      <c r="M410" s="1067"/>
      <c r="N410" s="1067"/>
      <c r="O410" s="1067"/>
      <c r="P410" s="320"/>
      <c r="Q410" s="320"/>
      <c r="R410" s="240"/>
      <c r="S410" s="672"/>
      <c r="T410" s="673"/>
      <c r="U410" s="687"/>
      <c r="V410" s="686"/>
    </row>
    <row r="411" spans="1:22" ht="33.950000000000003" customHeight="1" x14ac:dyDescent="0.25">
      <c r="A411" s="46"/>
      <c r="B411" s="142"/>
      <c r="C411" s="1065"/>
      <c r="D411" s="1066"/>
      <c r="E411" s="217"/>
      <c r="F411" s="482"/>
      <c r="G411" s="241"/>
      <c r="H411" s="194"/>
      <c r="I411" s="463"/>
      <c r="J411" s="241"/>
      <c r="K411" s="426"/>
      <c r="L411" s="1067"/>
      <c r="M411" s="1067"/>
      <c r="N411" s="1067"/>
      <c r="O411" s="1067"/>
      <c r="P411" s="320"/>
      <c r="Q411" s="320"/>
      <c r="R411" s="240"/>
      <c r="S411" s="672"/>
      <c r="T411" s="673"/>
      <c r="U411" s="687"/>
      <c r="V411" s="686"/>
    </row>
    <row r="412" spans="1:22" ht="33.950000000000003" customHeight="1" x14ac:dyDescent="0.25">
      <c r="A412" s="46"/>
      <c r="B412" s="142"/>
      <c r="C412" s="1065"/>
      <c r="D412" s="1066"/>
      <c r="E412" s="217"/>
      <c r="F412" s="482"/>
      <c r="G412" s="241"/>
      <c r="H412" s="194"/>
      <c r="I412" s="463"/>
      <c r="J412" s="241"/>
      <c r="K412" s="426"/>
      <c r="L412" s="1067"/>
      <c r="M412" s="1067"/>
      <c r="N412" s="1067"/>
      <c r="O412" s="1067"/>
      <c r="P412" s="320"/>
      <c r="Q412" s="320"/>
      <c r="R412" s="240"/>
      <c r="S412" s="672"/>
      <c r="T412" s="673"/>
      <c r="U412" s="687"/>
      <c r="V412" s="686"/>
    </row>
    <row r="413" spans="1:22" ht="33.950000000000003" customHeight="1" x14ac:dyDescent="0.25">
      <c r="A413" s="46"/>
      <c r="B413" s="142"/>
      <c r="C413" s="1065"/>
      <c r="D413" s="1066"/>
      <c r="E413" s="217"/>
      <c r="F413" s="482"/>
      <c r="G413" s="241"/>
      <c r="H413" s="194"/>
      <c r="I413" s="463"/>
      <c r="J413" s="241"/>
      <c r="K413" s="426"/>
      <c r="L413" s="1067"/>
      <c r="M413" s="1067"/>
      <c r="N413" s="1067"/>
      <c r="O413" s="1067"/>
      <c r="P413" s="320"/>
      <c r="Q413" s="320"/>
      <c r="R413" s="240"/>
      <c r="S413" s="672"/>
      <c r="T413" s="673"/>
      <c r="U413" s="687"/>
      <c r="V413" s="686"/>
    </row>
    <row r="414" spans="1:22" ht="33.950000000000003" customHeight="1" x14ac:dyDescent="0.25">
      <c r="A414" s="46"/>
      <c r="B414" s="142"/>
      <c r="C414" s="1065"/>
      <c r="D414" s="1066"/>
      <c r="E414" s="217"/>
      <c r="F414" s="482"/>
      <c r="G414" s="241"/>
      <c r="H414" s="194"/>
      <c r="I414" s="463"/>
      <c r="J414" s="241"/>
      <c r="K414" s="426"/>
      <c r="L414" s="1067"/>
      <c r="M414" s="1067"/>
      <c r="N414" s="1067"/>
      <c r="O414" s="1067"/>
      <c r="P414" s="320"/>
      <c r="Q414" s="320"/>
      <c r="R414" s="240"/>
      <c r="S414" s="672"/>
      <c r="T414" s="673"/>
      <c r="U414" s="687"/>
      <c r="V414" s="686"/>
    </row>
    <row r="415" spans="1:22" ht="33.950000000000003" customHeight="1" x14ac:dyDescent="0.25">
      <c r="A415" s="46"/>
      <c r="B415" s="142"/>
      <c r="C415" s="1065"/>
      <c r="D415" s="1066"/>
      <c r="E415" s="217"/>
      <c r="F415" s="482"/>
      <c r="G415" s="241"/>
      <c r="H415" s="194"/>
      <c r="I415" s="463"/>
      <c r="J415" s="241"/>
      <c r="K415" s="426"/>
      <c r="L415" s="1067"/>
      <c r="M415" s="1067"/>
      <c r="N415" s="1067"/>
      <c r="O415" s="1067"/>
      <c r="P415" s="320"/>
      <c r="Q415" s="320"/>
      <c r="R415" s="240"/>
      <c r="S415" s="672"/>
      <c r="T415" s="673"/>
      <c r="U415" s="687"/>
      <c r="V415" s="686"/>
    </row>
    <row r="416" spans="1:22" ht="33.950000000000003" customHeight="1" x14ac:dyDescent="0.25">
      <c r="A416" s="46"/>
      <c r="B416" s="142"/>
      <c r="C416" s="1065"/>
      <c r="D416" s="1066"/>
      <c r="E416" s="217"/>
      <c r="F416" s="482"/>
      <c r="G416" s="241"/>
      <c r="H416" s="194"/>
      <c r="I416" s="463"/>
      <c r="J416" s="241"/>
      <c r="K416" s="426"/>
      <c r="L416" s="1067"/>
      <c r="M416" s="1067"/>
      <c r="N416" s="1067"/>
      <c r="O416" s="1067"/>
      <c r="P416" s="320"/>
      <c r="Q416" s="320"/>
      <c r="R416" s="240"/>
      <c r="S416" s="672"/>
      <c r="T416" s="673"/>
      <c r="U416" s="687"/>
      <c r="V416" s="686"/>
    </row>
    <row r="417" spans="1:22" ht="33.950000000000003" customHeight="1" x14ac:dyDescent="0.25">
      <c r="A417" s="46"/>
      <c r="B417" s="142"/>
      <c r="C417" s="1065"/>
      <c r="D417" s="1066"/>
      <c r="E417" s="217"/>
      <c r="F417" s="482"/>
      <c r="G417" s="241"/>
      <c r="H417" s="194"/>
      <c r="I417" s="463"/>
      <c r="J417" s="241"/>
      <c r="K417" s="426"/>
      <c r="L417" s="1067"/>
      <c r="M417" s="1067"/>
      <c r="N417" s="1067"/>
      <c r="O417" s="1067"/>
      <c r="P417" s="320"/>
      <c r="Q417" s="320"/>
      <c r="R417" s="240"/>
      <c r="S417" s="672"/>
      <c r="T417" s="673"/>
      <c r="U417" s="687"/>
      <c r="V417" s="686"/>
    </row>
    <row r="418" spans="1:22" ht="33.950000000000003" customHeight="1" x14ac:dyDescent="0.25">
      <c r="A418" s="46"/>
      <c r="B418" s="142"/>
      <c r="C418" s="1065"/>
      <c r="D418" s="1066"/>
      <c r="E418" s="217"/>
      <c r="F418" s="482"/>
      <c r="G418" s="241"/>
      <c r="H418" s="194"/>
      <c r="I418" s="463"/>
      <c r="J418" s="241"/>
      <c r="K418" s="426"/>
      <c r="L418" s="1067"/>
      <c r="M418" s="1067"/>
      <c r="N418" s="1067"/>
      <c r="O418" s="1067"/>
      <c r="P418" s="320"/>
      <c r="Q418" s="320"/>
      <c r="R418" s="240"/>
      <c r="S418" s="672"/>
      <c r="T418" s="673"/>
      <c r="U418" s="687"/>
      <c r="V418" s="686"/>
    </row>
    <row r="419" spans="1:22" ht="33.950000000000003" customHeight="1" x14ac:dyDescent="0.25">
      <c r="A419" s="46"/>
      <c r="B419" s="142"/>
      <c r="C419" s="1065"/>
      <c r="D419" s="1066"/>
      <c r="E419" s="217"/>
      <c r="F419" s="482"/>
      <c r="G419" s="241"/>
      <c r="H419" s="194"/>
      <c r="I419" s="463"/>
      <c r="J419" s="241"/>
      <c r="K419" s="426"/>
      <c r="L419" s="1067"/>
      <c r="M419" s="1067"/>
      <c r="N419" s="1067"/>
      <c r="O419" s="1067"/>
      <c r="P419" s="320"/>
      <c r="Q419" s="320"/>
      <c r="R419" s="240"/>
      <c r="S419" s="672"/>
      <c r="T419" s="673"/>
      <c r="U419" s="687"/>
      <c r="V419" s="686"/>
    </row>
    <row r="420" spans="1:22" ht="33.950000000000003" customHeight="1" x14ac:dyDescent="0.25">
      <c r="A420" s="46"/>
      <c r="B420" s="142"/>
      <c r="C420" s="1065"/>
      <c r="D420" s="1066"/>
      <c r="E420" s="217"/>
      <c r="F420" s="482"/>
      <c r="G420" s="241"/>
      <c r="H420" s="194"/>
      <c r="I420" s="463"/>
      <c r="J420" s="241"/>
      <c r="K420" s="426"/>
      <c r="L420" s="1067"/>
      <c r="M420" s="1067"/>
      <c r="N420" s="1067"/>
      <c r="O420" s="1067"/>
      <c r="P420" s="320"/>
      <c r="Q420" s="320"/>
      <c r="R420" s="240"/>
      <c r="S420" s="672"/>
      <c r="T420" s="673"/>
      <c r="U420" s="687"/>
      <c r="V420" s="686"/>
    </row>
    <row r="421" spans="1:22" ht="33.950000000000003" customHeight="1" x14ac:dyDescent="0.25">
      <c r="A421" s="46"/>
      <c r="B421" s="142"/>
      <c r="C421" s="1065"/>
      <c r="D421" s="1066"/>
      <c r="E421" s="217"/>
      <c r="F421" s="482"/>
      <c r="G421" s="241"/>
      <c r="H421" s="194"/>
      <c r="I421" s="463"/>
      <c r="J421" s="241"/>
      <c r="K421" s="426"/>
      <c r="L421" s="1067"/>
      <c r="M421" s="1067"/>
      <c r="N421" s="1067"/>
      <c r="O421" s="1067"/>
      <c r="P421" s="320"/>
      <c r="Q421" s="320"/>
      <c r="R421" s="240"/>
      <c r="S421" s="672"/>
      <c r="T421" s="673"/>
      <c r="U421" s="687"/>
      <c r="V421" s="686"/>
    </row>
    <row r="422" spans="1:22" ht="33.950000000000003" customHeight="1" x14ac:dyDescent="0.25">
      <c r="A422" s="46"/>
      <c r="B422" s="142"/>
      <c r="C422" s="1065"/>
      <c r="D422" s="1066"/>
      <c r="E422" s="217"/>
      <c r="F422" s="482"/>
      <c r="G422" s="241"/>
      <c r="H422" s="194"/>
      <c r="I422" s="463"/>
      <c r="J422" s="241"/>
      <c r="K422" s="426"/>
      <c r="L422" s="1067"/>
      <c r="M422" s="1067"/>
      <c r="N422" s="1067"/>
      <c r="O422" s="1067"/>
      <c r="P422" s="320"/>
      <c r="Q422" s="320"/>
      <c r="R422" s="240"/>
      <c r="S422" s="672"/>
      <c r="T422" s="673"/>
      <c r="U422" s="687"/>
      <c r="V422" s="686"/>
    </row>
    <row r="423" spans="1:22" ht="33.950000000000003" customHeight="1" x14ac:dyDescent="0.25">
      <c r="A423" s="46"/>
      <c r="B423" s="142"/>
      <c r="C423" s="1065"/>
      <c r="D423" s="1066"/>
      <c r="E423" s="217"/>
      <c r="F423" s="482"/>
      <c r="G423" s="241"/>
      <c r="H423" s="194"/>
      <c r="I423" s="463"/>
      <c r="J423" s="241"/>
      <c r="K423" s="426"/>
      <c r="L423" s="1067"/>
      <c r="M423" s="1067"/>
      <c r="N423" s="1067"/>
      <c r="O423" s="1067"/>
      <c r="P423" s="320"/>
      <c r="Q423" s="320"/>
      <c r="R423" s="240"/>
      <c r="S423" s="672"/>
      <c r="T423" s="673"/>
      <c r="U423" s="687"/>
      <c r="V423" s="686"/>
    </row>
    <row r="424" spans="1:22" ht="33.950000000000003" customHeight="1" x14ac:dyDescent="0.25">
      <c r="A424" s="46"/>
      <c r="B424" s="142"/>
      <c r="C424" s="1065"/>
      <c r="D424" s="1066"/>
      <c r="E424" s="217"/>
      <c r="F424" s="482"/>
      <c r="G424" s="241"/>
      <c r="H424" s="194"/>
      <c r="I424" s="463"/>
      <c r="J424" s="241"/>
      <c r="K424" s="426"/>
      <c r="L424" s="1067"/>
      <c r="M424" s="1067"/>
      <c r="N424" s="1067"/>
      <c r="O424" s="1067"/>
      <c r="P424" s="320"/>
      <c r="Q424" s="320"/>
      <c r="R424" s="240"/>
      <c r="S424" s="672"/>
      <c r="T424" s="673"/>
      <c r="U424" s="687"/>
      <c r="V424" s="686"/>
    </row>
    <row r="425" spans="1:22" ht="33.950000000000003" customHeight="1" x14ac:dyDescent="0.25">
      <c r="A425" s="46"/>
      <c r="B425" s="142"/>
      <c r="C425" s="1065"/>
      <c r="D425" s="1066"/>
      <c r="E425" s="217"/>
      <c r="F425" s="482"/>
      <c r="G425" s="241"/>
      <c r="H425" s="194"/>
      <c r="I425" s="463"/>
      <c r="J425" s="241"/>
      <c r="K425" s="426"/>
      <c r="L425" s="1067"/>
      <c r="M425" s="1067"/>
      <c r="N425" s="1067"/>
      <c r="O425" s="1067"/>
      <c r="P425" s="320"/>
      <c r="Q425" s="320"/>
      <c r="R425" s="240"/>
      <c r="S425" s="672"/>
      <c r="T425" s="673"/>
      <c r="U425" s="687"/>
      <c r="V425" s="686"/>
    </row>
    <row r="426" spans="1:22" ht="33.950000000000003" customHeight="1" x14ac:dyDescent="0.25">
      <c r="A426" s="46"/>
      <c r="B426" s="142"/>
      <c r="C426" s="1065"/>
      <c r="D426" s="1066"/>
      <c r="E426" s="217"/>
      <c r="F426" s="482"/>
      <c r="G426" s="241"/>
      <c r="H426" s="194"/>
      <c r="I426" s="463"/>
      <c r="J426" s="241"/>
      <c r="K426" s="426"/>
      <c r="L426" s="1067"/>
      <c r="M426" s="1067"/>
      <c r="N426" s="1067"/>
      <c r="O426" s="1067"/>
      <c r="P426" s="320"/>
      <c r="Q426" s="320"/>
      <c r="R426" s="240"/>
      <c r="S426" s="672"/>
      <c r="T426" s="673"/>
      <c r="U426" s="687"/>
      <c r="V426" s="686"/>
    </row>
    <row r="427" spans="1:22" ht="33.950000000000003" customHeight="1" x14ac:dyDescent="0.25">
      <c r="A427" s="46"/>
      <c r="B427" s="142"/>
      <c r="C427" s="1065"/>
      <c r="D427" s="1066"/>
      <c r="E427" s="217"/>
      <c r="F427" s="482"/>
      <c r="G427" s="241"/>
      <c r="H427" s="194"/>
      <c r="I427" s="463"/>
      <c r="J427" s="241"/>
      <c r="K427" s="426"/>
      <c r="L427" s="1067"/>
      <c r="M427" s="1067"/>
      <c r="N427" s="1067"/>
      <c r="O427" s="1067"/>
      <c r="P427" s="320"/>
      <c r="Q427" s="320"/>
      <c r="R427" s="240"/>
      <c r="S427" s="672"/>
      <c r="T427" s="673"/>
      <c r="U427" s="687"/>
      <c r="V427" s="686"/>
    </row>
    <row r="428" spans="1:22" ht="33.950000000000003" customHeight="1" x14ac:dyDescent="0.25">
      <c r="A428" s="46"/>
      <c r="B428" s="142"/>
      <c r="C428" s="1065"/>
      <c r="D428" s="1066"/>
      <c r="E428" s="217"/>
      <c r="F428" s="482"/>
      <c r="G428" s="241"/>
      <c r="H428" s="194"/>
      <c r="I428" s="463"/>
      <c r="J428" s="241"/>
      <c r="K428" s="426"/>
      <c r="L428" s="1067"/>
      <c r="M428" s="1067"/>
      <c r="N428" s="1067"/>
      <c r="O428" s="1067"/>
      <c r="P428" s="320"/>
      <c r="Q428" s="320"/>
      <c r="R428" s="240"/>
      <c r="S428" s="672"/>
      <c r="T428" s="673"/>
      <c r="U428" s="687"/>
      <c r="V428" s="686"/>
    </row>
    <row r="429" spans="1:22" ht="33.950000000000003" customHeight="1" x14ac:dyDescent="0.25">
      <c r="A429" s="46"/>
      <c r="B429" s="142"/>
      <c r="C429" s="1065"/>
      <c r="D429" s="1066"/>
      <c r="E429" s="217"/>
      <c r="F429" s="482"/>
      <c r="G429" s="241"/>
      <c r="H429" s="194"/>
      <c r="I429" s="463"/>
      <c r="J429" s="241"/>
      <c r="K429" s="426"/>
      <c r="L429" s="1067"/>
      <c r="M429" s="1067"/>
      <c r="N429" s="1067"/>
      <c r="O429" s="1067"/>
      <c r="P429" s="320"/>
      <c r="Q429" s="320"/>
      <c r="R429" s="240"/>
      <c r="S429" s="672"/>
      <c r="T429" s="673"/>
      <c r="U429" s="687"/>
      <c r="V429" s="686"/>
    </row>
    <row r="430" spans="1:22" ht="33.950000000000003" customHeight="1" x14ac:dyDescent="0.25">
      <c r="A430" s="46"/>
      <c r="B430" s="142"/>
      <c r="C430" s="1065"/>
      <c r="D430" s="1066"/>
      <c r="E430" s="217"/>
      <c r="F430" s="482"/>
      <c r="G430" s="241"/>
      <c r="H430" s="194"/>
      <c r="I430" s="463"/>
      <c r="J430" s="241"/>
      <c r="K430" s="426"/>
      <c r="L430" s="1067"/>
      <c r="M430" s="1067"/>
      <c r="N430" s="1067"/>
      <c r="O430" s="1067"/>
      <c r="P430" s="320"/>
      <c r="Q430" s="320"/>
      <c r="R430" s="240"/>
      <c r="S430" s="672"/>
      <c r="T430" s="673"/>
      <c r="U430" s="687"/>
      <c r="V430" s="686"/>
    </row>
    <row r="431" spans="1:22" ht="33.950000000000003" customHeight="1" x14ac:dyDescent="0.25">
      <c r="A431" s="46"/>
      <c r="B431" s="142"/>
      <c r="C431" s="1065"/>
      <c r="D431" s="1066"/>
      <c r="E431" s="217"/>
      <c r="F431" s="482"/>
      <c r="G431" s="241"/>
      <c r="H431" s="194"/>
      <c r="I431" s="463"/>
      <c r="J431" s="241"/>
      <c r="K431" s="426"/>
      <c r="L431" s="1067"/>
      <c r="M431" s="1067"/>
      <c r="N431" s="1067"/>
      <c r="O431" s="1067"/>
      <c r="P431" s="320"/>
      <c r="Q431" s="320"/>
      <c r="R431" s="240"/>
      <c r="S431" s="672"/>
      <c r="T431" s="673"/>
      <c r="U431" s="687"/>
      <c r="V431" s="686"/>
    </row>
    <row r="432" spans="1:22" ht="33.950000000000003" customHeight="1" x14ac:dyDescent="0.25">
      <c r="A432" s="46"/>
      <c r="B432" s="142"/>
      <c r="C432" s="1065"/>
      <c r="D432" s="1066"/>
      <c r="E432" s="217"/>
      <c r="F432" s="482"/>
      <c r="G432" s="241"/>
      <c r="H432" s="194"/>
      <c r="I432" s="463"/>
      <c r="J432" s="241"/>
      <c r="K432" s="426"/>
      <c r="L432" s="1067"/>
      <c r="M432" s="1067"/>
      <c r="N432" s="1067"/>
      <c r="O432" s="1067"/>
      <c r="P432" s="320"/>
      <c r="Q432" s="320"/>
      <c r="R432" s="240"/>
      <c r="S432" s="672"/>
      <c r="T432" s="673"/>
      <c r="U432" s="687"/>
      <c r="V432" s="686"/>
    </row>
    <row r="433" spans="1:22" ht="33.950000000000003" customHeight="1" x14ac:dyDescent="0.25">
      <c r="A433" s="46"/>
      <c r="B433" s="142"/>
      <c r="C433" s="1065"/>
      <c r="D433" s="1066"/>
      <c r="E433" s="217"/>
      <c r="F433" s="482"/>
      <c r="G433" s="241"/>
      <c r="H433" s="194"/>
      <c r="I433" s="463"/>
      <c r="J433" s="241"/>
      <c r="K433" s="426"/>
      <c r="L433" s="1067"/>
      <c r="M433" s="1067"/>
      <c r="N433" s="1067"/>
      <c r="O433" s="1067"/>
      <c r="P433" s="320"/>
      <c r="Q433" s="320"/>
      <c r="R433" s="240"/>
      <c r="S433" s="672"/>
      <c r="T433" s="673"/>
      <c r="U433" s="687"/>
      <c r="V433" s="686"/>
    </row>
    <row r="434" spans="1:22" ht="33.950000000000003" customHeight="1" x14ac:dyDescent="0.25">
      <c r="A434" s="46"/>
      <c r="B434" s="142"/>
      <c r="C434" s="1065"/>
      <c r="D434" s="1066"/>
      <c r="E434" s="217"/>
      <c r="F434" s="482"/>
      <c r="G434" s="241"/>
      <c r="H434" s="194"/>
      <c r="I434" s="463"/>
      <c r="J434" s="241"/>
      <c r="K434" s="426"/>
      <c r="L434" s="1067"/>
      <c r="M434" s="1067"/>
      <c r="N434" s="1067"/>
      <c r="O434" s="1067"/>
      <c r="P434" s="320"/>
      <c r="Q434" s="320"/>
      <c r="R434" s="240"/>
      <c r="S434" s="672"/>
      <c r="T434" s="673"/>
      <c r="U434" s="687"/>
      <c r="V434" s="686"/>
    </row>
    <row r="435" spans="1:22" ht="33.950000000000003" customHeight="1" x14ac:dyDescent="0.25">
      <c r="A435" s="46"/>
      <c r="B435" s="142"/>
      <c r="C435" s="1065"/>
      <c r="D435" s="1066"/>
      <c r="E435" s="217"/>
      <c r="F435" s="482"/>
      <c r="G435" s="241"/>
      <c r="H435" s="194"/>
      <c r="I435" s="463"/>
      <c r="J435" s="241"/>
      <c r="K435" s="426"/>
      <c r="L435" s="1067"/>
      <c r="M435" s="1067"/>
      <c r="N435" s="1067"/>
      <c r="O435" s="1067"/>
      <c r="P435" s="320"/>
      <c r="Q435" s="320"/>
      <c r="R435" s="240"/>
      <c r="S435" s="672"/>
      <c r="T435" s="673"/>
      <c r="U435" s="687"/>
      <c r="V435" s="686"/>
    </row>
    <row r="436" spans="1:22" ht="33.950000000000003" customHeight="1" x14ac:dyDescent="0.25">
      <c r="A436" s="46"/>
      <c r="B436" s="142"/>
      <c r="C436" s="1065"/>
      <c r="D436" s="1066"/>
      <c r="E436" s="217"/>
      <c r="F436" s="482"/>
      <c r="G436" s="241"/>
      <c r="H436" s="194"/>
      <c r="I436" s="463"/>
      <c r="J436" s="241"/>
      <c r="K436" s="426"/>
      <c r="L436" s="1067"/>
      <c r="M436" s="1067"/>
      <c r="N436" s="1067"/>
      <c r="O436" s="1067"/>
      <c r="P436" s="320"/>
      <c r="Q436" s="320"/>
      <c r="R436" s="240"/>
      <c r="S436" s="672"/>
      <c r="T436" s="673"/>
      <c r="U436" s="687"/>
      <c r="V436" s="686"/>
    </row>
    <row r="437" spans="1:22" ht="33.950000000000003" customHeight="1" x14ac:dyDescent="0.25">
      <c r="A437" s="46"/>
      <c r="B437" s="142"/>
      <c r="C437" s="1065"/>
      <c r="D437" s="1066"/>
      <c r="E437" s="217"/>
      <c r="F437" s="482"/>
      <c r="G437" s="241"/>
      <c r="H437" s="194"/>
      <c r="I437" s="463"/>
      <c r="J437" s="241"/>
      <c r="K437" s="426"/>
      <c r="L437" s="1067"/>
      <c r="M437" s="1067"/>
      <c r="N437" s="1067"/>
      <c r="O437" s="1067"/>
      <c r="P437" s="320"/>
      <c r="Q437" s="320"/>
      <c r="R437" s="240"/>
      <c r="S437" s="672"/>
      <c r="T437" s="673"/>
      <c r="U437" s="687"/>
      <c r="V437" s="686"/>
    </row>
    <row r="438" spans="1:22" ht="33.950000000000003" customHeight="1" x14ac:dyDescent="0.25">
      <c r="A438" s="46"/>
      <c r="B438" s="142"/>
      <c r="C438" s="1065"/>
      <c r="D438" s="1066"/>
      <c r="E438" s="217"/>
      <c r="F438" s="482"/>
      <c r="G438" s="241"/>
      <c r="H438" s="194"/>
      <c r="I438" s="463"/>
      <c r="J438" s="241"/>
      <c r="K438" s="426"/>
      <c r="L438" s="1067"/>
      <c r="M438" s="1067"/>
      <c r="N438" s="1067"/>
      <c r="O438" s="1067"/>
      <c r="P438" s="320"/>
      <c r="Q438" s="320"/>
      <c r="R438" s="240"/>
      <c r="S438" s="672"/>
      <c r="T438" s="673"/>
      <c r="U438" s="687"/>
      <c r="V438" s="686"/>
    </row>
    <row r="439" spans="1:22" ht="33.950000000000003" customHeight="1" x14ac:dyDescent="0.25">
      <c r="A439" s="46"/>
      <c r="B439" s="142"/>
      <c r="C439" s="1065"/>
      <c r="D439" s="1066"/>
      <c r="E439" s="217"/>
      <c r="F439" s="482"/>
      <c r="G439" s="241"/>
      <c r="H439" s="194"/>
      <c r="I439" s="463"/>
      <c r="J439" s="241"/>
      <c r="K439" s="426"/>
      <c r="L439" s="1067"/>
      <c r="M439" s="1067"/>
      <c r="N439" s="1067"/>
      <c r="O439" s="1067"/>
      <c r="P439" s="320"/>
      <c r="Q439" s="320"/>
      <c r="R439" s="240"/>
      <c r="S439" s="672"/>
      <c r="T439" s="673"/>
      <c r="U439" s="687"/>
      <c r="V439" s="686"/>
    </row>
    <row r="440" spans="1:22" ht="33.950000000000003" customHeight="1" x14ac:dyDescent="0.25">
      <c r="A440" s="46"/>
      <c r="B440" s="142"/>
      <c r="C440" s="1065"/>
      <c r="D440" s="1066"/>
      <c r="E440" s="217"/>
      <c r="F440" s="482"/>
      <c r="G440" s="241"/>
      <c r="H440" s="194"/>
      <c r="I440" s="463"/>
      <c r="J440" s="241"/>
      <c r="K440" s="426"/>
      <c r="L440" s="1067"/>
      <c r="M440" s="1067"/>
      <c r="N440" s="1067"/>
      <c r="O440" s="1067"/>
      <c r="P440" s="320"/>
      <c r="Q440" s="320"/>
      <c r="R440" s="240"/>
      <c r="S440" s="672"/>
      <c r="T440" s="673"/>
      <c r="U440" s="687"/>
      <c r="V440" s="686"/>
    </row>
    <row r="441" spans="1:22" ht="33.950000000000003" customHeight="1" x14ac:dyDescent="0.25">
      <c r="A441" s="46"/>
      <c r="B441" s="142"/>
      <c r="C441" s="1065"/>
      <c r="D441" s="1066"/>
      <c r="E441" s="217"/>
      <c r="F441" s="482"/>
      <c r="G441" s="241"/>
      <c r="H441" s="194"/>
      <c r="I441" s="463"/>
      <c r="J441" s="241"/>
      <c r="K441" s="426"/>
      <c r="L441" s="1067"/>
      <c r="M441" s="1067"/>
      <c r="N441" s="1067"/>
      <c r="O441" s="1067"/>
      <c r="P441" s="320"/>
      <c r="Q441" s="320"/>
      <c r="R441" s="240"/>
      <c r="S441" s="672"/>
      <c r="T441" s="673"/>
      <c r="U441" s="687"/>
      <c r="V441" s="686"/>
    </row>
    <row r="442" spans="1:22" ht="33.950000000000003" customHeight="1" x14ac:dyDescent="0.25">
      <c r="A442" s="46"/>
      <c r="B442" s="142"/>
      <c r="C442" s="1065"/>
      <c r="D442" s="1066"/>
      <c r="E442" s="217"/>
      <c r="F442" s="482"/>
      <c r="G442" s="241"/>
      <c r="H442" s="194"/>
      <c r="I442" s="463"/>
      <c r="J442" s="241"/>
      <c r="K442" s="426"/>
      <c r="L442" s="1067"/>
      <c r="M442" s="1067"/>
      <c r="N442" s="1067"/>
      <c r="O442" s="1067"/>
      <c r="P442" s="320"/>
      <c r="Q442" s="320"/>
      <c r="R442" s="240"/>
      <c r="S442" s="672"/>
      <c r="T442" s="673"/>
      <c r="U442" s="687"/>
      <c r="V442" s="686"/>
    </row>
    <row r="443" spans="1:22" ht="33.950000000000003" customHeight="1" x14ac:dyDescent="0.25">
      <c r="A443" s="46"/>
      <c r="B443" s="142"/>
      <c r="C443" s="1065"/>
      <c r="D443" s="1066"/>
      <c r="E443" s="217"/>
      <c r="F443" s="482"/>
      <c r="G443" s="241"/>
      <c r="H443" s="194"/>
      <c r="I443" s="463"/>
      <c r="J443" s="241"/>
      <c r="K443" s="426"/>
      <c r="L443" s="1067"/>
      <c r="M443" s="1067"/>
      <c r="N443" s="1067"/>
      <c r="O443" s="1067"/>
      <c r="P443" s="320"/>
      <c r="Q443" s="320"/>
      <c r="R443" s="240"/>
      <c r="S443" s="672"/>
      <c r="T443" s="673"/>
      <c r="U443" s="687"/>
      <c r="V443" s="686"/>
    </row>
    <row r="444" spans="1:22" ht="33.950000000000003" customHeight="1" x14ac:dyDescent="0.25">
      <c r="A444" s="46"/>
      <c r="B444" s="142"/>
      <c r="C444" s="1065"/>
      <c r="D444" s="1066"/>
      <c r="E444" s="217"/>
      <c r="F444" s="482"/>
      <c r="G444" s="241"/>
      <c r="H444" s="194"/>
      <c r="I444" s="463"/>
      <c r="J444" s="241"/>
      <c r="K444" s="426"/>
      <c r="L444" s="1067"/>
      <c r="M444" s="1067"/>
      <c r="N444" s="1067"/>
      <c r="O444" s="1067"/>
      <c r="P444" s="320"/>
      <c r="Q444" s="320"/>
      <c r="R444" s="240"/>
      <c r="S444" s="672"/>
      <c r="T444" s="673"/>
      <c r="U444" s="687"/>
      <c r="V444" s="686"/>
    </row>
    <row r="445" spans="1:22" ht="33.950000000000003" customHeight="1" x14ac:dyDescent="0.25">
      <c r="A445" s="46"/>
      <c r="B445" s="142"/>
      <c r="C445" s="1065"/>
      <c r="D445" s="1066"/>
      <c r="E445" s="217"/>
      <c r="F445" s="482"/>
      <c r="G445" s="241"/>
      <c r="H445" s="194"/>
      <c r="I445" s="463"/>
      <c r="J445" s="241"/>
      <c r="K445" s="426"/>
      <c r="L445" s="1067"/>
      <c r="M445" s="1067"/>
      <c r="N445" s="1067"/>
      <c r="O445" s="1067"/>
      <c r="P445" s="320"/>
      <c r="Q445" s="320"/>
      <c r="R445" s="240"/>
      <c r="S445" s="672"/>
      <c r="T445" s="673"/>
      <c r="U445" s="687"/>
      <c r="V445" s="686"/>
    </row>
    <row r="446" spans="1:22" ht="33.950000000000003" customHeight="1" x14ac:dyDescent="0.25">
      <c r="A446" s="46"/>
      <c r="B446" s="142"/>
      <c r="C446" s="1065"/>
      <c r="D446" s="1066"/>
      <c r="E446" s="217"/>
      <c r="F446" s="482"/>
      <c r="G446" s="241"/>
      <c r="H446" s="194"/>
      <c r="I446" s="463"/>
      <c r="J446" s="241"/>
      <c r="K446" s="426"/>
      <c r="L446" s="1067"/>
      <c r="M446" s="1067"/>
      <c r="N446" s="1067"/>
      <c r="O446" s="1067"/>
      <c r="P446" s="320"/>
      <c r="Q446" s="320"/>
      <c r="R446" s="240"/>
      <c r="S446" s="672"/>
      <c r="T446" s="673"/>
      <c r="U446" s="687"/>
      <c r="V446" s="686"/>
    </row>
    <row r="447" spans="1:22" ht="33.950000000000003" customHeight="1" x14ac:dyDescent="0.25">
      <c r="A447" s="46"/>
      <c r="B447" s="142"/>
      <c r="C447" s="1065"/>
      <c r="D447" s="1066"/>
      <c r="E447" s="217"/>
      <c r="F447" s="482"/>
      <c r="G447" s="241"/>
      <c r="H447" s="194"/>
      <c r="I447" s="463"/>
      <c r="J447" s="241"/>
      <c r="K447" s="426"/>
      <c r="L447" s="1067"/>
      <c r="M447" s="1067"/>
      <c r="N447" s="1067"/>
      <c r="O447" s="1067"/>
      <c r="P447" s="320"/>
      <c r="Q447" s="320"/>
      <c r="R447" s="240"/>
      <c r="S447" s="672"/>
      <c r="T447" s="673"/>
      <c r="U447" s="687"/>
      <c r="V447" s="686"/>
    </row>
    <row r="448" spans="1:22" ht="33.950000000000003" customHeight="1" x14ac:dyDescent="0.25">
      <c r="A448" s="46"/>
      <c r="B448" s="142"/>
      <c r="C448" s="1065"/>
      <c r="D448" s="1066"/>
      <c r="E448" s="217"/>
      <c r="F448" s="482"/>
      <c r="G448" s="241"/>
      <c r="H448" s="194"/>
      <c r="I448" s="463"/>
      <c r="J448" s="241"/>
      <c r="K448" s="426"/>
      <c r="L448" s="1067"/>
      <c r="M448" s="1067"/>
      <c r="N448" s="1067"/>
      <c r="O448" s="1067"/>
      <c r="P448" s="320"/>
      <c r="Q448" s="320"/>
      <c r="R448" s="240"/>
      <c r="S448" s="672"/>
      <c r="T448" s="673"/>
      <c r="U448" s="687"/>
      <c r="V448" s="686"/>
    </row>
    <row r="449" spans="1:22" ht="33.950000000000003" customHeight="1" x14ac:dyDescent="0.25">
      <c r="A449" s="46"/>
      <c r="B449" s="142"/>
      <c r="C449" s="1065"/>
      <c r="D449" s="1066"/>
      <c r="E449" s="217"/>
      <c r="F449" s="482"/>
      <c r="G449" s="241"/>
      <c r="H449" s="194"/>
      <c r="I449" s="463"/>
      <c r="J449" s="241"/>
      <c r="K449" s="426"/>
      <c r="L449" s="1067"/>
      <c r="M449" s="1067"/>
      <c r="N449" s="1067"/>
      <c r="O449" s="1067"/>
      <c r="P449" s="320"/>
      <c r="Q449" s="320"/>
      <c r="R449" s="240"/>
      <c r="S449" s="672"/>
      <c r="T449" s="673"/>
      <c r="U449" s="687"/>
      <c r="V449" s="686"/>
    </row>
    <row r="450" spans="1:22" ht="33.950000000000003" customHeight="1" x14ac:dyDescent="0.25">
      <c r="A450" s="46"/>
      <c r="B450" s="142"/>
      <c r="C450" s="1065"/>
      <c r="D450" s="1066"/>
      <c r="E450" s="217"/>
      <c r="F450" s="482"/>
      <c r="G450" s="241"/>
      <c r="H450" s="194"/>
      <c r="I450" s="463"/>
      <c r="J450" s="241"/>
      <c r="K450" s="426"/>
      <c r="L450" s="1067"/>
      <c r="M450" s="1067"/>
      <c r="N450" s="1067"/>
      <c r="O450" s="1067"/>
      <c r="P450" s="320"/>
      <c r="Q450" s="320"/>
      <c r="R450" s="240"/>
      <c r="S450" s="672"/>
      <c r="T450" s="673"/>
      <c r="U450" s="687"/>
      <c r="V450" s="686"/>
    </row>
    <row r="451" spans="1:22" ht="33.950000000000003" customHeight="1" x14ac:dyDescent="0.25">
      <c r="A451" s="46"/>
      <c r="B451" s="142"/>
      <c r="C451" s="1065"/>
      <c r="D451" s="1066"/>
      <c r="E451" s="217"/>
      <c r="F451" s="482"/>
      <c r="G451" s="241"/>
      <c r="H451" s="194"/>
      <c r="I451" s="463"/>
      <c r="J451" s="241"/>
      <c r="K451" s="426"/>
      <c r="L451" s="1067"/>
      <c r="M451" s="1067"/>
      <c r="N451" s="1067"/>
      <c r="O451" s="1067"/>
      <c r="P451" s="320"/>
      <c r="Q451" s="320"/>
      <c r="R451" s="240"/>
      <c r="S451" s="672"/>
      <c r="T451" s="673"/>
      <c r="U451" s="687"/>
      <c r="V451" s="686"/>
    </row>
    <row r="452" spans="1:22" ht="33.950000000000003" customHeight="1" x14ac:dyDescent="0.25">
      <c r="A452" s="46"/>
      <c r="B452" s="142"/>
      <c r="C452" s="1065"/>
      <c r="D452" s="1066"/>
      <c r="E452" s="217"/>
      <c r="F452" s="482"/>
      <c r="G452" s="241"/>
      <c r="H452" s="194"/>
      <c r="I452" s="463"/>
      <c r="J452" s="241"/>
      <c r="K452" s="426"/>
      <c r="L452" s="1067"/>
      <c r="M452" s="1067"/>
      <c r="N452" s="1067"/>
      <c r="O452" s="1067"/>
      <c r="P452" s="320"/>
      <c r="Q452" s="320"/>
      <c r="R452" s="240"/>
      <c r="S452" s="672"/>
      <c r="T452" s="673"/>
      <c r="U452" s="687"/>
      <c r="V452" s="686"/>
    </row>
    <row r="453" spans="1:22" ht="33.950000000000003" customHeight="1" x14ac:dyDescent="0.25">
      <c r="A453" s="46"/>
      <c r="B453" s="142"/>
      <c r="C453" s="1065"/>
      <c r="D453" s="1066"/>
      <c r="E453" s="217"/>
      <c r="F453" s="482"/>
      <c r="G453" s="241"/>
      <c r="H453" s="194"/>
      <c r="I453" s="463"/>
      <c r="J453" s="241"/>
      <c r="K453" s="426"/>
      <c r="L453" s="1067"/>
      <c r="M453" s="1067"/>
      <c r="N453" s="1067"/>
      <c r="O453" s="1067"/>
      <c r="P453" s="320"/>
      <c r="Q453" s="320"/>
      <c r="R453" s="240"/>
      <c r="S453" s="672"/>
      <c r="T453" s="673"/>
      <c r="U453" s="687"/>
      <c r="V453" s="686"/>
    </row>
    <row r="454" spans="1:22" ht="33.950000000000003" customHeight="1" x14ac:dyDescent="0.25">
      <c r="A454" s="46"/>
      <c r="B454" s="142"/>
      <c r="C454" s="1065"/>
      <c r="D454" s="1066"/>
      <c r="E454" s="217"/>
      <c r="F454" s="482"/>
      <c r="G454" s="241"/>
      <c r="H454" s="194"/>
      <c r="I454" s="463"/>
      <c r="J454" s="241"/>
      <c r="K454" s="426"/>
      <c r="L454" s="1067"/>
      <c r="M454" s="1067"/>
      <c r="N454" s="1067"/>
      <c r="O454" s="1067"/>
      <c r="P454" s="320"/>
      <c r="Q454" s="320"/>
      <c r="R454" s="240"/>
      <c r="S454" s="672"/>
      <c r="T454" s="673"/>
      <c r="U454" s="687"/>
      <c r="V454" s="686"/>
    </row>
    <row r="455" spans="1:22" ht="33.950000000000003" customHeight="1" x14ac:dyDescent="0.25">
      <c r="A455" s="46"/>
      <c r="B455" s="142"/>
      <c r="C455" s="1065"/>
      <c r="D455" s="1066"/>
      <c r="E455" s="217"/>
      <c r="F455" s="482"/>
      <c r="G455" s="241"/>
      <c r="H455" s="194"/>
      <c r="I455" s="463"/>
      <c r="J455" s="241"/>
      <c r="K455" s="426"/>
      <c r="L455" s="1067"/>
      <c r="M455" s="1067"/>
      <c r="N455" s="1067"/>
      <c r="O455" s="1067"/>
      <c r="P455" s="320"/>
      <c r="Q455" s="320"/>
      <c r="R455" s="240"/>
      <c r="S455" s="672"/>
      <c r="T455" s="673"/>
      <c r="U455" s="687"/>
      <c r="V455" s="686"/>
    </row>
    <row r="456" spans="1:22" ht="33.950000000000003" customHeight="1" x14ac:dyDescent="0.25">
      <c r="A456" s="46"/>
      <c r="B456" s="142"/>
      <c r="C456" s="1065"/>
      <c r="D456" s="1066"/>
      <c r="E456" s="217"/>
      <c r="F456" s="482"/>
      <c r="G456" s="241"/>
      <c r="H456" s="194"/>
      <c r="I456" s="463"/>
      <c r="J456" s="241"/>
      <c r="K456" s="426"/>
      <c r="L456" s="1067"/>
      <c r="M456" s="1067"/>
      <c r="N456" s="1067"/>
      <c r="O456" s="1067"/>
      <c r="P456" s="320"/>
      <c r="Q456" s="320"/>
      <c r="R456" s="240"/>
      <c r="S456" s="672"/>
      <c r="T456" s="673"/>
      <c r="U456" s="687"/>
      <c r="V456" s="686"/>
    </row>
    <row r="457" spans="1:22" ht="33.950000000000003" customHeight="1" x14ac:dyDescent="0.25">
      <c r="A457" s="46"/>
      <c r="B457" s="142"/>
      <c r="C457" s="1065"/>
      <c r="D457" s="1066"/>
      <c r="E457" s="217"/>
      <c r="F457" s="482"/>
      <c r="G457" s="241"/>
      <c r="H457" s="194"/>
      <c r="I457" s="463"/>
      <c r="J457" s="241"/>
      <c r="K457" s="426"/>
      <c r="L457" s="1067"/>
      <c r="M457" s="1067"/>
      <c r="N457" s="1067"/>
      <c r="O457" s="1067"/>
      <c r="P457" s="320"/>
      <c r="Q457" s="320"/>
      <c r="R457" s="240"/>
      <c r="S457" s="672"/>
      <c r="T457" s="673"/>
      <c r="U457" s="687"/>
      <c r="V457" s="686"/>
    </row>
    <row r="458" spans="1:22" ht="33.950000000000003" customHeight="1" x14ac:dyDescent="0.25">
      <c r="A458" s="46"/>
      <c r="B458" s="142"/>
      <c r="C458" s="1065"/>
      <c r="D458" s="1066"/>
      <c r="E458" s="217"/>
      <c r="F458" s="482"/>
      <c r="G458" s="241"/>
      <c r="H458" s="194"/>
      <c r="I458" s="463"/>
      <c r="J458" s="241"/>
      <c r="K458" s="426"/>
      <c r="L458" s="1067"/>
      <c r="M458" s="1067"/>
      <c r="N458" s="1067"/>
      <c r="O458" s="1067"/>
      <c r="P458" s="320"/>
      <c r="Q458" s="320"/>
      <c r="R458" s="240"/>
      <c r="S458" s="672"/>
      <c r="T458" s="673"/>
      <c r="U458" s="687"/>
      <c r="V458" s="686"/>
    </row>
    <row r="459" spans="1:22" ht="33.950000000000003" customHeight="1" x14ac:dyDescent="0.25">
      <c r="A459" s="46"/>
      <c r="B459" s="142"/>
      <c r="C459" s="1065"/>
      <c r="D459" s="1066"/>
      <c r="E459" s="217"/>
      <c r="F459" s="482"/>
      <c r="G459" s="241"/>
      <c r="H459" s="194"/>
      <c r="I459" s="463"/>
      <c r="J459" s="241"/>
      <c r="K459" s="426"/>
      <c r="L459" s="1067"/>
      <c r="M459" s="1067"/>
      <c r="N459" s="1067"/>
      <c r="O459" s="1067"/>
      <c r="P459" s="320"/>
      <c r="Q459" s="320"/>
      <c r="R459" s="240"/>
      <c r="S459" s="672"/>
      <c r="T459" s="673"/>
      <c r="U459" s="687"/>
      <c r="V459" s="686"/>
    </row>
    <row r="460" spans="1:22" ht="33.950000000000003" customHeight="1" x14ac:dyDescent="0.25">
      <c r="A460" s="46"/>
      <c r="B460" s="142"/>
      <c r="C460" s="1065"/>
      <c r="D460" s="1066"/>
      <c r="E460" s="217"/>
      <c r="F460" s="482"/>
      <c r="G460" s="241"/>
      <c r="H460" s="194"/>
      <c r="I460" s="463"/>
      <c r="J460" s="241"/>
      <c r="K460" s="426"/>
      <c r="L460" s="1067"/>
      <c r="M460" s="1067"/>
      <c r="N460" s="1067"/>
      <c r="O460" s="1067"/>
      <c r="P460" s="320"/>
      <c r="Q460" s="320"/>
      <c r="R460" s="240"/>
      <c r="S460" s="672"/>
      <c r="T460" s="673"/>
      <c r="U460" s="687"/>
      <c r="V460" s="686"/>
    </row>
    <row r="461" spans="1:22" ht="33.950000000000003" customHeight="1" x14ac:dyDescent="0.25">
      <c r="A461" s="46"/>
      <c r="B461" s="142"/>
      <c r="C461" s="1065"/>
      <c r="D461" s="1066"/>
      <c r="E461" s="217"/>
      <c r="F461" s="482"/>
      <c r="G461" s="241"/>
      <c r="H461" s="194"/>
      <c r="I461" s="463"/>
      <c r="J461" s="241"/>
      <c r="K461" s="426"/>
      <c r="L461" s="1067"/>
      <c r="M461" s="1067"/>
      <c r="N461" s="1067"/>
      <c r="O461" s="1067"/>
      <c r="P461" s="320"/>
      <c r="Q461" s="320"/>
      <c r="R461" s="240"/>
      <c r="S461" s="672"/>
      <c r="T461" s="673"/>
      <c r="U461" s="687"/>
      <c r="V461" s="686"/>
    </row>
    <row r="462" spans="1:22" ht="33.950000000000003" customHeight="1" x14ac:dyDescent="0.25">
      <c r="A462" s="46"/>
      <c r="B462" s="142"/>
      <c r="C462" s="1065"/>
      <c r="D462" s="1066"/>
      <c r="E462" s="217"/>
      <c r="F462" s="482"/>
      <c r="G462" s="241"/>
      <c r="H462" s="194"/>
      <c r="I462" s="463"/>
      <c r="J462" s="241"/>
      <c r="K462" s="426"/>
      <c r="L462" s="1067"/>
      <c r="M462" s="1067"/>
      <c r="N462" s="1067"/>
      <c r="O462" s="1067"/>
      <c r="P462" s="320"/>
      <c r="Q462" s="320"/>
      <c r="R462" s="240"/>
      <c r="S462" s="672"/>
      <c r="T462" s="673"/>
      <c r="U462" s="687"/>
      <c r="V462" s="686"/>
    </row>
    <row r="463" spans="1:22" ht="33.950000000000003" customHeight="1" x14ac:dyDescent="0.25">
      <c r="A463" s="46"/>
      <c r="B463" s="142"/>
      <c r="C463" s="1065"/>
      <c r="D463" s="1066"/>
      <c r="E463" s="217"/>
      <c r="F463" s="482"/>
      <c r="G463" s="241"/>
      <c r="H463" s="194"/>
      <c r="I463" s="463"/>
      <c r="J463" s="241"/>
      <c r="K463" s="426"/>
      <c r="L463" s="1067"/>
      <c r="M463" s="1067"/>
      <c r="N463" s="1067"/>
      <c r="O463" s="1067"/>
      <c r="P463" s="320"/>
      <c r="Q463" s="320"/>
      <c r="R463" s="240"/>
      <c r="S463" s="672"/>
      <c r="T463" s="673"/>
      <c r="U463" s="687"/>
      <c r="V463" s="686"/>
    </row>
    <row r="464" spans="1:22" ht="33.950000000000003" customHeight="1" x14ac:dyDescent="0.25">
      <c r="A464" s="46"/>
      <c r="B464" s="142"/>
      <c r="C464" s="1065"/>
      <c r="D464" s="1066"/>
      <c r="E464" s="217"/>
      <c r="F464" s="482"/>
      <c r="G464" s="241"/>
      <c r="H464" s="194"/>
      <c r="I464" s="463"/>
      <c r="J464" s="241"/>
      <c r="K464" s="426"/>
      <c r="L464" s="1067"/>
      <c r="M464" s="1067"/>
      <c r="N464" s="1067"/>
      <c r="O464" s="1067"/>
      <c r="P464" s="320"/>
      <c r="Q464" s="320"/>
      <c r="R464" s="240"/>
      <c r="S464" s="672"/>
      <c r="T464" s="673"/>
      <c r="U464" s="687"/>
      <c r="V464" s="686"/>
    </row>
    <row r="465" spans="1:22" ht="33.950000000000003" customHeight="1" x14ac:dyDescent="0.25">
      <c r="A465" s="46"/>
      <c r="B465" s="142"/>
      <c r="C465" s="1065"/>
      <c r="D465" s="1066"/>
      <c r="E465" s="217"/>
      <c r="F465" s="482"/>
      <c r="G465" s="241"/>
      <c r="H465" s="194"/>
      <c r="I465" s="463"/>
      <c r="J465" s="241"/>
      <c r="K465" s="426"/>
      <c r="L465" s="1067"/>
      <c r="M465" s="1067"/>
      <c r="N465" s="1067"/>
      <c r="O465" s="1067"/>
      <c r="P465" s="320"/>
      <c r="Q465" s="320"/>
      <c r="R465" s="240"/>
      <c r="S465" s="672"/>
      <c r="T465" s="673"/>
      <c r="U465" s="687"/>
      <c r="V465" s="686"/>
    </row>
    <row r="466" spans="1:22" ht="33.950000000000003" customHeight="1" x14ac:dyDescent="0.25">
      <c r="A466" s="46"/>
      <c r="B466" s="142"/>
      <c r="C466" s="1065"/>
      <c r="D466" s="1066"/>
      <c r="E466" s="217"/>
      <c r="F466" s="482"/>
      <c r="G466" s="241"/>
      <c r="H466" s="194"/>
      <c r="I466" s="463"/>
      <c r="J466" s="241"/>
      <c r="K466" s="426"/>
      <c r="L466" s="1067"/>
      <c r="M466" s="1067"/>
      <c r="N466" s="1067"/>
      <c r="O466" s="1067"/>
      <c r="P466" s="320"/>
      <c r="Q466" s="320"/>
      <c r="R466" s="240"/>
      <c r="S466" s="672"/>
      <c r="T466" s="673"/>
      <c r="U466" s="687"/>
      <c r="V466" s="686"/>
    </row>
    <row r="467" spans="1:22" ht="33.950000000000003" customHeight="1" x14ac:dyDescent="0.25">
      <c r="A467" s="46"/>
      <c r="B467" s="142"/>
      <c r="C467" s="1065"/>
      <c r="D467" s="1066"/>
      <c r="E467" s="217"/>
      <c r="F467" s="482"/>
      <c r="G467" s="241"/>
      <c r="H467" s="194"/>
      <c r="I467" s="463"/>
      <c r="J467" s="241"/>
      <c r="K467" s="426"/>
      <c r="L467" s="1067"/>
      <c r="M467" s="1067"/>
      <c r="N467" s="1067"/>
      <c r="O467" s="1067"/>
      <c r="P467" s="320"/>
      <c r="Q467" s="320"/>
      <c r="R467" s="240"/>
      <c r="S467" s="672"/>
      <c r="T467" s="673"/>
      <c r="U467" s="687"/>
      <c r="V467" s="686"/>
    </row>
    <row r="468" spans="1:22" ht="33.950000000000003" customHeight="1" x14ac:dyDescent="0.25">
      <c r="A468" s="46"/>
      <c r="B468" s="142"/>
      <c r="C468" s="1065"/>
      <c r="D468" s="1066"/>
      <c r="E468" s="217"/>
      <c r="F468" s="482"/>
      <c r="G468" s="241"/>
      <c r="H468" s="194"/>
      <c r="I468" s="463"/>
      <c r="J468" s="241"/>
      <c r="K468" s="426"/>
      <c r="L468" s="1067"/>
      <c r="M468" s="1067"/>
      <c r="N468" s="1067"/>
      <c r="O468" s="1067"/>
      <c r="P468" s="320"/>
      <c r="Q468" s="320"/>
      <c r="R468" s="240"/>
      <c r="S468" s="672"/>
      <c r="T468" s="673"/>
      <c r="U468" s="687"/>
      <c r="V468" s="686"/>
    </row>
    <row r="469" spans="1:22" ht="33.950000000000003" customHeight="1" x14ac:dyDescent="0.25">
      <c r="A469" s="46"/>
      <c r="B469" s="142"/>
      <c r="C469" s="1065"/>
      <c r="D469" s="1066"/>
      <c r="E469" s="217"/>
      <c r="F469" s="482"/>
      <c r="G469" s="241"/>
      <c r="H469" s="194"/>
      <c r="I469" s="463"/>
      <c r="J469" s="241"/>
      <c r="K469" s="426"/>
      <c r="L469" s="1067"/>
      <c r="M469" s="1067"/>
      <c r="N469" s="1067"/>
      <c r="O469" s="1067"/>
      <c r="P469" s="320"/>
      <c r="Q469" s="320"/>
      <c r="R469" s="240"/>
      <c r="S469" s="672"/>
      <c r="T469" s="673"/>
      <c r="U469" s="687"/>
      <c r="V469" s="686"/>
    </row>
    <row r="470" spans="1:22" ht="33.950000000000003" customHeight="1" x14ac:dyDescent="0.25">
      <c r="A470" s="46"/>
      <c r="B470" s="142"/>
      <c r="C470" s="1065"/>
      <c r="D470" s="1066"/>
      <c r="E470" s="217"/>
      <c r="F470" s="482"/>
      <c r="G470" s="241"/>
      <c r="H470" s="194"/>
      <c r="I470" s="463"/>
      <c r="J470" s="241"/>
      <c r="K470" s="426"/>
      <c r="L470" s="1067"/>
      <c r="M470" s="1067"/>
      <c r="N470" s="1067"/>
      <c r="O470" s="1067"/>
      <c r="P470" s="320"/>
      <c r="Q470" s="320"/>
      <c r="R470" s="240"/>
      <c r="S470" s="672"/>
      <c r="T470" s="673"/>
      <c r="U470" s="687"/>
      <c r="V470" s="686"/>
    </row>
    <row r="471" spans="1:22" ht="33.950000000000003" customHeight="1" x14ac:dyDescent="0.25">
      <c r="A471" s="46"/>
      <c r="B471" s="142"/>
      <c r="C471" s="1065"/>
      <c r="D471" s="1066"/>
      <c r="E471" s="217"/>
      <c r="F471" s="482"/>
      <c r="G471" s="241"/>
      <c r="H471" s="194"/>
      <c r="I471" s="463"/>
      <c r="J471" s="241"/>
      <c r="K471" s="426"/>
      <c r="L471" s="1067"/>
      <c r="M471" s="1067"/>
      <c r="N471" s="1067"/>
      <c r="O471" s="1067"/>
      <c r="P471" s="320"/>
      <c r="Q471" s="320"/>
      <c r="R471" s="240"/>
      <c r="S471" s="672"/>
      <c r="T471" s="673"/>
      <c r="U471" s="687"/>
      <c r="V471" s="686"/>
    </row>
    <row r="472" spans="1:22" ht="33.950000000000003" customHeight="1" x14ac:dyDescent="0.25">
      <c r="A472" s="46"/>
      <c r="B472" s="142"/>
      <c r="C472" s="1065"/>
      <c r="D472" s="1066"/>
      <c r="E472" s="217"/>
      <c r="F472" s="482"/>
      <c r="G472" s="241"/>
      <c r="H472" s="194"/>
      <c r="I472" s="463"/>
      <c r="J472" s="241"/>
      <c r="K472" s="426"/>
      <c r="L472" s="1067"/>
      <c r="M472" s="1067"/>
      <c r="N472" s="1067"/>
      <c r="O472" s="1067"/>
      <c r="P472" s="320"/>
      <c r="Q472" s="320"/>
      <c r="R472" s="240"/>
      <c r="S472" s="672"/>
      <c r="T472" s="673"/>
      <c r="U472" s="687"/>
      <c r="V472" s="686"/>
    </row>
    <row r="473" spans="1:22" ht="33.950000000000003" customHeight="1" x14ac:dyDescent="0.25">
      <c r="A473" s="46"/>
      <c r="B473" s="142"/>
      <c r="C473" s="1065"/>
      <c r="D473" s="1066"/>
      <c r="E473" s="217"/>
      <c r="F473" s="482"/>
      <c r="G473" s="241"/>
      <c r="H473" s="194"/>
      <c r="I473" s="463"/>
      <c r="J473" s="241"/>
      <c r="K473" s="426"/>
      <c r="L473" s="1067"/>
      <c r="M473" s="1067"/>
      <c r="N473" s="1067"/>
      <c r="O473" s="1067"/>
      <c r="P473" s="320"/>
      <c r="Q473" s="320"/>
      <c r="R473" s="240"/>
      <c r="S473" s="672"/>
      <c r="T473" s="673"/>
      <c r="U473" s="687"/>
      <c r="V473" s="686"/>
    </row>
    <row r="474" spans="1:22" ht="33.950000000000003" customHeight="1" x14ac:dyDescent="0.25">
      <c r="A474" s="46"/>
      <c r="B474" s="142"/>
      <c r="C474" s="1065"/>
      <c r="D474" s="1066"/>
      <c r="E474" s="217"/>
      <c r="F474" s="482"/>
      <c r="G474" s="241"/>
      <c r="H474" s="194"/>
      <c r="I474" s="463"/>
      <c r="J474" s="241"/>
      <c r="K474" s="426"/>
      <c r="L474" s="1067"/>
      <c r="M474" s="1067"/>
      <c r="N474" s="1067"/>
      <c r="O474" s="1067"/>
      <c r="P474" s="320"/>
      <c r="Q474" s="320"/>
      <c r="R474" s="240"/>
      <c r="S474" s="672"/>
      <c r="T474" s="673"/>
      <c r="U474" s="687"/>
      <c r="V474" s="686"/>
    </row>
    <row r="475" spans="1:22" ht="33.950000000000003" customHeight="1" x14ac:dyDescent="0.25">
      <c r="A475" s="46"/>
      <c r="B475" s="142"/>
      <c r="C475" s="1065"/>
      <c r="D475" s="1066"/>
      <c r="E475" s="217"/>
      <c r="F475" s="482"/>
      <c r="G475" s="241"/>
      <c r="H475" s="194"/>
      <c r="I475" s="463"/>
      <c r="J475" s="241"/>
      <c r="K475" s="426"/>
      <c r="L475" s="1067"/>
      <c r="M475" s="1067"/>
      <c r="N475" s="1067"/>
      <c r="O475" s="1067"/>
      <c r="P475" s="320"/>
      <c r="Q475" s="320"/>
      <c r="R475" s="240"/>
      <c r="S475" s="672"/>
      <c r="T475" s="673"/>
      <c r="U475" s="687"/>
      <c r="V475" s="686"/>
    </row>
    <row r="476" spans="1:22" ht="33.950000000000003" customHeight="1" x14ac:dyDescent="0.25">
      <c r="A476" s="46"/>
      <c r="B476" s="142"/>
      <c r="C476" s="1065"/>
      <c r="D476" s="1066"/>
      <c r="E476" s="217"/>
      <c r="F476" s="482"/>
      <c r="G476" s="241"/>
      <c r="H476" s="194"/>
      <c r="I476" s="463"/>
      <c r="J476" s="241"/>
      <c r="K476" s="426"/>
      <c r="L476" s="1067"/>
      <c r="M476" s="1067"/>
      <c r="N476" s="1067"/>
      <c r="O476" s="1067"/>
      <c r="P476" s="320"/>
      <c r="Q476" s="320"/>
      <c r="R476" s="240"/>
      <c r="S476" s="672"/>
      <c r="T476" s="673"/>
      <c r="U476" s="687"/>
      <c r="V476" s="686"/>
    </row>
    <row r="477" spans="1:22" ht="33.950000000000003" customHeight="1" x14ac:dyDescent="0.25">
      <c r="A477" s="46"/>
      <c r="B477" s="142"/>
      <c r="C477" s="1065"/>
      <c r="D477" s="1066"/>
      <c r="E477" s="217"/>
      <c r="F477" s="482"/>
      <c r="G477" s="241"/>
      <c r="H477" s="194"/>
      <c r="I477" s="463"/>
      <c r="J477" s="241"/>
      <c r="K477" s="426"/>
      <c r="L477" s="1067"/>
      <c r="M477" s="1067"/>
      <c r="N477" s="1067"/>
      <c r="O477" s="1067"/>
      <c r="P477" s="320"/>
      <c r="Q477" s="320"/>
      <c r="R477" s="240"/>
      <c r="S477" s="672"/>
      <c r="T477" s="673"/>
      <c r="U477" s="687"/>
      <c r="V477" s="686"/>
    </row>
    <row r="478" spans="1:22" ht="33.950000000000003" customHeight="1" x14ac:dyDescent="0.25">
      <c r="A478" s="46"/>
      <c r="B478" s="142"/>
      <c r="C478" s="1065"/>
      <c r="D478" s="1066"/>
      <c r="E478" s="217"/>
      <c r="F478" s="482"/>
      <c r="G478" s="241"/>
      <c r="H478" s="194"/>
      <c r="I478" s="463"/>
      <c r="J478" s="241"/>
      <c r="K478" s="426"/>
      <c r="L478" s="1067"/>
      <c r="M478" s="1067"/>
      <c r="N478" s="1067"/>
      <c r="O478" s="1067"/>
      <c r="P478" s="320"/>
      <c r="Q478" s="320"/>
      <c r="R478" s="240"/>
      <c r="S478" s="672"/>
      <c r="T478" s="673"/>
      <c r="U478" s="687"/>
      <c r="V478" s="686"/>
    </row>
    <row r="479" spans="1:22" ht="33.950000000000003" customHeight="1" x14ac:dyDescent="0.25">
      <c r="A479" s="46"/>
      <c r="B479" s="142"/>
      <c r="C479" s="1065"/>
      <c r="D479" s="1066"/>
      <c r="E479" s="217"/>
      <c r="F479" s="482"/>
      <c r="G479" s="241"/>
      <c r="H479" s="194"/>
      <c r="I479" s="463"/>
      <c r="J479" s="241"/>
      <c r="K479" s="426"/>
      <c r="L479" s="1067"/>
      <c r="M479" s="1067"/>
      <c r="N479" s="1067"/>
      <c r="O479" s="1067"/>
      <c r="P479" s="320"/>
      <c r="Q479" s="320"/>
      <c r="R479" s="240"/>
      <c r="S479" s="672"/>
      <c r="T479" s="673"/>
      <c r="U479" s="687"/>
      <c r="V479" s="686"/>
    </row>
    <row r="480" spans="1:22" ht="33.950000000000003" customHeight="1" x14ac:dyDescent="0.25">
      <c r="A480" s="46"/>
      <c r="B480" s="142"/>
      <c r="C480" s="1065"/>
      <c r="D480" s="1066"/>
      <c r="E480" s="217"/>
      <c r="F480" s="482"/>
      <c r="G480" s="241"/>
      <c r="H480" s="194"/>
      <c r="I480" s="463"/>
      <c r="J480" s="241"/>
      <c r="K480" s="426"/>
      <c r="L480" s="1067"/>
      <c r="M480" s="1067"/>
      <c r="N480" s="1067"/>
      <c r="O480" s="1067"/>
      <c r="P480" s="320"/>
      <c r="Q480" s="320"/>
      <c r="R480" s="240"/>
      <c r="S480" s="672"/>
      <c r="T480" s="673"/>
      <c r="U480" s="687"/>
      <c r="V480" s="686"/>
    </row>
    <row r="481" spans="1:22" ht="33.950000000000003" customHeight="1" x14ac:dyDescent="0.25">
      <c r="A481" s="46"/>
      <c r="B481" s="142"/>
      <c r="C481" s="1065"/>
      <c r="D481" s="1066"/>
      <c r="E481" s="217"/>
      <c r="F481" s="482"/>
      <c r="G481" s="241"/>
      <c r="H481" s="194"/>
      <c r="I481" s="463"/>
      <c r="J481" s="241"/>
      <c r="K481" s="426"/>
      <c r="L481" s="1067"/>
      <c r="M481" s="1067"/>
      <c r="N481" s="1067"/>
      <c r="O481" s="1067"/>
      <c r="P481" s="320"/>
      <c r="Q481" s="320"/>
      <c r="R481" s="240"/>
      <c r="S481" s="672"/>
      <c r="T481" s="673"/>
      <c r="U481" s="687"/>
      <c r="V481" s="686"/>
    </row>
    <row r="482" spans="1:22" ht="33.950000000000003" customHeight="1" x14ac:dyDescent="0.25">
      <c r="A482" s="46"/>
      <c r="B482" s="142"/>
      <c r="C482" s="1065"/>
      <c r="D482" s="1066"/>
      <c r="E482" s="217"/>
      <c r="F482" s="482"/>
      <c r="G482" s="241"/>
      <c r="H482" s="194"/>
      <c r="I482" s="463"/>
      <c r="J482" s="241"/>
      <c r="K482" s="426"/>
      <c r="L482" s="1067"/>
      <c r="M482" s="1067"/>
      <c r="N482" s="1067"/>
      <c r="O482" s="1067"/>
      <c r="P482" s="320"/>
      <c r="Q482" s="320"/>
      <c r="R482" s="240"/>
      <c r="S482" s="672"/>
      <c r="T482" s="673"/>
      <c r="U482" s="687"/>
      <c r="V482" s="686"/>
    </row>
    <row r="483" spans="1:22" ht="33.950000000000003" customHeight="1" x14ac:dyDescent="0.25">
      <c r="A483" s="46"/>
      <c r="B483" s="142"/>
      <c r="C483" s="1065"/>
      <c r="D483" s="1066"/>
      <c r="E483" s="217"/>
      <c r="F483" s="482"/>
      <c r="G483" s="241"/>
      <c r="H483" s="194"/>
      <c r="I483" s="463"/>
      <c r="J483" s="241"/>
      <c r="K483" s="426"/>
      <c r="L483" s="1067"/>
      <c r="M483" s="1067"/>
      <c r="N483" s="1067"/>
      <c r="O483" s="1067"/>
      <c r="P483" s="320"/>
      <c r="Q483" s="320"/>
      <c r="R483" s="240"/>
      <c r="S483" s="672"/>
      <c r="T483" s="673"/>
      <c r="U483" s="687"/>
      <c r="V483" s="686"/>
    </row>
    <row r="484" spans="1:22" ht="33.950000000000003" customHeight="1" x14ac:dyDescent="0.25">
      <c r="A484" s="46"/>
      <c r="B484" s="142"/>
      <c r="C484" s="1065"/>
      <c r="D484" s="1066"/>
      <c r="E484" s="217"/>
      <c r="F484" s="482"/>
      <c r="G484" s="241"/>
      <c r="H484" s="194"/>
      <c r="I484" s="463"/>
      <c r="J484" s="241"/>
      <c r="K484" s="426"/>
      <c r="L484" s="1067"/>
      <c r="M484" s="1067"/>
      <c r="N484" s="1067"/>
      <c r="O484" s="1067"/>
      <c r="P484" s="320"/>
      <c r="Q484" s="320"/>
      <c r="R484" s="240"/>
      <c r="S484" s="672"/>
      <c r="T484" s="673"/>
      <c r="U484" s="687"/>
      <c r="V484" s="686"/>
    </row>
    <row r="485" spans="1:22" ht="33.950000000000003" customHeight="1" x14ac:dyDescent="0.25">
      <c r="A485" s="46"/>
      <c r="B485" s="142"/>
      <c r="C485" s="1065"/>
      <c r="D485" s="1066"/>
      <c r="E485" s="217"/>
      <c r="F485" s="482"/>
      <c r="G485" s="241"/>
      <c r="H485" s="194"/>
      <c r="I485" s="463"/>
      <c r="J485" s="241"/>
      <c r="K485" s="426"/>
      <c r="L485" s="1067"/>
      <c r="M485" s="1067"/>
      <c r="N485" s="1067"/>
      <c r="O485" s="1067"/>
      <c r="P485" s="320"/>
      <c r="Q485" s="320"/>
      <c r="R485" s="240"/>
      <c r="S485" s="672"/>
      <c r="T485" s="673"/>
      <c r="U485" s="687"/>
      <c r="V485" s="686"/>
    </row>
    <row r="486" spans="1:22" ht="33.950000000000003" customHeight="1" x14ac:dyDescent="0.25">
      <c r="A486" s="46"/>
      <c r="B486" s="142"/>
      <c r="C486" s="1065"/>
      <c r="D486" s="1066"/>
      <c r="E486" s="217"/>
      <c r="F486" s="482"/>
      <c r="G486" s="241"/>
      <c r="H486" s="194"/>
      <c r="I486" s="463"/>
      <c r="J486" s="241"/>
      <c r="K486" s="426"/>
      <c r="L486" s="1067"/>
      <c r="M486" s="1067"/>
      <c r="N486" s="1067"/>
      <c r="O486" s="1067"/>
      <c r="P486" s="320"/>
      <c r="Q486" s="320"/>
      <c r="R486" s="240"/>
      <c r="S486" s="672"/>
      <c r="T486" s="673"/>
      <c r="U486" s="687"/>
      <c r="V486" s="686"/>
    </row>
    <row r="487" spans="1:22" ht="33.950000000000003" customHeight="1" x14ac:dyDescent="0.25">
      <c r="A487" s="46"/>
      <c r="B487" s="142"/>
      <c r="C487" s="1065"/>
      <c r="D487" s="1066"/>
      <c r="E487" s="217"/>
      <c r="F487" s="482"/>
      <c r="G487" s="241"/>
      <c r="H487" s="194"/>
      <c r="I487" s="463"/>
      <c r="J487" s="241"/>
      <c r="K487" s="426"/>
      <c r="L487" s="1067"/>
      <c r="M487" s="1067"/>
      <c r="N487" s="1067"/>
      <c r="O487" s="1067"/>
      <c r="P487" s="320"/>
      <c r="Q487" s="320"/>
      <c r="R487" s="240"/>
      <c r="S487" s="672"/>
      <c r="T487" s="673"/>
      <c r="U487" s="687"/>
      <c r="V487" s="686"/>
    </row>
    <row r="488" spans="1:22" ht="33.950000000000003" customHeight="1" x14ac:dyDescent="0.25">
      <c r="A488" s="46"/>
      <c r="B488" s="142"/>
      <c r="C488" s="1065"/>
      <c r="D488" s="1066"/>
      <c r="E488" s="217"/>
      <c r="F488" s="482"/>
      <c r="G488" s="241"/>
      <c r="H488" s="194"/>
      <c r="I488" s="463"/>
      <c r="J488" s="241"/>
      <c r="K488" s="426"/>
      <c r="L488" s="1067"/>
      <c r="M488" s="1067"/>
      <c r="N488" s="1067"/>
      <c r="O488" s="1067"/>
      <c r="P488" s="320"/>
      <c r="Q488" s="320"/>
      <c r="R488" s="240"/>
      <c r="S488" s="672"/>
      <c r="T488" s="673"/>
      <c r="U488" s="687"/>
      <c r="V488" s="686"/>
    </row>
    <row r="489" spans="1:22" ht="33.950000000000003" customHeight="1" x14ac:dyDescent="0.25">
      <c r="A489" s="46"/>
      <c r="B489" s="142"/>
      <c r="C489" s="1065"/>
      <c r="D489" s="1066"/>
      <c r="E489" s="217"/>
      <c r="F489" s="482"/>
      <c r="G489" s="241"/>
      <c r="H489" s="194"/>
      <c r="I489" s="463"/>
      <c r="J489" s="241"/>
      <c r="K489" s="426"/>
      <c r="L489" s="1067"/>
      <c r="M489" s="1067"/>
      <c r="N489" s="1067"/>
      <c r="O489" s="1067"/>
      <c r="P489" s="320"/>
      <c r="Q489" s="320"/>
      <c r="R489" s="240"/>
      <c r="S489" s="672"/>
      <c r="T489" s="673"/>
      <c r="U489" s="687"/>
      <c r="V489" s="686"/>
    </row>
    <row r="490" spans="1:22" ht="33.950000000000003" customHeight="1" x14ac:dyDescent="0.25">
      <c r="A490" s="46"/>
      <c r="B490" s="142"/>
      <c r="C490" s="1065"/>
      <c r="D490" s="1066"/>
      <c r="E490" s="217"/>
      <c r="F490" s="482"/>
      <c r="G490" s="241"/>
      <c r="H490" s="194"/>
      <c r="I490" s="463"/>
      <c r="J490" s="241"/>
      <c r="K490" s="426"/>
      <c r="L490" s="1067"/>
      <c r="M490" s="1067"/>
      <c r="N490" s="1067"/>
      <c r="O490" s="1067"/>
      <c r="P490" s="320"/>
      <c r="Q490" s="320"/>
      <c r="R490" s="240"/>
      <c r="S490" s="672"/>
      <c r="T490" s="673"/>
      <c r="U490" s="687"/>
      <c r="V490" s="686"/>
    </row>
    <row r="491" spans="1:22" ht="33.950000000000003" customHeight="1" x14ac:dyDescent="0.25">
      <c r="A491" s="46"/>
      <c r="B491" s="142"/>
      <c r="C491" s="1065"/>
      <c r="D491" s="1066"/>
      <c r="E491" s="217"/>
      <c r="F491" s="482"/>
      <c r="G491" s="241"/>
      <c r="H491" s="194"/>
      <c r="I491" s="463"/>
      <c r="J491" s="241"/>
      <c r="K491" s="426"/>
      <c r="L491" s="1067"/>
      <c r="M491" s="1067"/>
      <c r="N491" s="1067"/>
      <c r="O491" s="1067"/>
      <c r="P491" s="320"/>
      <c r="Q491" s="320"/>
      <c r="R491" s="240"/>
      <c r="S491" s="672"/>
      <c r="T491" s="673"/>
      <c r="U491" s="687"/>
      <c r="V491" s="686"/>
    </row>
    <row r="492" spans="1:22" ht="33.950000000000003" customHeight="1" x14ac:dyDescent="0.25">
      <c r="A492" s="46"/>
      <c r="B492" s="142"/>
      <c r="C492" s="1065"/>
      <c r="D492" s="1066"/>
      <c r="E492" s="217"/>
      <c r="F492" s="482"/>
      <c r="G492" s="241"/>
      <c r="H492" s="194"/>
      <c r="I492" s="463"/>
      <c r="J492" s="241"/>
      <c r="K492" s="426"/>
      <c r="L492" s="1067"/>
      <c r="M492" s="1067"/>
      <c r="N492" s="1067"/>
      <c r="O492" s="1067"/>
      <c r="P492" s="320"/>
      <c r="Q492" s="320"/>
      <c r="R492" s="240"/>
      <c r="S492" s="672"/>
      <c r="T492" s="673"/>
      <c r="U492" s="687"/>
      <c r="V492" s="686"/>
    </row>
    <row r="493" spans="1:22" ht="33.950000000000003" customHeight="1" x14ac:dyDescent="0.25">
      <c r="A493" s="46"/>
      <c r="B493" s="142"/>
      <c r="C493" s="1065"/>
      <c r="D493" s="1066"/>
      <c r="E493" s="217"/>
      <c r="F493" s="482"/>
      <c r="G493" s="241"/>
      <c r="H493" s="194"/>
      <c r="I493" s="463"/>
      <c r="J493" s="241"/>
      <c r="K493" s="426"/>
      <c r="L493" s="1067"/>
      <c r="M493" s="1067"/>
      <c r="N493" s="1067"/>
      <c r="O493" s="1067"/>
      <c r="P493" s="320"/>
      <c r="Q493" s="320"/>
      <c r="R493" s="240"/>
      <c r="S493" s="672"/>
      <c r="T493" s="673"/>
      <c r="U493" s="687"/>
      <c r="V493" s="686"/>
    </row>
    <row r="494" spans="1:22" ht="33.950000000000003" customHeight="1" x14ac:dyDescent="0.25">
      <c r="A494" s="46"/>
      <c r="B494" s="142"/>
      <c r="C494" s="1065"/>
      <c r="D494" s="1066"/>
      <c r="E494" s="217"/>
      <c r="F494" s="482"/>
      <c r="G494" s="241"/>
      <c r="H494" s="194"/>
      <c r="I494" s="463"/>
      <c r="J494" s="241"/>
      <c r="K494" s="426"/>
      <c r="L494" s="1067"/>
      <c r="M494" s="1067"/>
      <c r="N494" s="1067"/>
      <c r="O494" s="1067"/>
      <c r="P494" s="320"/>
      <c r="Q494" s="320"/>
      <c r="R494" s="240"/>
      <c r="S494" s="672"/>
      <c r="T494" s="673"/>
      <c r="U494" s="687"/>
      <c r="V494" s="686"/>
    </row>
    <row r="495" spans="1:22" ht="33.950000000000003" customHeight="1" x14ac:dyDescent="0.25">
      <c r="A495" s="46"/>
      <c r="B495" s="142"/>
      <c r="C495" s="1065"/>
      <c r="D495" s="1066"/>
      <c r="E495" s="217"/>
      <c r="F495" s="482"/>
      <c r="G495" s="241"/>
      <c r="H495" s="194"/>
      <c r="I495" s="463"/>
      <c r="J495" s="241"/>
      <c r="K495" s="426"/>
      <c r="L495" s="1067"/>
      <c r="M495" s="1067"/>
      <c r="N495" s="1067"/>
      <c r="O495" s="1067"/>
      <c r="P495" s="320"/>
      <c r="Q495" s="320"/>
      <c r="R495" s="240"/>
      <c r="S495" s="672"/>
      <c r="T495" s="673"/>
      <c r="U495" s="687"/>
      <c r="V495" s="686"/>
    </row>
    <row r="496" spans="1:22" ht="33.950000000000003" customHeight="1" x14ac:dyDescent="0.25">
      <c r="A496" s="46"/>
      <c r="B496" s="142"/>
      <c r="C496" s="1065"/>
      <c r="D496" s="1066"/>
      <c r="E496" s="217"/>
      <c r="F496" s="482"/>
      <c r="G496" s="241"/>
      <c r="H496" s="194"/>
      <c r="I496" s="463"/>
      <c r="J496" s="241"/>
      <c r="K496" s="426"/>
      <c r="L496" s="1067"/>
      <c r="M496" s="1067"/>
      <c r="N496" s="1067"/>
      <c r="O496" s="1067"/>
      <c r="P496" s="320"/>
      <c r="Q496" s="320"/>
      <c r="R496" s="240"/>
      <c r="S496" s="672"/>
      <c r="T496" s="673"/>
      <c r="U496" s="687"/>
      <c r="V496" s="686"/>
    </row>
    <row r="497" spans="1:22" ht="33.950000000000003" customHeight="1" x14ac:dyDescent="0.25">
      <c r="A497" s="46"/>
      <c r="B497" s="142"/>
      <c r="C497" s="1065"/>
      <c r="D497" s="1066"/>
      <c r="E497" s="217"/>
      <c r="F497" s="482"/>
      <c r="G497" s="241"/>
      <c r="H497" s="194"/>
      <c r="I497" s="463"/>
      <c r="J497" s="241"/>
      <c r="K497" s="426"/>
      <c r="L497" s="1067"/>
      <c r="M497" s="1067"/>
      <c r="N497" s="1067"/>
      <c r="O497" s="1067"/>
      <c r="P497" s="320"/>
      <c r="Q497" s="320"/>
      <c r="R497" s="240"/>
      <c r="S497" s="672"/>
      <c r="T497" s="673"/>
      <c r="U497" s="687"/>
      <c r="V497" s="686"/>
    </row>
    <row r="498" spans="1:22" ht="33.950000000000003" customHeight="1" x14ac:dyDescent="0.25">
      <c r="A498" s="46"/>
      <c r="B498" s="142"/>
      <c r="C498" s="1065"/>
      <c r="D498" s="1066"/>
      <c r="E498" s="217"/>
      <c r="F498" s="482"/>
      <c r="G498" s="241"/>
      <c r="H498" s="194"/>
      <c r="I498" s="463"/>
      <c r="J498" s="241"/>
      <c r="K498" s="426"/>
      <c r="L498" s="1067"/>
      <c r="M498" s="1067"/>
      <c r="N498" s="1067"/>
      <c r="O498" s="1067"/>
      <c r="P498" s="320"/>
      <c r="Q498" s="320"/>
      <c r="R498" s="240"/>
      <c r="S498" s="672"/>
      <c r="T498" s="673"/>
      <c r="U498" s="687"/>
      <c r="V498" s="686"/>
    </row>
    <row r="499" spans="1:22" ht="33.950000000000003" customHeight="1" x14ac:dyDescent="0.25">
      <c r="A499" s="46"/>
      <c r="B499" s="142"/>
      <c r="C499" s="1065"/>
      <c r="D499" s="1066"/>
      <c r="E499" s="217"/>
      <c r="F499" s="482"/>
      <c r="G499" s="241"/>
      <c r="H499" s="194"/>
      <c r="I499" s="463"/>
      <c r="J499" s="241"/>
      <c r="K499" s="426"/>
      <c r="L499" s="1067"/>
      <c r="M499" s="1067"/>
      <c r="N499" s="1067"/>
      <c r="O499" s="1067"/>
      <c r="P499" s="320"/>
      <c r="Q499" s="320"/>
      <c r="R499" s="240"/>
      <c r="S499" s="672"/>
      <c r="T499" s="673"/>
      <c r="U499" s="687"/>
      <c r="V499" s="686"/>
    </row>
    <row r="500" spans="1:22" ht="33.950000000000003" customHeight="1" x14ac:dyDescent="0.25">
      <c r="A500" s="46"/>
      <c r="B500" s="142"/>
      <c r="C500" s="1065"/>
      <c r="D500" s="1066"/>
      <c r="E500" s="217"/>
      <c r="F500" s="482"/>
      <c r="G500" s="241"/>
      <c r="H500" s="194"/>
      <c r="I500" s="463"/>
      <c r="J500" s="241"/>
      <c r="K500" s="426"/>
      <c r="L500" s="1067"/>
      <c r="M500" s="1067"/>
      <c r="N500" s="1067"/>
      <c r="O500" s="1067"/>
      <c r="P500" s="320"/>
      <c r="Q500" s="320"/>
      <c r="R500" s="240"/>
      <c r="S500" s="672"/>
      <c r="T500" s="673"/>
      <c r="U500" s="687"/>
      <c r="V500" s="686"/>
    </row>
    <row r="501" spans="1:22" ht="33.950000000000003" customHeight="1" x14ac:dyDescent="0.25">
      <c r="A501" s="46"/>
      <c r="B501" s="142"/>
      <c r="C501" s="1065"/>
      <c r="D501" s="1066"/>
      <c r="E501" s="217"/>
      <c r="F501" s="482"/>
      <c r="G501" s="241"/>
      <c r="H501" s="194"/>
      <c r="I501" s="463"/>
      <c r="J501" s="241"/>
      <c r="K501" s="426"/>
      <c r="L501" s="1067"/>
      <c r="M501" s="1067"/>
      <c r="N501" s="1067"/>
      <c r="O501" s="1067"/>
      <c r="P501" s="320"/>
      <c r="Q501" s="320"/>
      <c r="R501" s="240"/>
      <c r="S501" s="672"/>
      <c r="T501" s="673"/>
      <c r="U501" s="687"/>
      <c r="V501" s="686"/>
    </row>
    <row r="502" spans="1:22" ht="33.950000000000003" customHeight="1" x14ac:dyDescent="0.25">
      <c r="A502" s="46"/>
      <c r="B502" s="142"/>
      <c r="C502" s="1065"/>
      <c r="D502" s="1066"/>
      <c r="E502" s="217"/>
      <c r="F502" s="482"/>
      <c r="G502" s="241"/>
      <c r="H502" s="194"/>
      <c r="I502" s="463"/>
      <c r="J502" s="241"/>
      <c r="K502" s="426"/>
      <c r="L502" s="1067"/>
      <c r="M502" s="1067"/>
      <c r="N502" s="1067"/>
      <c r="O502" s="1067"/>
      <c r="P502" s="320"/>
      <c r="Q502" s="320"/>
      <c r="R502" s="240"/>
      <c r="S502" s="672"/>
      <c r="T502" s="673"/>
      <c r="U502" s="687"/>
      <c r="V502" s="686"/>
    </row>
    <row r="503" spans="1:22" ht="33.950000000000003" customHeight="1" x14ac:dyDescent="0.25">
      <c r="A503" s="46"/>
      <c r="B503" s="142"/>
      <c r="C503" s="1065"/>
      <c r="D503" s="1066"/>
      <c r="E503" s="217"/>
      <c r="F503" s="482"/>
      <c r="G503" s="241"/>
      <c r="H503" s="194"/>
      <c r="I503" s="463"/>
      <c r="J503" s="241"/>
      <c r="K503" s="426"/>
      <c r="L503" s="1067"/>
      <c r="M503" s="1067"/>
      <c r="N503" s="1067"/>
      <c r="O503" s="1067"/>
      <c r="P503" s="320"/>
      <c r="Q503" s="320"/>
      <c r="R503" s="240"/>
      <c r="S503" s="672"/>
      <c r="T503" s="673"/>
      <c r="U503" s="687"/>
      <c r="V503" s="686"/>
    </row>
    <row r="504" spans="1:22" ht="33.950000000000003" customHeight="1" x14ac:dyDescent="0.25">
      <c r="A504" s="46"/>
      <c r="B504" s="142"/>
      <c r="C504" s="1065"/>
      <c r="D504" s="1066"/>
      <c r="E504" s="217"/>
      <c r="F504" s="482"/>
      <c r="G504" s="241"/>
      <c r="H504" s="194"/>
      <c r="I504" s="463"/>
      <c r="J504" s="241"/>
      <c r="K504" s="426"/>
      <c r="L504" s="1067"/>
      <c r="M504" s="1067"/>
      <c r="N504" s="1067"/>
      <c r="O504" s="1067"/>
      <c r="P504" s="320"/>
      <c r="Q504" s="320"/>
      <c r="R504" s="240"/>
      <c r="S504" s="672"/>
      <c r="T504" s="673"/>
      <c r="U504" s="687"/>
      <c r="V504" s="686"/>
    </row>
    <row r="505" spans="1:22" ht="33.950000000000003" customHeight="1" x14ac:dyDescent="0.25">
      <c r="A505" s="46"/>
      <c r="B505" s="142"/>
      <c r="C505" s="1065"/>
      <c r="D505" s="1066"/>
      <c r="E505" s="217"/>
      <c r="F505" s="482"/>
      <c r="G505" s="241"/>
      <c r="H505" s="194"/>
      <c r="I505" s="463"/>
      <c r="J505" s="241"/>
      <c r="K505" s="426"/>
      <c r="L505" s="1067"/>
      <c r="M505" s="1067"/>
      <c r="N505" s="1067"/>
      <c r="O505" s="1067"/>
      <c r="P505" s="320"/>
      <c r="Q505" s="320"/>
      <c r="R505" s="240"/>
      <c r="S505" s="672"/>
      <c r="T505" s="673"/>
      <c r="U505" s="687"/>
      <c r="V505" s="686"/>
    </row>
    <row r="506" spans="1:22" ht="33.950000000000003" customHeight="1" x14ac:dyDescent="0.25">
      <c r="A506" s="46"/>
      <c r="B506" s="142"/>
      <c r="C506" s="1065"/>
      <c r="D506" s="1066"/>
      <c r="E506" s="217"/>
      <c r="F506" s="482"/>
      <c r="G506" s="241"/>
      <c r="H506" s="194"/>
      <c r="I506" s="463"/>
      <c r="J506" s="241"/>
      <c r="K506" s="426"/>
      <c r="L506" s="1067"/>
      <c r="M506" s="1067"/>
      <c r="N506" s="1067"/>
      <c r="O506" s="1067"/>
      <c r="P506" s="320"/>
      <c r="Q506" s="320"/>
      <c r="R506" s="240"/>
      <c r="S506" s="672"/>
      <c r="T506" s="673"/>
      <c r="U506" s="687"/>
      <c r="V506" s="686"/>
    </row>
    <row r="507" spans="1:22" ht="33.950000000000003" customHeight="1" x14ac:dyDescent="0.25">
      <c r="A507" s="46"/>
      <c r="B507" s="142"/>
      <c r="C507" s="1065"/>
      <c r="D507" s="1066"/>
      <c r="E507" s="217"/>
      <c r="F507" s="482"/>
      <c r="G507" s="241"/>
      <c r="H507" s="194"/>
      <c r="I507" s="463"/>
      <c r="J507" s="241"/>
      <c r="K507" s="426"/>
      <c r="L507" s="1067"/>
      <c r="M507" s="1067"/>
      <c r="N507" s="1067"/>
      <c r="O507" s="1067"/>
      <c r="P507" s="320"/>
      <c r="Q507" s="320"/>
      <c r="R507" s="240"/>
      <c r="S507" s="672"/>
      <c r="T507" s="673"/>
      <c r="U507" s="687"/>
      <c r="V507" s="686"/>
    </row>
    <row r="508" spans="1:22" ht="33.950000000000003" customHeight="1" x14ac:dyDescent="0.25">
      <c r="A508" s="46"/>
      <c r="B508" s="142"/>
      <c r="C508" s="1065"/>
      <c r="D508" s="1066"/>
      <c r="E508" s="217"/>
      <c r="F508" s="482"/>
      <c r="G508" s="241"/>
      <c r="H508" s="194"/>
      <c r="I508" s="463"/>
      <c r="J508" s="241"/>
      <c r="K508" s="426"/>
      <c r="L508" s="1067"/>
      <c r="M508" s="1067"/>
      <c r="N508" s="1067"/>
      <c r="O508" s="1067"/>
      <c r="P508" s="320"/>
      <c r="Q508" s="320"/>
      <c r="R508" s="240"/>
      <c r="S508" s="672"/>
      <c r="T508" s="673"/>
      <c r="U508" s="687"/>
      <c r="V508" s="686"/>
    </row>
    <row r="509" spans="1:22" ht="33.950000000000003" customHeight="1" x14ac:dyDescent="0.25">
      <c r="A509" s="46"/>
      <c r="B509" s="142"/>
      <c r="C509" s="1065"/>
      <c r="D509" s="1066"/>
      <c r="E509" s="217"/>
      <c r="F509" s="482"/>
      <c r="G509" s="241"/>
      <c r="H509" s="194"/>
      <c r="I509" s="463"/>
      <c r="J509" s="241"/>
      <c r="K509" s="426"/>
      <c r="L509" s="1067"/>
      <c r="M509" s="1067"/>
      <c r="N509" s="1067"/>
      <c r="O509" s="1067"/>
      <c r="P509" s="320"/>
      <c r="Q509" s="320"/>
      <c r="R509" s="240"/>
      <c r="S509" s="672"/>
      <c r="T509" s="673"/>
      <c r="U509" s="687"/>
      <c r="V509" s="686"/>
    </row>
    <row r="510" spans="1:22" ht="33.950000000000003" customHeight="1" x14ac:dyDescent="0.25">
      <c r="A510" s="46"/>
      <c r="B510" s="142"/>
      <c r="C510" s="1065"/>
      <c r="D510" s="1066"/>
      <c r="E510" s="217"/>
      <c r="F510" s="482"/>
      <c r="G510" s="241"/>
      <c r="H510" s="194"/>
      <c r="I510" s="463"/>
      <c r="J510" s="241"/>
      <c r="K510" s="426"/>
      <c r="L510" s="1067"/>
      <c r="M510" s="1067"/>
      <c r="N510" s="1067"/>
      <c r="O510" s="1067"/>
      <c r="P510" s="320"/>
      <c r="Q510" s="320"/>
      <c r="R510" s="240"/>
      <c r="S510" s="672"/>
      <c r="T510" s="673"/>
      <c r="U510" s="687"/>
      <c r="V510" s="686"/>
    </row>
    <row r="511" spans="1:22" ht="33.950000000000003" customHeight="1" x14ac:dyDescent="0.25">
      <c r="A511" s="46"/>
      <c r="B511" s="142"/>
      <c r="C511" s="1065"/>
      <c r="D511" s="1066"/>
      <c r="E511" s="217"/>
      <c r="F511" s="482"/>
      <c r="G511" s="241"/>
      <c r="H511" s="194"/>
      <c r="I511" s="463"/>
      <c r="J511" s="241"/>
      <c r="K511" s="426"/>
      <c r="L511" s="1067"/>
      <c r="M511" s="1067"/>
      <c r="N511" s="1067"/>
      <c r="O511" s="1067"/>
      <c r="P511" s="320"/>
      <c r="Q511" s="320"/>
      <c r="R511" s="240"/>
      <c r="S511" s="672"/>
      <c r="T511" s="673"/>
      <c r="U511" s="687"/>
      <c r="V511" s="686"/>
    </row>
    <row r="512" spans="1:22" ht="33.950000000000003" customHeight="1" x14ac:dyDescent="0.25">
      <c r="A512" s="46"/>
      <c r="B512" s="142"/>
      <c r="C512" s="1065"/>
      <c r="D512" s="1066"/>
      <c r="E512" s="217"/>
      <c r="F512" s="482"/>
      <c r="G512" s="241"/>
      <c r="H512" s="474"/>
      <c r="I512" s="463"/>
      <c r="J512" s="241"/>
      <c r="K512" s="426"/>
      <c r="L512" s="1067"/>
      <c r="M512" s="1067"/>
      <c r="N512" s="1067"/>
      <c r="O512" s="1067"/>
      <c r="P512" s="320"/>
      <c r="Q512" s="474"/>
      <c r="R512" s="240"/>
      <c r="S512" s="672"/>
      <c r="T512" s="673"/>
      <c r="U512" s="687"/>
      <c r="V512" s="686"/>
    </row>
    <row r="513" spans="1:25" ht="21.75" hidden="1" customHeight="1" x14ac:dyDescent="0.25">
      <c r="A513" s="46"/>
      <c r="B513" s="604"/>
      <c r="C513" s="605"/>
      <c r="D513" s="605"/>
      <c r="E513" s="607"/>
      <c r="F513" s="474"/>
      <c r="G513" s="607" t="s">
        <v>638</v>
      </c>
      <c r="H513" s="474">
        <f>COUNTIFS($F$13:$F$512,"Sustantivo",$H$13:$H$512,"1",$R$13:$R$512,"Terminación de contratos de servicios ocasionales por cierre de brecha PTH",$U$13:$U$512,"SI")</f>
        <v>0</v>
      </c>
      <c r="I513" s="607" t="s">
        <v>637</v>
      </c>
      <c r="J513" s="474">
        <f>COUNTIFS($F$13:$F$512,"Adjetivo",$H$13:$H$512,"1",$R$13:$R$512,"Terminación de contratos de servicios ocasionales por cierre de brecha PTH",$U$13:$U$512,"SI")</f>
        <v>0</v>
      </c>
      <c r="K513" s="1063" t="s">
        <v>636</v>
      </c>
      <c r="L513" s="1063"/>
      <c r="M513" s="1063"/>
      <c r="N513" s="1068">
        <f>COUNTIFS($F$13:$F$512,"Adjetivo",$H$13:$H$512,"1",$R$13:$R$512,"CSO - Diferencia en la brecha - Art. 58 LOSEP",$U$13:$U$512,"SI")</f>
        <v>0</v>
      </c>
      <c r="O513" s="1069"/>
      <c r="P513" s="606" t="s">
        <v>635</v>
      </c>
      <c r="Q513" s="474">
        <f>COUNTIFS($F$13:$F$512,"Adjetivo",$H$13:$H$512,"1",$R$13:$R$512,"Terminación de contratos de servicios ocasionales PEA",$U$13:$U$512,"SI")</f>
        <v>0</v>
      </c>
      <c r="R513" s="1063" t="s">
        <v>634</v>
      </c>
      <c r="S513" s="1063"/>
      <c r="T513" s="474">
        <f>COUNTIFS($F$13:$F$512,"Sustantivo",$H$13:$H$512,"1",$R$13:$R$512,"CSO - Diferencia en la brecha - Art. 58 LOSEP",$U$13:$U$512,"SI")</f>
        <v>0</v>
      </c>
      <c r="U513" s="687"/>
      <c r="V513" s="686"/>
      <c r="W513" s="1064" t="s">
        <v>530</v>
      </c>
      <c r="X513" s="1064"/>
      <c r="Y513" s="474">
        <f>COUNTIFS($F$13:$F$512,"Gobernante",$R$13:$R$512,"CSO - Diferencia en la brecha - Art. 58 LOSEP")</f>
        <v>0</v>
      </c>
    </row>
    <row r="514" spans="1:25" ht="21.75" hidden="1" customHeight="1" x14ac:dyDescent="0.25">
      <c r="A514" s="46"/>
      <c r="B514" s="604"/>
      <c r="C514" s="605"/>
      <c r="D514" s="605"/>
      <c r="E514" s="607"/>
      <c r="F514" s="474"/>
      <c r="G514" s="607" t="s">
        <v>639</v>
      </c>
      <c r="H514" s="474">
        <f>COUNTIFS($F$13:$F$512,"Sustantivo",$H$13:$H$512,"1",$R$13:$R$512,"Terminación de contratos de servicios ocasionales por cierre de brecha PTH",$U$13:$U$512,"NO")</f>
        <v>0</v>
      </c>
      <c r="I514" s="607" t="s">
        <v>640</v>
      </c>
      <c r="J514" s="474">
        <f>COUNTIFS($F$13:$F$512,"Adjetivo",$H$13:$H$512,"1",$R$13:$R$512,"Terminación de contratos de servicios ocasionales por cierre de brecha PTH",$U$13:$U$512,"NO")</f>
        <v>0</v>
      </c>
      <c r="K514" s="1063" t="s">
        <v>641</v>
      </c>
      <c r="L514" s="1063"/>
      <c r="M514" s="1063"/>
      <c r="N514" s="1068">
        <f>COUNTIFS($F$13:$F$512,"Adjetivo",$H$13:$H$512,"1",$R$13:$R$512,"CSO - Diferencia en la brecha - Art. 58 LOSEP",$U$13:$U$512,"NO")</f>
        <v>0</v>
      </c>
      <c r="O514" s="1069"/>
      <c r="P514" s="606" t="s">
        <v>642</v>
      </c>
      <c r="Q514" s="474">
        <f>COUNTIFS($F$13:$F$512,"Adjetivo",$H$13:$H$512,"1",$R$13:$R$512,"Terminación de contratos de servicios ocasionales PEA",$U$13:$U$512,"NO")</f>
        <v>0</v>
      </c>
      <c r="R514" s="1063" t="s">
        <v>643</v>
      </c>
      <c r="S514" s="1063"/>
      <c r="T514" s="474">
        <f>COUNTIFS($F$13:$F$512,"Sustantivo",$H$13:$H$512,"1",$R$13:$R$512,"CSO - Diferencia en la brecha - Art. 58 LOSEP",$U$13:$U$512,"NO")</f>
        <v>0</v>
      </c>
      <c r="U514" s="687"/>
      <c r="V514" s="686"/>
      <c r="W514" s="1064" t="s">
        <v>530</v>
      </c>
      <c r="X514" s="1064"/>
      <c r="Y514" s="474">
        <f>COUNTIFS($F$13:$F$512,"Gobernante",$R$13:$R$512,"CSO - Diferencia en la brecha - Art. 58 LOSEP")</f>
        <v>0</v>
      </c>
    </row>
    <row r="515" spans="1:25" ht="21.75" customHeight="1" x14ac:dyDescent="0.25">
      <c r="A515" s="46"/>
      <c r="B515" s="1078" t="s">
        <v>88</v>
      </c>
      <c r="C515" s="1079"/>
      <c r="D515" s="1079"/>
      <c r="E515" s="1079"/>
      <c r="F515" s="1079"/>
      <c r="G515" s="1079"/>
      <c r="H515" s="1079"/>
      <c r="I515" s="1079"/>
      <c r="J515" s="1079"/>
      <c r="K515" s="1079"/>
      <c r="L515" s="1079"/>
      <c r="M515" s="1079"/>
      <c r="N515" s="1079"/>
      <c r="O515" s="1079"/>
      <c r="P515" s="1080"/>
      <c r="Q515" s="1057" t="s">
        <v>558</v>
      </c>
      <c r="R515" s="1057"/>
      <c r="S515" s="1057"/>
      <c r="T515" s="710">
        <f>T514+N514</f>
        <v>0</v>
      </c>
      <c r="U515" s="710">
        <f>T513+N513</f>
        <v>0</v>
      </c>
      <c r="V515" s="686"/>
    </row>
    <row r="516" spans="1:25" ht="21.75" customHeight="1" x14ac:dyDescent="0.25">
      <c r="A516" s="46"/>
      <c r="B516" s="237"/>
      <c r="C516" s="237"/>
      <c r="D516" s="237"/>
      <c r="E516" s="237"/>
      <c r="F516" s="237"/>
      <c r="G516" s="237"/>
      <c r="H516" s="237"/>
      <c r="I516" s="237"/>
      <c r="J516" s="196"/>
      <c r="K516" s="196"/>
      <c r="L516" s="196"/>
      <c r="M516" s="196"/>
      <c r="N516" s="196"/>
      <c r="O516" s="196"/>
      <c r="Q516" s="1057" t="s">
        <v>318</v>
      </c>
      <c r="R516" s="1057"/>
      <c r="S516" s="1057"/>
      <c r="T516" s="238">
        <f>SUMIFS($H$13:$H$512,$R$13:$R$512,"CSO Art.  58 LOSEP (Actuales)",$U$13:$U$512,"NO")</f>
        <v>0</v>
      </c>
      <c r="U516" s="238">
        <f>SUMIFS($H$13:$H$512,$R$13:$R$512,"CSO Art.  58 LOSEP (Actuales)",$U$13:$U$512,"SI")</f>
        <v>0</v>
      </c>
      <c r="V516" s="686"/>
    </row>
    <row r="517" spans="1:25" ht="21.75" customHeight="1" x14ac:dyDescent="0.25">
      <c r="A517" s="46"/>
      <c r="B517" s="237"/>
      <c r="C517" s="237"/>
      <c r="D517" s="237"/>
      <c r="E517" s="237"/>
      <c r="F517" s="237"/>
      <c r="G517" s="237"/>
      <c r="H517" s="237"/>
      <c r="I517" s="237"/>
      <c r="J517" s="196"/>
      <c r="K517" s="196"/>
      <c r="L517" s="196"/>
      <c r="M517" s="196"/>
      <c r="N517" s="196"/>
      <c r="O517" s="196"/>
      <c r="Q517" s="1057" t="s">
        <v>446</v>
      </c>
      <c r="R517" s="1057"/>
      <c r="S517" s="1057"/>
      <c r="T517" s="238">
        <f>H514+J514</f>
        <v>0</v>
      </c>
      <c r="U517" s="238">
        <f>H513+J513</f>
        <v>0</v>
      </c>
      <c r="V517" s="686"/>
    </row>
    <row r="518" spans="1:25" ht="21.75" customHeight="1" x14ac:dyDescent="0.25">
      <c r="A518" s="46"/>
      <c r="B518" s="237"/>
      <c r="C518" s="237"/>
      <c r="D518" s="237"/>
      <c r="E518" s="237"/>
      <c r="F518" s="237"/>
      <c r="G518" s="237"/>
      <c r="H518" s="237"/>
      <c r="I518" s="237"/>
      <c r="J518" s="196"/>
      <c r="K518" s="196"/>
      <c r="L518" s="196"/>
      <c r="M518" s="196"/>
      <c r="N518" s="196"/>
      <c r="O518" s="196"/>
      <c r="Q518" s="1057" t="s">
        <v>447</v>
      </c>
      <c r="R518" s="1057"/>
      <c r="S518" s="1057"/>
      <c r="T518" s="238">
        <f>Q514</f>
        <v>0</v>
      </c>
      <c r="U518" s="238">
        <f>Q513</f>
        <v>0</v>
      </c>
      <c r="V518" s="686"/>
    </row>
    <row r="519" spans="1:25" ht="21.75" customHeight="1" x14ac:dyDescent="0.25">
      <c r="A519" s="46"/>
      <c r="B519" s="123"/>
      <c r="C519" s="123"/>
      <c r="D519" s="123"/>
      <c r="E519" s="123"/>
      <c r="F519" s="123"/>
      <c r="G519" s="123"/>
      <c r="H519" s="123"/>
      <c r="I519" s="123"/>
      <c r="J519" s="196"/>
      <c r="K519" s="196"/>
      <c r="L519" s="196"/>
      <c r="M519" s="196"/>
      <c r="N519" s="196"/>
      <c r="O519" s="196"/>
      <c r="Q519" s="1057" t="s">
        <v>88</v>
      </c>
      <c r="R519" s="1057"/>
      <c r="S519" s="1057"/>
      <c r="T519" s="452">
        <f>SUM(T515:T518)</f>
        <v>0</v>
      </c>
      <c r="U519" s="452">
        <f>SUM(U515:U518)</f>
        <v>0</v>
      </c>
      <c r="V519" s="686"/>
    </row>
    <row r="520" spans="1:25" ht="13.5" customHeight="1" x14ac:dyDescent="0.25">
      <c r="J520" s="197"/>
      <c r="K520" s="197"/>
      <c r="L520" s="197"/>
      <c r="M520" s="197"/>
      <c r="N520" s="197"/>
      <c r="O520" s="197"/>
      <c r="P520" s="197"/>
      <c r="Q520" s="197"/>
      <c r="R520" s="197"/>
      <c r="S520" s="197"/>
      <c r="T520" s="41"/>
      <c r="U520" s="1082" t="s">
        <v>615</v>
      </c>
      <c r="V520" s="686"/>
    </row>
    <row r="521" spans="1:25" ht="13.5" customHeight="1" x14ac:dyDescent="0.25">
      <c r="T521" s="41"/>
      <c r="U521" s="1082"/>
      <c r="V521" s="686"/>
    </row>
    <row r="522" spans="1:25" ht="13.5" customHeight="1" x14ac:dyDescent="0.25">
      <c r="D522" s="1083"/>
      <c r="E522" s="1083"/>
      <c r="F522" s="1083"/>
      <c r="G522" s="1083"/>
      <c r="H522" s="1083"/>
      <c r="I522" s="1083"/>
      <c r="T522" s="41"/>
      <c r="V522" s="686"/>
    </row>
    <row r="523" spans="1:25" ht="13.5" customHeight="1" x14ac:dyDescent="0.25">
      <c r="D523" s="1081" t="s">
        <v>231</v>
      </c>
      <c r="E523" s="1081"/>
      <c r="F523" s="1081"/>
      <c r="G523" s="1081"/>
      <c r="H523" s="1081"/>
      <c r="I523" s="1081"/>
      <c r="T523" s="41"/>
      <c r="V523" s="686"/>
    </row>
    <row r="524" spans="1:25" ht="13.5" customHeight="1" x14ac:dyDescent="0.25">
      <c r="T524" s="41"/>
      <c r="V524" s="41"/>
    </row>
  </sheetData>
  <sheetProtection algorithmName="SHA-512" hashValue="kSUADemk+87d6OMVAJ26slGrNt/BlMT5tBUuO0SVikcQ47pw3tXA/dr8LmcqBjYBzwYGS4WM3YQIrg1rw0GaLQ==" saltValue="AWoBEJxWwqdZNpY3wiSOqw==" spinCount="100000" sheet="1" deleteRows="0" autoFilter="0" pivotTables="0"/>
  <protectedRanges>
    <protectedRange sqref="B13:B514" name="Rango3_1"/>
    <protectedRange sqref="A7:B9 T7 K9:T9 G9:H9 H7 E7:F7 J7 K7:L8 N8:T8 O7:P7 W7:AN7 W8:AM9" name="Rango2_1"/>
    <protectedRange sqref="U7:U9" name="Rango2_2"/>
  </protectedRanges>
  <mergeCells count="1552">
    <mergeCell ref="Q515:S515"/>
    <mergeCell ref="Q516:S516"/>
    <mergeCell ref="Q517:S517"/>
    <mergeCell ref="Q518:S518"/>
    <mergeCell ref="Q519:S519"/>
    <mergeCell ref="U520:U521"/>
    <mergeCell ref="L476:M476"/>
    <mergeCell ref="N476:O476"/>
    <mergeCell ref="L471:M471"/>
    <mergeCell ref="N471:O471"/>
    <mergeCell ref="L472:M472"/>
    <mergeCell ref="N472:O472"/>
    <mergeCell ref="W514:X514"/>
    <mergeCell ref="L506:M506"/>
    <mergeCell ref="N506:O506"/>
    <mergeCell ref="D522:I522"/>
    <mergeCell ref="C505:D505"/>
    <mergeCell ref="C506:D506"/>
    <mergeCell ref="L480:M480"/>
    <mergeCell ref="N480:O480"/>
    <mergeCell ref="L481:M481"/>
    <mergeCell ref="N481:O481"/>
    <mergeCell ref="L498:M498"/>
    <mergeCell ref="N498:O498"/>
    <mergeCell ref="L499:M499"/>
    <mergeCell ref="N499:O499"/>
    <mergeCell ref="L500:M500"/>
    <mergeCell ref="N500:O500"/>
    <mergeCell ref="L490:M490"/>
    <mergeCell ref="N490:O490"/>
    <mergeCell ref="L491:M491"/>
    <mergeCell ref="N503:O503"/>
    <mergeCell ref="D523:I523"/>
    <mergeCell ref="L507:M507"/>
    <mergeCell ref="N507:O507"/>
    <mergeCell ref="L508:M508"/>
    <mergeCell ref="N508:O508"/>
    <mergeCell ref="L509:M509"/>
    <mergeCell ref="N509:O509"/>
    <mergeCell ref="L510:M510"/>
    <mergeCell ref="N510:O510"/>
    <mergeCell ref="L511:M511"/>
    <mergeCell ref="N511:O511"/>
    <mergeCell ref="L512:M512"/>
    <mergeCell ref="N512:O512"/>
    <mergeCell ref="C509:D509"/>
    <mergeCell ref="C507:D507"/>
    <mergeCell ref="C508:D508"/>
    <mergeCell ref="C510:D510"/>
    <mergeCell ref="C511:D511"/>
    <mergeCell ref="C512:D512"/>
    <mergeCell ref="K514:M514"/>
    <mergeCell ref="K513:M513"/>
    <mergeCell ref="N513:O513"/>
    <mergeCell ref="L504:M504"/>
    <mergeCell ref="N504:O504"/>
    <mergeCell ref="L505:M505"/>
    <mergeCell ref="N505:O505"/>
    <mergeCell ref="B515:P515"/>
    <mergeCell ref="N502:O502"/>
    <mergeCell ref="L449:M449"/>
    <mergeCell ref="N449:O449"/>
    <mergeCell ref="L450:M450"/>
    <mergeCell ref="N450:O450"/>
    <mergeCell ref="L451:M451"/>
    <mergeCell ref="N451:O451"/>
    <mergeCell ref="L462:M462"/>
    <mergeCell ref="N462:O462"/>
    <mergeCell ref="L452:M452"/>
    <mergeCell ref="N452:O452"/>
    <mergeCell ref="L453:M453"/>
    <mergeCell ref="N453:O453"/>
    <mergeCell ref="N477:O477"/>
    <mergeCell ref="L478:M478"/>
    <mergeCell ref="N478:O478"/>
    <mergeCell ref="L479:M479"/>
    <mergeCell ref="N479:O479"/>
    <mergeCell ref="L467:M467"/>
    <mergeCell ref="N491:O491"/>
    <mergeCell ref="L496:M496"/>
    <mergeCell ref="N496:O496"/>
    <mergeCell ref="L497:M497"/>
    <mergeCell ref="N497:O497"/>
    <mergeCell ref="N464:O464"/>
    <mergeCell ref="L483:M483"/>
    <mergeCell ref="N483:O483"/>
    <mergeCell ref="L421:M421"/>
    <mergeCell ref="N421:O421"/>
    <mergeCell ref="L422:M422"/>
    <mergeCell ref="N422:O422"/>
    <mergeCell ref="L423:M423"/>
    <mergeCell ref="N423:O423"/>
    <mergeCell ref="L424:M424"/>
    <mergeCell ref="N424:O424"/>
    <mergeCell ref="L425:M425"/>
    <mergeCell ref="N425:O425"/>
    <mergeCell ref="L434:M434"/>
    <mergeCell ref="N434:O434"/>
    <mergeCell ref="L435:M435"/>
    <mergeCell ref="N467:O467"/>
    <mergeCell ref="L468:M468"/>
    <mergeCell ref="N468:O468"/>
    <mergeCell ref="L469:M469"/>
    <mergeCell ref="N469:O469"/>
    <mergeCell ref="N431:O431"/>
    <mergeCell ref="L432:M432"/>
    <mergeCell ref="N432:O432"/>
    <mergeCell ref="L465:M465"/>
    <mergeCell ref="N465:O465"/>
    <mergeCell ref="L466:M466"/>
    <mergeCell ref="N466:O466"/>
    <mergeCell ref="L455:M455"/>
    <mergeCell ref="N455:O455"/>
    <mergeCell ref="L456:M456"/>
    <mergeCell ref="N456:O456"/>
    <mergeCell ref="L457:M457"/>
    <mergeCell ref="N457:O457"/>
    <mergeCell ref="L458:M458"/>
    <mergeCell ref="L346:M346"/>
    <mergeCell ref="N346:O346"/>
    <mergeCell ref="L347:M347"/>
    <mergeCell ref="N347:O347"/>
    <mergeCell ref="L348:M348"/>
    <mergeCell ref="N348:O348"/>
    <mergeCell ref="L349:M349"/>
    <mergeCell ref="N349:O349"/>
    <mergeCell ref="L350:M350"/>
    <mergeCell ref="N350:O350"/>
    <mergeCell ref="L351:M351"/>
    <mergeCell ref="N351:O351"/>
    <mergeCell ref="L375:M375"/>
    <mergeCell ref="N375:O375"/>
    <mergeCell ref="L376:M376"/>
    <mergeCell ref="N376:O376"/>
    <mergeCell ref="N460:O460"/>
    <mergeCell ref="L439:M439"/>
    <mergeCell ref="L444:M444"/>
    <mergeCell ref="N444:O444"/>
    <mergeCell ref="L445:M445"/>
    <mergeCell ref="N445:O445"/>
    <mergeCell ref="L446:M446"/>
    <mergeCell ref="N446:O446"/>
    <mergeCell ref="L447:M447"/>
    <mergeCell ref="N447:O447"/>
    <mergeCell ref="L448:M448"/>
    <mergeCell ref="N448:O448"/>
    <mergeCell ref="N416:O416"/>
    <mergeCell ref="L420:M420"/>
    <mergeCell ref="N420:O420"/>
    <mergeCell ref="L454:M454"/>
    <mergeCell ref="N374:O374"/>
    <mergeCell ref="N363:O363"/>
    <mergeCell ref="L364:M364"/>
    <mergeCell ref="N364:O364"/>
    <mergeCell ref="L365:M365"/>
    <mergeCell ref="N365:O365"/>
    <mergeCell ref="L366:M366"/>
    <mergeCell ref="N366:O366"/>
    <mergeCell ref="L367:M367"/>
    <mergeCell ref="N367:O367"/>
    <mergeCell ref="L368:M368"/>
    <mergeCell ref="N368:O368"/>
    <mergeCell ref="L272:M272"/>
    <mergeCell ref="N272:O272"/>
    <mergeCell ref="L273:M273"/>
    <mergeCell ref="N273:O273"/>
    <mergeCell ref="L274:M274"/>
    <mergeCell ref="N274:O274"/>
    <mergeCell ref="L275:M275"/>
    <mergeCell ref="N275:O275"/>
    <mergeCell ref="L276:M276"/>
    <mergeCell ref="N276:O276"/>
    <mergeCell ref="L277:M277"/>
    <mergeCell ref="N277:O277"/>
    <mergeCell ref="L278:M278"/>
    <mergeCell ref="N278:O278"/>
    <mergeCell ref="L343:M343"/>
    <mergeCell ref="N343:O343"/>
    <mergeCell ref="L344:M344"/>
    <mergeCell ref="N344:O344"/>
    <mergeCell ref="L345:M345"/>
    <mergeCell ref="N345:O345"/>
    <mergeCell ref="L263:M263"/>
    <mergeCell ref="N263:O263"/>
    <mergeCell ref="L264:M264"/>
    <mergeCell ref="N264:O264"/>
    <mergeCell ref="L265:M265"/>
    <mergeCell ref="N265:O265"/>
    <mergeCell ref="L266:M266"/>
    <mergeCell ref="N266:O266"/>
    <mergeCell ref="L267:M267"/>
    <mergeCell ref="N267:O267"/>
    <mergeCell ref="L268:M268"/>
    <mergeCell ref="N268:O268"/>
    <mergeCell ref="L269:M269"/>
    <mergeCell ref="N269:O269"/>
    <mergeCell ref="L270:M270"/>
    <mergeCell ref="N270:O270"/>
    <mergeCell ref="L271:M271"/>
    <mergeCell ref="N271:O271"/>
    <mergeCell ref="L207:M207"/>
    <mergeCell ref="N207:O207"/>
    <mergeCell ref="N210:O210"/>
    <mergeCell ref="L211:M211"/>
    <mergeCell ref="N211:O211"/>
    <mergeCell ref="L212:M212"/>
    <mergeCell ref="N212:O212"/>
    <mergeCell ref="L213:M213"/>
    <mergeCell ref="N213:O213"/>
    <mergeCell ref="L214:M214"/>
    <mergeCell ref="N214:O214"/>
    <mergeCell ref="L215:M215"/>
    <mergeCell ref="N215:O215"/>
    <mergeCell ref="L216:M216"/>
    <mergeCell ref="N216:O216"/>
    <mergeCell ref="L217:M217"/>
    <mergeCell ref="N217:O217"/>
    <mergeCell ref="L208:M208"/>
    <mergeCell ref="N208:O208"/>
    <mergeCell ref="L209:M209"/>
    <mergeCell ref="N209:O209"/>
    <mergeCell ref="L210:M210"/>
    <mergeCell ref="L198:M198"/>
    <mergeCell ref="N198:O198"/>
    <mergeCell ref="L199:M199"/>
    <mergeCell ref="N199:O199"/>
    <mergeCell ref="L200:M200"/>
    <mergeCell ref="N200:O200"/>
    <mergeCell ref="L201:M201"/>
    <mergeCell ref="N201:O201"/>
    <mergeCell ref="L202:M202"/>
    <mergeCell ref="N202:O202"/>
    <mergeCell ref="L203:M203"/>
    <mergeCell ref="N203:O203"/>
    <mergeCell ref="L204:M204"/>
    <mergeCell ref="N204:O204"/>
    <mergeCell ref="L205:M205"/>
    <mergeCell ref="N205:O205"/>
    <mergeCell ref="L206:M206"/>
    <mergeCell ref="N206:O206"/>
    <mergeCell ref="L187:M187"/>
    <mergeCell ref="N187:O187"/>
    <mergeCell ref="L190:M190"/>
    <mergeCell ref="N190:O190"/>
    <mergeCell ref="L191:M191"/>
    <mergeCell ref="N191:O191"/>
    <mergeCell ref="L192:M192"/>
    <mergeCell ref="N192:O192"/>
    <mergeCell ref="L193:M193"/>
    <mergeCell ref="N193:O193"/>
    <mergeCell ref="L194:M194"/>
    <mergeCell ref="N194:O194"/>
    <mergeCell ref="L195:M195"/>
    <mergeCell ref="N195:O195"/>
    <mergeCell ref="L196:M196"/>
    <mergeCell ref="N196:O196"/>
    <mergeCell ref="L197:M197"/>
    <mergeCell ref="N197:O197"/>
    <mergeCell ref="L159:M159"/>
    <mergeCell ref="N159:O159"/>
    <mergeCell ref="L160:M160"/>
    <mergeCell ref="N160:O160"/>
    <mergeCell ref="L180:M180"/>
    <mergeCell ref="N180:O180"/>
    <mergeCell ref="L181:M181"/>
    <mergeCell ref="N181:O181"/>
    <mergeCell ref="L182:M182"/>
    <mergeCell ref="N182:O182"/>
    <mergeCell ref="L183:M183"/>
    <mergeCell ref="N183:O183"/>
    <mergeCell ref="L184:M184"/>
    <mergeCell ref="N184:O184"/>
    <mergeCell ref="L185:M185"/>
    <mergeCell ref="N185:O185"/>
    <mergeCell ref="L186:M186"/>
    <mergeCell ref="N186:O186"/>
    <mergeCell ref="L172:M172"/>
    <mergeCell ref="N172:O172"/>
    <mergeCell ref="L173:M173"/>
    <mergeCell ref="N173:O173"/>
    <mergeCell ref="L174:M174"/>
    <mergeCell ref="N174:O174"/>
    <mergeCell ref="L179:M179"/>
    <mergeCell ref="N179:O179"/>
    <mergeCell ref="L161:M161"/>
    <mergeCell ref="N161:O161"/>
    <mergeCell ref="L166:M166"/>
    <mergeCell ref="N166:O166"/>
    <mergeCell ref="L167:M167"/>
    <mergeCell ref="N167:O167"/>
    <mergeCell ref="L144:M144"/>
    <mergeCell ref="N144:O144"/>
    <mergeCell ref="L145:M145"/>
    <mergeCell ref="N145:O145"/>
    <mergeCell ref="L146:M146"/>
    <mergeCell ref="N146:O146"/>
    <mergeCell ref="L147:M147"/>
    <mergeCell ref="N147:O147"/>
    <mergeCell ref="L142:M142"/>
    <mergeCell ref="N142:O142"/>
    <mergeCell ref="L148:M148"/>
    <mergeCell ref="N148:O148"/>
    <mergeCell ref="L153:M153"/>
    <mergeCell ref="N153:O153"/>
    <mergeCell ref="L154:M154"/>
    <mergeCell ref="N154:O154"/>
    <mergeCell ref="L155:M155"/>
    <mergeCell ref="N155:O155"/>
    <mergeCell ref="L149:M149"/>
    <mergeCell ref="N149:O149"/>
    <mergeCell ref="L150:M150"/>
    <mergeCell ref="N150:O150"/>
    <mergeCell ref="L151:M151"/>
    <mergeCell ref="N151:O151"/>
    <mergeCell ref="L152:M152"/>
    <mergeCell ref="N152:O152"/>
    <mergeCell ref="L118:M118"/>
    <mergeCell ref="N118:O118"/>
    <mergeCell ref="L119:M119"/>
    <mergeCell ref="N119:O119"/>
    <mergeCell ref="L143:M143"/>
    <mergeCell ref="N143:O143"/>
    <mergeCell ref="L136:M136"/>
    <mergeCell ref="N136:O136"/>
    <mergeCell ref="L137:M137"/>
    <mergeCell ref="N137:O137"/>
    <mergeCell ref="L138:M138"/>
    <mergeCell ref="N138:O138"/>
    <mergeCell ref="L139:M139"/>
    <mergeCell ref="N139:O139"/>
    <mergeCell ref="L135:M135"/>
    <mergeCell ref="N135:O135"/>
    <mergeCell ref="L140:M140"/>
    <mergeCell ref="N140:O140"/>
    <mergeCell ref="L141:M141"/>
    <mergeCell ref="N141:O141"/>
    <mergeCell ref="L123:M123"/>
    <mergeCell ref="N123:O123"/>
    <mergeCell ref="L124:M124"/>
    <mergeCell ref="N124:O124"/>
    <mergeCell ref="L125:M125"/>
    <mergeCell ref="N125:O125"/>
    <mergeCell ref="L126:M126"/>
    <mergeCell ref="N126:O126"/>
    <mergeCell ref="L105:M105"/>
    <mergeCell ref="N105:O105"/>
    <mergeCell ref="L114:M114"/>
    <mergeCell ref="N114:O114"/>
    <mergeCell ref="L115:M115"/>
    <mergeCell ref="N115:O115"/>
    <mergeCell ref="L116:M116"/>
    <mergeCell ref="N116:O116"/>
    <mergeCell ref="L117:M117"/>
    <mergeCell ref="N117:O117"/>
    <mergeCell ref="L106:M106"/>
    <mergeCell ref="N106:O106"/>
    <mergeCell ref="L107:M107"/>
    <mergeCell ref="N107:O107"/>
    <mergeCell ref="L108:M108"/>
    <mergeCell ref="N108:O108"/>
    <mergeCell ref="L109:M109"/>
    <mergeCell ref="N109:O109"/>
    <mergeCell ref="L111:M111"/>
    <mergeCell ref="N111:O111"/>
    <mergeCell ref="L112:M112"/>
    <mergeCell ref="N112:O112"/>
    <mergeCell ref="L113:M113"/>
    <mergeCell ref="N113:O113"/>
    <mergeCell ref="L64:M64"/>
    <mergeCell ref="N64:O64"/>
    <mergeCell ref="L65:M65"/>
    <mergeCell ref="N65:O65"/>
    <mergeCell ref="N70:O70"/>
    <mergeCell ref="L71:M71"/>
    <mergeCell ref="N71:O71"/>
    <mergeCell ref="L72:M72"/>
    <mergeCell ref="N72:O72"/>
    <mergeCell ref="L131:M131"/>
    <mergeCell ref="N131:O131"/>
    <mergeCell ref="L132:M132"/>
    <mergeCell ref="N132:O132"/>
    <mergeCell ref="L133:M133"/>
    <mergeCell ref="N133:O133"/>
    <mergeCell ref="L134:M134"/>
    <mergeCell ref="N134:O134"/>
    <mergeCell ref="L127:M127"/>
    <mergeCell ref="N127:O127"/>
    <mergeCell ref="L128:M128"/>
    <mergeCell ref="N128:O128"/>
    <mergeCell ref="L129:M129"/>
    <mergeCell ref="N129:O129"/>
    <mergeCell ref="L130:M130"/>
    <mergeCell ref="N130:O130"/>
    <mergeCell ref="L100:M100"/>
    <mergeCell ref="N100:O100"/>
    <mergeCell ref="L101:M101"/>
    <mergeCell ref="N101:O101"/>
    <mergeCell ref="L110:M110"/>
    <mergeCell ref="N110:O110"/>
    <mergeCell ref="N98:O98"/>
    <mergeCell ref="L45:M45"/>
    <mergeCell ref="N45:O45"/>
    <mergeCell ref="L46:M46"/>
    <mergeCell ref="N46:O46"/>
    <mergeCell ref="L47:M47"/>
    <mergeCell ref="N47:O47"/>
    <mergeCell ref="L48:M48"/>
    <mergeCell ref="N48:O48"/>
    <mergeCell ref="N59:O59"/>
    <mergeCell ref="L60:M60"/>
    <mergeCell ref="N60:O60"/>
    <mergeCell ref="L61:M61"/>
    <mergeCell ref="N61:O61"/>
    <mergeCell ref="L62:M62"/>
    <mergeCell ref="N62:O62"/>
    <mergeCell ref="L63:M63"/>
    <mergeCell ref="N63:O63"/>
    <mergeCell ref="L49:M49"/>
    <mergeCell ref="N49:O49"/>
    <mergeCell ref="L50:M50"/>
    <mergeCell ref="N50:O50"/>
    <mergeCell ref="L51:M51"/>
    <mergeCell ref="N51:O51"/>
    <mergeCell ref="L52:M52"/>
    <mergeCell ref="N52:O52"/>
    <mergeCell ref="L34:M34"/>
    <mergeCell ref="N34:O34"/>
    <mergeCell ref="L35:M35"/>
    <mergeCell ref="N35:O35"/>
    <mergeCell ref="L40:M40"/>
    <mergeCell ref="N40:O40"/>
    <mergeCell ref="L41:M41"/>
    <mergeCell ref="N41:O41"/>
    <mergeCell ref="L42:M42"/>
    <mergeCell ref="N42:O42"/>
    <mergeCell ref="L43:M43"/>
    <mergeCell ref="N43:O43"/>
    <mergeCell ref="L44:M44"/>
    <mergeCell ref="N44:O44"/>
    <mergeCell ref="L36:M36"/>
    <mergeCell ref="N36:O36"/>
    <mergeCell ref="L37:M37"/>
    <mergeCell ref="N37:O37"/>
    <mergeCell ref="L38:M38"/>
    <mergeCell ref="N38:O38"/>
    <mergeCell ref="L39:M39"/>
    <mergeCell ref="N39:O39"/>
    <mergeCell ref="L15:M15"/>
    <mergeCell ref="N15:O15"/>
    <mergeCell ref="L16:M16"/>
    <mergeCell ref="N16:O16"/>
    <mergeCell ref="L17:M17"/>
    <mergeCell ref="N17:O17"/>
    <mergeCell ref="L18:M18"/>
    <mergeCell ref="N18:O18"/>
    <mergeCell ref="L19:M19"/>
    <mergeCell ref="N19:O19"/>
    <mergeCell ref="U11:U12"/>
    <mergeCell ref="T5:U5"/>
    <mergeCell ref="L20:M20"/>
    <mergeCell ref="N20:O20"/>
    <mergeCell ref="L21:M21"/>
    <mergeCell ref="N21:O21"/>
    <mergeCell ref="L22:M22"/>
    <mergeCell ref="N22:O22"/>
    <mergeCell ref="B2:G5"/>
    <mergeCell ref="B6:O6"/>
    <mergeCell ref="B7:G7"/>
    <mergeCell ref="H7:O7"/>
    <mergeCell ref="B8:G8"/>
    <mergeCell ref="H8:O8"/>
    <mergeCell ref="K11:K12"/>
    <mergeCell ref="L11:O11"/>
    <mergeCell ref="R11:R12"/>
    <mergeCell ref="L12:M12"/>
    <mergeCell ref="N12:O12"/>
    <mergeCell ref="C11:D12"/>
    <mergeCell ref="E11:E12"/>
    <mergeCell ref="F11:F12"/>
    <mergeCell ref="G11:G12"/>
    <mergeCell ref="H11:H12"/>
    <mergeCell ref="I11:I12"/>
    <mergeCell ref="J11:J12"/>
    <mergeCell ref="B10:D10"/>
    <mergeCell ref="Q11:Q12"/>
    <mergeCell ref="B11:B12"/>
    <mergeCell ref="Q7:U7"/>
    <mergeCell ref="Q8:U8"/>
    <mergeCell ref="E10:U10"/>
    <mergeCell ref="T11:T12"/>
    <mergeCell ref="S11:S12"/>
    <mergeCell ref="H2:R3"/>
    <mergeCell ref="H4:R4"/>
    <mergeCell ref="H5:R5"/>
    <mergeCell ref="T2:U2"/>
    <mergeCell ref="T3:U3"/>
    <mergeCell ref="T4:U4"/>
    <mergeCell ref="C407:D407"/>
    <mergeCell ref="C408:D408"/>
    <mergeCell ref="C415:D415"/>
    <mergeCell ref="L486:M486"/>
    <mergeCell ref="N486:O486"/>
    <mergeCell ref="L487:M487"/>
    <mergeCell ref="N487:O487"/>
    <mergeCell ref="L488:M488"/>
    <mergeCell ref="N488:O488"/>
    <mergeCell ref="L482:M482"/>
    <mergeCell ref="N482:O482"/>
    <mergeCell ref="L440:M440"/>
    <mergeCell ref="N440:O440"/>
    <mergeCell ref="L441:M441"/>
    <mergeCell ref="N441:O441"/>
    <mergeCell ref="L442:M442"/>
    <mergeCell ref="N442:O442"/>
    <mergeCell ref="L443:M443"/>
    <mergeCell ref="N443:O443"/>
    <mergeCell ref="L419:M419"/>
    <mergeCell ref="N419:O419"/>
    <mergeCell ref="L409:M409"/>
    <mergeCell ref="N409:O409"/>
    <mergeCell ref="L407:M407"/>
    <mergeCell ref="N407:O407"/>
    <mergeCell ref="N435:O435"/>
    <mergeCell ref="L436:M436"/>
    <mergeCell ref="N436:O436"/>
    <mergeCell ref="L426:M426"/>
    <mergeCell ref="N426:O426"/>
    <mergeCell ref="L427:M427"/>
    <mergeCell ref="N427:O427"/>
    <mergeCell ref="C394:D394"/>
    <mergeCell ref="C395:D395"/>
    <mergeCell ref="L393:M393"/>
    <mergeCell ref="N393:O393"/>
    <mergeCell ref="L394:M394"/>
    <mergeCell ref="N394:O394"/>
    <mergeCell ref="L395:M395"/>
    <mergeCell ref="N395:O395"/>
    <mergeCell ref="L396:M396"/>
    <mergeCell ref="N396:O396"/>
    <mergeCell ref="L390:M390"/>
    <mergeCell ref="N390:O390"/>
    <mergeCell ref="L391:M391"/>
    <mergeCell ref="C403:D403"/>
    <mergeCell ref="C404:D404"/>
    <mergeCell ref="C405:D405"/>
    <mergeCell ref="C406:D406"/>
    <mergeCell ref="L403:M403"/>
    <mergeCell ref="N403:O403"/>
    <mergeCell ref="L404:M404"/>
    <mergeCell ref="L418:M418"/>
    <mergeCell ref="N418:O418"/>
    <mergeCell ref="L410:M410"/>
    <mergeCell ref="N410:O410"/>
    <mergeCell ref="N391:O391"/>
    <mergeCell ref="L392:M392"/>
    <mergeCell ref="N392:O392"/>
    <mergeCell ref="L400:M400"/>
    <mergeCell ref="N400:O400"/>
    <mergeCell ref="L401:M401"/>
    <mergeCell ref="N401:O401"/>
    <mergeCell ref="L397:M397"/>
    <mergeCell ref="L402:M402"/>
    <mergeCell ref="C382:D382"/>
    <mergeCell ref="C383:D383"/>
    <mergeCell ref="C384:D384"/>
    <mergeCell ref="C385:D385"/>
    <mergeCell ref="C386:D386"/>
    <mergeCell ref="C387:D387"/>
    <mergeCell ref="C388:D388"/>
    <mergeCell ref="C389:D389"/>
    <mergeCell ref="C390:D390"/>
    <mergeCell ref="C391:D391"/>
    <mergeCell ref="C396:D396"/>
    <mergeCell ref="C397:D397"/>
    <mergeCell ref="C398:D398"/>
    <mergeCell ref="C399:D399"/>
    <mergeCell ref="C400:D400"/>
    <mergeCell ref="L382:M382"/>
    <mergeCell ref="N382:O382"/>
    <mergeCell ref="C392:D392"/>
    <mergeCell ref="C393:D393"/>
    <mergeCell ref="L383:M383"/>
    <mergeCell ref="N383:O383"/>
    <mergeCell ref="L384:M384"/>
    <mergeCell ref="N384:O384"/>
    <mergeCell ref="L385:M385"/>
    <mergeCell ref="N385:O385"/>
    <mergeCell ref="L386:M386"/>
    <mergeCell ref="N386:O386"/>
    <mergeCell ref="L387:M387"/>
    <mergeCell ref="N387:O387"/>
    <mergeCell ref="L388:M388"/>
    <mergeCell ref="N388:O388"/>
    <mergeCell ref="L389:M389"/>
    <mergeCell ref="N389:O389"/>
    <mergeCell ref="L408:M408"/>
    <mergeCell ref="N408:O408"/>
    <mergeCell ref="L417:M417"/>
    <mergeCell ref="N417:O417"/>
    <mergeCell ref="N379:O379"/>
    <mergeCell ref="L380:M380"/>
    <mergeCell ref="N380:O380"/>
    <mergeCell ref="L381:M381"/>
    <mergeCell ref="N381:O381"/>
    <mergeCell ref="L433:M433"/>
    <mergeCell ref="N433:O433"/>
    <mergeCell ref="L437:M437"/>
    <mergeCell ref="N437:O437"/>
    <mergeCell ref="L438:M438"/>
    <mergeCell ref="N438:O438"/>
    <mergeCell ref="N397:O397"/>
    <mergeCell ref="L398:M398"/>
    <mergeCell ref="N398:O398"/>
    <mergeCell ref="L399:M399"/>
    <mergeCell ref="N399:O399"/>
    <mergeCell ref="N404:O404"/>
    <mergeCell ref="L405:M405"/>
    <mergeCell ref="N405:O405"/>
    <mergeCell ref="L406:M406"/>
    <mergeCell ref="N406:O406"/>
    <mergeCell ref="L411:M411"/>
    <mergeCell ref="N411:O411"/>
    <mergeCell ref="L412:M412"/>
    <mergeCell ref="N412:O412"/>
    <mergeCell ref="L413:M413"/>
    <mergeCell ref="N413:O413"/>
    <mergeCell ref="L414:M414"/>
    <mergeCell ref="N414:O414"/>
    <mergeCell ref="L415:M415"/>
    <mergeCell ref="N415:O415"/>
    <mergeCell ref="L416:M416"/>
    <mergeCell ref="L377:M377"/>
    <mergeCell ref="N377:O377"/>
    <mergeCell ref="C401:D401"/>
    <mergeCell ref="C402:D402"/>
    <mergeCell ref="C369:D369"/>
    <mergeCell ref="C370:D370"/>
    <mergeCell ref="C371:D371"/>
    <mergeCell ref="C372:D372"/>
    <mergeCell ref="C373:D373"/>
    <mergeCell ref="C374:D374"/>
    <mergeCell ref="L369:M369"/>
    <mergeCell ref="N369:O369"/>
    <mergeCell ref="L370:M370"/>
    <mergeCell ref="N370:O370"/>
    <mergeCell ref="L371:M371"/>
    <mergeCell ref="N371:O371"/>
    <mergeCell ref="L372:M372"/>
    <mergeCell ref="N372:O372"/>
    <mergeCell ref="L373:M373"/>
    <mergeCell ref="N373:O373"/>
    <mergeCell ref="L374:M374"/>
    <mergeCell ref="C375:D375"/>
    <mergeCell ref="C376:D376"/>
    <mergeCell ref="C377:D377"/>
    <mergeCell ref="C378:D378"/>
    <mergeCell ref="C379:D379"/>
    <mergeCell ref="C380:D380"/>
    <mergeCell ref="C381:D381"/>
    <mergeCell ref="N402:O402"/>
    <mergeCell ref="L378:M378"/>
    <mergeCell ref="N378:O378"/>
    <mergeCell ref="L379:M379"/>
    <mergeCell ref="C357:D357"/>
    <mergeCell ref="C358:D358"/>
    <mergeCell ref="C359:D359"/>
    <mergeCell ref="C360:D360"/>
    <mergeCell ref="C361:D361"/>
    <mergeCell ref="C362:D362"/>
    <mergeCell ref="L357:M357"/>
    <mergeCell ref="N357:O357"/>
    <mergeCell ref="L358:M358"/>
    <mergeCell ref="N358:O358"/>
    <mergeCell ref="L359:M359"/>
    <mergeCell ref="N359:O359"/>
    <mergeCell ref="L360:M360"/>
    <mergeCell ref="N360:O360"/>
    <mergeCell ref="L361:M361"/>
    <mergeCell ref="N361:O361"/>
    <mergeCell ref="L362:M362"/>
    <mergeCell ref="N362:O362"/>
    <mergeCell ref="C363:D363"/>
    <mergeCell ref="C364:D364"/>
    <mergeCell ref="C365:D365"/>
    <mergeCell ref="C366:D366"/>
    <mergeCell ref="C367:D367"/>
    <mergeCell ref="C368:D368"/>
    <mergeCell ref="L363:M363"/>
    <mergeCell ref="C143:D143"/>
    <mergeCell ref="C65:D65"/>
    <mergeCell ref="C351:D351"/>
    <mergeCell ref="C352:D352"/>
    <mergeCell ref="C353:D353"/>
    <mergeCell ref="C354:D354"/>
    <mergeCell ref="C355:D355"/>
    <mergeCell ref="C356:D356"/>
    <mergeCell ref="L352:M352"/>
    <mergeCell ref="N352:O352"/>
    <mergeCell ref="L353:M353"/>
    <mergeCell ref="N353:O353"/>
    <mergeCell ref="L354:M354"/>
    <mergeCell ref="N354:O354"/>
    <mergeCell ref="L355:M355"/>
    <mergeCell ref="N355:O355"/>
    <mergeCell ref="L356:M356"/>
    <mergeCell ref="N356:O356"/>
    <mergeCell ref="C150:D150"/>
    <mergeCell ref="C168:D168"/>
    <mergeCell ref="C151:D151"/>
    <mergeCell ref="C152:D152"/>
    <mergeCell ref="C153:D153"/>
    <mergeCell ref="C154:D154"/>
    <mergeCell ref="C155:D155"/>
    <mergeCell ref="C127:D127"/>
    <mergeCell ref="C128:D128"/>
    <mergeCell ref="C129:D129"/>
    <mergeCell ref="C130:D130"/>
    <mergeCell ref="C131:D131"/>
    <mergeCell ref="C132:D132"/>
    <mergeCell ref="C133:D133"/>
    <mergeCell ref="C134:D134"/>
    <mergeCell ref="C135:D135"/>
    <mergeCell ref="C118:D118"/>
    <mergeCell ref="C136:D136"/>
    <mergeCell ref="C137:D137"/>
    <mergeCell ref="C138:D138"/>
    <mergeCell ref="C139:D139"/>
    <mergeCell ref="C140:D140"/>
    <mergeCell ref="C141:D141"/>
    <mergeCell ref="C142:D142"/>
    <mergeCell ref="C119:D119"/>
    <mergeCell ref="C120:D120"/>
    <mergeCell ref="C121:D121"/>
    <mergeCell ref="C122:D122"/>
    <mergeCell ref="C123:D123"/>
    <mergeCell ref="C124:D124"/>
    <mergeCell ref="C125:D125"/>
    <mergeCell ref="C126:D126"/>
    <mergeCell ref="C344:D344"/>
    <mergeCell ref="C169:D169"/>
    <mergeCell ref="C170:D170"/>
    <mergeCell ref="C171:D171"/>
    <mergeCell ref="C172:D172"/>
    <mergeCell ref="C173:D173"/>
    <mergeCell ref="C174:D174"/>
    <mergeCell ref="C175:D175"/>
    <mergeCell ref="C176:D176"/>
    <mergeCell ref="C177:D177"/>
    <mergeCell ref="C178:D178"/>
    <mergeCell ref="C179:D179"/>
    <mergeCell ref="C180:D180"/>
    <mergeCell ref="C181:D181"/>
    <mergeCell ref="C182:D182"/>
    <mergeCell ref="C194:D194"/>
    <mergeCell ref="C264:D264"/>
    <mergeCell ref="C192:D192"/>
    <mergeCell ref="C271:D271"/>
    <mergeCell ref="C277:D277"/>
    <mergeCell ref="C283:D283"/>
    <mergeCell ref="C289:D289"/>
    <mergeCell ref="C275:D275"/>
    <mergeCell ref="C276:D276"/>
    <mergeCell ref="C193:D193"/>
    <mergeCell ref="C183:D183"/>
    <mergeCell ref="C190:D190"/>
    <mergeCell ref="C191:D191"/>
    <mergeCell ref="C272:D272"/>
    <mergeCell ref="C273:D273"/>
    <mergeCell ref="C274:D274"/>
    <mergeCell ref="C281:D281"/>
    <mergeCell ref="C165:D165"/>
    <mergeCell ref="C166:D166"/>
    <mergeCell ref="C167:D167"/>
    <mergeCell ref="C144:D144"/>
    <mergeCell ref="C184:D184"/>
    <mergeCell ref="C185:D185"/>
    <mergeCell ref="C186:D186"/>
    <mergeCell ref="C187:D187"/>
    <mergeCell ref="C188:D188"/>
    <mergeCell ref="C189:D189"/>
    <mergeCell ref="C145:D145"/>
    <mergeCell ref="C146:D146"/>
    <mergeCell ref="C147:D147"/>
    <mergeCell ref="C148:D148"/>
    <mergeCell ref="C149:D149"/>
    <mergeCell ref="C163:D163"/>
    <mergeCell ref="C164:D164"/>
    <mergeCell ref="C156:D156"/>
    <mergeCell ref="C157:D157"/>
    <mergeCell ref="C158:D158"/>
    <mergeCell ref="C159:D159"/>
    <mergeCell ref="C160:D160"/>
    <mergeCell ref="C161:D161"/>
    <mergeCell ref="C162:D162"/>
    <mergeCell ref="C113:D113"/>
    <mergeCell ref="C114:D114"/>
    <mergeCell ref="C115:D115"/>
    <mergeCell ref="C116:D116"/>
    <mergeCell ref="C117:D117"/>
    <mergeCell ref="C29:D29"/>
    <mergeCell ref="C41:D41"/>
    <mergeCell ref="C42:D42"/>
    <mergeCell ref="C43:D43"/>
    <mergeCell ref="C44:D44"/>
    <mergeCell ref="C45:D45"/>
    <mergeCell ref="C100:D100"/>
    <mergeCell ref="C101:D101"/>
    <mergeCell ref="C102:D102"/>
    <mergeCell ref="C103:D103"/>
    <mergeCell ref="C104:D104"/>
    <mergeCell ref="C105:D105"/>
    <mergeCell ref="C106:D106"/>
    <mergeCell ref="C35:D35"/>
    <mergeCell ref="C34:D34"/>
    <mergeCell ref="C33:D33"/>
    <mergeCell ref="C32:D32"/>
    <mergeCell ref="C88:D88"/>
    <mergeCell ref="C80:D80"/>
    <mergeCell ref="C72:D72"/>
    <mergeCell ref="C64:D64"/>
    <mergeCell ref="C81:D81"/>
    <mergeCell ref="C82:D82"/>
    <mergeCell ref="C83:D83"/>
    <mergeCell ref="C87:D87"/>
    <mergeCell ref="C60:D60"/>
    <mergeCell ref="C61:D61"/>
    <mergeCell ref="C62:D62"/>
    <mergeCell ref="C63:D63"/>
    <mergeCell ref="C350:D350"/>
    <mergeCell ref="C349:D349"/>
    <mergeCell ref="C348:D348"/>
    <mergeCell ref="C347:D347"/>
    <mergeCell ref="C346:D346"/>
    <mergeCell ref="C265:D265"/>
    <mergeCell ref="C24:D24"/>
    <mergeCell ref="C25:D25"/>
    <mergeCell ref="C26:D26"/>
    <mergeCell ref="C27:D27"/>
    <mergeCell ref="C28:D28"/>
    <mergeCell ref="C96:D96"/>
    <mergeCell ref="C97:D97"/>
    <mergeCell ref="C98:D98"/>
    <mergeCell ref="C99:D99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110:D110"/>
    <mergeCell ref="C111:D111"/>
    <mergeCell ref="C112:D112"/>
    <mergeCell ref="C55:D55"/>
    <mergeCell ref="C36:D36"/>
    <mergeCell ref="C37:D37"/>
    <mergeCell ref="C38:D38"/>
    <mergeCell ref="C345:D345"/>
    <mergeCell ref="C266:D266"/>
    <mergeCell ref="C267:D267"/>
    <mergeCell ref="C268:D268"/>
    <mergeCell ref="L188:M188"/>
    <mergeCell ref="N188:O188"/>
    <mergeCell ref="L189:M189"/>
    <mergeCell ref="N189:O189"/>
    <mergeCell ref="L175:M175"/>
    <mergeCell ref="N175:O175"/>
    <mergeCell ref="L176:M176"/>
    <mergeCell ref="N176:O176"/>
    <mergeCell ref="L177:M177"/>
    <mergeCell ref="N177:O177"/>
    <mergeCell ref="L178:M178"/>
    <mergeCell ref="N178:O178"/>
    <mergeCell ref="L162:M162"/>
    <mergeCell ref="N162:O162"/>
    <mergeCell ref="L163:M163"/>
    <mergeCell ref="N163:O163"/>
    <mergeCell ref="L164:M164"/>
    <mergeCell ref="N164:O164"/>
    <mergeCell ref="L165:M165"/>
    <mergeCell ref="N165:O165"/>
    <mergeCell ref="L170:M170"/>
    <mergeCell ref="N170:O170"/>
    <mergeCell ref="L171:M171"/>
    <mergeCell ref="N171:O171"/>
    <mergeCell ref="L168:M168"/>
    <mergeCell ref="N168:O168"/>
    <mergeCell ref="L169:M169"/>
    <mergeCell ref="N169:O169"/>
    <mergeCell ref="L156:M156"/>
    <mergeCell ref="N156:O156"/>
    <mergeCell ref="L157:M157"/>
    <mergeCell ref="N157:O157"/>
    <mergeCell ref="L158:M158"/>
    <mergeCell ref="N158:O158"/>
    <mergeCell ref="L120:M120"/>
    <mergeCell ref="N120:O120"/>
    <mergeCell ref="L121:M121"/>
    <mergeCell ref="N121:O121"/>
    <mergeCell ref="L122:M122"/>
    <mergeCell ref="N122:O122"/>
    <mergeCell ref="C89:D89"/>
    <mergeCell ref="C90:D90"/>
    <mergeCell ref="C91:D91"/>
    <mergeCell ref="C92:D92"/>
    <mergeCell ref="C93:D93"/>
    <mergeCell ref="C94:D94"/>
    <mergeCell ref="C95:D95"/>
    <mergeCell ref="L94:M94"/>
    <mergeCell ref="N94:O94"/>
    <mergeCell ref="L95:M95"/>
    <mergeCell ref="N95:O95"/>
    <mergeCell ref="L96:M96"/>
    <mergeCell ref="N96:O96"/>
    <mergeCell ref="L97:M97"/>
    <mergeCell ref="C107:D107"/>
    <mergeCell ref="C108:D108"/>
    <mergeCell ref="C109:D109"/>
    <mergeCell ref="N97:O97"/>
    <mergeCell ref="L98:M98"/>
    <mergeCell ref="L99:M99"/>
    <mergeCell ref="N99:O99"/>
    <mergeCell ref="L102:M102"/>
    <mergeCell ref="N102:O102"/>
    <mergeCell ref="L103:M103"/>
    <mergeCell ref="N103:O103"/>
    <mergeCell ref="L104:M104"/>
    <mergeCell ref="N104:O104"/>
    <mergeCell ref="L81:M81"/>
    <mergeCell ref="N81:O81"/>
    <mergeCell ref="L82:M82"/>
    <mergeCell ref="N82:O82"/>
    <mergeCell ref="L83:M83"/>
    <mergeCell ref="N83:O83"/>
    <mergeCell ref="L84:M84"/>
    <mergeCell ref="N84:O84"/>
    <mergeCell ref="L85:M85"/>
    <mergeCell ref="N85:O85"/>
    <mergeCell ref="L86:M86"/>
    <mergeCell ref="N86:O86"/>
    <mergeCell ref="L87:M87"/>
    <mergeCell ref="N87:O87"/>
    <mergeCell ref="L88:M88"/>
    <mergeCell ref="N88:O88"/>
    <mergeCell ref="L89:M89"/>
    <mergeCell ref="N89:O89"/>
    <mergeCell ref="L90:M90"/>
    <mergeCell ref="N90:O90"/>
    <mergeCell ref="L91:M91"/>
    <mergeCell ref="N91:O91"/>
    <mergeCell ref="L92:M92"/>
    <mergeCell ref="N92:O92"/>
    <mergeCell ref="L93:M93"/>
    <mergeCell ref="N93:O93"/>
    <mergeCell ref="C73:D73"/>
    <mergeCell ref="C74:D74"/>
    <mergeCell ref="C75:D75"/>
    <mergeCell ref="C76:D76"/>
    <mergeCell ref="C77:D77"/>
    <mergeCell ref="C78:D78"/>
    <mergeCell ref="C79:D79"/>
    <mergeCell ref="L79:M79"/>
    <mergeCell ref="N79:O79"/>
    <mergeCell ref="L80:M80"/>
    <mergeCell ref="N80:O80"/>
    <mergeCell ref="L73:M73"/>
    <mergeCell ref="N73:O73"/>
    <mergeCell ref="L74:M74"/>
    <mergeCell ref="N74:O74"/>
    <mergeCell ref="L75:M75"/>
    <mergeCell ref="N75:O75"/>
    <mergeCell ref="L76:M76"/>
    <mergeCell ref="N76:O76"/>
    <mergeCell ref="L77:M77"/>
    <mergeCell ref="N77:O77"/>
    <mergeCell ref="L78:M78"/>
    <mergeCell ref="N78:O78"/>
    <mergeCell ref="C84:D84"/>
    <mergeCell ref="C85:D85"/>
    <mergeCell ref="C86:D86"/>
    <mergeCell ref="C66:D66"/>
    <mergeCell ref="C67:D67"/>
    <mergeCell ref="C68:D68"/>
    <mergeCell ref="C69:D69"/>
    <mergeCell ref="C70:D70"/>
    <mergeCell ref="C71:D71"/>
    <mergeCell ref="L66:M66"/>
    <mergeCell ref="N66:O66"/>
    <mergeCell ref="L67:M67"/>
    <mergeCell ref="N67:O67"/>
    <mergeCell ref="L68:M68"/>
    <mergeCell ref="N68:O68"/>
    <mergeCell ref="L69:M69"/>
    <mergeCell ref="N69:O69"/>
    <mergeCell ref="L70:M70"/>
    <mergeCell ref="L53:M53"/>
    <mergeCell ref="N53:O53"/>
    <mergeCell ref="L54:M54"/>
    <mergeCell ref="N54:O54"/>
    <mergeCell ref="L55:M55"/>
    <mergeCell ref="N55:O55"/>
    <mergeCell ref="L56:M56"/>
    <mergeCell ref="N56:O56"/>
    <mergeCell ref="C56:D56"/>
    <mergeCell ref="C57:D57"/>
    <mergeCell ref="C58:D58"/>
    <mergeCell ref="C59:D59"/>
    <mergeCell ref="L57:M57"/>
    <mergeCell ref="N57:O57"/>
    <mergeCell ref="L58:M58"/>
    <mergeCell ref="N58:O58"/>
    <mergeCell ref="L59:M59"/>
    <mergeCell ref="C19:D19"/>
    <mergeCell ref="C20:D20"/>
    <mergeCell ref="C21:D21"/>
    <mergeCell ref="C22:D22"/>
    <mergeCell ref="C23:D23"/>
    <mergeCell ref="L24:M24"/>
    <mergeCell ref="N24:O24"/>
    <mergeCell ref="L25:M25"/>
    <mergeCell ref="N25:O25"/>
    <mergeCell ref="L26:M26"/>
    <mergeCell ref="N26:O26"/>
    <mergeCell ref="L27:M27"/>
    <mergeCell ref="C39:D39"/>
    <mergeCell ref="C40:D40"/>
    <mergeCell ref="C31:D31"/>
    <mergeCell ref="C30:D30"/>
    <mergeCell ref="C18:D18"/>
    <mergeCell ref="L23:M23"/>
    <mergeCell ref="N23:O23"/>
    <mergeCell ref="N27:O27"/>
    <mergeCell ref="L28:M28"/>
    <mergeCell ref="N28:O28"/>
    <mergeCell ref="L29:M29"/>
    <mergeCell ref="N29:O29"/>
    <mergeCell ref="L30:M30"/>
    <mergeCell ref="N30:O30"/>
    <mergeCell ref="L31:M31"/>
    <mergeCell ref="N31:O31"/>
    <mergeCell ref="L32:M32"/>
    <mergeCell ref="N32:O32"/>
    <mergeCell ref="L33:M33"/>
    <mergeCell ref="N33:O33"/>
    <mergeCell ref="C15:D15"/>
    <mergeCell ref="C16:D16"/>
    <mergeCell ref="C17:D17"/>
    <mergeCell ref="P11:P12"/>
    <mergeCell ref="L13:M13"/>
    <mergeCell ref="N13:O13"/>
    <mergeCell ref="L14:M14"/>
    <mergeCell ref="N14:O14"/>
    <mergeCell ref="C269:D269"/>
    <mergeCell ref="C270:D270"/>
    <mergeCell ref="C201:D201"/>
    <mergeCell ref="C205:D205"/>
    <mergeCell ref="C206:D206"/>
    <mergeCell ref="C207:D207"/>
    <mergeCell ref="C13:D13"/>
    <mergeCell ref="C14:D14"/>
    <mergeCell ref="C263:D263"/>
    <mergeCell ref="C195:D195"/>
    <mergeCell ref="C196:D196"/>
    <mergeCell ref="C197:D197"/>
    <mergeCell ref="C198:D198"/>
    <mergeCell ref="C199:D199"/>
    <mergeCell ref="C200:D200"/>
    <mergeCell ref="C202:D202"/>
    <mergeCell ref="C203:D203"/>
    <mergeCell ref="C204:D204"/>
    <mergeCell ref="C211:D211"/>
    <mergeCell ref="C212:D212"/>
    <mergeCell ref="C213:D213"/>
    <mergeCell ref="C208:D208"/>
    <mergeCell ref="C209:D209"/>
    <mergeCell ref="C210:D210"/>
    <mergeCell ref="C282:D282"/>
    <mergeCell ref="L279:M279"/>
    <mergeCell ref="N279:O279"/>
    <mergeCell ref="L280:M280"/>
    <mergeCell ref="N280:O280"/>
    <mergeCell ref="L281:M281"/>
    <mergeCell ref="N281:O281"/>
    <mergeCell ref="L282:M282"/>
    <mergeCell ref="N282:O282"/>
    <mergeCell ref="C278:D278"/>
    <mergeCell ref="C279:D279"/>
    <mergeCell ref="C280:D280"/>
    <mergeCell ref="C287:D287"/>
    <mergeCell ref="C288:D288"/>
    <mergeCell ref="L283:M283"/>
    <mergeCell ref="N283:O283"/>
    <mergeCell ref="L284:M284"/>
    <mergeCell ref="N284:O284"/>
    <mergeCell ref="L285:M285"/>
    <mergeCell ref="N285:O285"/>
    <mergeCell ref="L286:M286"/>
    <mergeCell ref="N286:O286"/>
    <mergeCell ref="L287:M287"/>
    <mergeCell ref="N287:O287"/>
    <mergeCell ref="L288:M288"/>
    <mergeCell ref="N288:O288"/>
    <mergeCell ref="C284:D284"/>
    <mergeCell ref="C285:D285"/>
    <mergeCell ref="C286:D286"/>
    <mergeCell ref="C293:D293"/>
    <mergeCell ref="C294:D294"/>
    <mergeCell ref="L289:M289"/>
    <mergeCell ref="N289:O289"/>
    <mergeCell ref="L290:M290"/>
    <mergeCell ref="N290:O290"/>
    <mergeCell ref="L291:M291"/>
    <mergeCell ref="N291:O291"/>
    <mergeCell ref="L292:M292"/>
    <mergeCell ref="N292:O292"/>
    <mergeCell ref="L293:M293"/>
    <mergeCell ref="N293:O293"/>
    <mergeCell ref="L294:M294"/>
    <mergeCell ref="N294:O294"/>
    <mergeCell ref="C290:D290"/>
    <mergeCell ref="C291:D291"/>
    <mergeCell ref="C292:D292"/>
    <mergeCell ref="C299:D299"/>
    <mergeCell ref="C300:D300"/>
    <mergeCell ref="L295:M295"/>
    <mergeCell ref="N295:O295"/>
    <mergeCell ref="L296:M296"/>
    <mergeCell ref="N296:O296"/>
    <mergeCell ref="L297:M297"/>
    <mergeCell ref="N297:O297"/>
    <mergeCell ref="L298:M298"/>
    <mergeCell ref="N298:O298"/>
    <mergeCell ref="L299:M299"/>
    <mergeCell ref="N299:O299"/>
    <mergeCell ref="L300:M300"/>
    <mergeCell ref="N300:O300"/>
    <mergeCell ref="C296:D296"/>
    <mergeCell ref="C297:D297"/>
    <mergeCell ref="C298:D298"/>
    <mergeCell ref="C295:D295"/>
    <mergeCell ref="C305:D305"/>
    <mergeCell ref="C306:D306"/>
    <mergeCell ref="L301:M301"/>
    <mergeCell ref="N301:O301"/>
    <mergeCell ref="L302:M302"/>
    <mergeCell ref="N302:O302"/>
    <mergeCell ref="L303:M303"/>
    <mergeCell ref="N303:O303"/>
    <mergeCell ref="L304:M304"/>
    <mergeCell ref="N304:O304"/>
    <mergeCell ref="L305:M305"/>
    <mergeCell ref="N305:O305"/>
    <mergeCell ref="L306:M306"/>
    <mergeCell ref="N306:O306"/>
    <mergeCell ref="C302:D302"/>
    <mergeCell ref="C303:D303"/>
    <mergeCell ref="C304:D304"/>
    <mergeCell ref="C301:D301"/>
    <mergeCell ref="C311:D311"/>
    <mergeCell ref="C312:D312"/>
    <mergeCell ref="L307:M307"/>
    <mergeCell ref="N307:O307"/>
    <mergeCell ref="L308:M308"/>
    <mergeCell ref="N308:O308"/>
    <mergeCell ref="L309:M309"/>
    <mergeCell ref="N309:O309"/>
    <mergeCell ref="L310:M310"/>
    <mergeCell ref="N310:O310"/>
    <mergeCell ref="L311:M311"/>
    <mergeCell ref="N311:O311"/>
    <mergeCell ref="L312:M312"/>
    <mergeCell ref="N312:O312"/>
    <mergeCell ref="C313:D313"/>
    <mergeCell ref="C308:D308"/>
    <mergeCell ref="C309:D309"/>
    <mergeCell ref="C310:D310"/>
    <mergeCell ref="C307:D307"/>
    <mergeCell ref="C317:D317"/>
    <mergeCell ref="C318:D318"/>
    <mergeCell ref="L313:M313"/>
    <mergeCell ref="N313:O313"/>
    <mergeCell ref="L314:M314"/>
    <mergeCell ref="N314:O314"/>
    <mergeCell ref="L315:M315"/>
    <mergeCell ref="N315:O315"/>
    <mergeCell ref="L316:M316"/>
    <mergeCell ref="N316:O316"/>
    <mergeCell ref="L317:M317"/>
    <mergeCell ref="N317:O317"/>
    <mergeCell ref="L318:M318"/>
    <mergeCell ref="N318:O318"/>
    <mergeCell ref="C319:D319"/>
    <mergeCell ref="C314:D314"/>
    <mergeCell ref="C315:D315"/>
    <mergeCell ref="C316:D316"/>
    <mergeCell ref="C323:D323"/>
    <mergeCell ref="C324:D324"/>
    <mergeCell ref="L319:M319"/>
    <mergeCell ref="N319:O319"/>
    <mergeCell ref="L320:M320"/>
    <mergeCell ref="N320:O320"/>
    <mergeCell ref="L321:M321"/>
    <mergeCell ref="N321:O321"/>
    <mergeCell ref="L322:M322"/>
    <mergeCell ref="N322:O322"/>
    <mergeCell ref="L323:M323"/>
    <mergeCell ref="N323:O323"/>
    <mergeCell ref="L324:M324"/>
    <mergeCell ref="N324:O324"/>
    <mergeCell ref="C325:D325"/>
    <mergeCell ref="C320:D320"/>
    <mergeCell ref="C321:D321"/>
    <mergeCell ref="C322:D322"/>
    <mergeCell ref="C329:D329"/>
    <mergeCell ref="C330:D330"/>
    <mergeCell ref="L325:M325"/>
    <mergeCell ref="N325:O325"/>
    <mergeCell ref="L326:M326"/>
    <mergeCell ref="N326:O326"/>
    <mergeCell ref="L327:M327"/>
    <mergeCell ref="N327:O327"/>
    <mergeCell ref="L328:M328"/>
    <mergeCell ref="N328:O328"/>
    <mergeCell ref="L329:M329"/>
    <mergeCell ref="N329:O329"/>
    <mergeCell ref="L330:M330"/>
    <mergeCell ref="N330:O330"/>
    <mergeCell ref="C331:D331"/>
    <mergeCell ref="C326:D326"/>
    <mergeCell ref="C327:D327"/>
    <mergeCell ref="C328:D328"/>
    <mergeCell ref="C335:D335"/>
    <mergeCell ref="C336:D336"/>
    <mergeCell ref="L331:M331"/>
    <mergeCell ref="N331:O331"/>
    <mergeCell ref="L332:M332"/>
    <mergeCell ref="N332:O332"/>
    <mergeCell ref="L333:M333"/>
    <mergeCell ref="N333:O333"/>
    <mergeCell ref="L334:M334"/>
    <mergeCell ref="N334:O334"/>
    <mergeCell ref="L335:M335"/>
    <mergeCell ref="N335:O335"/>
    <mergeCell ref="L336:M336"/>
    <mergeCell ref="N336:O336"/>
    <mergeCell ref="C337:D337"/>
    <mergeCell ref="C332:D332"/>
    <mergeCell ref="C333:D333"/>
    <mergeCell ref="C334:D334"/>
    <mergeCell ref="C341:D341"/>
    <mergeCell ref="C342:D342"/>
    <mergeCell ref="L337:M337"/>
    <mergeCell ref="N337:O337"/>
    <mergeCell ref="L338:M338"/>
    <mergeCell ref="N338:O338"/>
    <mergeCell ref="L339:M339"/>
    <mergeCell ref="N339:O339"/>
    <mergeCell ref="L340:M340"/>
    <mergeCell ref="N340:O340"/>
    <mergeCell ref="L341:M341"/>
    <mergeCell ref="N341:O341"/>
    <mergeCell ref="L342:M342"/>
    <mergeCell ref="N342:O342"/>
    <mergeCell ref="C343:D343"/>
    <mergeCell ref="C338:D338"/>
    <mergeCell ref="C339:D339"/>
    <mergeCell ref="C340:D340"/>
    <mergeCell ref="C217:D217"/>
    <mergeCell ref="C218:D218"/>
    <mergeCell ref="C219:D219"/>
    <mergeCell ref="C214:D214"/>
    <mergeCell ref="C215:D215"/>
    <mergeCell ref="C216:D216"/>
    <mergeCell ref="L219:M219"/>
    <mergeCell ref="N219:O219"/>
    <mergeCell ref="C223:D223"/>
    <mergeCell ref="C224:D224"/>
    <mergeCell ref="C225:D225"/>
    <mergeCell ref="C220:D220"/>
    <mergeCell ref="C221:D221"/>
    <mergeCell ref="C222:D222"/>
    <mergeCell ref="L220:M220"/>
    <mergeCell ref="N220:O220"/>
    <mergeCell ref="L221:M221"/>
    <mergeCell ref="N221:O221"/>
    <mergeCell ref="L222:M222"/>
    <mergeCell ref="N222:O222"/>
    <mergeCell ref="L223:M223"/>
    <mergeCell ref="N223:O223"/>
    <mergeCell ref="L224:M224"/>
    <mergeCell ref="N224:O224"/>
    <mergeCell ref="L225:M225"/>
    <mergeCell ref="N225:O225"/>
    <mergeCell ref="L218:M218"/>
    <mergeCell ref="N218:O218"/>
    <mergeCell ref="C229:D229"/>
    <mergeCell ref="C230:D230"/>
    <mergeCell ref="C231:D231"/>
    <mergeCell ref="C226:D226"/>
    <mergeCell ref="C227:D227"/>
    <mergeCell ref="C228:D228"/>
    <mergeCell ref="L226:M226"/>
    <mergeCell ref="N226:O226"/>
    <mergeCell ref="L227:M227"/>
    <mergeCell ref="N227:O227"/>
    <mergeCell ref="L228:M228"/>
    <mergeCell ref="N228:O228"/>
    <mergeCell ref="L229:M229"/>
    <mergeCell ref="N229:O229"/>
    <mergeCell ref="L230:M230"/>
    <mergeCell ref="N230:O230"/>
    <mergeCell ref="L231:M231"/>
    <mergeCell ref="N231:O231"/>
    <mergeCell ref="C235:D235"/>
    <mergeCell ref="C236:D236"/>
    <mergeCell ref="C237:D237"/>
    <mergeCell ref="C232:D232"/>
    <mergeCell ref="C233:D233"/>
    <mergeCell ref="C234:D234"/>
    <mergeCell ref="L232:M232"/>
    <mergeCell ref="N232:O232"/>
    <mergeCell ref="L233:M233"/>
    <mergeCell ref="N233:O233"/>
    <mergeCell ref="L234:M234"/>
    <mergeCell ref="N234:O234"/>
    <mergeCell ref="L235:M235"/>
    <mergeCell ref="N235:O235"/>
    <mergeCell ref="L236:M236"/>
    <mergeCell ref="N236:O236"/>
    <mergeCell ref="L237:M237"/>
    <mergeCell ref="N237:O237"/>
    <mergeCell ref="C241:D241"/>
    <mergeCell ref="C242:D242"/>
    <mergeCell ref="C243:D243"/>
    <mergeCell ref="C238:D238"/>
    <mergeCell ref="C239:D239"/>
    <mergeCell ref="C240:D240"/>
    <mergeCell ref="L238:M238"/>
    <mergeCell ref="N238:O238"/>
    <mergeCell ref="L239:M239"/>
    <mergeCell ref="N239:O239"/>
    <mergeCell ref="L240:M240"/>
    <mergeCell ref="N240:O240"/>
    <mergeCell ref="L241:M241"/>
    <mergeCell ref="N241:O241"/>
    <mergeCell ref="L242:M242"/>
    <mergeCell ref="N242:O242"/>
    <mergeCell ref="L243:M243"/>
    <mergeCell ref="N243:O243"/>
    <mergeCell ref="C247:D247"/>
    <mergeCell ref="C248:D248"/>
    <mergeCell ref="C249:D249"/>
    <mergeCell ref="C244:D244"/>
    <mergeCell ref="C245:D245"/>
    <mergeCell ref="C246:D246"/>
    <mergeCell ref="L244:M244"/>
    <mergeCell ref="N244:O244"/>
    <mergeCell ref="L245:M245"/>
    <mergeCell ref="N245:O245"/>
    <mergeCell ref="L246:M246"/>
    <mergeCell ref="N246:O246"/>
    <mergeCell ref="L247:M247"/>
    <mergeCell ref="N247:O247"/>
    <mergeCell ref="L248:M248"/>
    <mergeCell ref="N248:O248"/>
    <mergeCell ref="L249:M249"/>
    <mergeCell ref="N249:O249"/>
    <mergeCell ref="C253:D253"/>
    <mergeCell ref="C254:D254"/>
    <mergeCell ref="C255:D255"/>
    <mergeCell ref="C250:D250"/>
    <mergeCell ref="C251:D251"/>
    <mergeCell ref="C252:D252"/>
    <mergeCell ref="L250:M250"/>
    <mergeCell ref="N250:O250"/>
    <mergeCell ref="L251:M251"/>
    <mergeCell ref="N251:O251"/>
    <mergeCell ref="L252:M252"/>
    <mergeCell ref="N252:O252"/>
    <mergeCell ref="L253:M253"/>
    <mergeCell ref="N253:O253"/>
    <mergeCell ref="L254:M254"/>
    <mergeCell ref="N254:O254"/>
    <mergeCell ref="L255:M255"/>
    <mergeCell ref="N255:O255"/>
    <mergeCell ref="C262:D262"/>
    <mergeCell ref="C259:D259"/>
    <mergeCell ref="C260:D260"/>
    <mergeCell ref="C261:D261"/>
    <mergeCell ref="C256:D256"/>
    <mergeCell ref="C257:D257"/>
    <mergeCell ref="C258:D258"/>
    <mergeCell ref="L256:M256"/>
    <mergeCell ref="N256:O256"/>
    <mergeCell ref="L257:M257"/>
    <mergeCell ref="N257:O257"/>
    <mergeCell ref="L258:M258"/>
    <mergeCell ref="N258:O258"/>
    <mergeCell ref="L259:M259"/>
    <mergeCell ref="N259:O259"/>
    <mergeCell ref="L260:M260"/>
    <mergeCell ref="N260:O260"/>
    <mergeCell ref="L261:M261"/>
    <mergeCell ref="L262:M262"/>
    <mergeCell ref="N262:O262"/>
    <mergeCell ref="N261:O261"/>
    <mergeCell ref="C416:D416"/>
    <mergeCell ref="C417:D417"/>
    <mergeCell ref="C418:D418"/>
    <mergeCell ref="C409:D409"/>
    <mergeCell ref="C410:D410"/>
    <mergeCell ref="C411:D411"/>
    <mergeCell ref="C412:D412"/>
    <mergeCell ref="C413:D413"/>
    <mergeCell ref="C414:D414"/>
    <mergeCell ref="C419:D419"/>
    <mergeCell ref="C420:D420"/>
    <mergeCell ref="C421:D421"/>
    <mergeCell ref="C422:D422"/>
    <mergeCell ref="C423:D423"/>
    <mergeCell ref="C424:D424"/>
    <mergeCell ref="C425:D425"/>
    <mergeCell ref="C426:D426"/>
    <mergeCell ref="N494:O494"/>
    <mergeCell ref="L495:M495"/>
    <mergeCell ref="N495:O495"/>
    <mergeCell ref="L501:M501"/>
    <mergeCell ref="N501:O501"/>
    <mergeCell ref="L502:M502"/>
    <mergeCell ref="C427:D427"/>
    <mergeCell ref="C428:D428"/>
    <mergeCell ref="C429:D429"/>
    <mergeCell ref="C430:D430"/>
    <mergeCell ref="C433:D433"/>
    <mergeCell ref="C431:D431"/>
    <mergeCell ref="C432:D432"/>
    <mergeCell ref="C436:D436"/>
    <mergeCell ref="C437:D437"/>
    <mergeCell ref="C438:D438"/>
    <mergeCell ref="C439:D439"/>
    <mergeCell ref="C440:D440"/>
    <mergeCell ref="C441:D441"/>
    <mergeCell ref="C442:D442"/>
    <mergeCell ref="C443:D443"/>
    <mergeCell ref="C444:D444"/>
    <mergeCell ref="C434:D434"/>
    <mergeCell ref="C435:D435"/>
    <mergeCell ref="N439:O439"/>
    <mergeCell ref="L428:M428"/>
    <mergeCell ref="N428:O428"/>
    <mergeCell ref="L429:M429"/>
    <mergeCell ref="N429:O429"/>
    <mergeCell ref="L430:M430"/>
    <mergeCell ref="N430:O430"/>
    <mergeCell ref="L431:M431"/>
    <mergeCell ref="C445:D445"/>
    <mergeCell ref="C446:D446"/>
    <mergeCell ref="C447:D447"/>
    <mergeCell ref="C448:D448"/>
    <mergeCell ref="C449:D449"/>
    <mergeCell ref="C458:D458"/>
    <mergeCell ref="C459:D459"/>
    <mergeCell ref="C460:D460"/>
    <mergeCell ref="C461:D461"/>
    <mergeCell ref="N459:O459"/>
    <mergeCell ref="L460:M460"/>
    <mergeCell ref="L489:M489"/>
    <mergeCell ref="N489:O489"/>
    <mergeCell ref="L492:M492"/>
    <mergeCell ref="N492:O492"/>
    <mergeCell ref="L493:M493"/>
    <mergeCell ref="N493:O493"/>
    <mergeCell ref="L461:M461"/>
    <mergeCell ref="N461:O461"/>
    <mergeCell ref="N454:O454"/>
    <mergeCell ref="L477:M477"/>
    <mergeCell ref="L470:M470"/>
    <mergeCell ref="N470:O470"/>
    <mergeCell ref="L473:M473"/>
    <mergeCell ref="N473:O473"/>
    <mergeCell ref="L474:M474"/>
    <mergeCell ref="N474:O474"/>
    <mergeCell ref="L475:M475"/>
    <mergeCell ref="N475:O475"/>
    <mergeCell ref="N458:O458"/>
    <mergeCell ref="L459:M459"/>
    <mergeCell ref="R514:S514"/>
    <mergeCell ref="C475:D475"/>
    <mergeCell ref="C476:D476"/>
    <mergeCell ref="C477:D477"/>
    <mergeCell ref="C478:D478"/>
    <mergeCell ref="C479:D479"/>
    <mergeCell ref="C480:D480"/>
    <mergeCell ref="C481:D481"/>
    <mergeCell ref="C482:D482"/>
    <mergeCell ref="C483:D483"/>
    <mergeCell ref="C484:D484"/>
    <mergeCell ref="C502:D502"/>
    <mergeCell ref="C503:D503"/>
    <mergeCell ref="C504:D504"/>
    <mergeCell ref="C485:D485"/>
    <mergeCell ref="C486:D486"/>
    <mergeCell ref="C487:D487"/>
    <mergeCell ref="C488:D488"/>
    <mergeCell ref="C489:D489"/>
    <mergeCell ref="N514:O514"/>
    <mergeCell ref="C490:D490"/>
    <mergeCell ref="C491:D491"/>
    <mergeCell ref="C492:D492"/>
    <mergeCell ref="C493:D493"/>
    <mergeCell ref="C494:D494"/>
    <mergeCell ref="C495:D495"/>
    <mergeCell ref="C496:D496"/>
    <mergeCell ref="C497:D497"/>
    <mergeCell ref="C498:D498"/>
    <mergeCell ref="C499:D499"/>
    <mergeCell ref="C500:D500"/>
    <mergeCell ref="C501:D501"/>
    <mergeCell ref="R513:S513"/>
    <mergeCell ref="W513:X513"/>
    <mergeCell ref="C462:D462"/>
    <mergeCell ref="C463:D463"/>
    <mergeCell ref="C464:D464"/>
    <mergeCell ref="C465:D465"/>
    <mergeCell ref="C466:D466"/>
    <mergeCell ref="C467:D467"/>
    <mergeCell ref="C468:D468"/>
    <mergeCell ref="C469:D469"/>
    <mergeCell ref="C470:D470"/>
    <mergeCell ref="C471:D471"/>
    <mergeCell ref="C472:D472"/>
    <mergeCell ref="C473:D473"/>
    <mergeCell ref="C474:D474"/>
    <mergeCell ref="C450:D450"/>
    <mergeCell ref="C451:D451"/>
    <mergeCell ref="C452:D452"/>
    <mergeCell ref="C453:D453"/>
    <mergeCell ref="C454:D454"/>
    <mergeCell ref="C455:D455"/>
    <mergeCell ref="C456:D456"/>
    <mergeCell ref="C457:D457"/>
    <mergeCell ref="L463:M463"/>
    <mergeCell ref="N463:O463"/>
    <mergeCell ref="L464:M464"/>
    <mergeCell ref="L484:M484"/>
    <mergeCell ref="N484:O484"/>
    <mergeCell ref="L485:M485"/>
    <mergeCell ref="N485:O485"/>
    <mergeCell ref="L503:M503"/>
    <mergeCell ref="L494:M494"/>
  </mergeCells>
  <conditionalFormatting sqref="F13:F512">
    <cfRule type="expression" dxfId="22" priority="2">
      <formula>IF(AND(F13="Sustantivo",R13="Terminación de contratos de servicios ocasionales PEA"),TRUE,FALSE)</formula>
    </cfRule>
  </conditionalFormatting>
  <conditionalFormatting sqref="R13:R512">
    <cfRule type="expression" dxfId="21" priority="4">
      <formula>IF(AND(F13="Sustantivo",R13="Terminación de contratos de servicios ocasionales PEA"),TRUE,FALSE)</formula>
    </cfRule>
  </conditionalFormatting>
  <dataValidations count="6">
    <dataValidation type="list" allowBlank="1" showInputMessage="1" showErrorMessage="1" sqref="R13:R512" xr:uid="{00000000-0002-0000-0700-000000000000}">
      <formula1>$X$13:$X$16</formula1>
    </dataValidation>
    <dataValidation type="textLength" operator="equal" allowBlank="1" showInputMessage="1" showErrorMessage="1" error="El número de cédula es incorrecto" prompt="Favor ingrese solo 10 números" sqref="Q13:Q511" xr:uid="{00000000-0002-0000-0700-000001000000}">
      <formula1>10</formula1>
    </dataValidation>
    <dataValidation type="whole" operator="equal" allowBlank="1" showInputMessage="1" showErrorMessage="1" sqref="H13:H511" xr:uid="{00000000-0002-0000-0700-000002000000}">
      <formula1>1</formula1>
    </dataValidation>
    <dataValidation type="list" allowBlank="1" showInputMessage="1" showErrorMessage="1" sqref="F13:F512" xr:uid="{00000000-0002-0000-0700-000003000000}">
      <formula1>"Sustantivo,Adjetivo"</formula1>
    </dataValidation>
    <dataValidation type="list" allowBlank="1" showInputMessage="1" showErrorMessage="1" sqref="W7" xr:uid="{00000000-0002-0000-0700-000004000000}"/>
    <dataValidation type="list" allowBlank="1" showInputMessage="1" showErrorMessage="1" sqref="U13:U514" xr:uid="{00000000-0002-0000-0700-000005000000}">
      <formula1>"SI,NO"</formula1>
    </dataValidation>
  </dataValidations>
  <pageMargins left="0.25" right="0.25" top="0.75" bottom="0.75" header="0.3" footer="0.3"/>
  <pageSetup paperSize="206" scale="42" orientation="landscape" r:id="rId1"/>
  <rowBreaks count="1" manualBreakCount="1">
    <brk id="182" max="33" man="1"/>
  </rowBreaks>
  <colBreaks count="1" manualBreakCount="1">
    <brk id="22" max="522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700-000006000000}">
          <x14:formula1>
            <xm:f>Datos!$H$2:$H$11</xm:f>
          </x14:formula1>
          <xm:sqref>Q7</xm:sqref>
        </x14:dataValidation>
        <x14:dataValidation type="list" allowBlank="1" showInputMessage="1" showErrorMessage="1" xr:uid="{00000000-0002-0000-0700-000007000000}">
          <x14:formula1>
            <xm:f>Datos!$I$2:$I$9</xm:f>
          </x14:formula1>
          <xm:sqref>H5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10"/>
  <dimension ref="A1:CJ633"/>
  <sheetViews>
    <sheetView view="pageBreakPreview" zoomScaleNormal="90" zoomScaleSheetLayoutView="100" workbookViewId="0">
      <selection activeCell="I13" sqref="I13"/>
    </sheetView>
  </sheetViews>
  <sheetFormatPr baseColWidth="10" defaultColWidth="11.42578125" defaultRowHeight="13.5" x14ac:dyDescent="0.25"/>
  <cols>
    <col min="1" max="1" width="1.5703125" style="4" customWidth="1"/>
    <col min="2" max="2" width="4.28515625" style="193" customWidth="1"/>
    <col min="3" max="3" width="12.85546875" style="193" customWidth="1"/>
    <col min="4" max="4" width="14.42578125" style="193" customWidth="1"/>
    <col min="5" max="5" width="16.28515625" style="193" customWidth="1"/>
    <col min="6" max="6" width="21.42578125" style="185" customWidth="1"/>
    <col min="7" max="7" width="16.85546875" style="185" customWidth="1"/>
    <col min="8" max="9" width="12.85546875" style="185" customWidth="1"/>
    <col min="10" max="10" width="4.28515625" style="139" customWidth="1"/>
    <col min="11" max="12" width="12.85546875" style="139" customWidth="1"/>
    <col min="13" max="13" width="17.7109375" style="139" customWidth="1"/>
    <col min="14" max="14" width="26" style="139" customWidth="1"/>
    <col min="15" max="15" width="16.85546875" style="4" customWidth="1"/>
    <col min="16" max="16" width="13" style="132" customWidth="1"/>
    <col min="17" max="17" width="11.42578125" style="132" customWidth="1"/>
    <col min="18" max="18" width="31.28515625" style="132" customWidth="1"/>
    <col min="19" max="19" width="3.42578125" style="4" customWidth="1"/>
    <col min="20" max="20" width="25.5703125" style="4" hidden="1" customWidth="1"/>
    <col min="21" max="88" width="11.42578125" style="4" hidden="1" customWidth="1"/>
    <col min="89" max="239" width="11.42578125" style="4" customWidth="1"/>
    <col min="240" max="240" width="2.28515625" style="4" customWidth="1"/>
    <col min="241" max="241" width="3.140625" style="4" customWidth="1"/>
    <col min="242" max="242" width="29.7109375" style="4" customWidth="1"/>
    <col min="243" max="243" width="7" style="4" customWidth="1"/>
    <col min="244" max="244" width="32.85546875" style="4" customWidth="1"/>
    <col min="245" max="245" width="6.5703125" style="4" customWidth="1"/>
    <col min="246" max="253" width="6.28515625" style="4" customWidth="1"/>
    <col min="254" max="254" width="2.28515625" style="4" customWidth="1"/>
    <col min="255" max="495" width="11.42578125" style="4" customWidth="1"/>
    <col min="496" max="496" width="2.28515625" style="4" customWidth="1"/>
    <col min="497" max="497" width="3.140625" style="4" customWidth="1"/>
    <col min="498" max="498" width="29.7109375" style="4" customWidth="1"/>
    <col min="499" max="499" width="7" style="4" customWidth="1"/>
    <col min="500" max="500" width="32.85546875" style="4" customWidth="1"/>
    <col min="501" max="501" width="6.5703125" style="4" customWidth="1"/>
    <col min="502" max="509" width="6.28515625" style="4" customWidth="1"/>
    <col min="510" max="510" width="2.28515625" style="4" customWidth="1"/>
    <col min="511" max="751" width="11.42578125" style="4" customWidth="1"/>
    <col min="752" max="752" width="2.28515625" style="4" customWidth="1"/>
    <col min="753" max="753" width="3.140625" style="4" customWidth="1"/>
    <col min="754" max="754" width="29.7109375" style="4" customWidth="1"/>
    <col min="755" max="755" width="7" style="4" customWidth="1"/>
    <col min="756" max="756" width="32.85546875" style="4" customWidth="1"/>
    <col min="757" max="757" width="6.5703125" style="4" customWidth="1"/>
    <col min="758" max="765" width="6.28515625" style="4" customWidth="1"/>
    <col min="766" max="766" width="2.28515625" style="4" customWidth="1"/>
    <col min="767" max="1007" width="11.42578125" style="4" customWidth="1"/>
    <col min="1008" max="1008" width="2.28515625" style="4" customWidth="1"/>
    <col min="1009" max="1009" width="3.140625" style="4" customWidth="1"/>
    <col min="1010" max="1010" width="29.7109375" style="4" customWidth="1"/>
    <col min="1011" max="1011" width="7" style="4" customWidth="1"/>
    <col min="1012" max="1012" width="32.85546875" style="4" customWidth="1"/>
    <col min="1013" max="1013" width="6.5703125" style="4" customWidth="1"/>
    <col min="1014" max="1021" width="6.28515625" style="4" customWidth="1"/>
    <col min="1022" max="1022" width="2.28515625" style="4" customWidth="1"/>
    <col min="1023" max="1263" width="11.42578125" style="4" customWidth="1"/>
    <col min="1264" max="1264" width="2.28515625" style="4" customWidth="1"/>
    <col min="1265" max="1265" width="3.140625" style="4" customWidth="1"/>
    <col min="1266" max="1266" width="29.7109375" style="4" customWidth="1"/>
    <col min="1267" max="1267" width="7" style="4" customWidth="1"/>
    <col min="1268" max="1268" width="32.85546875" style="4" customWidth="1"/>
    <col min="1269" max="1269" width="6.5703125" style="4" customWidth="1"/>
    <col min="1270" max="1277" width="6.28515625" style="4" customWidth="1"/>
    <col min="1278" max="1278" width="2.28515625" style="4" customWidth="1"/>
    <col min="1279" max="1519" width="11.42578125" style="4" customWidth="1"/>
    <col min="1520" max="1520" width="2.28515625" style="4" customWidth="1"/>
    <col min="1521" max="1521" width="3.140625" style="4" customWidth="1"/>
    <col min="1522" max="1522" width="29.7109375" style="4" customWidth="1"/>
    <col min="1523" max="1523" width="7" style="4" customWidth="1"/>
    <col min="1524" max="1524" width="32.85546875" style="4" customWidth="1"/>
    <col min="1525" max="1525" width="6.5703125" style="4" customWidth="1"/>
    <col min="1526" max="1533" width="6.28515625" style="4" customWidth="1"/>
    <col min="1534" max="1534" width="2.28515625" style="4" customWidth="1"/>
    <col min="1535" max="16383" width="11.42578125" style="4"/>
    <col min="16384" max="16384" width="0.140625" style="4" customWidth="1"/>
  </cols>
  <sheetData>
    <row r="1" spans="1:37" ht="7.5" customHeight="1" x14ac:dyDescent="0.25">
      <c r="A1" s="129"/>
      <c r="B1" s="130"/>
      <c r="C1" s="130"/>
      <c r="D1" s="130"/>
      <c r="E1" s="130"/>
      <c r="F1" s="131"/>
      <c r="G1" s="131"/>
      <c r="H1" s="131"/>
      <c r="I1" s="131"/>
      <c r="J1" s="131"/>
      <c r="K1" s="131"/>
      <c r="L1" s="131"/>
      <c r="M1" s="131"/>
      <c r="N1" s="131"/>
      <c r="O1" s="181"/>
    </row>
    <row r="2" spans="1:37" ht="17.25" customHeight="1" x14ac:dyDescent="0.25">
      <c r="A2" s="133"/>
      <c r="B2" s="796"/>
      <c r="C2" s="796"/>
      <c r="D2" s="796"/>
      <c r="E2" s="796"/>
      <c r="F2" s="796"/>
      <c r="G2" s="1042" t="s">
        <v>601</v>
      </c>
      <c r="H2" s="1042"/>
      <c r="I2" s="1042"/>
      <c r="J2" s="1042"/>
      <c r="K2" s="1042"/>
      <c r="L2" s="1042"/>
      <c r="M2" s="1042"/>
      <c r="N2" s="1042"/>
      <c r="O2" s="1042"/>
      <c r="P2" s="886" t="s">
        <v>45</v>
      </c>
      <c r="Q2" s="886"/>
      <c r="R2" s="384">
        <f>Datos!K2</f>
        <v>45293</v>
      </c>
    </row>
    <row r="3" spans="1:37" ht="17.25" customHeight="1" x14ac:dyDescent="0.25">
      <c r="A3" s="133"/>
      <c r="B3" s="796"/>
      <c r="C3" s="796"/>
      <c r="D3" s="796"/>
      <c r="E3" s="796"/>
      <c r="F3" s="796"/>
      <c r="G3" s="1042"/>
      <c r="H3" s="1042"/>
      <c r="I3" s="1042"/>
      <c r="J3" s="1042"/>
      <c r="K3" s="1042"/>
      <c r="L3" s="1042"/>
      <c r="M3" s="1042"/>
      <c r="N3" s="1042"/>
      <c r="O3" s="1042"/>
      <c r="P3" s="886" t="s">
        <v>43</v>
      </c>
      <c r="Q3" s="886"/>
      <c r="R3" s="335" t="s">
        <v>379</v>
      </c>
    </row>
    <row r="4" spans="1:37" ht="13.5" customHeight="1" x14ac:dyDescent="0.25">
      <c r="A4" s="133"/>
      <c r="B4" s="796"/>
      <c r="C4" s="796"/>
      <c r="D4" s="796"/>
      <c r="E4" s="796"/>
      <c r="F4" s="796"/>
      <c r="G4" s="807" t="str">
        <f>'ÍNDICE 00'!C11</f>
        <v>LISTA DE ASIGNACIONES PARA REVISIÓN A LA CLASIFICACIÓN DE PARTIDAS VACANTES CON PRESUPUESTO</v>
      </c>
      <c r="H4" s="807"/>
      <c r="I4" s="807"/>
      <c r="J4" s="807"/>
      <c r="K4" s="807"/>
      <c r="L4" s="807"/>
      <c r="M4" s="807"/>
      <c r="N4" s="807"/>
      <c r="O4" s="807"/>
      <c r="P4" s="886" t="s">
        <v>46</v>
      </c>
      <c r="Q4" s="886"/>
      <c r="R4" s="337" t="s">
        <v>333</v>
      </c>
    </row>
    <row r="5" spans="1:37" ht="17.25" customHeight="1" x14ac:dyDescent="0.25">
      <c r="A5" s="133"/>
      <c r="B5" s="796"/>
      <c r="C5" s="796"/>
      <c r="D5" s="796"/>
      <c r="E5" s="796"/>
      <c r="F5" s="796"/>
      <c r="G5" s="1077" t="s">
        <v>365</v>
      </c>
      <c r="H5" s="1077"/>
      <c r="I5" s="1077"/>
      <c r="J5" s="1077"/>
      <c r="K5" s="1077"/>
      <c r="L5" s="1077"/>
      <c r="M5" s="1077"/>
      <c r="N5" s="1077"/>
      <c r="O5" s="1077"/>
      <c r="P5" s="886" t="s">
        <v>41</v>
      </c>
      <c r="Q5" s="886"/>
      <c r="R5" s="337" t="str">
        <f>'ÍNDICE 00'!I11</f>
        <v>PRO-MDT-PTH-01 FOR 11 EXT</v>
      </c>
    </row>
    <row r="6" spans="1:37" ht="5.25" customHeight="1" x14ac:dyDescent="0.25">
      <c r="A6" s="133"/>
      <c r="B6" s="1048"/>
      <c r="C6" s="1048"/>
      <c r="D6" s="1048"/>
      <c r="E6" s="1048"/>
      <c r="F6" s="1048"/>
      <c r="G6" s="1048"/>
      <c r="H6" s="1048"/>
      <c r="I6" s="1048"/>
      <c r="J6" s="193"/>
      <c r="K6" s="193"/>
      <c r="L6" s="193"/>
      <c r="M6" s="193"/>
      <c r="N6" s="193"/>
    </row>
    <row r="7" spans="1:37" s="40" customFormat="1" ht="14.25" customHeight="1" x14ac:dyDescent="0.25">
      <c r="A7" s="3"/>
      <c r="B7" s="795" t="s">
        <v>37</v>
      </c>
      <c r="C7" s="791"/>
      <c r="D7" s="791"/>
      <c r="E7" s="791"/>
      <c r="F7" s="811"/>
      <c r="G7" s="811"/>
      <c r="H7" s="811"/>
      <c r="I7" s="811"/>
      <c r="J7" s="811"/>
      <c r="K7" s="811"/>
      <c r="L7" s="811"/>
      <c r="M7" s="791" t="s">
        <v>59</v>
      </c>
      <c r="N7" s="791"/>
      <c r="O7" s="811"/>
      <c r="P7" s="811"/>
      <c r="Q7" s="811"/>
      <c r="R7" s="812"/>
      <c r="S7" s="41"/>
      <c r="T7" s="56"/>
      <c r="U7" s="41"/>
      <c r="V7" s="45"/>
      <c r="W7" s="41"/>
      <c r="X7" s="56"/>
      <c r="Y7" s="41"/>
      <c r="Z7" s="45"/>
      <c r="AA7" s="41"/>
      <c r="AB7" s="56"/>
      <c r="AC7" s="41"/>
      <c r="AD7" s="45"/>
      <c r="AE7" s="41"/>
      <c r="AF7" s="56"/>
      <c r="AG7" s="41"/>
      <c r="AH7" s="45"/>
      <c r="AI7" s="41"/>
      <c r="AJ7" s="56"/>
      <c r="AK7" s="41"/>
    </row>
    <row r="8" spans="1:37" s="40" customFormat="1" ht="16.5" customHeight="1" x14ac:dyDescent="0.25">
      <c r="A8" s="3"/>
      <c r="B8" s="1058" t="s">
        <v>158</v>
      </c>
      <c r="C8" s="794"/>
      <c r="D8" s="794"/>
      <c r="E8" s="794"/>
      <c r="F8" s="1047"/>
      <c r="G8" s="1047"/>
      <c r="H8" s="1047"/>
      <c r="I8" s="1047"/>
      <c r="J8" s="1047"/>
      <c r="K8" s="1047"/>
      <c r="L8" s="1047"/>
      <c r="M8" s="794" t="s">
        <v>79</v>
      </c>
      <c r="N8" s="794"/>
      <c r="O8" s="814"/>
      <c r="P8" s="814"/>
      <c r="Q8" s="814"/>
      <c r="R8" s="815"/>
      <c r="S8" s="41"/>
      <c r="T8" s="56"/>
      <c r="U8" s="41"/>
      <c r="V8" s="45"/>
      <c r="W8" s="41"/>
      <c r="X8" s="56"/>
      <c r="Y8" s="41"/>
      <c r="Z8" s="45"/>
      <c r="AA8" s="41"/>
      <c r="AB8" s="56"/>
      <c r="AC8" s="41"/>
      <c r="AD8" s="45"/>
      <c r="AE8" s="41"/>
      <c r="AF8" s="56"/>
      <c r="AG8" s="41"/>
      <c r="AH8" s="45"/>
      <c r="AI8" s="41"/>
      <c r="AJ8" s="56"/>
    </row>
    <row r="9" spans="1:37" s="40" customFormat="1" ht="6" customHeight="1" x14ac:dyDescent="0.25">
      <c r="A9" s="3"/>
      <c r="B9" s="219"/>
      <c r="C9" s="188"/>
      <c r="D9" s="188"/>
      <c r="E9" s="188"/>
      <c r="F9" s="186"/>
      <c r="G9" s="110"/>
      <c r="H9" s="110"/>
      <c r="I9" s="110"/>
      <c r="J9" s="110"/>
      <c r="K9" s="110"/>
      <c r="L9" s="110"/>
      <c r="M9" s="186"/>
      <c r="N9" s="189"/>
      <c r="O9" s="187"/>
      <c r="P9" s="187"/>
      <c r="Q9" s="187"/>
      <c r="R9" s="45"/>
      <c r="S9" s="41"/>
      <c r="T9" s="56"/>
      <c r="U9" s="41"/>
      <c r="V9" s="45"/>
      <c r="W9" s="41"/>
      <c r="X9" s="56"/>
      <c r="Y9" s="41"/>
      <c r="Z9" s="45"/>
      <c r="AA9" s="41"/>
      <c r="AB9" s="56"/>
      <c r="AC9" s="41"/>
      <c r="AD9" s="45"/>
      <c r="AE9" s="41"/>
      <c r="AF9" s="56"/>
      <c r="AG9" s="41"/>
      <c r="AH9" s="45"/>
      <c r="AI9" s="41"/>
      <c r="AJ9" s="56"/>
    </row>
    <row r="10" spans="1:37" ht="16.5" customHeight="1" x14ac:dyDescent="0.25">
      <c r="A10" s="133"/>
      <c r="B10" s="1086" t="s">
        <v>214</v>
      </c>
      <c r="C10" s="1086"/>
      <c r="D10" s="1086"/>
      <c r="E10" s="1086" t="s">
        <v>186</v>
      </c>
      <c r="F10" s="1086"/>
      <c r="G10" s="1086"/>
      <c r="H10" s="1086"/>
      <c r="I10" s="1086"/>
      <c r="J10" s="1091" t="s">
        <v>214</v>
      </c>
      <c r="K10" s="1092"/>
      <c r="L10" s="1093"/>
      <c r="M10" s="1086" t="s">
        <v>202</v>
      </c>
      <c r="N10" s="1086"/>
      <c r="O10" s="1086"/>
      <c r="P10" s="1086"/>
      <c r="Q10" s="1086"/>
      <c r="R10" s="1086"/>
    </row>
    <row r="11" spans="1:37" ht="33.950000000000003" customHeight="1" x14ac:dyDescent="0.25">
      <c r="A11" s="133"/>
      <c r="B11" s="135" t="s">
        <v>84</v>
      </c>
      <c r="C11" s="135" t="s">
        <v>39</v>
      </c>
      <c r="D11" s="135" t="s">
        <v>213</v>
      </c>
      <c r="E11" s="135" t="s">
        <v>187</v>
      </c>
      <c r="F11" s="135" t="s">
        <v>3</v>
      </c>
      <c r="G11" s="135" t="s">
        <v>6</v>
      </c>
      <c r="H11" s="135" t="s">
        <v>94</v>
      </c>
      <c r="I11" s="135" t="s">
        <v>10</v>
      </c>
      <c r="J11" s="135" t="s">
        <v>84</v>
      </c>
      <c r="K11" s="135" t="s">
        <v>39</v>
      </c>
      <c r="L11" s="135" t="s">
        <v>213</v>
      </c>
      <c r="M11" s="135" t="s">
        <v>187</v>
      </c>
      <c r="N11" s="135" t="s">
        <v>3</v>
      </c>
      <c r="O11" s="135" t="s">
        <v>6</v>
      </c>
      <c r="P11" s="135" t="s">
        <v>94</v>
      </c>
      <c r="Q11" s="135" t="s">
        <v>10</v>
      </c>
      <c r="R11" s="135" t="s">
        <v>199</v>
      </c>
      <c r="T11" s="4" t="s">
        <v>216</v>
      </c>
    </row>
    <row r="12" spans="1:37" ht="33.950000000000003" customHeight="1" x14ac:dyDescent="0.25">
      <c r="A12" s="133"/>
      <c r="B12" s="140"/>
      <c r="C12" s="218"/>
      <c r="D12" s="218"/>
      <c r="E12" s="140"/>
      <c r="F12" s="463"/>
      <c r="G12" s="140"/>
      <c r="H12" s="459"/>
      <c r="I12" s="460"/>
      <c r="J12" s="236"/>
      <c r="K12" s="218"/>
      <c r="L12" s="218"/>
      <c r="M12" s="140"/>
      <c r="N12" s="463"/>
      <c r="O12" s="140"/>
      <c r="P12" s="194"/>
      <c r="Q12" s="458"/>
      <c r="R12" s="220"/>
      <c r="T12" s="4" t="s">
        <v>217</v>
      </c>
    </row>
    <row r="13" spans="1:37" ht="33.950000000000003" customHeight="1" x14ac:dyDescent="0.25">
      <c r="A13" s="133"/>
      <c r="B13" s="142"/>
      <c r="C13" s="218"/>
      <c r="D13" s="218"/>
      <c r="E13" s="140"/>
      <c r="F13" s="463"/>
      <c r="G13" s="140"/>
      <c r="H13" s="459"/>
      <c r="I13" s="460"/>
      <c r="J13" s="236"/>
      <c r="K13" s="218"/>
      <c r="L13" s="218"/>
      <c r="M13" s="140"/>
      <c r="N13" s="463"/>
      <c r="O13" s="140"/>
      <c r="P13" s="194"/>
      <c r="Q13" s="458"/>
      <c r="R13" s="220"/>
      <c r="T13" s="4" t="s">
        <v>198</v>
      </c>
    </row>
    <row r="14" spans="1:37" ht="33.950000000000003" customHeight="1" x14ac:dyDescent="0.25">
      <c r="A14" s="133"/>
      <c r="B14" s="142"/>
      <c r="C14" s="218"/>
      <c r="D14" s="218"/>
      <c r="E14" s="140"/>
      <c r="F14" s="463"/>
      <c r="G14" s="140"/>
      <c r="H14" s="459"/>
      <c r="I14" s="460"/>
      <c r="J14" s="236"/>
      <c r="K14" s="218"/>
      <c r="L14" s="218"/>
      <c r="M14" s="140"/>
      <c r="N14" s="463"/>
      <c r="O14" s="140"/>
      <c r="P14" s="194"/>
      <c r="Q14" s="458"/>
      <c r="R14" s="220"/>
      <c r="T14" s="4" t="s">
        <v>197</v>
      </c>
    </row>
    <row r="15" spans="1:37" ht="33.950000000000003" customHeight="1" x14ac:dyDescent="0.25">
      <c r="A15" s="133"/>
      <c r="B15" s="142"/>
      <c r="C15" s="218"/>
      <c r="D15" s="218"/>
      <c r="E15" s="140"/>
      <c r="F15" s="463"/>
      <c r="G15" s="140"/>
      <c r="H15" s="459"/>
      <c r="I15" s="460"/>
      <c r="J15" s="236"/>
      <c r="K15" s="218"/>
      <c r="L15" s="218"/>
      <c r="M15" s="140"/>
      <c r="N15" s="463"/>
      <c r="O15" s="140"/>
      <c r="P15" s="194"/>
      <c r="Q15" s="458"/>
      <c r="R15" s="220"/>
      <c r="T15" s="4" t="s">
        <v>616</v>
      </c>
    </row>
    <row r="16" spans="1:37" ht="33.950000000000003" customHeight="1" x14ac:dyDescent="0.25">
      <c r="A16" s="133"/>
      <c r="B16" s="142"/>
      <c r="C16" s="218"/>
      <c r="D16" s="218"/>
      <c r="E16" s="140"/>
      <c r="F16" s="463"/>
      <c r="G16" s="140"/>
      <c r="H16" s="459"/>
      <c r="I16" s="460"/>
      <c r="J16" s="236"/>
      <c r="K16" s="218"/>
      <c r="L16" s="218"/>
      <c r="M16" s="140"/>
      <c r="N16" s="463"/>
      <c r="O16" s="140"/>
      <c r="P16" s="194"/>
      <c r="Q16" s="458"/>
      <c r="R16" s="220"/>
      <c r="T16" s="4" t="s">
        <v>230</v>
      </c>
    </row>
    <row r="17" spans="1:39" s="132" customFormat="1" ht="33.950000000000003" customHeight="1" x14ac:dyDescent="0.25">
      <c r="A17" s="133"/>
      <c r="B17" s="142"/>
      <c r="C17" s="218"/>
      <c r="D17" s="218"/>
      <c r="E17" s="140"/>
      <c r="F17" s="463"/>
      <c r="G17" s="140"/>
      <c r="H17" s="459"/>
      <c r="I17" s="460"/>
      <c r="J17" s="236"/>
      <c r="K17" s="218"/>
      <c r="L17" s="218"/>
      <c r="M17" s="140"/>
      <c r="N17" s="463"/>
      <c r="O17" s="140"/>
      <c r="P17" s="194"/>
      <c r="Q17" s="458"/>
      <c r="R17" s="220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</row>
    <row r="18" spans="1:39" s="132" customFormat="1" ht="33.950000000000003" customHeight="1" x14ac:dyDescent="0.25">
      <c r="A18" s="133"/>
      <c r="B18" s="142"/>
      <c r="C18" s="218"/>
      <c r="D18" s="218"/>
      <c r="E18" s="140"/>
      <c r="F18" s="463"/>
      <c r="G18" s="140"/>
      <c r="H18" s="459"/>
      <c r="I18" s="460"/>
      <c r="J18" s="236"/>
      <c r="K18" s="218"/>
      <c r="L18" s="218"/>
      <c r="M18" s="140"/>
      <c r="N18" s="463"/>
      <c r="O18" s="140"/>
      <c r="P18" s="194"/>
      <c r="Q18" s="458"/>
      <c r="R18" s="220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</row>
    <row r="19" spans="1:39" s="132" customFormat="1" ht="33.950000000000003" customHeight="1" x14ac:dyDescent="0.25">
      <c r="A19" s="133"/>
      <c r="B19" s="142"/>
      <c r="C19" s="218"/>
      <c r="D19" s="218"/>
      <c r="E19" s="140"/>
      <c r="F19" s="463"/>
      <c r="G19" s="140"/>
      <c r="H19" s="459"/>
      <c r="I19" s="460"/>
      <c r="J19" s="236"/>
      <c r="K19" s="218"/>
      <c r="L19" s="218"/>
      <c r="M19" s="140"/>
      <c r="N19" s="463"/>
      <c r="O19" s="140"/>
      <c r="P19" s="194"/>
      <c r="Q19" s="458"/>
      <c r="R19" s="220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</row>
    <row r="20" spans="1:39" s="132" customFormat="1" ht="33.950000000000003" customHeight="1" x14ac:dyDescent="0.25">
      <c r="A20" s="133"/>
      <c r="B20" s="142"/>
      <c r="C20" s="218"/>
      <c r="D20" s="218"/>
      <c r="E20" s="140"/>
      <c r="F20" s="463"/>
      <c r="G20" s="140"/>
      <c r="H20" s="459"/>
      <c r="I20" s="460"/>
      <c r="J20" s="236"/>
      <c r="K20" s="218"/>
      <c r="L20" s="218"/>
      <c r="M20" s="140"/>
      <c r="N20" s="463"/>
      <c r="O20" s="140"/>
      <c r="P20" s="194"/>
      <c r="Q20" s="458"/>
      <c r="R20" s="220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</row>
    <row r="21" spans="1:39" s="132" customFormat="1" ht="33.950000000000003" customHeight="1" x14ac:dyDescent="0.25">
      <c r="A21" s="133"/>
      <c r="B21" s="142"/>
      <c r="C21" s="218"/>
      <c r="D21" s="218"/>
      <c r="E21" s="140"/>
      <c r="F21" s="463"/>
      <c r="G21" s="140"/>
      <c r="H21" s="459"/>
      <c r="I21" s="460"/>
      <c r="J21" s="236"/>
      <c r="K21" s="218"/>
      <c r="L21" s="218"/>
      <c r="M21" s="140"/>
      <c r="N21" s="463"/>
      <c r="O21" s="140"/>
      <c r="P21" s="194"/>
      <c r="Q21" s="458"/>
      <c r="R21" s="220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</row>
    <row r="22" spans="1:39" s="132" customFormat="1" ht="33.950000000000003" customHeight="1" x14ac:dyDescent="0.25">
      <c r="A22" s="133"/>
      <c r="B22" s="142"/>
      <c r="C22" s="218"/>
      <c r="D22" s="218"/>
      <c r="E22" s="140"/>
      <c r="F22" s="463"/>
      <c r="G22" s="140"/>
      <c r="H22" s="459"/>
      <c r="I22" s="460"/>
      <c r="J22" s="236"/>
      <c r="K22" s="218"/>
      <c r="L22" s="218"/>
      <c r="M22" s="140"/>
      <c r="N22" s="463"/>
      <c r="O22" s="140"/>
      <c r="P22" s="194"/>
      <c r="Q22" s="458"/>
      <c r="R22" s="220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39" s="132" customFormat="1" ht="33.950000000000003" customHeight="1" x14ac:dyDescent="0.25">
      <c r="A23" s="133"/>
      <c r="B23" s="142"/>
      <c r="C23" s="218"/>
      <c r="D23" s="218"/>
      <c r="E23" s="140"/>
      <c r="F23" s="463"/>
      <c r="G23" s="140"/>
      <c r="H23" s="459"/>
      <c r="I23" s="460"/>
      <c r="J23" s="236"/>
      <c r="K23" s="218"/>
      <c r="L23" s="218"/>
      <c r="M23" s="140"/>
      <c r="N23" s="463"/>
      <c r="O23" s="140"/>
      <c r="P23" s="194"/>
      <c r="Q23" s="458"/>
      <c r="R23" s="220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39" s="132" customFormat="1" ht="33.950000000000003" customHeight="1" x14ac:dyDescent="0.25">
      <c r="A24" s="133"/>
      <c r="B24" s="142"/>
      <c r="C24" s="218"/>
      <c r="D24" s="218"/>
      <c r="E24" s="140"/>
      <c r="F24" s="463"/>
      <c r="G24" s="140"/>
      <c r="H24" s="459"/>
      <c r="I24" s="460"/>
      <c r="J24" s="236"/>
      <c r="K24" s="218"/>
      <c r="L24" s="218"/>
      <c r="M24" s="140"/>
      <c r="N24" s="463"/>
      <c r="O24" s="140"/>
      <c r="P24" s="194"/>
      <c r="Q24" s="458"/>
      <c r="R24" s="220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</row>
    <row r="25" spans="1:39" s="132" customFormat="1" ht="33.950000000000003" customHeight="1" x14ac:dyDescent="0.25">
      <c r="A25" s="133"/>
      <c r="B25" s="142"/>
      <c r="C25" s="218"/>
      <c r="D25" s="218"/>
      <c r="E25" s="140"/>
      <c r="F25" s="463"/>
      <c r="G25" s="140"/>
      <c r="H25" s="459"/>
      <c r="I25" s="460"/>
      <c r="J25" s="236"/>
      <c r="K25" s="218"/>
      <c r="L25" s="218"/>
      <c r="M25" s="140"/>
      <c r="N25" s="463"/>
      <c r="O25" s="140"/>
      <c r="P25" s="194"/>
      <c r="Q25" s="458"/>
      <c r="R25" s="220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</row>
    <row r="26" spans="1:39" s="132" customFormat="1" ht="33.950000000000003" customHeight="1" x14ac:dyDescent="0.25">
      <c r="A26" s="133"/>
      <c r="B26" s="142"/>
      <c r="C26" s="218"/>
      <c r="D26" s="218"/>
      <c r="E26" s="140"/>
      <c r="F26" s="463"/>
      <c r="G26" s="140"/>
      <c r="H26" s="459"/>
      <c r="I26" s="460"/>
      <c r="J26" s="236"/>
      <c r="K26" s="218"/>
      <c r="L26" s="218"/>
      <c r="M26" s="140"/>
      <c r="N26" s="463"/>
      <c r="O26" s="140"/>
      <c r="P26" s="194"/>
      <c r="Q26" s="458"/>
      <c r="R26" s="220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</row>
    <row r="27" spans="1:39" s="132" customFormat="1" ht="33.950000000000003" customHeight="1" x14ac:dyDescent="0.25">
      <c r="A27" s="133"/>
      <c r="B27" s="142"/>
      <c r="C27" s="218"/>
      <c r="D27" s="218"/>
      <c r="E27" s="140"/>
      <c r="F27" s="463"/>
      <c r="G27" s="140"/>
      <c r="H27" s="459"/>
      <c r="I27" s="460"/>
      <c r="J27" s="236"/>
      <c r="K27" s="218"/>
      <c r="L27" s="218"/>
      <c r="M27" s="140"/>
      <c r="N27" s="463"/>
      <c r="O27" s="140"/>
      <c r="P27" s="194"/>
      <c r="Q27" s="458"/>
      <c r="R27" s="220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</row>
    <row r="28" spans="1:39" s="132" customFormat="1" ht="33.950000000000003" customHeight="1" x14ac:dyDescent="0.25">
      <c r="A28" s="133"/>
      <c r="B28" s="142"/>
      <c r="C28" s="218"/>
      <c r="D28" s="218"/>
      <c r="E28" s="140"/>
      <c r="F28" s="463"/>
      <c r="G28" s="140"/>
      <c r="H28" s="459"/>
      <c r="I28" s="460"/>
      <c r="J28" s="236"/>
      <c r="K28" s="218"/>
      <c r="L28" s="218"/>
      <c r="M28" s="140"/>
      <c r="N28" s="463"/>
      <c r="O28" s="140"/>
      <c r="P28" s="194"/>
      <c r="Q28" s="458"/>
      <c r="R28" s="220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</row>
    <row r="29" spans="1:39" s="132" customFormat="1" ht="33.950000000000003" customHeight="1" x14ac:dyDescent="0.25">
      <c r="A29" s="133"/>
      <c r="B29" s="142"/>
      <c r="C29" s="218"/>
      <c r="D29" s="218"/>
      <c r="E29" s="140"/>
      <c r="F29" s="463"/>
      <c r="G29" s="140"/>
      <c r="H29" s="459"/>
      <c r="I29" s="460"/>
      <c r="J29" s="236"/>
      <c r="K29" s="218"/>
      <c r="L29" s="218"/>
      <c r="M29" s="140"/>
      <c r="N29" s="463"/>
      <c r="O29" s="140"/>
      <c r="P29" s="194"/>
      <c r="Q29" s="458"/>
      <c r="R29" s="220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</row>
    <row r="30" spans="1:39" s="132" customFormat="1" ht="33.950000000000003" customHeight="1" x14ac:dyDescent="0.25">
      <c r="A30" s="133"/>
      <c r="B30" s="142"/>
      <c r="C30" s="218"/>
      <c r="D30" s="218"/>
      <c r="E30" s="140"/>
      <c r="F30" s="463"/>
      <c r="G30" s="140"/>
      <c r="H30" s="459"/>
      <c r="I30" s="460"/>
      <c r="J30" s="236"/>
      <c r="K30" s="218"/>
      <c r="L30" s="218"/>
      <c r="M30" s="140"/>
      <c r="N30" s="463"/>
      <c r="O30" s="140"/>
      <c r="P30" s="194"/>
      <c r="Q30" s="458"/>
      <c r="R30" s="220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</row>
    <row r="31" spans="1:39" s="132" customFormat="1" ht="33.950000000000003" customHeight="1" x14ac:dyDescent="0.25">
      <c r="A31" s="133"/>
      <c r="B31" s="142"/>
      <c r="C31" s="218"/>
      <c r="D31" s="218"/>
      <c r="E31" s="140"/>
      <c r="F31" s="463"/>
      <c r="G31" s="140"/>
      <c r="H31" s="459"/>
      <c r="I31" s="460"/>
      <c r="J31" s="236"/>
      <c r="K31" s="218"/>
      <c r="L31" s="218"/>
      <c r="M31" s="140"/>
      <c r="N31" s="463"/>
      <c r="O31" s="140"/>
      <c r="P31" s="194"/>
      <c r="Q31" s="458"/>
      <c r="R31" s="220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</row>
    <row r="32" spans="1:39" s="132" customFormat="1" ht="33.950000000000003" customHeight="1" x14ac:dyDescent="0.25">
      <c r="A32" s="133"/>
      <c r="B32" s="142"/>
      <c r="C32" s="218"/>
      <c r="D32" s="218"/>
      <c r="E32" s="140"/>
      <c r="F32" s="463"/>
      <c r="G32" s="140"/>
      <c r="H32" s="459"/>
      <c r="I32" s="460"/>
      <c r="J32" s="236"/>
      <c r="K32" s="218"/>
      <c r="L32" s="218"/>
      <c r="M32" s="140"/>
      <c r="N32" s="463"/>
      <c r="O32" s="140"/>
      <c r="P32" s="194"/>
      <c r="Q32" s="458"/>
      <c r="R32" s="220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</row>
    <row r="33" spans="1:39" s="132" customFormat="1" ht="33.950000000000003" customHeight="1" x14ac:dyDescent="0.25">
      <c r="A33" s="133"/>
      <c r="B33" s="142"/>
      <c r="C33" s="218"/>
      <c r="D33" s="218"/>
      <c r="E33" s="140"/>
      <c r="F33" s="463"/>
      <c r="G33" s="140"/>
      <c r="H33" s="459"/>
      <c r="I33" s="460"/>
      <c r="J33" s="236"/>
      <c r="K33" s="218"/>
      <c r="L33" s="218"/>
      <c r="M33" s="140"/>
      <c r="N33" s="463"/>
      <c r="O33" s="140"/>
      <c r="P33" s="194"/>
      <c r="Q33" s="458"/>
      <c r="R33" s="220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</row>
    <row r="34" spans="1:39" s="132" customFormat="1" ht="33.950000000000003" customHeight="1" x14ac:dyDescent="0.25">
      <c r="A34" s="133"/>
      <c r="B34" s="142"/>
      <c r="C34" s="218"/>
      <c r="D34" s="218"/>
      <c r="E34" s="140"/>
      <c r="F34" s="463"/>
      <c r="G34" s="140"/>
      <c r="H34" s="459"/>
      <c r="I34" s="460"/>
      <c r="J34" s="236"/>
      <c r="K34" s="218"/>
      <c r="L34" s="218"/>
      <c r="M34" s="140"/>
      <c r="N34" s="463"/>
      <c r="O34" s="140"/>
      <c r="P34" s="194"/>
      <c r="Q34" s="458"/>
      <c r="R34" s="220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</row>
    <row r="35" spans="1:39" s="132" customFormat="1" ht="33.950000000000003" customHeight="1" x14ac:dyDescent="0.25">
      <c r="A35" s="133"/>
      <c r="B35" s="142"/>
      <c r="C35" s="218"/>
      <c r="D35" s="218"/>
      <c r="E35" s="140"/>
      <c r="F35" s="463"/>
      <c r="G35" s="140"/>
      <c r="H35" s="459"/>
      <c r="I35" s="460"/>
      <c r="J35" s="236"/>
      <c r="K35" s="218"/>
      <c r="L35" s="218"/>
      <c r="M35" s="140"/>
      <c r="N35" s="463"/>
      <c r="O35" s="140"/>
      <c r="P35" s="194"/>
      <c r="Q35" s="458"/>
      <c r="R35" s="220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</row>
    <row r="36" spans="1:39" s="132" customFormat="1" ht="33.950000000000003" customHeight="1" x14ac:dyDescent="0.25">
      <c r="A36" s="133"/>
      <c r="B36" s="142"/>
      <c r="C36" s="218"/>
      <c r="D36" s="218"/>
      <c r="E36" s="140"/>
      <c r="F36" s="463"/>
      <c r="G36" s="140"/>
      <c r="H36" s="459"/>
      <c r="I36" s="460"/>
      <c r="J36" s="236"/>
      <c r="K36" s="218"/>
      <c r="L36" s="218"/>
      <c r="M36" s="140"/>
      <c r="N36" s="463"/>
      <c r="O36" s="140"/>
      <c r="P36" s="194"/>
      <c r="Q36" s="458"/>
      <c r="R36" s="220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</row>
    <row r="37" spans="1:39" s="132" customFormat="1" ht="33.950000000000003" customHeight="1" x14ac:dyDescent="0.25">
      <c r="A37" s="133"/>
      <c r="B37" s="142"/>
      <c r="C37" s="218"/>
      <c r="D37" s="218"/>
      <c r="E37" s="140"/>
      <c r="F37" s="463"/>
      <c r="G37" s="140"/>
      <c r="H37" s="459"/>
      <c r="I37" s="460"/>
      <c r="J37" s="236"/>
      <c r="K37" s="218"/>
      <c r="L37" s="218"/>
      <c r="M37" s="140"/>
      <c r="N37" s="463"/>
      <c r="O37" s="140"/>
      <c r="P37" s="194"/>
      <c r="Q37" s="458"/>
      <c r="R37" s="220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</row>
    <row r="38" spans="1:39" s="132" customFormat="1" ht="33.950000000000003" customHeight="1" x14ac:dyDescent="0.25">
      <c r="A38" s="133"/>
      <c r="B38" s="142"/>
      <c r="C38" s="218"/>
      <c r="D38" s="218"/>
      <c r="E38" s="140"/>
      <c r="F38" s="463"/>
      <c r="G38" s="140"/>
      <c r="H38" s="459"/>
      <c r="I38" s="460"/>
      <c r="J38" s="236"/>
      <c r="K38" s="218"/>
      <c r="L38" s="218"/>
      <c r="M38" s="140"/>
      <c r="N38" s="463"/>
      <c r="O38" s="140"/>
      <c r="P38" s="194"/>
      <c r="Q38" s="458"/>
      <c r="R38" s="220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</row>
    <row r="39" spans="1:39" s="132" customFormat="1" ht="33.950000000000003" customHeight="1" x14ac:dyDescent="0.25">
      <c r="A39" s="133"/>
      <c r="B39" s="142"/>
      <c r="C39" s="218"/>
      <c r="D39" s="218"/>
      <c r="E39" s="140"/>
      <c r="F39" s="463"/>
      <c r="G39" s="140"/>
      <c r="H39" s="459"/>
      <c r="I39" s="460"/>
      <c r="J39" s="236"/>
      <c r="K39" s="218"/>
      <c r="L39" s="218"/>
      <c r="M39" s="140"/>
      <c r="N39" s="463"/>
      <c r="O39" s="140"/>
      <c r="P39" s="194"/>
      <c r="Q39" s="458"/>
      <c r="R39" s="220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</row>
    <row r="40" spans="1:39" s="132" customFormat="1" ht="33.950000000000003" customHeight="1" x14ac:dyDescent="0.25">
      <c r="A40" s="133"/>
      <c r="B40" s="142"/>
      <c r="C40" s="218"/>
      <c r="D40" s="218"/>
      <c r="E40" s="140"/>
      <c r="F40" s="463"/>
      <c r="G40" s="140"/>
      <c r="H40" s="459"/>
      <c r="I40" s="460"/>
      <c r="J40" s="236"/>
      <c r="K40" s="218"/>
      <c r="L40" s="218"/>
      <c r="M40" s="140"/>
      <c r="N40" s="463"/>
      <c r="O40" s="140"/>
      <c r="P40" s="194"/>
      <c r="Q40" s="458"/>
      <c r="R40" s="220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</row>
    <row r="41" spans="1:39" s="132" customFormat="1" ht="33.950000000000003" customHeight="1" x14ac:dyDescent="0.25">
      <c r="A41" s="133"/>
      <c r="B41" s="142"/>
      <c r="C41" s="218"/>
      <c r="D41" s="218"/>
      <c r="E41" s="140"/>
      <c r="F41" s="463"/>
      <c r="G41" s="140"/>
      <c r="H41" s="459"/>
      <c r="I41" s="460"/>
      <c r="J41" s="236"/>
      <c r="K41" s="218"/>
      <c r="L41" s="218"/>
      <c r="M41" s="140"/>
      <c r="N41" s="463"/>
      <c r="O41" s="140"/>
      <c r="P41" s="194"/>
      <c r="Q41" s="458"/>
      <c r="R41" s="220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</row>
    <row r="42" spans="1:39" s="132" customFormat="1" ht="33.950000000000003" customHeight="1" x14ac:dyDescent="0.25">
      <c r="A42" s="133"/>
      <c r="B42" s="142"/>
      <c r="C42" s="218"/>
      <c r="D42" s="218"/>
      <c r="E42" s="140"/>
      <c r="F42" s="463"/>
      <c r="G42" s="140"/>
      <c r="H42" s="459"/>
      <c r="I42" s="460"/>
      <c r="J42" s="236"/>
      <c r="K42" s="218"/>
      <c r="L42" s="218"/>
      <c r="M42" s="140"/>
      <c r="N42" s="463"/>
      <c r="O42" s="140"/>
      <c r="P42" s="194"/>
      <c r="Q42" s="458"/>
      <c r="R42" s="220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</row>
    <row r="43" spans="1:39" s="132" customFormat="1" ht="33.950000000000003" customHeight="1" x14ac:dyDescent="0.25">
      <c r="A43" s="133"/>
      <c r="B43" s="142"/>
      <c r="C43" s="218"/>
      <c r="D43" s="218"/>
      <c r="E43" s="140"/>
      <c r="F43" s="463"/>
      <c r="G43" s="140"/>
      <c r="H43" s="459"/>
      <c r="I43" s="460"/>
      <c r="J43" s="236"/>
      <c r="K43" s="218"/>
      <c r="L43" s="218"/>
      <c r="M43" s="140"/>
      <c r="N43" s="463"/>
      <c r="O43" s="140"/>
      <c r="P43" s="194"/>
      <c r="Q43" s="458"/>
      <c r="R43" s="220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</row>
    <row r="44" spans="1:39" s="132" customFormat="1" ht="33.950000000000003" customHeight="1" x14ac:dyDescent="0.25">
      <c r="A44" s="133"/>
      <c r="B44" s="142"/>
      <c r="C44" s="218"/>
      <c r="D44" s="218"/>
      <c r="E44" s="140"/>
      <c r="F44" s="463"/>
      <c r="G44" s="140"/>
      <c r="H44" s="459"/>
      <c r="I44" s="460"/>
      <c r="J44" s="236"/>
      <c r="K44" s="218"/>
      <c r="L44" s="218"/>
      <c r="M44" s="140"/>
      <c r="N44" s="463"/>
      <c r="O44" s="140"/>
      <c r="P44" s="194"/>
      <c r="Q44" s="458"/>
      <c r="R44" s="220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</row>
    <row r="45" spans="1:39" s="132" customFormat="1" ht="33.950000000000003" customHeight="1" x14ac:dyDescent="0.25">
      <c r="A45" s="133"/>
      <c r="B45" s="142"/>
      <c r="C45" s="218"/>
      <c r="D45" s="218"/>
      <c r="E45" s="140"/>
      <c r="F45" s="463"/>
      <c r="G45" s="140"/>
      <c r="H45" s="459"/>
      <c r="I45" s="460"/>
      <c r="J45" s="236"/>
      <c r="K45" s="218"/>
      <c r="L45" s="218"/>
      <c r="M45" s="140"/>
      <c r="N45" s="463"/>
      <c r="O45" s="140"/>
      <c r="P45" s="194"/>
      <c r="Q45" s="458"/>
      <c r="R45" s="220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</row>
    <row r="46" spans="1:39" s="132" customFormat="1" ht="33.950000000000003" customHeight="1" x14ac:dyDescent="0.25">
      <c r="A46" s="133"/>
      <c r="B46" s="142"/>
      <c r="C46" s="218"/>
      <c r="D46" s="218"/>
      <c r="E46" s="140"/>
      <c r="F46" s="463"/>
      <c r="G46" s="140"/>
      <c r="H46" s="459"/>
      <c r="I46" s="460"/>
      <c r="J46" s="236"/>
      <c r="K46" s="218"/>
      <c r="L46" s="218"/>
      <c r="M46" s="140"/>
      <c r="N46" s="463"/>
      <c r="O46" s="140"/>
      <c r="P46" s="194"/>
      <c r="Q46" s="458"/>
      <c r="R46" s="220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</row>
    <row r="47" spans="1:39" s="132" customFormat="1" ht="33.950000000000003" customHeight="1" x14ac:dyDescent="0.25">
      <c r="A47" s="133"/>
      <c r="B47" s="142"/>
      <c r="C47" s="218"/>
      <c r="D47" s="218"/>
      <c r="E47" s="140"/>
      <c r="F47" s="463"/>
      <c r="G47" s="140"/>
      <c r="H47" s="459"/>
      <c r="I47" s="460"/>
      <c r="J47" s="236"/>
      <c r="K47" s="218"/>
      <c r="L47" s="218"/>
      <c r="M47" s="140"/>
      <c r="N47" s="463"/>
      <c r="O47" s="140"/>
      <c r="P47" s="194"/>
      <c r="Q47" s="458"/>
      <c r="R47" s="220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</row>
    <row r="48" spans="1:39" s="132" customFormat="1" ht="33.950000000000003" customHeight="1" x14ac:dyDescent="0.25">
      <c r="A48" s="133"/>
      <c r="B48" s="142"/>
      <c r="C48" s="218"/>
      <c r="D48" s="218"/>
      <c r="E48" s="140"/>
      <c r="F48" s="463"/>
      <c r="G48" s="140"/>
      <c r="H48" s="459"/>
      <c r="I48" s="460"/>
      <c r="J48" s="236"/>
      <c r="K48" s="218"/>
      <c r="L48" s="218"/>
      <c r="M48" s="140"/>
      <c r="N48" s="463"/>
      <c r="O48" s="140"/>
      <c r="P48" s="194"/>
      <c r="Q48" s="458"/>
      <c r="R48" s="220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</row>
    <row r="49" spans="1:39" s="132" customFormat="1" ht="33.950000000000003" customHeight="1" x14ac:dyDescent="0.25">
      <c r="A49" s="133"/>
      <c r="B49" s="142"/>
      <c r="C49" s="218"/>
      <c r="D49" s="218"/>
      <c r="E49" s="140"/>
      <c r="F49" s="463"/>
      <c r="G49" s="140"/>
      <c r="H49" s="459"/>
      <c r="I49" s="460"/>
      <c r="J49" s="236"/>
      <c r="K49" s="218"/>
      <c r="L49" s="218"/>
      <c r="M49" s="140"/>
      <c r="N49" s="463"/>
      <c r="O49" s="140"/>
      <c r="P49" s="194"/>
      <c r="Q49" s="458"/>
      <c r="R49" s="220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</row>
    <row r="50" spans="1:39" s="132" customFormat="1" ht="33.950000000000003" customHeight="1" x14ac:dyDescent="0.25">
      <c r="A50" s="133"/>
      <c r="B50" s="142"/>
      <c r="C50" s="218"/>
      <c r="D50" s="218"/>
      <c r="E50" s="140"/>
      <c r="F50" s="463"/>
      <c r="G50" s="140"/>
      <c r="H50" s="459"/>
      <c r="I50" s="460"/>
      <c r="J50" s="236"/>
      <c r="K50" s="218"/>
      <c r="L50" s="218"/>
      <c r="M50" s="140"/>
      <c r="N50" s="463"/>
      <c r="O50" s="140"/>
      <c r="P50" s="194"/>
      <c r="Q50" s="458"/>
      <c r="R50" s="220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</row>
    <row r="51" spans="1:39" s="132" customFormat="1" ht="33.950000000000003" customHeight="1" x14ac:dyDescent="0.25">
      <c r="A51" s="133"/>
      <c r="B51" s="142"/>
      <c r="C51" s="218"/>
      <c r="D51" s="218"/>
      <c r="E51" s="140"/>
      <c r="F51" s="463"/>
      <c r="G51" s="140"/>
      <c r="H51" s="459"/>
      <c r="I51" s="460"/>
      <c r="J51" s="236"/>
      <c r="K51" s="218"/>
      <c r="L51" s="218"/>
      <c r="M51" s="140"/>
      <c r="N51" s="463"/>
      <c r="O51" s="140"/>
      <c r="P51" s="194"/>
      <c r="Q51" s="458"/>
      <c r="R51" s="220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</row>
    <row r="52" spans="1:39" s="132" customFormat="1" ht="33.950000000000003" customHeight="1" x14ac:dyDescent="0.25">
      <c r="A52" s="133"/>
      <c r="B52" s="142"/>
      <c r="C52" s="218"/>
      <c r="D52" s="218"/>
      <c r="E52" s="140"/>
      <c r="F52" s="463"/>
      <c r="G52" s="140"/>
      <c r="H52" s="459"/>
      <c r="I52" s="460"/>
      <c r="J52" s="236"/>
      <c r="K52" s="218"/>
      <c r="L52" s="218"/>
      <c r="M52" s="140"/>
      <c r="N52" s="463"/>
      <c r="O52" s="140"/>
      <c r="P52" s="194"/>
      <c r="Q52" s="458"/>
      <c r="R52" s="220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</row>
    <row r="53" spans="1:39" s="132" customFormat="1" ht="33.950000000000003" customHeight="1" x14ac:dyDescent="0.25">
      <c r="A53" s="133"/>
      <c r="B53" s="142"/>
      <c r="C53" s="218"/>
      <c r="D53" s="218"/>
      <c r="E53" s="140"/>
      <c r="F53" s="463"/>
      <c r="G53" s="140"/>
      <c r="H53" s="459"/>
      <c r="I53" s="460"/>
      <c r="J53" s="236"/>
      <c r="K53" s="218"/>
      <c r="L53" s="218"/>
      <c r="M53" s="140"/>
      <c r="N53" s="463"/>
      <c r="O53" s="140"/>
      <c r="P53" s="194"/>
      <c r="Q53" s="458"/>
      <c r="R53" s="220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</row>
    <row r="54" spans="1:39" s="132" customFormat="1" ht="33.950000000000003" customHeight="1" x14ac:dyDescent="0.25">
      <c r="A54" s="133"/>
      <c r="B54" s="142"/>
      <c r="C54" s="218"/>
      <c r="D54" s="218"/>
      <c r="E54" s="140"/>
      <c r="F54" s="463"/>
      <c r="G54" s="140"/>
      <c r="H54" s="459"/>
      <c r="I54" s="460"/>
      <c r="J54" s="236"/>
      <c r="K54" s="218"/>
      <c r="L54" s="218"/>
      <c r="M54" s="140"/>
      <c r="N54" s="463"/>
      <c r="O54" s="140"/>
      <c r="P54" s="194"/>
      <c r="Q54" s="458"/>
      <c r="R54" s="220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</row>
    <row r="55" spans="1:39" s="132" customFormat="1" ht="33.950000000000003" customHeight="1" x14ac:dyDescent="0.25">
      <c r="A55" s="133"/>
      <c r="B55" s="142"/>
      <c r="C55" s="218"/>
      <c r="D55" s="218"/>
      <c r="E55" s="140"/>
      <c r="F55" s="463"/>
      <c r="G55" s="140"/>
      <c r="H55" s="459"/>
      <c r="I55" s="460"/>
      <c r="J55" s="236"/>
      <c r="K55" s="218"/>
      <c r="L55" s="218"/>
      <c r="M55" s="140"/>
      <c r="N55" s="463"/>
      <c r="O55" s="140"/>
      <c r="P55" s="194"/>
      <c r="Q55" s="458"/>
      <c r="R55" s="220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</row>
    <row r="56" spans="1:39" s="132" customFormat="1" ht="33.950000000000003" customHeight="1" x14ac:dyDescent="0.25">
      <c r="A56" s="133"/>
      <c r="B56" s="142"/>
      <c r="C56" s="218"/>
      <c r="D56" s="218"/>
      <c r="E56" s="140"/>
      <c r="F56" s="463"/>
      <c r="G56" s="140"/>
      <c r="H56" s="459"/>
      <c r="I56" s="460"/>
      <c r="J56" s="236"/>
      <c r="K56" s="218"/>
      <c r="L56" s="218"/>
      <c r="M56" s="140"/>
      <c r="N56" s="463"/>
      <c r="O56" s="140"/>
      <c r="P56" s="194"/>
      <c r="Q56" s="458"/>
      <c r="R56" s="220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</row>
    <row r="57" spans="1:39" s="132" customFormat="1" ht="33.950000000000003" customHeight="1" x14ac:dyDescent="0.25">
      <c r="A57" s="133"/>
      <c r="B57" s="142"/>
      <c r="C57" s="218"/>
      <c r="D57" s="218"/>
      <c r="E57" s="140"/>
      <c r="F57" s="463"/>
      <c r="G57" s="140"/>
      <c r="H57" s="459"/>
      <c r="I57" s="460"/>
      <c r="J57" s="236"/>
      <c r="K57" s="218"/>
      <c r="L57" s="218"/>
      <c r="M57" s="140"/>
      <c r="N57" s="463"/>
      <c r="O57" s="140"/>
      <c r="P57" s="194"/>
      <c r="Q57" s="458"/>
      <c r="R57" s="220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</row>
    <row r="58" spans="1:39" s="132" customFormat="1" ht="33.950000000000003" customHeight="1" x14ac:dyDescent="0.25">
      <c r="A58" s="133"/>
      <c r="B58" s="142"/>
      <c r="C58" s="218"/>
      <c r="D58" s="218"/>
      <c r="E58" s="140"/>
      <c r="F58" s="463"/>
      <c r="G58" s="140"/>
      <c r="H58" s="459"/>
      <c r="I58" s="460"/>
      <c r="J58" s="236"/>
      <c r="K58" s="218"/>
      <c r="L58" s="218"/>
      <c r="M58" s="140"/>
      <c r="N58" s="463"/>
      <c r="O58" s="140"/>
      <c r="P58" s="194"/>
      <c r="Q58" s="458"/>
      <c r="R58" s="220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</row>
    <row r="59" spans="1:39" s="132" customFormat="1" ht="33.950000000000003" customHeight="1" x14ac:dyDescent="0.25">
      <c r="A59" s="133"/>
      <c r="B59" s="142"/>
      <c r="C59" s="218"/>
      <c r="D59" s="218"/>
      <c r="E59" s="140"/>
      <c r="F59" s="463"/>
      <c r="G59" s="140"/>
      <c r="H59" s="459"/>
      <c r="I59" s="460"/>
      <c r="J59" s="236"/>
      <c r="K59" s="218"/>
      <c r="L59" s="218"/>
      <c r="M59" s="140"/>
      <c r="N59" s="463"/>
      <c r="O59" s="140"/>
      <c r="P59" s="194"/>
      <c r="Q59" s="458"/>
      <c r="R59" s="220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</row>
    <row r="60" spans="1:39" s="132" customFormat="1" ht="33.950000000000003" customHeight="1" x14ac:dyDescent="0.25">
      <c r="A60" s="133"/>
      <c r="B60" s="142"/>
      <c r="C60" s="218"/>
      <c r="D60" s="218"/>
      <c r="E60" s="140"/>
      <c r="F60" s="463"/>
      <c r="G60" s="140"/>
      <c r="H60" s="459"/>
      <c r="I60" s="460"/>
      <c r="J60" s="236"/>
      <c r="K60" s="218"/>
      <c r="L60" s="218"/>
      <c r="M60" s="140"/>
      <c r="N60" s="463"/>
      <c r="O60" s="140"/>
      <c r="P60" s="194"/>
      <c r="Q60" s="458"/>
      <c r="R60" s="220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</row>
    <row r="61" spans="1:39" s="132" customFormat="1" ht="33.950000000000003" customHeight="1" x14ac:dyDescent="0.25">
      <c r="A61" s="133"/>
      <c r="B61" s="142"/>
      <c r="C61" s="218"/>
      <c r="D61" s="218"/>
      <c r="E61" s="140"/>
      <c r="F61" s="463"/>
      <c r="G61" s="140"/>
      <c r="H61" s="459"/>
      <c r="I61" s="460"/>
      <c r="J61" s="236"/>
      <c r="K61" s="218"/>
      <c r="L61" s="218"/>
      <c r="M61" s="140"/>
      <c r="N61" s="463"/>
      <c r="O61" s="140"/>
      <c r="P61" s="194"/>
      <c r="Q61" s="458"/>
      <c r="R61" s="220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</row>
    <row r="62" spans="1:39" s="132" customFormat="1" ht="33.950000000000003" customHeight="1" x14ac:dyDescent="0.25">
      <c r="A62" s="133"/>
      <c r="B62" s="142"/>
      <c r="C62" s="218"/>
      <c r="D62" s="218"/>
      <c r="E62" s="140"/>
      <c r="F62" s="463"/>
      <c r="G62" s="140"/>
      <c r="H62" s="459"/>
      <c r="I62" s="460"/>
      <c r="J62" s="236"/>
      <c r="K62" s="218"/>
      <c r="L62" s="218"/>
      <c r="M62" s="140"/>
      <c r="N62" s="463"/>
      <c r="O62" s="140"/>
      <c r="P62" s="194"/>
      <c r="Q62" s="458"/>
      <c r="R62" s="220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</row>
    <row r="63" spans="1:39" s="132" customFormat="1" ht="33.950000000000003" customHeight="1" x14ac:dyDescent="0.25">
      <c r="A63" s="133"/>
      <c r="B63" s="142"/>
      <c r="C63" s="218"/>
      <c r="D63" s="218"/>
      <c r="E63" s="140"/>
      <c r="F63" s="463"/>
      <c r="G63" s="140"/>
      <c r="H63" s="459"/>
      <c r="I63" s="460"/>
      <c r="J63" s="236"/>
      <c r="K63" s="218"/>
      <c r="L63" s="218"/>
      <c r="M63" s="140"/>
      <c r="N63" s="463"/>
      <c r="O63" s="140"/>
      <c r="P63" s="194"/>
      <c r="Q63" s="458"/>
      <c r="R63" s="220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</row>
    <row r="64" spans="1:39" s="132" customFormat="1" ht="33.950000000000003" customHeight="1" x14ac:dyDescent="0.25">
      <c r="A64" s="133"/>
      <c r="B64" s="142"/>
      <c r="C64" s="218"/>
      <c r="D64" s="218"/>
      <c r="E64" s="140"/>
      <c r="F64" s="463"/>
      <c r="G64" s="140"/>
      <c r="H64" s="459"/>
      <c r="I64" s="460"/>
      <c r="J64" s="236"/>
      <c r="K64" s="218"/>
      <c r="L64" s="218"/>
      <c r="M64" s="140"/>
      <c r="N64" s="463"/>
      <c r="O64" s="140"/>
      <c r="P64" s="194"/>
      <c r="Q64" s="458"/>
      <c r="R64" s="220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</row>
    <row r="65" spans="1:39" s="132" customFormat="1" ht="33.950000000000003" customHeight="1" x14ac:dyDescent="0.25">
      <c r="A65" s="133"/>
      <c r="B65" s="142"/>
      <c r="C65" s="218"/>
      <c r="D65" s="218"/>
      <c r="E65" s="140"/>
      <c r="F65" s="463"/>
      <c r="G65" s="140"/>
      <c r="H65" s="459"/>
      <c r="I65" s="460"/>
      <c r="J65" s="236"/>
      <c r="K65" s="218"/>
      <c r="L65" s="218"/>
      <c r="M65" s="140"/>
      <c r="N65" s="463"/>
      <c r="O65" s="140"/>
      <c r="P65" s="194"/>
      <c r="Q65" s="458"/>
      <c r="R65" s="220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</row>
    <row r="66" spans="1:39" s="132" customFormat="1" ht="33.950000000000003" customHeight="1" x14ac:dyDescent="0.25">
      <c r="A66" s="133"/>
      <c r="B66" s="142"/>
      <c r="C66" s="218"/>
      <c r="D66" s="218"/>
      <c r="E66" s="140"/>
      <c r="F66" s="463"/>
      <c r="G66" s="140"/>
      <c r="H66" s="459"/>
      <c r="I66" s="460"/>
      <c r="J66" s="236"/>
      <c r="K66" s="218"/>
      <c r="L66" s="218"/>
      <c r="M66" s="140"/>
      <c r="N66" s="463"/>
      <c r="O66" s="140"/>
      <c r="P66" s="194"/>
      <c r="Q66" s="458"/>
      <c r="R66" s="220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</row>
    <row r="67" spans="1:39" s="132" customFormat="1" ht="33.950000000000003" customHeight="1" x14ac:dyDescent="0.25">
      <c r="A67" s="133"/>
      <c r="B67" s="142"/>
      <c r="C67" s="218"/>
      <c r="D67" s="218"/>
      <c r="E67" s="140"/>
      <c r="F67" s="463"/>
      <c r="G67" s="140"/>
      <c r="H67" s="459"/>
      <c r="I67" s="460"/>
      <c r="J67" s="236"/>
      <c r="K67" s="218"/>
      <c r="L67" s="218"/>
      <c r="M67" s="140"/>
      <c r="N67" s="463"/>
      <c r="O67" s="140"/>
      <c r="P67" s="194"/>
      <c r="Q67" s="458"/>
      <c r="R67" s="220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</row>
    <row r="68" spans="1:39" s="132" customFormat="1" ht="33.950000000000003" customHeight="1" x14ac:dyDescent="0.25">
      <c r="A68" s="133"/>
      <c r="B68" s="142"/>
      <c r="C68" s="218"/>
      <c r="D68" s="218"/>
      <c r="E68" s="140"/>
      <c r="F68" s="463"/>
      <c r="G68" s="140"/>
      <c r="H68" s="459"/>
      <c r="I68" s="460"/>
      <c r="J68" s="236"/>
      <c r="K68" s="218"/>
      <c r="L68" s="218"/>
      <c r="M68" s="140"/>
      <c r="N68" s="463"/>
      <c r="O68" s="140"/>
      <c r="P68" s="194"/>
      <c r="Q68" s="458"/>
      <c r="R68" s="220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</row>
    <row r="69" spans="1:39" s="132" customFormat="1" ht="33.950000000000003" customHeight="1" x14ac:dyDescent="0.25">
      <c r="A69" s="133"/>
      <c r="B69" s="142"/>
      <c r="C69" s="218"/>
      <c r="D69" s="218"/>
      <c r="E69" s="140"/>
      <c r="F69" s="463"/>
      <c r="G69" s="140"/>
      <c r="H69" s="459"/>
      <c r="I69" s="460"/>
      <c r="J69" s="236"/>
      <c r="K69" s="218"/>
      <c r="L69" s="218"/>
      <c r="M69" s="140"/>
      <c r="N69" s="463"/>
      <c r="O69" s="140"/>
      <c r="P69" s="194"/>
      <c r="Q69" s="458"/>
      <c r="R69" s="220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</row>
    <row r="70" spans="1:39" s="132" customFormat="1" ht="33.950000000000003" customHeight="1" x14ac:dyDescent="0.25">
      <c r="A70" s="133"/>
      <c r="B70" s="142"/>
      <c r="C70" s="218"/>
      <c r="D70" s="218"/>
      <c r="E70" s="140"/>
      <c r="F70" s="463"/>
      <c r="G70" s="140"/>
      <c r="H70" s="459"/>
      <c r="I70" s="460"/>
      <c r="J70" s="236"/>
      <c r="K70" s="218"/>
      <c r="L70" s="218"/>
      <c r="M70" s="140"/>
      <c r="N70" s="463"/>
      <c r="O70" s="140"/>
      <c r="P70" s="194"/>
      <c r="Q70" s="458"/>
      <c r="R70" s="220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</row>
    <row r="71" spans="1:39" s="132" customFormat="1" ht="33.950000000000003" customHeight="1" x14ac:dyDescent="0.25">
      <c r="A71" s="133"/>
      <c r="B71" s="142"/>
      <c r="C71" s="218"/>
      <c r="D71" s="218"/>
      <c r="E71" s="140"/>
      <c r="F71" s="463"/>
      <c r="G71" s="140"/>
      <c r="H71" s="459"/>
      <c r="I71" s="460"/>
      <c r="J71" s="236"/>
      <c r="K71" s="218"/>
      <c r="L71" s="218"/>
      <c r="M71" s="140"/>
      <c r="N71" s="463"/>
      <c r="O71" s="140"/>
      <c r="P71" s="194"/>
      <c r="Q71" s="458"/>
      <c r="R71" s="220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</row>
    <row r="72" spans="1:39" s="132" customFormat="1" ht="33.950000000000003" customHeight="1" x14ac:dyDescent="0.25">
      <c r="A72" s="133"/>
      <c r="B72" s="142"/>
      <c r="C72" s="218"/>
      <c r="D72" s="218"/>
      <c r="E72" s="140"/>
      <c r="F72" s="463"/>
      <c r="G72" s="140"/>
      <c r="H72" s="459"/>
      <c r="I72" s="460"/>
      <c r="J72" s="236"/>
      <c r="K72" s="218"/>
      <c r="L72" s="218"/>
      <c r="M72" s="140"/>
      <c r="N72" s="463"/>
      <c r="O72" s="140"/>
      <c r="P72" s="194"/>
      <c r="Q72" s="458"/>
      <c r="R72" s="220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</row>
    <row r="73" spans="1:39" s="132" customFormat="1" ht="33.950000000000003" customHeight="1" x14ac:dyDescent="0.25">
      <c r="A73" s="133"/>
      <c r="B73" s="142"/>
      <c r="C73" s="218"/>
      <c r="D73" s="218"/>
      <c r="E73" s="140"/>
      <c r="F73" s="463"/>
      <c r="G73" s="140"/>
      <c r="H73" s="459"/>
      <c r="I73" s="460"/>
      <c r="J73" s="236"/>
      <c r="K73" s="218"/>
      <c r="L73" s="218"/>
      <c r="M73" s="140"/>
      <c r="N73" s="463"/>
      <c r="O73" s="140"/>
      <c r="P73" s="194"/>
      <c r="Q73" s="458"/>
      <c r="R73" s="220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</row>
    <row r="74" spans="1:39" s="132" customFormat="1" ht="33.950000000000003" customHeight="1" x14ac:dyDescent="0.25">
      <c r="A74" s="133"/>
      <c r="B74" s="142"/>
      <c r="C74" s="218"/>
      <c r="D74" s="218"/>
      <c r="E74" s="140"/>
      <c r="F74" s="463"/>
      <c r="G74" s="140"/>
      <c r="H74" s="459"/>
      <c r="I74" s="460"/>
      <c r="J74" s="236"/>
      <c r="K74" s="218"/>
      <c r="L74" s="218"/>
      <c r="M74" s="140"/>
      <c r="N74" s="463"/>
      <c r="O74" s="140"/>
      <c r="P74" s="194"/>
      <c r="Q74" s="458"/>
      <c r="R74" s="220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</row>
    <row r="75" spans="1:39" s="132" customFormat="1" ht="33.950000000000003" customHeight="1" x14ac:dyDescent="0.25">
      <c r="A75" s="133"/>
      <c r="B75" s="142"/>
      <c r="C75" s="218"/>
      <c r="D75" s="218"/>
      <c r="E75" s="140"/>
      <c r="F75" s="463"/>
      <c r="G75" s="140"/>
      <c r="H75" s="459"/>
      <c r="I75" s="460"/>
      <c r="J75" s="236"/>
      <c r="K75" s="218"/>
      <c r="L75" s="218"/>
      <c r="M75" s="140"/>
      <c r="N75" s="463"/>
      <c r="O75" s="140"/>
      <c r="P75" s="194"/>
      <c r="Q75" s="458"/>
      <c r="R75" s="220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</row>
    <row r="76" spans="1:39" s="132" customFormat="1" ht="33.950000000000003" customHeight="1" x14ac:dyDescent="0.25">
      <c r="A76" s="133"/>
      <c r="B76" s="142"/>
      <c r="C76" s="218"/>
      <c r="D76" s="218"/>
      <c r="E76" s="140"/>
      <c r="F76" s="463"/>
      <c r="G76" s="140"/>
      <c r="H76" s="459"/>
      <c r="I76" s="460"/>
      <c r="J76" s="236"/>
      <c r="K76" s="218"/>
      <c r="L76" s="218"/>
      <c r="M76" s="140"/>
      <c r="N76" s="463"/>
      <c r="O76" s="140"/>
      <c r="P76" s="194"/>
      <c r="Q76" s="458"/>
      <c r="R76" s="220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</row>
    <row r="77" spans="1:39" s="132" customFormat="1" ht="33.950000000000003" customHeight="1" x14ac:dyDescent="0.25">
      <c r="A77" s="133"/>
      <c r="B77" s="142"/>
      <c r="C77" s="218"/>
      <c r="D77" s="218"/>
      <c r="E77" s="140"/>
      <c r="F77" s="463"/>
      <c r="G77" s="140"/>
      <c r="H77" s="459"/>
      <c r="I77" s="460"/>
      <c r="J77" s="236"/>
      <c r="K77" s="218"/>
      <c r="L77" s="218"/>
      <c r="M77" s="140"/>
      <c r="N77" s="463"/>
      <c r="O77" s="140"/>
      <c r="P77" s="194"/>
      <c r="Q77" s="458"/>
      <c r="R77" s="220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</row>
    <row r="78" spans="1:39" s="132" customFormat="1" ht="33.950000000000003" customHeight="1" x14ac:dyDescent="0.25">
      <c r="A78" s="133"/>
      <c r="B78" s="142"/>
      <c r="C78" s="218"/>
      <c r="D78" s="218"/>
      <c r="E78" s="140"/>
      <c r="F78" s="463"/>
      <c r="G78" s="140"/>
      <c r="H78" s="459"/>
      <c r="I78" s="460"/>
      <c r="J78" s="236"/>
      <c r="K78" s="218"/>
      <c r="L78" s="218"/>
      <c r="M78" s="140"/>
      <c r="N78" s="463"/>
      <c r="O78" s="140"/>
      <c r="P78" s="194"/>
      <c r="Q78" s="458"/>
      <c r="R78" s="220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</row>
    <row r="79" spans="1:39" s="132" customFormat="1" ht="33.950000000000003" customHeight="1" x14ac:dyDescent="0.25">
      <c r="A79" s="133"/>
      <c r="B79" s="142"/>
      <c r="C79" s="218"/>
      <c r="D79" s="218"/>
      <c r="E79" s="140"/>
      <c r="F79" s="463"/>
      <c r="G79" s="140"/>
      <c r="H79" s="459"/>
      <c r="I79" s="460"/>
      <c r="J79" s="236"/>
      <c r="K79" s="218"/>
      <c r="L79" s="218"/>
      <c r="M79" s="140"/>
      <c r="N79" s="463"/>
      <c r="O79" s="140"/>
      <c r="P79" s="194"/>
      <c r="Q79" s="458"/>
      <c r="R79" s="220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</row>
    <row r="80" spans="1:39" s="132" customFormat="1" ht="33.950000000000003" customHeight="1" x14ac:dyDescent="0.25">
      <c r="A80" s="133"/>
      <c r="B80" s="142"/>
      <c r="C80" s="218"/>
      <c r="D80" s="218"/>
      <c r="E80" s="140"/>
      <c r="F80" s="463"/>
      <c r="G80" s="140"/>
      <c r="H80" s="459"/>
      <c r="I80" s="460"/>
      <c r="J80" s="236"/>
      <c r="K80" s="218"/>
      <c r="L80" s="218"/>
      <c r="M80" s="140"/>
      <c r="N80" s="463"/>
      <c r="O80" s="140"/>
      <c r="P80" s="194"/>
      <c r="Q80" s="458"/>
      <c r="R80" s="220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</row>
    <row r="81" spans="1:39" s="132" customFormat="1" ht="33.950000000000003" customHeight="1" x14ac:dyDescent="0.25">
      <c r="A81" s="133"/>
      <c r="B81" s="142"/>
      <c r="C81" s="218"/>
      <c r="D81" s="218"/>
      <c r="E81" s="140"/>
      <c r="F81" s="463"/>
      <c r="G81" s="140"/>
      <c r="H81" s="459"/>
      <c r="I81" s="460"/>
      <c r="J81" s="236"/>
      <c r="K81" s="218"/>
      <c r="L81" s="218"/>
      <c r="M81" s="140"/>
      <c r="N81" s="463"/>
      <c r="O81" s="140"/>
      <c r="P81" s="194"/>
      <c r="Q81" s="458"/>
      <c r="R81" s="220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</row>
    <row r="82" spans="1:39" s="132" customFormat="1" ht="33.950000000000003" customHeight="1" x14ac:dyDescent="0.25">
      <c r="A82" s="133"/>
      <c r="B82" s="142"/>
      <c r="C82" s="218"/>
      <c r="D82" s="218"/>
      <c r="E82" s="140"/>
      <c r="F82" s="463"/>
      <c r="G82" s="140"/>
      <c r="H82" s="459"/>
      <c r="I82" s="460"/>
      <c r="J82" s="236"/>
      <c r="K82" s="218"/>
      <c r="L82" s="218"/>
      <c r="M82" s="140"/>
      <c r="N82" s="463"/>
      <c r="O82" s="140"/>
      <c r="P82" s="194"/>
      <c r="Q82" s="458"/>
      <c r="R82" s="220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</row>
    <row r="83" spans="1:39" s="132" customFormat="1" ht="33.950000000000003" customHeight="1" x14ac:dyDescent="0.25">
      <c r="A83" s="133"/>
      <c r="B83" s="142"/>
      <c r="C83" s="218"/>
      <c r="D83" s="218"/>
      <c r="E83" s="140"/>
      <c r="F83" s="463"/>
      <c r="G83" s="140"/>
      <c r="H83" s="459"/>
      <c r="I83" s="460"/>
      <c r="J83" s="236"/>
      <c r="K83" s="218"/>
      <c r="L83" s="218"/>
      <c r="M83" s="140"/>
      <c r="N83" s="463"/>
      <c r="O83" s="140"/>
      <c r="P83" s="194"/>
      <c r="Q83" s="458"/>
      <c r="R83" s="220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</row>
    <row r="84" spans="1:39" s="132" customFormat="1" ht="33.950000000000003" customHeight="1" x14ac:dyDescent="0.25">
      <c r="A84" s="133"/>
      <c r="B84" s="142"/>
      <c r="C84" s="218"/>
      <c r="D84" s="218"/>
      <c r="E84" s="140"/>
      <c r="F84" s="463"/>
      <c r="G84" s="140"/>
      <c r="H84" s="459"/>
      <c r="I84" s="460"/>
      <c r="J84" s="236"/>
      <c r="K84" s="218"/>
      <c r="L84" s="218"/>
      <c r="M84" s="140"/>
      <c r="N84" s="463"/>
      <c r="O84" s="140"/>
      <c r="P84" s="194"/>
      <c r="Q84" s="458"/>
      <c r="R84" s="220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</row>
    <row r="85" spans="1:39" s="132" customFormat="1" ht="33.950000000000003" customHeight="1" x14ac:dyDescent="0.25">
      <c r="A85" s="133"/>
      <c r="B85" s="142"/>
      <c r="C85" s="218"/>
      <c r="D85" s="218"/>
      <c r="E85" s="140"/>
      <c r="F85" s="463"/>
      <c r="G85" s="140"/>
      <c r="H85" s="459"/>
      <c r="I85" s="460"/>
      <c r="J85" s="236"/>
      <c r="K85" s="218"/>
      <c r="L85" s="218"/>
      <c r="M85" s="140"/>
      <c r="N85" s="463"/>
      <c r="O85" s="140"/>
      <c r="P85" s="194"/>
      <c r="Q85" s="458"/>
      <c r="R85" s="220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</row>
    <row r="86" spans="1:39" s="132" customFormat="1" ht="33.950000000000003" customHeight="1" x14ac:dyDescent="0.25">
      <c r="A86" s="133"/>
      <c r="B86" s="142"/>
      <c r="C86" s="218"/>
      <c r="D86" s="218"/>
      <c r="E86" s="140"/>
      <c r="F86" s="463"/>
      <c r="G86" s="140"/>
      <c r="H86" s="459"/>
      <c r="I86" s="460"/>
      <c r="J86" s="236"/>
      <c r="K86" s="218"/>
      <c r="L86" s="218"/>
      <c r="M86" s="140"/>
      <c r="N86" s="463"/>
      <c r="O86" s="140"/>
      <c r="P86" s="194"/>
      <c r="Q86" s="458"/>
      <c r="R86" s="220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</row>
    <row r="87" spans="1:39" s="132" customFormat="1" ht="33.950000000000003" customHeight="1" x14ac:dyDescent="0.25">
      <c r="A87" s="133"/>
      <c r="B87" s="142"/>
      <c r="C87" s="218"/>
      <c r="D87" s="218"/>
      <c r="E87" s="140"/>
      <c r="F87" s="463"/>
      <c r="G87" s="140"/>
      <c r="H87" s="459"/>
      <c r="I87" s="460"/>
      <c r="J87" s="236"/>
      <c r="K87" s="218"/>
      <c r="L87" s="218"/>
      <c r="M87" s="140"/>
      <c r="N87" s="463"/>
      <c r="O87" s="140"/>
      <c r="P87" s="194"/>
      <c r="Q87" s="458"/>
      <c r="R87" s="220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</row>
    <row r="88" spans="1:39" s="132" customFormat="1" ht="33.950000000000003" customHeight="1" x14ac:dyDescent="0.25">
      <c r="A88" s="133"/>
      <c r="B88" s="142"/>
      <c r="C88" s="218"/>
      <c r="D88" s="218"/>
      <c r="E88" s="140"/>
      <c r="F88" s="463"/>
      <c r="G88" s="140"/>
      <c r="H88" s="459"/>
      <c r="I88" s="460"/>
      <c r="J88" s="236"/>
      <c r="K88" s="218"/>
      <c r="L88" s="218"/>
      <c r="M88" s="140"/>
      <c r="N88" s="463"/>
      <c r="O88" s="140"/>
      <c r="P88" s="194"/>
      <c r="Q88" s="458"/>
      <c r="R88" s="220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</row>
    <row r="89" spans="1:39" s="132" customFormat="1" ht="33.950000000000003" customHeight="1" x14ac:dyDescent="0.25">
      <c r="A89" s="133"/>
      <c r="B89" s="142"/>
      <c r="C89" s="218"/>
      <c r="D89" s="218"/>
      <c r="E89" s="140"/>
      <c r="F89" s="463"/>
      <c r="G89" s="140"/>
      <c r="H89" s="459"/>
      <c r="I89" s="460"/>
      <c r="J89" s="236"/>
      <c r="K89" s="218"/>
      <c r="L89" s="218"/>
      <c r="M89" s="140"/>
      <c r="N89" s="463"/>
      <c r="O89" s="140"/>
      <c r="P89" s="194"/>
      <c r="Q89" s="458"/>
      <c r="R89" s="220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</row>
    <row r="90" spans="1:39" s="132" customFormat="1" ht="33.950000000000003" customHeight="1" x14ac:dyDescent="0.25">
      <c r="A90" s="133"/>
      <c r="B90" s="142"/>
      <c r="C90" s="218"/>
      <c r="D90" s="218"/>
      <c r="E90" s="140"/>
      <c r="F90" s="463"/>
      <c r="G90" s="140"/>
      <c r="H90" s="459"/>
      <c r="I90" s="460"/>
      <c r="J90" s="236"/>
      <c r="K90" s="218"/>
      <c r="L90" s="218"/>
      <c r="M90" s="140"/>
      <c r="N90" s="463"/>
      <c r="O90" s="140"/>
      <c r="P90" s="194"/>
      <c r="Q90" s="458"/>
      <c r="R90" s="220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</row>
    <row r="91" spans="1:39" s="132" customFormat="1" ht="33.950000000000003" customHeight="1" x14ac:dyDescent="0.25">
      <c r="A91" s="133"/>
      <c r="B91" s="142"/>
      <c r="C91" s="218"/>
      <c r="D91" s="218"/>
      <c r="E91" s="140"/>
      <c r="F91" s="463"/>
      <c r="G91" s="140"/>
      <c r="H91" s="459"/>
      <c r="I91" s="460"/>
      <c r="J91" s="236"/>
      <c r="K91" s="218"/>
      <c r="L91" s="218"/>
      <c r="M91" s="140"/>
      <c r="N91" s="463"/>
      <c r="O91" s="140"/>
      <c r="P91" s="194"/>
      <c r="Q91" s="458"/>
      <c r="R91" s="220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</row>
    <row r="92" spans="1:39" s="132" customFormat="1" ht="33.950000000000003" customHeight="1" x14ac:dyDescent="0.25">
      <c r="A92" s="133"/>
      <c r="B92" s="142"/>
      <c r="C92" s="218"/>
      <c r="D92" s="218"/>
      <c r="E92" s="140"/>
      <c r="F92" s="463"/>
      <c r="G92" s="140"/>
      <c r="H92" s="459"/>
      <c r="I92" s="460"/>
      <c r="J92" s="236"/>
      <c r="K92" s="218"/>
      <c r="L92" s="218"/>
      <c r="M92" s="140"/>
      <c r="N92" s="463"/>
      <c r="O92" s="140"/>
      <c r="P92" s="194"/>
      <c r="Q92" s="458"/>
      <c r="R92" s="220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</row>
    <row r="93" spans="1:39" s="132" customFormat="1" ht="33.950000000000003" customHeight="1" x14ac:dyDescent="0.25">
      <c r="A93" s="133"/>
      <c r="B93" s="142"/>
      <c r="C93" s="218"/>
      <c r="D93" s="218"/>
      <c r="E93" s="140"/>
      <c r="F93" s="463"/>
      <c r="G93" s="140"/>
      <c r="H93" s="459"/>
      <c r="I93" s="460"/>
      <c r="J93" s="236"/>
      <c r="K93" s="218"/>
      <c r="L93" s="218"/>
      <c r="M93" s="140"/>
      <c r="N93" s="463"/>
      <c r="O93" s="140"/>
      <c r="P93" s="194"/>
      <c r="Q93" s="458"/>
      <c r="R93" s="220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</row>
    <row r="94" spans="1:39" s="132" customFormat="1" ht="33.950000000000003" customHeight="1" x14ac:dyDescent="0.25">
      <c r="A94" s="133"/>
      <c r="B94" s="142"/>
      <c r="C94" s="218"/>
      <c r="D94" s="218"/>
      <c r="E94" s="140"/>
      <c r="F94" s="463"/>
      <c r="G94" s="140"/>
      <c r="H94" s="459"/>
      <c r="I94" s="460"/>
      <c r="J94" s="236"/>
      <c r="K94" s="218"/>
      <c r="L94" s="218"/>
      <c r="M94" s="140"/>
      <c r="N94" s="463"/>
      <c r="O94" s="140"/>
      <c r="P94" s="194"/>
      <c r="Q94" s="458"/>
      <c r="R94" s="220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</row>
    <row r="95" spans="1:39" s="132" customFormat="1" ht="33.950000000000003" customHeight="1" x14ac:dyDescent="0.25">
      <c r="A95" s="133"/>
      <c r="B95" s="142"/>
      <c r="C95" s="218"/>
      <c r="D95" s="218"/>
      <c r="E95" s="140"/>
      <c r="F95" s="463"/>
      <c r="G95" s="140"/>
      <c r="H95" s="459"/>
      <c r="I95" s="460"/>
      <c r="J95" s="236"/>
      <c r="K95" s="218"/>
      <c r="L95" s="218"/>
      <c r="M95" s="140"/>
      <c r="N95" s="463"/>
      <c r="O95" s="140"/>
      <c r="P95" s="194"/>
      <c r="Q95" s="458"/>
      <c r="R95" s="220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</row>
    <row r="96" spans="1:39" s="132" customFormat="1" ht="33.950000000000003" customHeight="1" x14ac:dyDescent="0.25">
      <c r="A96" s="133"/>
      <c r="B96" s="142"/>
      <c r="C96" s="218"/>
      <c r="D96" s="218"/>
      <c r="E96" s="140"/>
      <c r="F96" s="463"/>
      <c r="G96" s="140"/>
      <c r="H96" s="459"/>
      <c r="I96" s="460"/>
      <c r="J96" s="236"/>
      <c r="K96" s="218"/>
      <c r="L96" s="218"/>
      <c r="M96" s="140"/>
      <c r="N96" s="463"/>
      <c r="O96" s="140"/>
      <c r="P96" s="194"/>
      <c r="Q96" s="458"/>
      <c r="R96" s="220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</row>
    <row r="97" spans="1:39" s="132" customFormat="1" ht="33.950000000000003" customHeight="1" x14ac:dyDescent="0.25">
      <c r="A97" s="133"/>
      <c r="B97" s="142"/>
      <c r="C97" s="218"/>
      <c r="D97" s="218"/>
      <c r="E97" s="140"/>
      <c r="F97" s="463"/>
      <c r="G97" s="140"/>
      <c r="H97" s="459"/>
      <c r="I97" s="460"/>
      <c r="J97" s="236"/>
      <c r="K97" s="218"/>
      <c r="L97" s="218"/>
      <c r="M97" s="140"/>
      <c r="N97" s="463"/>
      <c r="O97" s="140"/>
      <c r="P97" s="194"/>
      <c r="Q97" s="458"/>
      <c r="R97" s="220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</row>
    <row r="98" spans="1:39" s="132" customFormat="1" ht="33.950000000000003" customHeight="1" x14ac:dyDescent="0.25">
      <c r="A98" s="133"/>
      <c r="B98" s="142"/>
      <c r="C98" s="218"/>
      <c r="D98" s="218"/>
      <c r="E98" s="140"/>
      <c r="F98" s="463"/>
      <c r="G98" s="140"/>
      <c r="H98" s="459"/>
      <c r="I98" s="460"/>
      <c r="J98" s="236"/>
      <c r="K98" s="218"/>
      <c r="L98" s="218"/>
      <c r="M98" s="140"/>
      <c r="N98" s="463"/>
      <c r="O98" s="140"/>
      <c r="P98" s="194"/>
      <c r="Q98" s="458"/>
      <c r="R98" s="220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</row>
    <row r="99" spans="1:39" s="132" customFormat="1" ht="33.950000000000003" customHeight="1" x14ac:dyDescent="0.25">
      <c r="A99" s="133"/>
      <c r="B99" s="142"/>
      <c r="C99" s="218"/>
      <c r="D99" s="218"/>
      <c r="E99" s="140"/>
      <c r="F99" s="463"/>
      <c r="G99" s="140"/>
      <c r="H99" s="459"/>
      <c r="I99" s="460"/>
      <c r="J99" s="236"/>
      <c r="K99" s="218"/>
      <c r="L99" s="218"/>
      <c r="M99" s="140"/>
      <c r="N99" s="463"/>
      <c r="O99" s="140"/>
      <c r="P99" s="194"/>
      <c r="Q99" s="458"/>
      <c r="R99" s="220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</row>
    <row r="100" spans="1:39" s="132" customFormat="1" ht="33.950000000000003" customHeight="1" x14ac:dyDescent="0.25">
      <c r="A100" s="133"/>
      <c r="B100" s="142"/>
      <c r="C100" s="218"/>
      <c r="D100" s="218"/>
      <c r="E100" s="140"/>
      <c r="F100" s="463"/>
      <c r="G100" s="140"/>
      <c r="H100" s="459"/>
      <c r="I100" s="460"/>
      <c r="J100" s="236"/>
      <c r="K100" s="218"/>
      <c r="L100" s="218"/>
      <c r="M100" s="140"/>
      <c r="N100" s="463"/>
      <c r="O100" s="140"/>
      <c r="P100" s="194"/>
      <c r="Q100" s="458"/>
      <c r="R100" s="220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</row>
    <row r="101" spans="1:39" s="132" customFormat="1" ht="33.950000000000003" customHeight="1" x14ac:dyDescent="0.25">
      <c r="A101" s="133"/>
      <c r="B101" s="142"/>
      <c r="C101" s="218"/>
      <c r="D101" s="218"/>
      <c r="E101" s="140"/>
      <c r="F101" s="463"/>
      <c r="G101" s="140"/>
      <c r="H101" s="459"/>
      <c r="I101" s="460"/>
      <c r="J101" s="236"/>
      <c r="K101" s="218"/>
      <c r="L101" s="218"/>
      <c r="M101" s="140"/>
      <c r="N101" s="463"/>
      <c r="O101" s="140"/>
      <c r="P101" s="194"/>
      <c r="Q101" s="458"/>
      <c r="R101" s="220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</row>
    <row r="102" spans="1:39" s="132" customFormat="1" ht="33.950000000000003" customHeight="1" x14ac:dyDescent="0.25">
      <c r="A102" s="133"/>
      <c r="B102" s="142"/>
      <c r="C102" s="218"/>
      <c r="D102" s="218"/>
      <c r="E102" s="140"/>
      <c r="F102" s="463"/>
      <c r="G102" s="140"/>
      <c r="H102" s="459"/>
      <c r="I102" s="460"/>
      <c r="J102" s="236"/>
      <c r="K102" s="218"/>
      <c r="L102" s="218"/>
      <c r="M102" s="140"/>
      <c r="N102" s="463"/>
      <c r="O102" s="140"/>
      <c r="P102" s="194"/>
      <c r="Q102" s="458"/>
      <c r="R102" s="220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</row>
    <row r="103" spans="1:39" s="132" customFormat="1" ht="33.950000000000003" customHeight="1" x14ac:dyDescent="0.25">
      <c r="A103" s="133"/>
      <c r="B103" s="142"/>
      <c r="C103" s="218"/>
      <c r="D103" s="218"/>
      <c r="E103" s="140"/>
      <c r="F103" s="463"/>
      <c r="G103" s="140"/>
      <c r="H103" s="459"/>
      <c r="I103" s="460"/>
      <c r="J103" s="236"/>
      <c r="K103" s="218"/>
      <c r="L103" s="218"/>
      <c r="M103" s="140"/>
      <c r="N103" s="463"/>
      <c r="O103" s="140"/>
      <c r="P103" s="194"/>
      <c r="Q103" s="458"/>
      <c r="R103" s="220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</row>
    <row r="104" spans="1:39" s="132" customFormat="1" ht="33.950000000000003" customHeight="1" x14ac:dyDescent="0.25">
      <c r="A104" s="133"/>
      <c r="B104" s="142"/>
      <c r="C104" s="218"/>
      <c r="D104" s="218"/>
      <c r="E104" s="140"/>
      <c r="F104" s="463"/>
      <c r="G104" s="140"/>
      <c r="H104" s="459"/>
      <c r="I104" s="460"/>
      <c r="J104" s="236"/>
      <c r="K104" s="218"/>
      <c r="L104" s="218"/>
      <c r="M104" s="140"/>
      <c r="N104" s="463"/>
      <c r="O104" s="140"/>
      <c r="P104" s="194"/>
      <c r="Q104" s="458"/>
      <c r="R104" s="220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</row>
    <row r="105" spans="1:39" s="132" customFormat="1" ht="33.950000000000003" customHeight="1" x14ac:dyDescent="0.25">
      <c r="A105" s="133"/>
      <c r="B105" s="142"/>
      <c r="C105" s="218"/>
      <c r="D105" s="218"/>
      <c r="E105" s="140"/>
      <c r="F105" s="463"/>
      <c r="G105" s="140"/>
      <c r="H105" s="459"/>
      <c r="I105" s="460"/>
      <c r="J105" s="236"/>
      <c r="K105" s="218"/>
      <c r="L105" s="218"/>
      <c r="M105" s="140"/>
      <c r="N105" s="463"/>
      <c r="O105" s="140"/>
      <c r="P105" s="194"/>
      <c r="Q105" s="458"/>
      <c r="R105" s="220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</row>
    <row r="106" spans="1:39" s="132" customFormat="1" ht="33.950000000000003" customHeight="1" x14ac:dyDescent="0.25">
      <c r="A106" s="133"/>
      <c r="B106" s="142"/>
      <c r="C106" s="218"/>
      <c r="D106" s="218"/>
      <c r="E106" s="140"/>
      <c r="F106" s="463"/>
      <c r="G106" s="140"/>
      <c r="H106" s="459"/>
      <c r="I106" s="460"/>
      <c r="J106" s="236"/>
      <c r="K106" s="218"/>
      <c r="L106" s="218"/>
      <c r="M106" s="140"/>
      <c r="N106" s="463"/>
      <c r="O106" s="140"/>
      <c r="P106" s="194"/>
      <c r="Q106" s="458"/>
      <c r="R106" s="220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</row>
    <row r="107" spans="1:39" s="132" customFormat="1" ht="33.950000000000003" customHeight="1" x14ac:dyDescent="0.25">
      <c r="A107" s="133"/>
      <c r="B107" s="142"/>
      <c r="C107" s="218"/>
      <c r="D107" s="218"/>
      <c r="E107" s="140"/>
      <c r="F107" s="463"/>
      <c r="G107" s="140"/>
      <c r="H107" s="459"/>
      <c r="I107" s="460"/>
      <c r="J107" s="236"/>
      <c r="K107" s="218"/>
      <c r="L107" s="218"/>
      <c r="M107" s="140"/>
      <c r="N107" s="463"/>
      <c r="O107" s="140"/>
      <c r="P107" s="194"/>
      <c r="Q107" s="458"/>
      <c r="R107" s="220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</row>
    <row r="108" spans="1:39" s="132" customFormat="1" ht="33.950000000000003" customHeight="1" x14ac:dyDescent="0.25">
      <c r="A108" s="133"/>
      <c r="B108" s="142"/>
      <c r="C108" s="218"/>
      <c r="D108" s="218"/>
      <c r="E108" s="140"/>
      <c r="F108" s="463"/>
      <c r="G108" s="140"/>
      <c r="H108" s="459"/>
      <c r="I108" s="460"/>
      <c r="J108" s="236"/>
      <c r="K108" s="218"/>
      <c r="L108" s="218"/>
      <c r="M108" s="140"/>
      <c r="N108" s="463"/>
      <c r="O108" s="140"/>
      <c r="P108" s="194"/>
      <c r="Q108" s="458"/>
      <c r="R108" s="220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</row>
    <row r="109" spans="1:39" s="132" customFormat="1" ht="33.950000000000003" customHeight="1" x14ac:dyDescent="0.25">
      <c r="A109" s="133"/>
      <c r="B109" s="142"/>
      <c r="C109" s="218"/>
      <c r="D109" s="218"/>
      <c r="E109" s="140"/>
      <c r="F109" s="463"/>
      <c r="G109" s="140"/>
      <c r="H109" s="459"/>
      <c r="I109" s="460"/>
      <c r="J109" s="236"/>
      <c r="K109" s="218"/>
      <c r="L109" s="218"/>
      <c r="M109" s="140"/>
      <c r="N109" s="463"/>
      <c r="O109" s="140"/>
      <c r="P109" s="194"/>
      <c r="Q109" s="458"/>
      <c r="R109" s="220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</row>
    <row r="110" spans="1:39" s="132" customFormat="1" ht="33.950000000000003" customHeight="1" x14ac:dyDescent="0.25">
      <c r="A110" s="133"/>
      <c r="B110" s="142"/>
      <c r="C110" s="218"/>
      <c r="D110" s="218"/>
      <c r="E110" s="140"/>
      <c r="F110" s="463"/>
      <c r="G110" s="140"/>
      <c r="H110" s="459"/>
      <c r="I110" s="460"/>
      <c r="J110" s="236"/>
      <c r="K110" s="218"/>
      <c r="L110" s="218"/>
      <c r="M110" s="140"/>
      <c r="N110" s="463"/>
      <c r="O110" s="140"/>
      <c r="P110" s="194"/>
      <c r="Q110" s="458"/>
      <c r="R110" s="220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</row>
    <row r="111" spans="1:39" s="132" customFormat="1" ht="33.950000000000003" customHeight="1" x14ac:dyDescent="0.25">
      <c r="A111" s="133"/>
      <c r="B111" s="142"/>
      <c r="C111" s="218"/>
      <c r="D111" s="218"/>
      <c r="E111" s="140"/>
      <c r="F111" s="463"/>
      <c r="G111" s="140"/>
      <c r="H111" s="459"/>
      <c r="I111" s="460"/>
      <c r="J111" s="236"/>
      <c r="K111" s="218"/>
      <c r="L111" s="218"/>
      <c r="M111" s="140"/>
      <c r="N111" s="463"/>
      <c r="O111" s="140"/>
      <c r="P111" s="194"/>
      <c r="Q111" s="458"/>
      <c r="R111" s="220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</row>
    <row r="112" spans="1:39" s="132" customFormat="1" ht="33.950000000000003" customHeight="1" x14ac:dyDescent="0.25">
      <c r="A112" s="133"/>
      <c r="B112" s="142"/>
      <c r="C112" s="218"/>
      <c r="D112" s="218"/>
      <c r="E112" s="140"/>
      <c r="F112" s="463"/>
      <c r="G112" s="140"/>
      <c r="H112" s="459"/>
      <c r="I112" s="460"/>
      <c r="J112" s="236"/>
      <c r="K112" s="218"/>
      <c r="L112" s="218"/>
      <c r="M112" s="140"/>
      <c r="N112" s="463"/>
      <c r="O112" s="140"/>
      <c r="P112" s="194"/>
      <c r="Q112" s="458"/>
      <c r="R112" s="220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</row>
    <row r="113" spans="1:39" s="132" customFormat="1" ht="33.950000000000003" customHeight="1" x14ac:dyDescent="0.25">
      <c r="A113" s="133"/>
      <c r="B113" s="142"/>
      <c r="C113" s="218"/>
      <c r="D113" s="218"/>
      <c r="E113" s="140"/>
      <c r="F113" s="463"/>
      <c r="G113" s="140"/>
      <c r="H113" s="459"/>
      <c r="I113" s="460"/>
      <c r="J113" s="236"/>
      <c r="K113" s="218"/>
      <c r="L113" s="218"/>
      <c r="M113" s="140"/>
      <c r="N113" s="463"/>
      <c r="O113" s="140"/>
      <c r="P113" s="194"/>
      <c r="Q113" s="458"/>
      <c r="R113" s="220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</row>
    <row r="114" spans="1:39" s="132" customFormat="1" ht="33.950000000000003" customHeight="1" x14ac:dyDescent="0.25">
      <c r="A114" s="133"/>
      <c r="B114" s="142"/>
      <c r="C114" s="218"/>
      <c r="D114" s="218"/>
      <c r="E114" s="140"/>
      <c r="F114" s="463"/>
      <c r="G114" s="140"/>
      <c r="H114" s="459"/>
      <c r="I114" s="460"/>
      <c r="J114" s="236"/>
      <c r="K114" s="218"/>
      <c r="L114" s="218"/>
      <c r="M114" s="140"/>
      <c r="N114" s="463"/>
      <c r="O114" s="140"/>
      <c r="P114" s="194"/>
      <c r="Q114" s="458"/>
      <c r="R114" s="220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</row>
    <row r="115" spans="1:39" s="132" customFormat="1" ht="33.950000000000003" customHeight="1" x14ac:dyDescent="0.25">
      <c r="A115" s="133"/>
      <c r="B115" s="142"/>
      <c r="C115" s="218"/>
      <c r="D115" s="218"/>
      <c r="E115" s="140"/>
      <c r="F115" s="463"/>
      <c r="G115" s="140"/>
      <c r="H115" s="459"/>
      <c r="I115" s="460"/>
      <c r="J115" s="236"/>
      <c r="K115" s="218"/>
      <c r="L115" s="218"/>
      <c r="M115" s="140"/>
      <c r="N115" s="463"/>
      <c r="O115" s="140"/>
      <c r="P115" s="194"/>
      <c r="Q115" s="458"/>
      <c r="R115" s="220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</row>
    <row r="116" spans="1:39" s="132" customFormat="1" ht="33.950000000000003" customHeight="1" x14ac:dyDescent="0.25">
      <c r="A116" s="133"/>
      <c r="B116" s="142"/>
      <c r="C116" s="218"/>
      <c r="D116" s="218"/>
      <c r="E116" s="140"/>
      <c r="F116" s="463"/>
      <c r="G116" s="140"/>
      <c r="H116" s="459"/>
      <c r="I116" s="460"/>
      <c r="J116" s="236"/>
      <c r="K116" s="218"/>
      <c r="L116" s="218"/>
      <c r="M116" s="140"/>
      <c r="N116" s="463"/>
      <c r="O116" s="140"/>
      <c r="P116" s="194"/>
      <c r="Q116" s="458"/>
      <c r="R116" s="220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</row>
    <row r="117" spans="1:39" s="132" customFormat="1" ht="33.950000000000003" customHeight="1" x14ac:dyDescent="0.25">
      <c r="A117" s="133"/>
      <c r="B117" s="142"/>
      <c r="C117" s="218"/>
      <c r="D117" s="218"/>
      <c r="E117" s="140"/>
      <c r="F117" s="463"/>
      <c r="G117" s="140"/>
      <c r="H117" s="459"/>
      <c r="I117" s="460"/>
      <c r="J117" s="236"/>
      <c r="K117" s="218"/>
      <c r="L117" s="218"/>
      <c r="M117" s="140"/>
      <c r="N117" s="463"/>
      <c r="O117" s="140"/>
      <c r="P117" s="194"/>
      <c r="Q117" s="458"/>
      <c r="R117" s="220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</row>
    <row r="118" spans="1:39" s="132" customFormat="1" ht="33.950000000000003" customHeight="1" x14ac:dyDescent="0.25">
      <c r="A118" s="133"/>
      <c r="B118" s="142"/>
      <c r="C118" s="218"/>
      <c r="D118" s="218"/>
      <c r="E118" s="140"/>
      <c r="F118" s="463"/>
      <c r="G118" s="140"/>
      <c r="H118" s="459"/>
      <c r="I118" s="460"/>
      <c r="J118" s="236"/>
      <c r="K118" s="218"/>
      <c r="L118" s="218"/>
      <c r="M118" s="140"/>
      <c r="N118" s="463"/>
      <c r="O118" s="140"/>
      <c r="P118" s="194"/>
      <c r="Q118" s="458"/>
      <c r="R118" s="220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</row>
    <row r="119" spans="1:39" s="132" customFormat="1" ht="33.950000000000003" customHeight="1" x14ac:dyDescent="0.25">
      <c r="A119" s="133"/>
      <c r="B119" s="142"/>
      <c r="C119" s="218"/>
      <c r="D119" s="218"/>
      <c r="E119" s="140"/>
      <c r="F119" s="463"/>
      <c r="G119" s="140"/>
      <c r="H119" s="459"/>
      <c r="I119" s="460"/>
      <c r="J119" s="236"/>
      <c r="K119" s="218"/>
      <c r="L119" s="218"/>
      <c r="M119" s="140"/>
      <c r="N119" s="463"/>
      <c r="O119" s="140"/>
      <c r="P119" s="194"/>
      <c r="Q119" s="458"/>
      <c r="R119" s="220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</row>
    <row r="120" spans="1:39" s="132" customFormat="1" ht="33.950000000000003" customHeight="1" x14ac:dyDescent="0.25">
      <c r="A120" s="133"/>
      <c r="B120" s="142"/>
      <c r="C120" s="218"/>
      <c r="D120" s="218"/>
      <c r="E120" s="140"/>
      <c r="F120" s="463"/>
      <c r="G120" s="140"/>
      <c r="H120" s="459"/>
      <c r="I120" s="460"/>
      <c r="J120" s="236"/>
      <c r="K120" s="218"/>
      <c r="L120" s="218"/>
      <c r="M120" s="140"/>
      <c r="N120" s="463"/>
      <c r="O120" s="140"/>
      <c r="P120" s="194"/>
      <c r="Q120" s="458"/>
      <c r="R120" s="220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</row>
    <row r="121" spans="1:39" s="132" customFormat="1" ht="33.950000000000003" customHeight="1" x14ac:dyDescent="0.25">
      <c r="A121" s="133"/>
      <c r="B121" s="142"/>
      <c r="C121" s="218"/>
      <c r="D121" s="218"/>
      <c r="E121" s="140"/>
      <c r="F121" s="463"/>
      <c r="G121" s="140"/>
      <c r="H121" s="459"/>
      <c r="I121" s="460"/>
      <c r="J121" s="236"/>
      <c r="K121" s="218"/>
      <c r="L121" s="218"/>
      <c r="M121" s="140"/>
      <c r="N121" s="463"/>
      <c r="O121" s="140"/>
      <c r="P121" s="194"/>
      <c r="Q121" s="458"/>
      <c r="R121" s="220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</row>
    <row r="122" spans="1:39" s="132" customFormat="1" ht="33.950000000000003" customHeight="1" x14ac:dyDescent="0.25">
      <c r="A122" s="133"/>
      <c r="B122" s="142"/>
      <c r="C122" s="218"/>
      <c r="D122" s="218"/>
      <c r="E122" s="140"/>
      <c r="F122" s="463"/>
      <c r="G122" s="140"/>
      <c r="H122" s="459"/>
      <c r="I122" s="460"/>
      <c r="J122" s="236"/>
      <c r="K122" s="218"/>
      <c r="L122" s="218"/>
      <c r="M122" s="140"/>
      <c r="N122" s="463"/>
      <c r="O122" s="140"/>
      <c r="P122" s="194"/>
      <c r="Q122" s="458"/>
      <c r="R122" s="220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</row>
    <row r="123" spans="1:39" s="132" customFormat="1" ht="33.950000000000003" customHeight="1" x14ac:dyDescent="0.25">
      <c r="A123" s="133"/>
      <c r="B123" s="142"/>
      <c r="C123" s="218"/>
      <c r="D123" s="218"/>
      <c r="E123" s="140"/>
      <c r="F123" s="463"/>
      <c r="G123" s="140"/>
      <c r="H123" s="459"/>
      <c r="I123" s="460"/>
      <c r="J123" s="236"/>
      <c r="K123" s="218"/>
      <c r="L123" s="218"/>
      <c r="M123" s="140"/>
      <c r="N123" s="463"/>
      <c r="O123" s="140"/>
      <c r="P123" s="194"/>
      <c r="Q123" s="458"/>
      <c r="R123" s="220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</row>
    <row r="124" spans="1:39" s="132" customFormat="1" ht="33.950000000000003" customHeight="1" x14ac:dyDescent="0.25">
      <c r="A124" s="133"/>
      <c r="B124" s="142"/>
      <c r="C124" s="218"/>
      <c r="D124" s="218"/>
      <c r="E124" s="140"/>
      <c r="F124" s="463"/>
      <c r="G124" s="140"/>
      <c r="H124" s="459"/>
      <c r="I124" s="460"/>
      <c r="J124" s="236"/>
      <c r="K124" s="218"/>
      <c r="L124" s="218"/>
      <c r="M124" s="140"/>
      <c r="N124" s="463"/>
      <c r="O124" s="140"/>
      <c r="P124" s="194"/>
      <c r="Q124" s="458"/>
      <c r="R124" s="220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</row>
    <row r="125" spans="1:39" s="132" customFormat="1" ht="33.950000000000003" customHeight="1" x14ac:dyDescent="0.25">
      <c r="A125" s="133"/>
      <c r="B125" s="142"/>
      <c r="C125" s="218"/>
      <c r="D125" s="218"/>
      <c r="E125" s="140"/>
      <c r="F125" s="463"/>
      <c r="G125" s="140"/>
      <c r="H125" s="459"/>
      <c r="I125" s="460"/>
      <c r="J125" s="236"/>
      <c r="K125" s="218"/>
      <c r="L125" s="218"/>
      <c r="M125" s="140"/>
      <c r="N125" s="463"/>
      <c r="O125" s="140"/>
      <c r="P125" s="194"/>
      <c r="Q125" s="458"/>
      <c r="R125" s="220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</row>
    <row r="126" spans="1:39" s="132" customFormat="1" ht="33.950000000000003" customHeight="1" x14ac:dyDescent="0.25">
      <c r="A126" s="133"/>
      <c r="B126" s="142"/>
      <c r="C126" s="218"/>
      <c r="D126" s="218"/>
      <c r="E126" s="140"/>
      <c r="F126" s="463"/>
      <c r="G126" s="140"/>
      <c r="H126" s="459"/>
      <c r="I126" s="460"/>
      <c r="J126" s="236"/>
      <c r="K126" s="218"/>
      <c r="L126" s="218"/>
      <c r="M126" s="140"/>
      <c r="N126" s="463"/>
      <c r="O126" s="140"/>
      <c r="P126" s="194"/>
      <c r="Q126" s="458"/>
      <c r="R126" s="220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</row>
    <row r="127" spans="1:39" s="132" customFormat="1" ht="33.950000000000003" customHeight="1" x14ac:dyDescent="0.25">
      <c r="A127" s="133"/>
      <c r="B127" s="142"/>
      <c r="C127" s="218"/>
      <c r="D127" s="218"/>
      <c r="E127" s="140"/>
      <c r="F127" s="463"/>
      <c r="G127" s="140"/>
      <c r="H127" s="459"/>
      <c r="I127" s="460"/>
      <c r="J127" s="236"/>
      <c r="K127" s="218"/>
      <c r="L127" s="218"/>
      <c r="M127" s="140"/>
      <c r="N127" s="463"/>
      <c r="O127" s="140"/>
      <c r="P127" s="194"/>
      <c r="Q127" s="458"/>
      <c r="R127" s="220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</row>
    <row r="128" spans="1:39" s="132" customFormat="1" ht="33.950000000000003" customHeight="1" x14ac:dyDescent="0.25">
      <c r="A128" s="133"/>
      <c r="B128" s="142"/>
      <c r="C128" s="218"/>
      <c r="D128" s="218"/>
      <c r="E128" s="140"/>
      <c r="F128" s="463"/>
      <c r="G128" s="140"/>
      <c r="H128" s="459"/>
      <c r="I128" s="460"/>
      <c r="J128" s="236"/>
      <c r="K128" s="218"/>
      <c r="L128" s="218"/>
      <c r="M128" s="140"/>
      <c r="N128" s="463"/>
      <c r="O128" s="140"/>
      <c r="P128" s="194"/>
      <c r="Q128" s="458"/>
      <c r="R128" s="220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</row>
    <row r="129" spans="1:39" s="132" customFormat="1" ht="33.950000000000003" customHeight="1" x14ac:dyDescent="0.25">
      <c r="A129" s="133"/>
      <c r="B129" s="142"/>
      <c r="C129" s="218"/>
      <c r="D129" s="218"/>
      <c r="E129" s="140"/>
      <c r="F129" s="463"/>
      <c r="G129" s="140"/>
      <c r="H129" s="459"/>
      <c r="I129" s="460"/>
      <c r="J129" s="236"/>
      <c r="K129" s="218"/>
      <c r="L129" s="218"/>
      <c r="M129" s="140"/>
      <c r="N129" s="463"/>
      <c r="O129" s="140"/>
      <c r="P129" s="194"/>
      <c r="Q129" s="458"/>
      <c r="R129" s="220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</row>
    <row r="130" spans="1:39" s="132" customFormat="1" ht="33.950000000000003" customHeight="1" x14ac:dyDescent="0.25">
      <c r="A130" s="133"/>
      <c r="B130" s="142"/>
      <c r="C130" s="218"/>
      <c r="D130" s="218"/>
      <c r="E130" s="140"/>
      <c r="F130" s="463"/>
      <c r="G130" s="140"/>
      <c r="H130" s="459"/>
      <c r="I130" s="460"/>
      <c r="J130" s="236"/>
      <c r="K130" s="218"/>
      <c r="L130" s="218"/>
      <c r="M130" s="140"/>
      <c r="N130" s="463"/>
      <c r="O130" s="140"/>
      <c r="P130" s="194"/>
      <c r="Q130" s="458"/>
      <c r="R130" s="220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</row>
    <row r="131" spans="1:39" s="132" customFormat="1" ht="33.950000000000003" customHeight="1" x14ac:dyDescent="0.25">
      <c r="A131" s="133"/>
      <c r="B131" s="142"/>
      <c r="C131" s="218"/>
      <c r="D131" s="218"/>
      <c r="E131" s="140"/>
      <c r="F131" s="463"/>
      <c r="G131" s="140"/>
      <c r="H131" s="459"/>
      <c r="I131" s="460"/>
      <c r="J131" s="236"/>
      <c r="K131" s="218"/>
      <c r="L131" s="218"/>
      <c r="M131" s="140"/>
      <c r="N131" s="463"/>
      <c r="O131" s="140"/>
      <c r="P131" s="194"/>
      <c r="Q131" s="458"/>
      <c r="R131" s="220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</row>
    <row r="132" spans="1:39" s="132" customFormat="1" ht="33.950000000000003" customHeight="1" x14ac:dyDescent="0.25">
      <c r="A132" s="133"/>
      <c r="B132" s="142"/>
      <c r="C132" s="218"/>
      <c r="D132" s="218"/>
      <c r="E132" s="140"/>
      <c r="F132" s="463"/>
      <c r="G132" s="140"/>
      <c r="H132" s="459"/>
      <c r="I132" s="460"/>
      <c r="J132" s="236"/>
      <c r="K132" s="218"/>
      <c r="L132" s="218"/>
      <c r="M132" s="140"/>
      <c r="N132" s="463"/>
      <c r="O132" s="140"/>
      <c r="P132" s="194"/>
      <c r="Q132" s="458"/>
      <c r="R132" s="220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</row>
    <row r="133" spans="1:39" s="132" customFormat="1" ht="33.950000000000003" customHeight="1" x14ac:dyDescent="0.25">
      <c r="A133" s="133"/>
      <c r="B133" s="142"/>
      <c r="C133" s="218"/>
      <c r="D133" s="218"/>
      <c r="E133" s="140"/>
      <c r="F133" s="463"/>
      <c r="G133" s="140"/>
      <c r="H133" s="459"/>
      <c r="I133" s="460"/>
      <c r="J133" s="236"/>
      <c r="K133" s="218"/>
      <c r="L133" s="218"/>
      <c r="M133" s="140"/>
      <c r="N133" s="463"/>
      <c r="O133" s="140"/>
      <c r="P133" s="194"/>
      <c r="Q133" s="458"/>
      <c r="R133" s="220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</row>
    <row r="134" spans="1:39" s="132" customFormat="1" ht="33.950000000000003" customHeight="1" x14ac:dyDescent="0.25">
      <c r="A134" s="133"/>
      <c r="B134" s="142"/>
      <c r="C134" s="218"/>
      <c r="D134" s="218"/>
      <c r="E134" s="140"/>
      <c r="F134" s="463"/>
      <c r="G134" s="140"/>
      <c r="H134" s="459"/>
      <c r="I134" s="460"/>
      <c r="J134" s="236"/>
      <c r="K134" s="218"/>
      <c r="L134" s="218"/>
      <c r="M134" s="140"/>
      <c r="N134" s="463"/>
      <c r="O134" s="140"/>
      <c r="P134" s="194"/>
      <c r="Q134" s="458"/>
      <c r="R134" s="220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</row>
    <row r="135" spans="1:39" s="132" customFormat="1" ht="33.950000000000003" customHeight="1" x14ac:dyDescent="0.25">
      <c r="A135" s="133"/>
      <c r="B135" s="142"/>
      <c r="C135" s="218"/>
      <c r="D135" s="218"/>
      <c r="E135" s="140"/>
      <c r="F135" s="463"/>
      <c r="G135" s="140"/>
      <c r="H135" s="459"/>
      <c r="I135" s="460"/>
      <c r="J135" s="236"/>
      <c r="K135" s="218"/>
      <c r="L135" s="218"/>
      <c r="M135" s="140"/>
      <c r="N135" s="463"/>
      <c r="O135" s="140"/>
      <c r="P135" s="194"/>
      <c r="Q135" s="458"/>
      <c r="R135" s="220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</row>
    <row r="136" spans="1:39" s="132" customFormat="1" ht="33.950000000000003" customHeight="1" x14ac:dyDescent="0.25">
      <c r="A136" s="133"/>
      <c r="B136" s="142"/>
      <c r="C136" s="218"/>
      <c r="D136" s="218"/>
      <c r="E136" s="140"/>
      <c r="F136" s="463"/>
      <c r="G136" s="140"/>
      <c r="H136" s="459"/>
      <c r="I136" s="460"/>
      <c r="J136" s="236"/>
      <c r="K136" s="218"/>
      <c r="L136" s="218"/>
      <c r="M136" s="140"/>
      <c r="N136" s="463"/>
      <c r="O136" s="140"/>
      <c r="P136" s="194"/>
      <c r="Q136" s="458"/>
      <c r="R136" s="220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</row>
    <row r="137" spans="1:39" s="132" customFormat="1" ht="33.950000000000003" customHeight="1" x14ac:dyDescent="0.25">
      <c r="A137" s="133"/>
      <c r="B137" s="142"/>
      <c r="C137" s="218"/>
      <c r="D137" s="218"/>
      <c r="E137" s="140"/>
      <c r="F137" s="463"/>
      <c r="G137" s="140"/>
      <c r="H137" s="459"/>
      <c r="I137" s="460"/>
      <c r="J137" s="236"/>
      <c r="K137" s="218"/>
      <c r="L137" s="218"/>
      <c r="M137" s="140"/>
      <c r="N137" s="463"/>
      <c r="O137" s="140"/>
      <c r="P137" s="194"/>
      <c r="Q137" s="458"/>
      <c r="R137" s="220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</row>
    <row r="138" spans="1:39" s="132" customFormat="1" ht="33.950000000000003" customHeight="1" x14ac:dyDescent="0.25">
      <c r="A138" s="133"/>
      <c r="B138" s="142"/>
      <c r="C138" s="218"/>
      <c r="D138" s="218"/>
      <c r="E138" s="140"/>
      <c r="F138" s="463"/>
      <c r="G138" s="140"/>
      <c r="H138" s="459"/>
      <c r="I138" s="460"/>
      <c r="J138" s="236"/>
      <c r="K138" s="218"/>
      <c r="L138" s="218"/>
      <c r="M138" s="140"/>
      <c r="N138" s="463"/>
      <c r="O138" s="140"/>
      <c r="P138" s="194"/>
      <c r="Q138" s="458"/>
      <c r="R138" s="220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</row>
    <row r="139" spans="1:39" s="132" customFormat="1" ht="33.950000000000003" customHeight="1" x14ac:dyDescent="0.25">
      <c r="A139" s="133"/>
      <c r="B139" s="142"/>
      <c r="C139" s="218"/>
      <c r="D139" s="218"/>
      <c r="E139" s="140"/>
      <c r="F139" s="463"/>
      <c r="G139" s="140"/>
      <c r="H139" s="459"/>
      <c r="I139" s="460"/>
      <c r="J139" s="236"/>
      <c r="K139" s="218"/>
      <c r="L139" s="218"/>
      <c r="M139" s="140"/>
      <c r="N139" s="463"/>
      <c r="O139" s="140"/>
      <c r="P139" s="194"/>
      <c r="Q139" s="458"/>
      <c r="R139" s="220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</row>
    <row r="140" spans="1:39" s="132" customFormat="1" ht="33.950000000000003" customHeight="1" x14ac:dyDescent="0.25">
      <c r="A140" s="133"/>
      <c r="B140" s="142"/>
      <c r="C140" s="218"/>
      <c r="D140" s="218"/>
      <c r="E140" s="140"/>
      <c r="F140" s="463"/>
      <c r="G140" s="140"/>
      <c r="H140" s="459"/>
      <c r="I140" s="460"/>
      <c r="J140" s="236"/>
      <c r="K140" s="218"/>
      <c r="L140" s="218"/>
      <c r="M140" s="140"/>
      <c r="N140" s="463"/>
      <c r="O140" s="140"/>
      <c r="P140" s="194"/>
      <c r="Q140" s="458"/>
      <c r="R140" s="220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</row>
    <row r="141" spans="1:39" s="132" customFormat="1" ht="33.950000000000003" customHeight="1" x14ac:dyDescent="0.25">
      <c r="A141" s="133"/>
      <c r="B141" s="142"/>
      <c r="C141" s="218"/>
      <c r="D141" s="218"/>
      <c r="E141" s="140"/>
      <c r="F141" s="463"/>
      <c r="G141" s="140"/>
      <c r="H141" s="459"/>
      <c r="I141" s="460"/>
      <c r="J141" s="236"/>
      <c r="K141" s="218"/>
      <c r="L141" s="218"/>
      <c r="M141" s="140"/>
      <c r="N141" s="463"/>
      <c r="O141" s="140"/>
      <c r="P141" s="194"/>
      <c r="Q141" s="458"/>
      <c r="R141" s="220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</row>
    <row r="142" spans="1:39" s="132" customFormat="1" ht="33.950000000000003" customHeight="1" x14ac:dyDescent="0.25">
      <c r="A142" s="133"/>
      <c r="B142" s="142"/>
      <c r="C142" s="218"/>
      <c r="D142" s="218"/>
      <c r="E142" s="140"/>
      <c r="F142" s="463"/>
      <c r="G142" s="140"/>
      <c r="H142" s="459"/>
      <c r="I142" s="460"/>
      <c r="J142" s="236"/>
      <c r="K142" s="218"/>
      <c r="L142" s="218"/>
      <c r="M142" s="140"/>
      <c r="N142" s="463"/>
      <c r="O142" s="140"/>
      <c r="P142" s="194"/>
      <c r="Q142" s="458"/>
      <c r="R142" s="220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</row>
    <row r="143" spans="1:39" s="132" customFormat="1" ht="33.950000000000003" customHeight="1" x14ac:dyDescent="0.25">
      <c r="A143" s="133"/>
      <c r="B143" s="142"/>
      <c r="C143" s="218"/>
      <c r="D143" s="218"/>
      <c r="E143" s="140"/>
      <c r="F143" s="463"/>
      <c r="G143" s="140"/>
      <c r="H143" s="459"/>
      <c r="I143" s="460"/>
      <c r="J143" s="236"/>
      <c r="K143" s="218"/>
      <c r="L143" s="218"/>
      <c r="M143" s="140"/>
      <c r="N143" s="463"/>
      <c r="O143" s="140"/>
      <c r="P143" s="194"/>
      <c r="Q143" s="458"/>
      <c r="R143" s="220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</row>
    <row r="144" spans="1:39" s="132" customFormat="1" ht="33.950000000000003" customHeight="1" x14ac:dyDescent="0.25">
      <c r="A144" s="133"/>
      <c r="B144" s="142"/>
      <c r="C144" s="218"/>
      <c r="D144" s="218"/>
      <c r="E144" s="140"/>
      <c r="F144" s="463"/>
      <c r="G144" s="140"/>
      <c r="H144" s="459"/>
      <c r="I144" s="460"/>
      <c r="J144" s="236"/>
      <c r="K144" s="218"/>
      <c r="L144" s="218"/>
      <c r="M144" s="140"/>
      <c r="N144" s="463"/>
      <c r="O144" s="140"/>
      <c r="P144" s="194"/>
      <c r="Q144" s="458"/>
      <c r="R144" s="220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</row>
    <row r="145" spans="1:18" ht="33.950000000000003" customHeight="1" x14ac:dyDescent="0.25">
      <c r="A145" s="133"/>
      <c r="B145" s="142"/>
      <c r="C145" s="218"/>
      <c r="D145" s="218"/>
      <c r="E145" s="140"/>
      <c r="F145" s="463"/>
      <c r="G145" s="140"/>
      <c r="H145" s="459"/>
      <c r="I145" s="460"/>
      <c r="J145" s="236"/>
      <c r="K145" s="218"/>
      <c r="L145" s="218"/>
      <c r="M145" s="140"/>
      <c r="N145" s="463"/>
      <c r="O145" s="140"/>
      <c r="P145" s="194"/>
      <c r="Q145" s="458"/>
      <c r="R145" s="220"/>
    </row>
    <row r="146" spans="1:18" ht="33.950000000000003" customHeight="1" x14ac:dyDescent="0.25">
      <c r="A146" s="133"/>
      <c r="B146" s="142"/>
      <c r="C146" s="218"/>
      <c r="D146" s="218"/>
      <c r="E146" s="140"/>
      <c r="F146" s="463"/>
      <c r="G146" s="140"/>
      <c r="H146" s="459"/>
      <c r="I146" s="460"/>
      <c r="J146" s="236"/>
      <c r="K146" s="218"/>
      <c r="L146" s="218"/>
      <c r="M146" s="140"/>
      <c r="N146" s="463"/>
      <c r="O146" s="140"/>
      <c r="P146" s="194"/>
      <c r="Q146" s="458"/>
      <c r="R146" s="220"/>
    </row>
    <row r="147" spans="1:18" ht="33.950000000000003" customHeight="1" x14ac:dyDescent="0.25">
      <c r="A147" s="133"/>
      <c r="B147" s="142"/>
      <c r="C147" s="218"/>
      <c r="D147" s="218"/>
      <c r="E147" s="140"/>
      <c r="F147" s="463"/>
      <c r="G147" s="140"/>
      <c r="H147" s="459"/>
      <c r="I147" s="460"/>
      <c r="J147" s="236"/>
      <c r="K147" s="218"/>
      <c r="L147" s="218"/>
      <c r="M147" s="140"/>
      <c r="N147" s="463"/>
      <c r="O147" s="140"/>
      <c r="P147" s="194"/>
      <c r="Q147" s="458"/>
      <c r="R147" s="220"/>
    </row>
    <row r="148" spans="1:18" ht="33.950000000000003" customHeight="1" x14ac:dyDescent="0.25">
      <c r="A148" s="133"/>
      <c r="B148" s="142"/>
      <c r="C148" s="218"/>
      <c r="D148" s="218"/>
      <c r="E148" s="140"/>
      <c r="F148" s="463"/>
      <c r="G148" s="140"/>
      <c r="H148" s="459"/>
      <c r="I148" s="460"/>
      <c r="J148" s="236"/>
      <c r="K148" s="218"/>
      <c r="L148" s="218"/>
      <c r="M148" s="140"/>
      <c r="N148" s="463"/>
      <c r="O148" s="140"/>
      <c r="P148" s="194"/>
      <c r="Q148" s="458"/>
      <c r="R148" s="220"/>
    </row>
    <row r="149" spans="1:18" ht="33.950000000000003" customHeight="1" x14ac:dyDescent="0.25">
      <c r="A149" s="133"/>
      <c r="B149" s="142"/>
      <c r="C149" s="218"/>
      <c r="D149" s="218"/>
      <c r="E149" s="140"/>
      <c r="F149" s="463"/>
      <c r="G149" s="140"/>
      <c r="H149" s="459"/>
      <c r="I149" s="460"/>
      <c r="J149" s="236"/>
      <c r="K149" s="218"/>
      <c r="L149" s="218"/>
      <c r="M149" s="140"/>
      <c r="N149" s="463"/>
      <c r="O149" s="140"/>
      <c r="P149" s="194"/>
      <c r="Q149" s="458"/>
      <c r="R149" s="220"/>
    </row>
    <row r="150" spans="1:18" ht="33.950000000000003" customHeight="1" x14ac:dyDescent="0.25">
      <c r="A150" s="133"/>
      <c r="B150" s="142"/>
      <c r="C150" s="218"/>
      <c r="D150" s="218"/>
      <c r="E150" s="140"/>
      <c r="F150" s="463"/>
      <c r="G150" s="140"/>
      <c r="H150" s="459"/>
      <c r="I150" s="460"/>
      <c r="J150" s="236"/>
      <c r="K150" s="218"/>
      <c r="L150" s="218"/>
      <c r="M150" s="140"/>
      <c r="N150" s="463"/>
      <c r="O150" s="140"/>
      <c r="P150" s="194"/>
      <c r="Q150" s="458"/>
      <c r="R150" s="220"/>
    </row>
    <row r="151" spans="1:18" ht="33.950000000000003" customHeight="1" x14ac:dyDescent="0.25">
      <c r="B151" s="142"/>
      <c r="C151" s="218"/>
      <c r="D151" s="218"/>
      <c r="E151" s="140"/>
      <c r="F151" s="463"/>
      <c r="G151" s="140"/>
      <c r="H151" s="459"/>
      <c r="I151" s="460"/>
      <c r="J151" s="236"/>
      <c r="K151" s="218"/>
      <c r="L151" s="218"/>
      <c r="M151" s="140"/>
      <c r="N151" s="463"/>
      <c r="O151" s="140"/>
      <c r="P151" s="194"/>
      <c r="Q151" s="458"/>
      <c r="R151" s="220"/>
    </row>
    <row r="152" spans="1:18" ht="33.950000000000003" customHeight="1" x14ac:dyDescent="0.25">
      <c r="B152" s="142"/>
      <c r="C152" s="218"/>
      <c r="D152" s="218"/>
      <c r="E152" s="140"/>
      <c r="F152" s="463"/>
      <c r="G152" s="140"/>
      <c r="H152" s="459"/>
      <c r="I152" s="460"/>
      <c r="J152" s="236"/>
      <c r="K152" s="218"/>
      <c r="L152" s="218"/>
      <c r="M152" s="140"/>
      <c r="N152" s="463"/>
      <c r="O152" s="140"/>
      <c r="P152" s="194"/>
      <c r="Q152" s="458"/>
      <c r="R152" s="220"/>
    </row>
    <row r="153" spans="1:18" ht="33.950000000000003" customHeight="1" x14ac:dyDescent="0.25">
      <c r="B153" s="142"/>
      <c r="C153" s="218"/>
      <c r="D153" s="218"/>
      <c r="E153" s="140"/>
      <c r="F153" s="463"/>
      <c r="G153" s="140"/>
      <c r="H153" s="459"/>
      <c r="I153" s="460"/>
      <c r="J153" s="236"/>
      <c r="K153" s="218"/>
      <c r="L153" s="218"/>
      <c r="M153" s="140"/>
      <c r="N153" s="463"/>
      <c r="O153" s="140"/>
      <c r="P153" s="194"/>
      <c r="Q153" s="458"/>
      <c r="R153" s="220"/>
    </row>
    <row r="154" spans="1:18" ht="33.950000000000003" customHeight="1" x14ac:dyDescent="0.25">
      <c r="B154" s="142"/>
      <c r="C154" s="218"/>
      <c r="D154" s="218"/>
      <c r="E154" s="140"/>
      <c r="F154" s="463"/>
      <c r="G154" s="140"/>
      <c r="H154" s="459"/>
      <c r="I154" s="460"/>
      <c r="J154" s="236"/>
      <c r="K154" s="218"/>
      <c r="L154" s="218"/>
      <c r="M154" s="140"/>
      <c r="N154" s="463"/>
      <c r="O154" s="140"/>
      <c r="P154" s="194"/>
      <c r="Q154" s="458"/>
      <c r="R154" s="220"/>
    </row>
    <row r="155" spans="1:18" ht="33.950000000000003" customHeight="1" x14ac:dyDescent="0.25">
      <c r="B155" s="142"/>
      <c r="C155" s="218"/>
      <c r="D155" s="218"/>
      <c r="E155" s="140"/>
      <c r="F155" s="463"/>
      <c r="G155" s="140"/>
      <c r="H155" s="459"/>
      <c r="I155" s="460"/>
      <c r="J155" s="236"/>
      <c r="K155" s="218"/>
      <c r="L155" s="218"/>
      <c r="M155" s="140"/>
      <c r="N155" s="463"/>
      <c r="O155" s="140"/>
      <c r="P155" s="194"/>
      <c r="Q155" s="458"/>
      <c r="R155" s="220"/>
    </row>
    <row r="156" spans="1:18" ht="33.950000000000003" customHeight="1" x14ac:dyDescent="0.25">
      <c r="B156" s="142"/>
      <c r="C156" s="218"/>
      <c r="D156" s="218"/>
      <c r="E156" s="140"/>
      <c r="F156" s="463"/>
      <c r="G156" s="140"/>
      <c r="H156" s="459"/>
      <c r="I156" s="460"/>
      <c r="J156" s="236"/>
      <c r="K156" s="218"/>
      <c r="L156" s="218"/>
      <c r="M156" s="140"/>
      <c r="N156" s="463"/>
      <c r="O156" s="140"/>
      <c r="P156" s="194"/>
      <c r="Q156" s="458"/>
      <c r="R156" s="220"/>
    </row>
    <row r="157" spans="1:18" ht="33.950000000000003" customHeight="1" x14ac:dyDescent="0.25">
      <c r="B157" s="142"/>
      <c r="C157" s="218"/>
      <c r="D157" s="218"/>
      <c r="E157" s="140"/>
      <c r="F157" s="463"/>
      <c r="G157" s="140"/>
      <c r="H157" s="459"/>
      <c r="I157" s="460"/>
      <c r="J157" s="236"/>
      <c r="K157" s="218"/>
      <c r="L157" s="218"/>
      <c r="M157" s="140"/>
      <c r="N157" s="463"/>
      <c r="O157" s="140"/>
      <c r="P157" s="194"/>
      <c r="Q157" s="458"/>
      <c r="R157" s="220"/>
    </row>
    <row r="158" spans="1:18" ht="33.950000000000003" customHeight="1" x14ac:dyDescent="0.25">
      <c r="B158" s="142"/>
      <c r="C158" s="218"/>
      <c r="D158" s="218"/>
      <c r="E158" s="140"/>
      <c r="F158" s="463"/>
      <c r="G158" s="140"/>
      <c r="H158" s="459"/>
      <c r="I158" s="460"/>
      <c r="J158" s="236"/>
      <c r="K158" s="218"/>
      <c r="L158" s="218"/>
      <c r="M158" s="140"/>
      <c r="N158" s="463"/>
      <c r="O158" s="140"/>
      <c r="P158" s="194"/>
      <c r="Q158" s="458"/>
      <c r="R158" s="220"/>
    </row>
    <row r="159" spans="1:18" ht="33.950000000000003" customHeight="1" x14ac:dyDescent="0.25">
      <c r="B159" s="142"/>
      <c r="C159" s="218"/>
      <c r="D159" s="218"/>
      <c r="E159" s="140"/>
      <c r="F159" s="463"/>
      <c r="G159" s="140"/>
      <c r="H159" s="459"/>
      <c r="I159" s="460"/>
      <c r="J159" s="236"/>
      <c r="K159" s="218"/>
      <c r="L159" s="218"/>
      <c r="M159" s="140"/>
      <c r="N159" s="463"/>
      <c r="O159" s="140"/>
      <c r="P159" s="194"/>
      <c r="Q159" s="458"/>
      <c r="R159" s="220"/>
    </row>
    <row r="160" spans="1:18" ht="33.950000000000003" customHeight="1" x14ac:dyDescent="0.25">
      <c r="B160" s="142"/>
      <c r="C160" s="218"/>
      <c r="D160" s="218"/>
      <c r="E160" s="140"/>
      <c r="F160" s="463"/>
      <c r="G160" s="140"/>
      <c r="H160" s="459"/>
      <c r="I160" s="460"/>
      <c r="J160" s="236"/>
      <c r="K160" s="218"/>
      <c r="L160" s="218"/>
      <c r="M160" s="140"/>
      <c r="N160" s="463"/>
      <c r="O160" s="140"/>
      <c r="P160" s="194"/>
      <c r="Q160" s="458"/>
      <c r="R160" s="220"/>
    </row>
    <row r="161" spans="2:18" ht="33.950000000000003" customHeight="1" x14ac:dyDescent="0.25">
      <c r="B161" s="142"/>
      <c r="C161" s="218"/>
      <c r="D161" s="218"/>
      <c r="E161" s="140"/>
      <c r="F161" s="463"/>
      <c r="G161" s="140"/>
      <c r="H161" s="459"/>
      <c r="I161" s="460"/>
      <c r="J161" s="236"/>
      <c r="K161" s="218"/>
      <c r="L161" s="218"/>
      <c r="M161" s="140"/>
      <c r="N161" s="463"/>
      <c r="O161" s="140"/>
      <c r="P161" s="194"/>
      <c r="Q161" s="458"/>
      <c r="R161" s="220"/>
    </row>
    <row r="162" spans="2:18" ht="33.950000000000003" customHeight="1" x14ac:dyDescent="0.25">
      <c r="B162" s="142"/>
      <c r="C162" s="218"/>
      <c r="D162" s="218"/>
      <c r="E162" s="140"/>
      <c r="F162" s="463"/>
      <c r="G162" s="140"/>
      <c r="H162" s="459"/>
      <c r="I162" s="460"/>
      <c r="J162" s="236"/>
      <c r="K162" s="218"/>
      <c r="L162" s="218"/>
      <c r="M162" s="140"/>
      <c r="N162" s="463"/>
      <c r="O162" s="140"/>
      <c r="P162" s="194"/>
      <c r="Q162" s="458"/>
      <c r="R162" s="220"/>
    </row>
    <row r="163" spans="2:18" ht="33.950000000000003" customHeight="1" x14ac:dyDescent="0.25">
      <c r="B163" s="142"/>
      <c r="C163" s="218"/>
      <c r="D163" s="218"/>
      <c r="E163" s="140"/>
      <c r="F163" s="463"/>
      <c r="G163" s="140"/>
      <c r="H163" s="459"/>
      <c r="I163" s="460"/>
      <c r="J163" s="236"/>
      <c r="K163" s="218"/>
      <c r="L163" s="218"/>
      <c r="M163" s="140"/>
      <c r="N163" s="463"/>
      <c r="O163" s="140"/>
      <c r="P163" s="194"/>
      <c r="Q163" s="458"/>
      <c r="R163" s="220"/>
    </row>
    <row r="164" spans="2:18" ht="33.950000000000003" customHeight="1" x14ac:dyDescent="0.25">
      <c r="B164" s="142"/>
      <c r="C164" s="218"/>
      <c r="D164" s="218"/>
      <c r="E164" s="140"/>
      <c r="F164" s="463"/>
      <c r="G164" s="140"/>
      <c r="H164" s="459"/>
      <c r="I164" s="460"/>
      <c r="J164" s="236"/>
      <c r="K164" s="218"/>
      <c r="L164" s="218"/>
      <c r="M164" s="140"/>
      <c r="N164" s="463"/>
      <c r="O164" s="140"/>
      <c r="P164" s="194"/>
      <c r="Q164" s="458"/>
      <c r="R164" s="220"/>
    </row>
    <row r="165" spans="2:18" ht="33.950000000000003" customHeight="1" x14ac:dyDescent="0.25">
      <c r="B165" s="142"/>
      <c r="C165" s="218"/>
      <c r="D165" s="218"/>
      <c r="E165" s="140"/>
      <c r="F165" s="463"/>
      <c r="G165" s="140"/>
      <c r="H165" s="459"/>
      <c r="I165" s="460"/>
      <c r="J165" s="236"/>
      <c r="K165" s="218"/>
      <c r="L165" s="218"/>
      <c r="M165" s="140"/>
      <c r="N165" s="463"/>
      <c r="O165" s="140"/>
      <c r="P165" s="194"/>
      <c r="Q165" s="458"/>
      <c r="R165" s="220"/>
    </row>
    <row r="166" spans="2:18" ht="33.950000000000003" customHeight="1" x14ac:dyDescent="0.25">
      <c r="B166" s="142"/>
      <c r="C166" s="218"/>
      <c r="D166" s="218"/>
      <c r="E166" s="140"/>
      <c r="F166" s="463"/>
      <c r="G166" s="140"/>
      <c r="H166" s="459"/>
      <c r="I166" s="460"/>
      <c r="J166" s="236"/>
      <c r="K166" s="218"/>
      <c r="L166" s="218"/>
      <c r="M166" s="140"/>
      <c r="N166" s="463"/>
      <c r="O166" s="140"/>
      <c r="P166" s="194"/>
      <c r="Q166" s="458"/>
      <c r="R166" s="220"/>
    </row>
    <row r="167" spans="2:18" ht="33.950000000000003" customHeight="1" x14ac:dyDescent="0.25">
      <c r="B167" s="142"/>
      <c r="C167" s="218"/>
      <c r="D167" s="218"/>
      <c r="E167" s="140"/>
      <c r="F167" s="463"/>
      <c r="G167" s="140"/>
      <c r="H167" s="459"/>
      <c r="I167" s="460"/>
      <c r="J167" s="236"/>
      <c r="K167" s="218"/>
      <c r="L167" s="218"/>
      <c r="M167" s="140"/>
      <c r="N167" s="463"/>
      <c r="O167" s="140"/>
      <c r="P167" s="194"/>
      <c r="Q167" s="458"/>
      <c r="R167" s="220"/>
    </row>
    <row r="168" spans="2:18" ht="33.950000000000003" customHeight="1" x14ac:dyDescent="0.25">
      <c r="B168" s="142"/>
      <c r="C168" s="218"/>
      <c r="D168" s="218"/>
      <c r="E168" s="140"/>
      <c r="F168" s="463"/>
      <c r="G168" s="140"/>
      <c r="H168" s="459"/>
      <c r="I168" s="460"/>
      <c r="J168" s="236"/>
      <c r="K168" s="218"/>
      <c r="L168" s="218"/>
      <c r="M168" s="140"/>
      <c r="N168" s="463"/>
      <c r="O168" s="140"/>
      <c r="P168" s="194"/>
      <c r="Q168" s="458"/>
      <c r="R168" s="220"/>
    </row>
    <row r="169" spans="2:18" ht="33.950000000000003" customHeight="1" x14ac:dyDescent="0.25">
      <c r="B169" s="142"/>
      <c r="C169" s="218"/>
      <c r="D169" s="218"/>
      <c r="E169" s="140"/>
      <c r="F169" s="463"/>
      <c r="G169" s="140"/>
      <c r="H169" s="459"/>
      <c r="I169" s="460"/>
      <c r="J169" s="236"/>
      <c r="K169" s="218"/>
      <c r="L169" s="218"/>
      <c r="M169" s="140"/>
      <c r="N169" s="463"/>
      <c r="O169" s="140"/>
      <c r="P169" s="194"/>
      <c r="Q169" s="458"/>
      <c r="R169" s="220"/>
    </row>
    <row r="170" spans="2:18" ht="33.950000000000003" customHeight="1" x14ac:dyDescent="0.25">
      <c r="B170" s="142"/>
      <c r="C170" s="218"/>
      <c r="D170" s="218"/>
      <c r="E170" s="140"/>
      <c r="F170" s="463"/>
      <c r="G170" s="140"/>
      <c r="H170" s="459"/>
      <c r="I170" s="460"/>
      <c r="J170" s="236"/>
      <c r="K170" s="218"/>
      <c r="L170" s="218"/>
      <c r="M170" s="140"/>
      <c r="N170" s="463"/>
      <c r="O170" s="140"/>
      <c r="P170" s="194"/>
      <c r="Q170" s="458"/>
      <c r="R170" s="220"/>
    </row>
    <row r="171" spans="2:18" ht="33.950000000000003" customHeight="1" x14ac:dyDescent="0.25">
      <c r="B171" s="142"/>
      <c r="C171" s="218"/>
      <c r="D171" s="218"/>
      <c r="E171" s="140"/>
      <c r="F171" s="463"/>
      <c r="G171" s="140"/>
      <c r="H171" s="459"/>
      <c r="I171" s="460"/>
      <c r="J171" s="236"/>
      <c r="K171" s="218"/>
      <c r="L171" s="218"/>
      <c r="M171" s="140"/>
      <c r="N171" s="463"/>
      <c r="O171" s="140"/>
      <c r="P171" s="194"/>
      <c r="Q171" s="458"/>
      <c r="R171" s="220"/>
    </row>
    <row r="172" spans="2:18" ht="33.950000000000003" customHeight="1" x14ac:dyDescent="0.25">
      <c r="B172" s="142"/>
      <c r="C172" s="218"/>
      <c r="D172" s="218"/>
      <c r="E172" s="140"/>
      <c r="F172" s="463"/>
      <c r="G172" s="140"/>
      <c r="H172" s="459"/>
      <c r="I172" s="460"/>
      <c r="J172" s="236"/>
      <c r="K172" s="218"/>
      <c r="L172" s="218"/>
      <c r="M172" s="140"/>
      <c r="N172" s="463"/>
      <c r="O172" s="140"/>
      <c r="P172" s="194"/>
      <c r="Q172" s="458"/>
      <c r="R172" s="220"/>
    </row>
    <row r="173" spans="2:18" ht="33.950000000000003" customHeight="1" x14ac:dyDescent="0.25">
      <c r="B173" s="142"/>
      <c r="C173" s="218"/>
      <c r="D173" s="218"/>
      <c r="E173" s="140"/>
      <c r="F173" s="463"/>
      <c r="G173" s="140"/>
      <c r="H173" s="459"/>
      <c r="I173" s="460"/>
      <c r="J173" s="236"/>
      <c r="K173" s="218"/>
      <c r="L173" s="218"/>
      <c r="M173" s="140"/>
      <c r="N173" s="463"/>
      <c r="O173" s="140"/>
      <c r="P173" s="194"/>
      <c r="Q173" s="458"/>
      <c r="R173" s="220"/>
    </row>
    <row r="174" spans="2:18" ht="33.950000000000003" customHeight="1" x14ac:dyDescent="0.25">
      <c r="B174" s="142"/>
      <c r="C174" s="218"/>
      <c r="D174" s="218"/>
      <c r="E174" s="140"/>
      <c r="F174" s="463"/>
      <c r="G174" s="140"/>
      <c r="H174" s="459"/>
      <c r="I174" s="460"/>
      <c r="J174" s="236"/>
      <c r="K174" s="218"/>
      <c r="L174" s="218"/>
      <c r="M174" s="140"/>
      <c r="N174" s="463"/>
      <c r="O174" s="140"/>
      <c r="P174" s="194"/>
      <c r="Q174" s="458"/>
      <c r="R174" s="220"/>
    </row>
    <row r="175" spans="2:18" ht="33.950000000000003" customHeight="1" x14ac:dyDescent="0.25">
      <c r="B175" s="142"/>
      <c r="C175" s="218"/>
      <c r="D175" s="218"/>
      <c r="E175" s="140"/>
      <c r="F175" s="463"/>
      <c r="G175" s="140"/>
      <c r="H175" s="459"/>
      <c r="I175" s="460"/>
      <c r="J175" s="236"/>
      <c r="K175" s="218"/>
      <c r="L175" s="218"/>
      <c r="M175" s="140"/>
      <c r="N175" s="463"/>
      <c r="O175" s="140"/>
      <c r="P175" s="194"/>
      <c r="Q175" s="458"/>
      <c r="R175" s="220"/>
    </row>
    <row r="176" spans="2:18" ht="33.950000000000003" customHeight="1" x14ac:dyDescent="0.25">
      <c r="B176" s="142"/>
      <c r="C176" s="218"/>
      <c r="D176" s="218"/>
      <c r="E176" s="140"/>
      <c r="F176" s="463"/>
      <c r="G176" s="140"/>
      <c r="H176" s="459"/>
      <c r="I176" s="460"/>
      <c r="J176" s="236"/>
      <c r="K176" s="218"/>
      <c r="L176" s="218"/>
      <c r="M176" s="140"/>
      <c r="N176" s="463"/>
      <c r="O176" s="140"/>
      <c r="P176" s="194"/>
      <c r="Q176" s="458"/>
      <c r="R176" s="220"/>
    </row>
    <row r="177" spans="2:18" ht="33.950000000000003" customHeight="1" x14ac:dyDescent="0.25">
      <c r="B177" s="142"/>
      <c r="C177" s="218"/>
      <c r="D177" s="218"/>
      <c r="E177" s="140"/>
      <c r="F177" s="463"/>
      <c r="G177" s="140"/>
      <c r="H177" s="459"/>
      <c r="I177" s="460"/>
      <c r="J177" s="236"/>
      <c r="K177" s="218"/>
      <c r="L177" s="218"/>
      <c r="M177" s="140"/>
      <c r="N177" s="463"/>
      <c r="O177" s="140"/>
      <c r="P177" s="194"/>
      <c r="Q177" s="458"/>
      <c r="R177" s="220"/>
    </row>
    <row r="178" spans="2:18" ht="33.950000000000003" customHeight="1" x14ac:dyDescent="0.25">
      <c r="B178" s="142"/>
      <c r="C178" s="218"/>
      <c r="D178" s="218"/>
      <c r="E178" s="140"/>
      <c r="F178" s="463"/>
      <c r="G178" s="140"/>
      <c r="H178" s="459"/>
      <c r="I178" s="460"/>
      <c r="J178" s="236"/>
      <c r="K178" s="218"/>
      <c r="L178" s="218"/>
      <c r="M178" s="140"/>
      <c r="N178" s="463"/>
      <c r="O178" s="140"/>
      <c r="P178" s="194"/>
      <c r="Q178" s="458"/>
      <c r="R178" s="220"/>
    </row>
    <row r="179" spans="2:18" ht="33.950000000000003" customHeight="1" x14ac:dyDescent="0.25">
      <c r="B179" s="142"/>
      <c r="C179" s="218"/>
      <c r="D179" s="218"/>
      <c r="E179" s="140"/>
      <c r="F179" s="463"/>
      <c r="G179" s="140"/>
      <c r="H179" s="459"/>
      <c r="I179" s="460"/>
      <c r="J179" s="236"/>
      <c r="K179" s="218"/>
      <c r="L179" s="218"/>
      <c r="M179" s="140"/>
      <c r="N179" s="463"/>
      <c r="O179" s="140"/>
      <c r="P179" s="194"/>
      <c r="Q179" s="458"/>
      <c r="R179" s="220"/>
    </row>
    <row r="180" spans="2:18" ht="33.950000000000003" customHeight="1" x14ac:dyDescent="0.25">
      <c r="B180" s="142"/>
      <c r="C180" s="218"/>
      <c r="D180" s="218"/>
      <c r="E180" s="140"/>
      <c r="F180" s="463"/>
      <c r="G180" s="140"/>
      <c r="H180" s="459"/>
      <c r="I180" s="460"/>
      <c r="J180" s="236"/>
      <c r="K180" s="218"/>
      <c r="L180" s="218"/>
      <c r="M180" s="140"/>
      <c r="N180" s="463"/>
      <c r="O180" s="140"/>
      <c r="P180" s="194"/>
      <c r="Q180" s="458"/>
      <c r="R180" s="220"/>
    </row>
    <row r="181" spans="2:18" ht="33.950000000000003" customHeight="1" x14ac:dyDescent="0.25">
      <c r="B181" s="142"/>
      <c r="C181" s="218"/>
      <c r="D181" s="218"/>
      <c r="E181" s="140"/>
      <c r="F181" s="463"/>
      <c r="G181" s="140"/>
      <c r="H181" s="459"/>
      <c r="I181" s="460"/>
      <c r="J181" s="236"/>
      <c r="K181" s="218"/>
      <c r="L181" s="218"/>
      <c r="M181" s="140"/>
      <c r="N181" s="463"/>
      <c r="O181" s="140"/>
      <c r="P181" s="194"/>
      <c r="Q181" s="458"/>
      <c r="R181" s="220"/>
    </row>
    <row r="182" spans="2:18" ht="33.950000000000003" customHeight="1" x14ac:dyDescent="0.25">
      <c r="B182" s="142"/>
      <c r="C182" s="218"/>
      <c r="D182" s="218"/>
      <c r="E182" s="140"/>
      <c r="F182" s="463"/>
      <c r="G182" s="140"/>
      <c r="H182" s="459"/>
      <c r="I182" s="460"/>
      <c r="J182" s="236"/>
      <c r="K182" s="218"/>
      <c r="L182" s="218"/>
      <c r="M182" s="140"/>
      <c r="N182" s="463"/>
      <c r="O182" s="140"/>
      <c r="P182" s="194"/>
      <c r="Q182" s="458"/>
      <c r="R182" s="220"/>
    </row>
    <row r="183" spans="2:18" ht="33.950000000000003" customHeight="1" x14ac:dyDescent="0.25">
      <c r="B183" s="142"/>
      <c r="C183" s="218"/>
      <c r="D183" s="218"/>
      <c r="E183" s="140"/>
      <c r="F183" s="463"/>
      <c r="G183" s="140"/>
      <c r="H183" s="459"/>
      <c r="I183" s="460"/>
      <c r="J183" s="236"/>
      <c r="K183" s="218"/>
      <c r="L183" s="218"/>
      <c r="M183" s="140"/>
      <c r="N183" s="463"/>
      <c r="O183" s="140"/>
      <c r="P183" s="194"/>
      <c r="Q183" s="458"/>
      <c r="R183" s="220"/>
    </row>
    <row r="184" spans="2:18" ht="33.950000000000003" customHeight="1" x14ac:dyDescent="0.25">
      <c r="B184" s="142"/>
      <c r="C184" s="218"/>
      <c r="D184" s="218"/>
      <c r="E184" s="140"/>
      <c r="F184" s="463"/>
      <c r="G184" s="140"/>
      <c r="H184" s="459"/>
      <c r="I184" s="460"/>
      <c r="J184" s="236"/>
      <c r="K184" s="218"/>
      <c r="L184" s="218"/>
      <c r="M184" s="140"/>
      <c r="N184" s="463"/>
      <c r="O184" s="140"/>
      <c r="P184" s="194"/>
      <c r="Q184" s="458"/>
      <c r="R184" s="220"/>
    </row>
    <row r="185" spans="2:18" ht="33.950000000000003" customHeight="1" x14ac:dyDescent="0.25">
      <c r="B185" s="142"/>
      <c r="C185" s="218"/>
      <c r="D185" s="218"/>
      <c r="E185" s="140"/>
      <c r="F185" s="463"/>
      <c r="G185" s="140"/>
      <c r="H185" s="459"/>
      <c r="I185" s="460"/>
      <c r="J185" s="236"/>
      <c r="K185" s="218"/>
      <c r="L185" s="218"/>
      <c r="M185" s="140"/>
      <c r="N185" s="463"/>
      <c r="O185" s="140"/>
      <c r="P185" s="194"/>
      <c r="Q185" s="458"/>
      <c r="R185" s="220"/>
    </row>
    <row r="186" spans="2:18" ht="33.950000000000003" customHeight="1" x14ac:dyDescent="0.25">
      <c r="B186" s="142"/>
      <c r="C186" s="218"/>
      <c r="D186" s="218"/>
      <c r="E186" s="140"/>
      <c r="F186" s="463"/>
      <c r="G186" s="140"/>
      <c r="H186" s="459"/>
      <c r="I186" s="460"/>
      <c r="J186" s="236"/>
      <c r="K186" s="218"/>
      <c r="L186" s="218"/>
      <c r="M186" s="140"/>
      <c r="N186" s="463"/>
      <c r="O186" s="140"/>
      <c r="P186" s="194"/>
      <c r="Q186" s="458"/>
      <c r="R186" s="220"/>
    </row>
    <row r="187" spans="2:18" ht="33.950000000000003" customHeight="1" x14ac:dyDescent="0.25">
      <c r="B187" s="142"/>
      <c r="C187" s="218"/>
      <c r="D187" s="218"/>
      <c r="E187" s="140"/>
      <c r="F187" s="463"/>
      <c r="G187" s="140"/>
      <c r="H187" s="459"/>
      <c r="I187" s="460"/>
      <c r="J187" s="236"/>
      <c r="K187" s="218"/>
      <c r="L187" s="218"/>
      <c r="M187" s="140"/>
      <c r="N187" s="463"/>
      <c r="O187" s="140"/>
      <c r="P187" s="194"/>
      <c r="Q187" s="458"/>
      <c r="R187" s="220"/>
    </row>
    <row r="188" spans="2:18" ht="33.950000000000003" customHeight="1" x14ac:dyDescent="0.25">
      <c r="B188" s="142"/>
      <c r="C188" s="218"/>
      <c r="D188" s="218"/>
      <c r="E188" s="140"/>
      <c r="F188" s="463"/>
      <c r="G188" s="140"/>
      <c r="H188" s="459"/>
      <c r="I188" s="460"/>
      <c r="J188" s="236"/>
      <c r="K188" s="218"/>
      <c r="L188" s="218"/>
      <c r="M188" s="140"/>
      <c r="N188" s="463"/>
      <c r="O188" s="140"/>
      <c r="P188" s="194"/>
      <c r="Q188" s="458"/>
      <c r="R188" s="220"/>
    </row>
    <row r="189" spans="2:18" ht="33.950000000000003" customHeight="1" x14ac:dyDescent="0.25">
      <c r="B189" s="142"/>
      <c r="C189" s="218"/>
      <c r="D189" s="218"/>
      <c r="E189" s="140"/>
      <c r="F189" s="463"/>
      <c r="G189" s="140"/>
      <c r="H189" s="459"/>
      <c r="I189" s="460"/>
      <c r="J189" s="236"/>
      <c r="K189" s="218"/>
      <c r="L189" s="218"/>
      <c r="M189" s="140"/>
      <c r="N189" s="463"/>
      <c r="O189" s="140"/>
      <c r="P189" s="194"/>
      <c r="Q189" s="458"/>
      <c r="R189" s="220"/>
    </row>
    <row r="190" spans="2:18" ht="33.950000000000003" customHeight="1" x14ac:dyDescent="0.25">
      <c r="B190" s="142"/>
      <c r="C190" s="218"/>
      <c r="D190" s="218"/>
      <c r="E190" s="140"/>
      <c r="F190" s="463"/>
      <c r="G190" s="140"/>
      <c r="H190" s="459"/>
      <c r="I190" s="460"/>
      <c r="J190" s="236"/>
      <c r="K190" s="218"/>
      <c r="L190" s="218"/>
      <c r="M190" s="140"/>
      <c r="N190" s="463"/>
      <c r="O190" s="140"/>
      <c r="P190" s="194"/>
      <c r="Q190" s="458"/>
      <c r="R190" s="220"/>
    </row>
    <row r="191" spans="2:18" ht="33.950000000000003" customHeight="1" x14ac:dyDescent="0.25">
      <c r="B191" s="142"/>
      <c r="C191" s="218"/>
      <c r="D191" s="218"/>
      <c r="E191" s="140"/>
      <c r="F191" s="463"/>
      <c r="G191" s="140"/>
      <c r="H191" s="459"/>
      <c r="I191" s="460"/>
      <c r="J191" s="236"/>
      <c r="K191" s="218"/>
      <c r="L191" s="218"/>
      <c r="M191" s="140"/>
      <c r="N191" s="463"/>
      <c r="O191" s="140"/>
      <c r="P191" s="194"/>
      <c r="Q191" s="458"/>
      <c r="R191" s="220"/>
    </row>
    <row r="192" spans="2:18" ht="33.950000000000003" customHeight="1" x14ac:dyDescent="0.25">
      <c r="B192" s="142"/>
      <c r="C192" s="218"/>
      <c r="D192" s="218"/>
      <c r="E192" s="140"/>
      <c r="F192" s="463"/>
      <c r="G192" s="140"/>
      <c r="H192" s="459"/>
      <c r="I192" s="460"/>
      <c r="J192" s="236"/>
      <c r="K192" s="218"/>
      <c r="L192" s="218"/>
      <c r="M192" s="140"/>
      <c r="N192" s="463"/>
      <c r="O192" s="140"/>
      <c r="P192" s="194"/>
      <c r="Q192" s="458"/>
      <c r="R192" s="220"/>
    </row>
    <row r="193" spans="2:18" ht="33.950000000000003" customHeight="1" x14ac:dyDescent="0.25">
      <c r="B193" s="142"/>
      <c r="C193" s="218"/>
      <c r="D193" s="218"/>
      <c r="E193" s="140"/>
      <c r="F193" s="463"/>
      <c r="G193" s="140"/>
      <c r="H193" s="459"/>
      <c r="I193" s="460"/>
      <c r="J193" s="236"/>
      <c r="K193" s="218"/>
      <c r="L193" s="218"/>
      <c r="M193" s="140"/>
      <c r="N193" s="463"/>
      <c r="O193" s="140"/>
      <c r="P193" s="194"/>
      <c r="Q193" s="458"/>
      <c r="R193" s="220"/>
    </row>
    <row r="194" spans="2:18" ht="33.950000000000003" customHeight="1" x14ac:dyDescent="0.25">
      <c r="B194" s="142"/>
      <c r="C194" s="218"/>
      <c r="D194" s="218"/>
      <c r="E194" s="140"/>
      <c r="F194" s="463"/>
      <c r="G194" s="140"/>
      <c r="H194" s="459"/>
      <c r="I194" s="460"/>
      <c r="J194" s="236"/>
      <c r="K194" s="218"/>
      <c r="L194" s="218"/>
      <c r="M194" s="140"/>
      <c r="N194" s="463"/>
      <c r="O194" s="140"/>
      <c r="P194" s="194"/>
      <c r="Q194" s="458"/>
      <c r="R194" s="220"/>
    </row>
    <row r="195" spans="2:18" ht="33.950000000000003" customHeight="1" x14ac:dyDescent="0.25">
      <c r="B195" s="142"/>
      <c r="C195" s="218"/>
      <c r="D195" s="218"/>
      <c r="E195" s="140"/>
      <c r="F195" s="463"/>
      <c r="G195" s="140"/>
      <c r="H195" s="459"/>
      <c r="I195" s="460"/>
      <c r="J195" s="236"/>
      <c r="K195" s="218"/>
      <c r="L195" s="218"/>
      <c r="M195" s="140"/>
      <c r="N195" s="463"/>
      <c r="O195" s="140"/>
      <c r="P195" s="194"/>
      <c r="Q195" s="458"/>
      <c r="R195" s="220"/>
    </row>
    <row r="196" spans="2:18" ht="33.950000000000003" customHeight="1" x14ac:dyDescent="0.25">
      <c r="B196" s="142"/>
      <c r="C196" s="218"/>
      <c r="D196" s="218"/>
      <c r="E196" s="140"/>
      <c r="F196" s="463"/>
      <c r="G196" s="140"/>
      <c r="H196" s="459"/>
      <c r="I196" s="460"/>
      <c r="J196" s="236"/>
      <c r="K196" s="218"/>
      <c r="L196" s="218"/>
      <c r="M196" s="140"/>
      <c r="N196" s="463"/>
      <c r="O196" s="140"/>
      <c r="P196" s="194"/>
      <c r="Q196" s="458"/>
      <c r="R196" s="220"/>
    </row>
    <row r="197" spans="2:18" ht="33.950000000000003" customHeight="1" x14ac:dyDescent="0.25">
      <c r="B197" s="142"/>
      <c r="C197" s="218"/>
      <c r="D197" s="218"/>
      <c r="E197" s="140"/>
      <c r="F197" s="463"/>
      <c r="G197" s="140"/>
      <c r="H197" s="459"/>
      <c r="I197" s="460"/>
      <c r="J197" s="236"/>
      <c r="K197" s="218"/>
      <c r="L197" s="218"/>
      <c r="M197" s="140"/>
      <c r="N197" s="463"/>
      <c r="O197" s="140"/>
      <c r="P197" s="194"/>
      <c r="Q197" s="458"/>
      <c r="R197" s="220"/>
    </row>
    <row r="198" spans="2:18" ht="33.950000000000003" customHeight="1" x14ac:dyDescent="0.25">
      <c r="B198" s="142"/>
      <c r="C198" s="218"/>
      <c r="D198" s="218"/>
      <c r="E198" s="140"/>
      <c r="F198" s="463"/>
      <c r="G198" s="140"/>
      <c r="H198" s="459"/>
      <c r="I198" s="460"/>
      <c r="J198" s="236"/>
      <c r="K198" s="218"/>
      <c r="L198" s="218"/>
      <c r="M198" s="140"/>
      <c r="N198" s="463"/>
      <c r="O198" s="140"/>
      <c r="P198" s="194"/>
      <c r="Q198" s="458"/>
      <c r="R198" s="220"/>
    </row>
    <row r="199" spans="2:18" ht="33.950000000000003" customHeight="1" x14ac:dyDescent="0.25">
      <c r="B199" s="142"/>
      <c r="C199" s="218"/>
      <c r="D199" s="218"/>
      <c r="E199" s="140"/>
      <c r="F199" s="463"/>
      <c r="G199" s="140"/>
      <c r="H199" s="459"/>
      <c r="I199" s="460"/>
      <c r="J199" s="236"/>
      <c r="K199" s="218"/>
      <c r="L199" s="218"/>
      <c r="M199" s="140"/>
      <c r="N199" s="463"/>
      <c r="O199" s="140"/>
      <c r="P199" s="194"/>
      <c r="Q199" s="458"/>
      <c r="R199" s="220"/>
    </row>
    <row r="200" spans="2:18" ht="33.950000000000003" customHeight="1" x14ac:dyDescent="0.25">
      <c r="B200" s="142"/>
      <c r="C200" s="218"/>
      <c r="D200" s="218"/>
      <c r="E200" s="140"/>
      <c r="F200" s="463"/>
      <c r="G200" s="140"/>
      <c r="H200" s="459"/>
      <c r="I200" s="460"/>
      <c r="J200" s="236"/>
      <c r="K200" s="218"/>
      <c r="L200" s="218"/>
      <c r="M200" s="140"/>
      <c r="N200" s="463"/>
      <c r="O200" s="140"/>
      <c r="P200" s="194"/>
      <c r="Q200" s="458"/>
      <c r="R200" s="220"/>
    </row>
    <row r="201" spans="2:18" ht="33.950000000000003" customHeight="1" x14ac:dyDescent="0.25">
      <c r="B201" s="142"/>
      <c r="C201" s="218"/>
      <c r="D201" s="218"/>
      <c r="E201" s="140"/>
      <c r="F201" s="463"/>
      <c r="G201" s="140"/>
      <c r="H201" s="459"/>
      <c r="I201" s="460"/>
      <c r="J201" s="236"/>
      <c r="K201" s="218"/>
      <c r="L201" s="218"/>
      <c r="M201" s="140"/>
      <c r="N201" s="463"/>
      <c r="O201" s="140"/>
      <c r="P201" s="194"/>
      <c r="Q201" s="458"/>
      <c r="R201" s="220"/>
    </row>
    <row r="202" spans="2:18" ht="33.950000000000003" customHeight="1" x14ac:dyDescent="0.25">
      <c r="B202" s="142"/>
      <c r="C202" s="218"/>
      <c r="D202" s="218"/>
      <c r="E202" s="140"/>
      <c r="F202" s="463"/>
      <c r="G202" s="140"/>
      <c r="H202" s="459"/>
      <c r="I202" s="460"/>
      <c r="J202" s="236"/>
      <c r="K202" s="218"/>
      <c r="L202" s="218"/>
      <c r="M202" s="140"/>
      <c r="N202" s="463"/>
      <c r="O202" s="140"/>
      <c r="P202" s="194"/>
      <c r="Q202" s="458"/>
      <c r="R202" s="220"/>
    </row>
    <row r="203" spans="2:18" ht="33.950000000000003" customHeight="1" x14ac:dyDescent="0.25">
      <c r="B203" s="142"/>
      <c r="C203" s="218"/>
      <c r="D203" s="218"/>
      <c r="E203" s="140"/>
      <c r="F203" s="463"/>
      <c r="G203" s="140"/>
      <c r="H203" s="459"/>
      <c r="I203" s="460"/>
      <c r="J203" s="236"/>
      <c r="K203" s="218"/>
      <c r="L203" s="218"/>
      <c r="M203" s="140"/>
      <c r="N203" s="463"/>
      <c r="O203" s="140"/>
      <c r="P203" s="194"/>
      <c r="Q203" s="458"/>
      <c r="R203" s="220"/>
    </row>
    <row r="204" spans="2:18" ht="33.950000000000003" customHeight="1" x14ac:dyDescent="0.25">
      <c r="B204" s="142"/>
      <c r="C204" s="218"/>
      <c r="D204" s="218"/>
      <c r="E204" s="140"/>
      <c r="F204" s="463"/>
      <c r="G204" s="140"/>
      <c r="H204" s="459"/>
      <c r="I204" s="460"/>
      <c r="J204" s="236"/>
      <c r="K204" s="218"/>
      <c r="L204" s="218"/>
      <c r="M204" s="140"/>
      <c r="N204" s="463"/>
      <c r="O204" s="140"/>
      <c r="P204" s="194"/>
      <c r="Q204" s="458"/>
      <c r="R204" s="220"/>
    </row>
    <row r="205" spans="2:18" ht="33.950000000000003" customHeight="1" x14ac:dyDescent="0.25">
      <c r="B205" s="142"/>
      <c r="C205" s="218"/>
      <c r="D205" s="218"/>
      <c r="E205" s="140"/>
      <c r="F205" s="463"/>
      <c r="G205" s="140"/>
      <c r="H205" s="459"/>
      <c r="I205" s="460"/>
      <c r="J205" s="236"/>
      <c r="K205" s="218"/>
      <c r="L205" s="218"/>
      <c r="M205" s="140"/>
      <c r="N205" s="463"/>
      <c r="O205" s="140"/>
      <c r="P205" s="194"/>
      <c r="Q205" s="458"/>
      <c r="R205" s="220"/>
    </row>
    <row r="206" spans="2:18" ht="33.950000000000003" customHeight="1" x14ac:dyDescent="0.25">
      <c r="B206" s="142"/>
      <c r="C206" s="218"/>
      <c r="D206" s="218"/>
      <c r="E206" s="140"/>
      <c r="F206" s="463"/>
      <c r="G206" s="140"/>
      <c r="H206" s="459"/>
      <c r="I206" s="460"/>
      <c r="J206" s="236"/>
      <c r="K206" s="218"/>
      <c r="L206" s="218"/>
      <c r="M206" s="140"/>
      <c r="N206" s="463"/>
      <c r="O206" s="140"/>
      <c r="P206" s="194"/>
      <c r="Q206" s="458"/>
      <c r="R206" s="220"/>
    </row>
    <row r="207" spans="2:18" ht="33.950000000000003" customHeight="1" x14ac:dyDescent="0.25">
      <c r="B207" s="142"/>
      <c r="C207" s="218"/>
      <c r="D207" s="218"/>
      <c r="E207" s="140"/>
      <c r="F207" s="463"/>
      <c r="G207" s="140"/>
      <c r="H207" s="459"/>
      <c r="I207" s="460"/>
      <c r="J207" s="236"/>
      <c r="K207" s="218"/>
      <c r="L207" s="218"/>
      <c r="M207" s="140"/>
      <c r="N207" s="463"/>
      <c r="O207" s="140"/>
      <c r="P207" s="194"/>
      <c r="Q207" s="458"/>
      <c r="R207" s="220"/>
    </row>
    <row r="208" spans="2:18" ht="33.950000000000003" customHeight="1" x14ac:dyDescent="0.25">
      <c r="B208" s="142"/>
      <c r="C208" s="218"/>
      <c r="D208" s="218"/>
      <c r="E208" s="140"/>
      <c r="F208" s="463"/>
      <c r="G208" s="140"/>
      <c r="H208" s="459"/>
      <c r="I208" s="460"/>
      <c r="J208" s="236"/>
      <c r="K208" s="218"/>
      <c r="L208" s="218"/>
      <c r="M208" s="140"/>
      <c r="N208" s="463"/>
      <c r="O208" s="140"/>
      <c r="P208" s="194"/>
      <c r="Q208" s="458"/>
      <c r="R208" s="220"/>
    </row>
    <row r="209" spans="2:18" ht="33.950000000000003" customHeight="1" x14ac:dyDescent="0.25">
      <c r="B209" s="142"/>
      <c r="C209" s="218"/>
      <c r="D209" s="218"/>
      <c r="E209" s="140"/>
      <c r="F209" s="463"/>
      <c r="G209" s="140"/>
      <c r="H209" s="459"/>
      <c r="I209" s="460"/>
      <c r="J209" s="236"/>
      <c r="K209" s="218"/>
      <c r="L209" s="218"/>
      <c r="M209" s="140"/>
      <c r="N209" s="463"/>
      <c r="O209" s="140"/>
      <c r="P209" s="194"/>
      <c r="Q209" s="458"/>
      <c r="R209" s="220"/>
    </row>
    <row r="210" spans="2:18" ht="33.950000000000003" customHeight="1" x14ac:dyDescent="0.25">
      <c r="B210" s="142"/>
      <c r="C210" s="218"/>
      <c r="D210" s="218"/>
      <c r="E210" s="140"/>
      <c r="F210" s="463"/>
      <c r="G210" s="140"/>
      <c r="H210" s="459"/>
      <c r="I210" s="460"/>
      <c r="J210" s="236"/>
      <c r="K210" s="218"/>
      <c r="L210" s="218"/>
      <c r="M210" s="140"/>
      <c r="N210" s="463"/>
      <c r="O210" s="140"/>
      <c r="P210" s="194"/>
      <c r="Q210" s="458"/>
      <c r="R210" s="220"/>
    </row>
    <row r="211" spans="2:18" ht="33.950000000000003" customHeight="1" x14ac:dyDescent="0.25">
      <c r="B211" s="142"/>
      <c r="C211" s="218"/>
      <c r="D211" s="218"/>
      <c r="E211" s="140"/>
      <c r="F211" s="463"/>
      <c r="G211" s="140"/>
      <c r="H211" s="459"/>
      <c r="I211" s="460"/>
      <c r="J211" s="236"/>
      <c r="K211" s="218"/>
      <c r="L211" s="218"/>
      <c r="M211" s="140"/>
      <c r="N211" s="463"/>
      <c r="O211" s="140"/>
      <c r="P211" s="194"/>
      <c r="Q211" s="458"/>
      <c r="R211" s="220"/>
    </row>
    <row r="212" spans="2:18" ht="33.950000000000003" customHeight="1" x14ac:dyDescent="0.25">
      <c r="B212" s="142"/>
      <c r="C212" s="218"/>
      <c r="D212" s="218"/>
      <c r="E212" s="140"/>
      <c r="F212" s="463"/>
      <c r="G212" s="140"/>
      <c r="H212" s="459"/>
      <c r="I212" s="460"/>
      <c r="J212" s="236"/>
      <c r="K212" s="218"/>
      <c r="L212" s="218"/>
      <c r="M212" s="140"/>
      <c r="N212" s="463"/>
      <c r="O212" s="140"/>
      <c r="P212" s="194"/>
      <c r="Q212" s="458"/>
      <c r="R212" s="220"/>
    </row>
    <row r="213" spans="2:18" ht="33.950000000000003" customHeight="1" x14ac:dyDescent="0.25">
      <c r="B213" s="142"/>
      <c r="C213" s="218"/>
      <c r="D213" s="218"/>
      <c r="E213" s="140"/>
      <c r="F213" s="463"/>
      <c r="G213" s="140"/>
      <c r="H213" s="459"/>
      <c r="I213" s="460"/>
      <c r="J213" s="236"/>
      <c r="K213" s="218"/>
      <c r="L213" s="218"/>
      <c r="M213" s="140"/>
      <c r="N213" s="463"/>
      <c r="O213" s="140"/>
      <c r="P213" s="194"/>
      <c r="Q213" s="458"/>
      <c r="R213" s="220"/>
    </row>
    <row r="214" spans="2:18" ht="33.950000000000003" customHeight="1" x14ac:dyDescent="0.25">
      <c r="B214" s="142"/>
      <c r="C214" s="218"/>
      <c r="D214" s="218"/>
      <c r="E214" s="140"/>
      <c r="F214" s="463"/>
      <c r="G214" s="140"/>
      <c r="H214" s="459"/>
      <c r="I214" s="460"/>
      <c r="J214" s="236"/>
      <c r="K214" s="218"/>
      <c r="L214" s="218"/>
      <c r="M214" s="140"/>
      <c r="N214" s="463"/>
      <c r="O214" s="140"/>
      <c r="P214" s="194"/>
      <c r="Q214" s="458"/>
      <c r="R214" s="220"/>
    </row>
    <row r="215" spans="2:18" ht="33.950000000000003" customHeight="1" x14ac:dyDescent="0.25">
      <c r="B215" s="142"/>
      <c r="C215" s="218"/>
      <c r="D215" s="218"/>
      <c r="E215" s="140"/>
      <c r="F215" s="463"/>
      <c r="G215" s="140"/>
      <c r="H215" s="459"/>
      <c r="I215" s="460"/>
      <c r="J215" s="236"/>
      <c r="K215" s="218"/>
      <c r="L215" s="218"/>
      <c r="M215" s="140"/>
      <c r="N215" s="463"/>
      <c r="O215" s="140"/>
      <c r="P215" s="194"/>
      <c r="Q215" s="458"/>
      <c r="R215" s="220"/>
    </row>
    <row r="216" spans="2:18" ht="33.950000000000003" customHeight="1" x14ac:dyDescent="0.25">
      <c r="B216" s="142"/>
      <c r="C216" s="218"/>
      <c r="D216" s="218"/>
      <c r="E216" s="140"/>
      <c r="F216" s="463"/>
      <c r="G216" s="140"/>
      <c r="H216" s="459"/>
      <c r="I216" s="460"/>
      <c r="J216" s="236"/>
      <c r="K216" s="218"/>
      <c r="L216" s="218"/>
      <c r="M216" s="140"/>
      <c r="N216" s="463"/>
      <c r="O216" s="140"/>
      <c r="P216" s="194"/>
      <c r="Q216" s="458"/>
      <c r="R216" s="220"/>
    </row>
    <row r="217" spans="2:18" ht="33.950000000000003" customHeight="1" x14ac:dyDescent="0.25">
      <c r="B217" s="142"/>
      <c r="C217" s="218"/>
      <c r="D217" s="218"/>
      <c r="E217" s="140"/>
      <c r="F217" s="463"/>
      <c r="G217" s="140"/>
      <c r="H217" s="459"/>
      <c r="I217" s="460"/>
      <c r="J217" s="236"/>
      <c r="K217" s="218"/>
      <c r="L217" s="218"/>
      <c r="M217" s="140"/>
      <c r="N217" s="463"/>
      <c r="O217" s="140"/>
      <c r="P217" s="194"/>
      <c r="Q217" s="458"/>
      <c r="R217" s="220"/>
    </row>
    <row r="218" spans="2:18" ht="33.950000000000003" customHeight="1" x14ac:dyDescent="0.25">
      <c r="B218" s="142"/>
      <c r="C218" s="218"/>
      <c r="D218" s="218"/>
      <c r="E218" s="140"/>
      <c r="F218" s="463"/>
      <c r="G218" s="140"/>
      <c r="H218" s="459"/>
      <c r="I218" s="460"/>
      <c r="J218" s="236"/>
      <c r="K218" s="218"/>
      <c r="L218" s="218"/>
      <c r="M218" s="140"/>
      <c r="N218" s="463"/>
      <c r="O218" s="140"/>
      <c r="P218" s="194"/>
      <c r="Q218" s="458"/>
      <c r="R218" s="220"/>
    </row>
    <row r="219" spans="2:18" ht="33.950000000000003" customHeight="1" x14ac:dyDescent="0.25">
      <c r="B219" s="142"/>
      <c r="C219" s="218"/>
      <c r="D219" s="218"/>
      <c r="E219" s="140"/>
      <c r="F219" s="463"/>
      <c r="G219" s="140"/>
      <c r="H219" s="459"/>
      <c r="I219" s="460"/>
      <c r="J219" s="236"/>
      <c r="K219" s="218"/>
      <c r="L219" s="218"/>
      <c r="M219" s="140"/>
      <c r="N219" s="463"/>
      <c r="O219" s="140"/>
      <c r="P219" s="194"/>
      <c r="Q219" s="458"/>
      <c r="R219" s="220"/>
    </row>
    <row r="220" spans="2:18" ht="33.950000000000003" customHeight="1" x14ac:dyDescent="0.25">
      <c r="B220" s="142"/>
      <c r="C220" s="218"/>
      <c r="D220" s="218"/>
      <c r="E220" s="140"/>
      <c r="F220" s="463"/>
      <c r="G220" s="140"/>
      <c r="H220" s="459"/>
      <c r="I220" s="460"/>
      <c r="J220" s="236"/>
      <c r="K220" s="218"/>
      <c r="L220" s="218"/>
      <c r="M220" s="140"/>
      <c r="N220" s="463"/>
      <c r="O220" s="140"/>
      <c r="P220" s="194"/>
      <c r="Q220" s="458"/>
      <c r="R220" s="220"/>
    </row>
    <row r="221" spans="2:18" ht="33.950000000000003" customHeight="1" x14ac:dyDescent="0.25">
      <c r="B221" s="142"/>
      <c r="C221" s="218"/>
      <c r="D221" s="218"/>
      <c r="E221" s="140"/>
      <c r="F221" s="463"/>
      <c r="G221" s="140"/>
      <c r="H221" s="459"/>
      <c r="I221" s="460"/>
      <c r="J221" s="236"/>
      <c r="K221" s="218"/>
      <c r="L221" s="218"/>
      <c r="M221" s="140"/>
      <c r="N221" s="463"/>
      <c r="O221" s="140"/>
      <c r="P221" s="194"/>
      <c r="Q221" s="458"/>
      <c r="R221" s="220"/>
    </row>
    <row r="222" spans="2:18" ht="33.950000000000003" customHeight="1" x14ac:dyDescent="0.25">
      <c r="B222" s="142"/>
      <c r="C222" s="218"/>
      <c r="D222" s="218"/>
      <c r="E222" s="140"/>
      <c r="F222" s="463"/>
      <c r="G222" s="140"/>
      <c r="H222" s="459"/>
      <c r="I222" s="460"/>
      <c r="J222" s="236"/>
      <c r="K222" s="218"/>
      <c r="L222" s="218"/>
      <c r="M222" s="140"/>
      <c r="N222" s="463"/>
      <c r="O222" s="140"/>
      <c r="P222" s="194"/>
      <c r="Q222" s="458"/>
      <c r="R222" s="220"/>
    </row>
    <row r="223" spans="2:18" ht="33.950000000000003" customHeight="1" x14ac:dyDescent="0.25">
      <c r="B223" s="142"/>
      <c r="C223" s="218"/>
      <c r="D223" s="218"/>
      <c r="E223" s="140"/>
      <c r="F223" s="463"/>
      <c r="G223" s="140"/>
      <c r="H223" s="459"/>
      <c r="I223" s="460"/>
      <c r="J223" s="236"/>
      <c r="K223" s="218"/>
      <c r="L223" s="218"/>
      <c r="M223" s="140"/>
      <c r="N223" s="463"/>
      <c r="O223" s="140"/>
      <c r="P223" s="194"/>
      <c r="Q223" s="458"/>
      <c r="R223" s="220"/>
    </row>
    <row r="224" spans="2:18" ht="33.950000000000003" customHeight="1" x14ac:dyDescent="0.25">
      <c r="B224" s="142"/>
      <c r="C224" s="218"/>
      <c r="D224" s="218"/>
      <c r="E224" s="140"/>
      <c r="F224" s="463"/>
      <c r="G224" s="140"/>
      <c r="H224" s="459"/>
      <c r="I224" s="460"/>
      <c r="J224" s="236"/>
      <c r="K224" s="218"/>
      <c r="L224" s="218"/>
      <c r="M224" s="140"/>
      <c r="N224" s="463"/>
      <c r="O224" s="140"/>
      <c r="P224" s="194"/>
      <c r="Q224" s="458"/>
      <c r="R224" s="220"/>
    </row>
    <row r="225" spans="2:18" ht="33.950000000000003" customHeight="1" x14ac:dyDescent="0.25">
      <c r="B225" s="142"/>
      <c r="C225" s="218"/>
      <c r="D225" s="218"/>
      <c r="E225" s="140"/>
      <c r="F225" s="463"/>
      <c r="G225" s="140"/>
      <c r="H225" s="459"/>
      <c r="I225" s="460"/>
      <c r="J225" s="236"/>
      <c r="K225" s="218"/>
      <c r="L225" s="218"/>
      <c r="M225" s="140"/>
      <c r="N225" s="463"/>
      <c r="O225" s="140"/>
      <c r="P225" s="194"/>
      <c r="Q225" s="458"/>
      <c r="R225" s="220"/>
    </row>
    <row r="226" spans="2:18" ht="33.950000000000003" customHeight="1" x14ac:dyDescent="0.25">
      <c r="B226" s="142"/>
      <c r="C226" s="218"/>
      <c r="D226" s="218"/>
      <c r="E226" s="140"/>
      <c r="F226" s="463"/>
      <c r="G226" s="140"/>
      <c r="H226" s="459"/>
      <c r="I226" s="460"/>
      <c r="J226" s="236"/>
      <c r="K226" s="218"/>
      <c r="L226" s="218"/>
      <c r="M226" s="140"/>
      <c r="N226" s="463"/>
      <c r="O226" s="140"/>
      <c r="P226" s="194"/>
      <c r="Q226" s="458"/>
      <c r="R226" s="220"/>
    </row>
    <row r="227" spans="2:18" ht="33.950000000000003" customHeight="1" x14ac:dyDescent="0.25">
      <c r="B227" s="142"/>
      <c r="C227" s="218"/>
      <c r="D227" s="218"/>
      <c r="E227" s="140"/>
      <c r="F227" s="463"/>
      <c r="G227" s="140"/>
      <c r="H227" s="459"/>
      <c r="I227" s="460"/>
      <c r="J227" s="236"/>
      <c r="K227" s="218"/>
      <c r="L227" s="218"/>
      <c r="M227" s="140"/>
      <c r="N227" s="463"/>
      <c r="O227" s="140"/>
      <c r="P227" s="194"/>
      <c r="Q227" s="458"/>
      <c r="R227" s="220"/>
    </row>
    <row r="228" spans="2:18" ht="33.950000000000003" customHeight="1" x14ac:dyDescent="0.25">
      <c r="B228" s="142"/>
      <c r="C228" s="218"/>
      <c r="D228" s="218"/>
      <c r="E228" s="140"/>
      <c r="F228" s="463"/>
      <c r="G228" s="140"/>
      <c r="H228" s="459"/>
      <c r="I228" s="460"/>
      <c r="J228" s="236"/>
      <c r="K228" s="218"/>
      <c r="L228" s="218"/>
      <c r="M228" s="140"/>
      <c r="N228" s="463"/>
      <c r="O228" s="140"/>
      <c r="P228" s="194"/>
      <c r="Q228" s="458"/>
      <c r="R228" s="220"/>
    </row>
    <row r="229" spans="2:18" ht="33.950000000000003" customHeight="1" x14ac:dyDescent="0.25">
      <c r="B229" s="142"/>
      <c r="C229" s="218"/>
      <c r="D229" s="218"/>
      <c r="E229" s="140"/>
      <c r="F229" s="463"/>
      <c r="G229" s="140"/>
      <c r="H229" s="459"/>
      <c r="I229" s="460"/>
      <c r="J229" s="236"/>
      <c r="K229" s="218"/>
      <c r="L229" s="218"/>
      <c r="M229" s="140"/>
      <c r="N229" s="463"/>
      <c r="O229" s="140"/>
      <c r="P229" s="194"/>
      <c r="Q229" s="458"/>
      <c r="R229" s="220"/>
    </row>
    <row r="230" spans="2:18" ht="33.950000000000003" customHeight="1" x14ac:dyDescent="0.25">
      <c r="B230" s="142"/>
      <c r="C230" s="218"/>
      <c r="D230" s="218"/>
      <c r="E230" s="140"/>
      <c r="F230" s="463"/>
      <c r="G230" s="140"/>
      <c r="H230" s="459"/>
      <c r="I230" s="460"/>
      <c r="J230" s="236"/>
      <c r="K230" s="218"/>
      <c r="L230" s="218"/>
      <c r="M230" s="140"/>
      <c r="N230" s="463"/>
      <c r="O230" s="140"/>
      <c r="P230" s="194"/>
      <c r="Q230" s="458"/>
      <c r="R230" s="220"/>
    </row>
    <row r="231" spans="2:18" ht="33.950000000000003" customHeight="1" x14ac:dyDescent="0.25">
      <c r="B231" s="142"/>
      <c r="C231" s="218"/>
      <c r="D231" s="218"/>
      <c r="E231" s="140"/>
      <c r="F231" s="463"/>
      <c r="G231" s="140"/>
      <c r="H231" s="459"/>
      <c r="I231" s="460"/>
      <c r="J231" s="236"/>
      <c r="K231" s="218"/>
      <c r="L231" s="218"/>
      <c r="M231" s="140"/>
      <c r="N231" s="463"/>
      <c r="O231" s="140"/>
      <c r="P231" s="194"/>
      <c r="Q231" s="458"/>
      <c r="R231" s="220"/>
    </row>
    <row r="232" spans="2:18" ht="33.950000000000003" customHeight="1" x14ac:dyDescent="0.25">
      <c r="B232" s="142"/>
      <c r="C232" s="218"/>
      <c r="D232" s="218"/>
      <c r="E232" s="140"/>
      <c r="F232" s="463"/>
      <c r="G232" s="140"/>
      <c r="H232" s="459"/>
      <c r="I232" s="460"/>
      <c r="J232" s="236"/>
      <c r="K232" s="218"/>
      <c r="L232" s="218"/>
      <c r="M232" s="140"/>
      <c r="N232" s="463"/>
      <c r="O232" s="140"/>
      <c r="P232" s="194"/>
      <c r="Q232" s="458"/>
      <c r="R232" s="220"/>
    </row>
    <row r="233" spans="2:18" ht="33.950000000000003" customHeight="1" x14ac:dyDescent="0.25">
      <c r="B233" s="142"/>
      <c r="C233" s="218"/>
      <c r="D233" s="218"/>
      <c r="E233" s="140"/>
      <c r="F233" s="463"/>
      <c r="G233" s="140"/>
      <c r="H233" s="459"/>
      <c r="I233" s="460"/>
      <c r="J233" s="236"/>
      <c r="K233" s="218"/>
      <c r="L233" s="218"/>
      <c r="M233" s="140"/>
      <c r="N233" s="463"/>
      <c r="O233" s="140"/>
      <c r="P233" s="194"/>
      <c r="Q233" s="458"/>
      <c r="R233" s="220"/>
    </row>
    <row r="234" spans="2:18" ht="33.950000000000003" customHeight="1" x14ac:dyDescent="0.25">
      <c r="B234" s="142"/>
      <c r="C234" s="218"/>
      <c r="D234" s="218"/>
      <c r="E234" s="140"/>
      <c r="F234" s="463"/>
      <c r="G234" s="140"/>
      <c r="H234" s="459"/>
      <c r="I234" s="460"/>
      <c r="J234" s="236"/>
      <c r="K234" s="218"/>
      <c r="L234" s="218"/>
      <c r="M234" s="140"/>
      <c r="N234" s="463"/>
      <c r="O234" s="140"/>
      <c r="P234" s="194"/>
      <c r="Q234" s="458"/>
      <c r="R234" s="220"/>
    </row>
    <row r="235" spans="2:18" ht="33.950000000000003" customHeight="1" x14ac:dyDescent="0.25">
      <c r="B235" s="142"/>
      <c r="C235" s="218"/>
      <c r="D235" s="218"/>
      <c r="E235" s="140"/>
      <c r="F235" s="463"/>
      <c r="G235" s="140"/>
      <c r="H235" s="459"/>
      <c r="I235" s="460"/>
      <c r="J235" s="236"/>
      <c r="K235" s="218"/>
      <c r="L235" s="218"/>
      <c r="M235" s="140"/>
      <c r="N235" s="463"/>
      <c r="O235" s="140"/>
      <c r="P235" s="194"/>
      <c r="Q235" s="458"/>
      <c r="R235" s="220"/>
    </row>
    <row r="236" spans="2:18" ht="33.950000000000003" customHeight="1" x14ac:dyDescent="0.25">
      <c r="B236" s="142"/>
      <c r="C236" s="218"/>
      <c r="D236" s="218"/>
      <c r="E236" s="140"/>
      <c r="F236" s="463"/>
      <c r="G236" s="140"/>
      <c r="H236" s="459"/>
      <c r="I236" s="460"/>
      <c r="J236" s="236"/>
      <c r="K236" s="218"/>
      <c r="L236" s="218"/>
      <c r="M236" s="140"/>
      <c r="N236" s="463"/>
      <c r="O236" s="140"/>
      <c r="P236" s="194"/>
      <c r="Q236" s="458"/>
      <c r="R236" s="220"/>
    </row>
    <row r="237" spans="2:18" ht="33.950000000000003" customHeight="1" x14ac:dyDescent="0.25">
      <c r="B237" s="142"/>
      <c r="C237" s="218"/>
      <c r="D237" s="218"/>
      <c r="E237" s="140"/>
      <c r="F237" s="463"/>
      <c r="G237" s="140"/>
      <c r="H237" s="459"/>
      <c r="I237" s="460"/>
      <c r="J237" s="236"/>
      <c r="K237" s="218"/>
      <c r="L237" s="218"/>
      <c r="M237" s="140"/>
      <c r="N237" s="463"/>
      <c r="O237" s="140"/>
      <c r="P237" s="194"/>
      <c r="Q237" s="458"/>
      <c r="R237" s="220"/>
    </row>
    <row r="238" spans="2:18" ht="33.950000000000003" customHeight="1" x14ac:dyDescent="0.25">
      <c r="B238" s="142"/>
      <c r="C238" s="218"/>
      <c r="D238" s="218"/>
      <c r="E238" s="140"/>
      <c r="F238" s="463"/>
      <c r="G238" s="140"/>
      <c r="H238" s="459"/>
      <c r="I238" s="460"/>
      <c r="J238" s="236"/>
      <c r="K238" s="218"/>
      <c r="L238" s="218"/>
      <c r="M238" s="140"/>
      <c r="N238" s="463"/>
      <c r="O238" s="140"/>
      <c r="P238" s="194"/>
      <c r="Q238" s="458"/>
      <c r="R238" s="220"/>
    </row>
    <row r="239" spans="2:18" ht="33.950000000000003" customHeight="1" x14ac:dyDescent="0.25">
      <c r="B239" s="142"/>
      <c r="C239" s="218"/>
      <c r="D239" s="218"/>
      <c r="E239" s="140"/>
      <c r="F239" s="463"/>
      <c r="G239" s="140"/>
      <c r="H239" s="459"/>
      <c r="I239" s="460"/>
      <c r="J239" s="236"/>
      <c r="K239" s="218"/>
      <c r="L239" s="218"/>
      <c r="M239" s="140"/>
      <c r="N239" s="463"/>
      <c r="O239" s="140"/>
      <c r="P239" s="194"/>
      <c r="Q239" s="458"/>
      <c r="R239" s="220"/>
    </row>
    <row r="240" spans="2:18" ht="33.950000000000003" customHeight="1" x14ac:dyDescent="0.25">
      <c r="B240" s="142"/>
      <c r="C240" s="218"/>
      <c r="D240" s="218"/>
      <c r="E240" s="140"/>
      <c r="F240" s="463"/>
      <c r="G240" s="140"/>
      <c r="H240" s="459"/>
      <c r="I240" s="460"/>
      <c r="J240" s="236"/>
      <c r="K240" s="218"/>
      <c r="L240" s="218"/>
      <c r="M240" s="140"/>
      <c r="N240" s="463"/>
      <c r="O240" s="140"/>
      <c r="P240" s="194"/>
      <c r="Q240" s="458"/>
      <c r="R240" s="220"/>
    </row>
    <row r="241" spans="2:18" ht="33.950000000000003" customHeight="1" x14ac:dyDescent="0.25">
      <c r="B241" s="142"/>
      <c r="C241" s="218"/>
      <c r="D241" s="218"/>
      <c r="E241" s="140"/>
      <c r="F241" s="463"/>
      <c r="G241" s="140"/>
      <c r="H241" s="459"/>
      <c r="I241" s="460"/>
      <c r="J241" s="236"/>
      <c r="K241" s="218"/>
      <c r="L241" s="218"/>
      <c r="M241" s="140"/>
      <c r="N241" s="463"/>
      <c r="O241" s="140"/>
      <c r="P241" s="194"/>
      <c r="Q241" s="458"/>
      <c r="R241" s="220"/>
    </row>
    <row r="242" spans="2:18" ht="33.950000000000003" customHeight="1" x14ac:dyDescent="0.25">
      <c r="B242" s="142"/>
      <c r="C242" s="218"/>
      <c r="D242" s="218"/>
      <c r="E242" s="140"/>
      <c r="F242" s="463"/>
      <c r="G242" s="140"/>
      <c r="H242" s="459"/>
      <c r="I242" s="460"/>
      <c r="J242" s="236"/>
      <c r="K242" s="218"/>
      <c r="L242" s="218"/>
      <c r="M242" s="140"/>
      <c r="N242" s="463"/>
      <c r="O242" s="140"/>
      <c r="P242" s="194"/>
      <c r="Q242" s="458"/>
      <c r="R242" s="220"/>
    </row>
    <row r="243" spans="2:18" ht="33.950000000000003" customHeight="1" x14ac:dyDescent="0.25">
      <c r="B243" s="142"/>
      <c r="C243" s="218"/>
      <c r="D243" s="218"/>
      <c r="E243" s="140"/>
      <c r="F243" s="463"/>
      <c r="G243" s="140"/>
      <c r="H243" s="459"/>
      <c r="I243" s="460"/>
      <c r="J243" s="236"/>
      <c r="K243" s="218"/>
      <c r="L243" s="218"/>
      <c r="M243" s="140"/>
      <c r="N243" s="463"/>
      <c r="O243" s="140"/>
      <c r="P243" s="194"/>
      <c r="Q243" s="458"/>
      <c r="R243" s="220"/>
    </row>
    <row r="244" spans="2:18" ht="33.950000000000003" customHeight="1" x14ac:dyDescent="0.25">
      <c r="B244" s="142"/>
      <c r="C244" s="218"/>
      <c r="D244" s="218"/>
      <c r="E244" s="140"/>
      <c r="F244" s="463"/>
      <c r="G244" s="140"/>
      <c r="H244" s="459"/>
      <c r="I244" s="460"/>
      <c r="J244" s="236"/>
      <c r="K244" s="218"/>
      <c r="L244" s="218"/>
      <c r="M244" s="140"/>
      <c r="N244" s="463"/>
      <c r="O244" s="140"/>
      <c r="P244" s="194"/>
      <c r="Q244" s="458"/>
      <c r="R244" s="220"/>
    </row>
    <row r="245" spans="2:18" ht="33.950000000000003" customHeight="1" x14ac:dyDescent="0.25">
      <c r="B245" s="142"/>
      <c r="C245" s="218"/>
      <c r="D245" s="218"/>
      <c r="E245" s="140"/>
      <c r="F245" s="463"/>
      <c r="G245" s="140"/>
      <c r="H245" s="459"/>
      <c r="I245" s="460"/>
      <c r="J245" s="236"/>
      <c r="K245" s="218"/>
      <c r="L245" s="218"/>
      <c r="M245" s="140"/>
      <c r="N245" s="463"/>
      <c r="O245" s="140"/>
      <c r="P245" s="194"/>
      <c r="Q245" s="458"/>
      <c r="R245" s="220"/>
    </row>
    <row r="246" spans="2:18" ht="33.950000000000003" customHeight="1" x14ac:dyDescent="0.25">
      <c r="B246" s="142"/>
      <c r="C246" s="218"/>
      <c r="D246" s="218"/>
      <c r="E246" s="140"/>
      <c r="F246" s="463"/>
      <c r="G246" s="140"/>
      <c r="H246" s="459"/>
      <c r="I246" s="460"/>
      <c r="J246" s="236"/>
      <c r="K246" s="218"/>
      <c r="L246" s="218"/>
      <c r="M246" s="140"/>
      <c r="N246" s="463"/>
      <c r="O246" s="140"/>
      <c r="P246" s="194"/>
      <c r="Q246" s="458"/>
      <c r="R246" s="220"/>
    </row>
    <row r="247" spans="2:18" ht="33.950000000000003" customHeight="1" x14ac:dyDescent="0.25">
      <c r="B247" s="142"/>
      <c r="C247" s="218"/>
      <c r="D247" s="218"/>
      <c r="E247" s="140"/>
      <c r="F247" s="463"/>
      <c r="G247" s="140"/>
      <c r="H247" s="459"/>
      <c r="I247" s="460"/>
      <c r="J247" s="236"/>
      <c r="K247" s="218"/>
      <c r="L247" s="218"/>
      <c r="M247" s="140"/>
      <c r="N247" s="463"/>
      <c r="O247" s="140"/>
      <c r="P247" s="194"/>
      <c r="Q247" s="458"/>
      <c r="R247" s="220"/>
    </row>
    <row r="248" spans="2:18" ht="33.950000000000003" customHeight="1" x14ac:dyDescent="0.25">
      <c r="B248" s="142"/>
      <c r="C248" s="218"/>
      <c r="D248" s="218"/>
      <c r="E248" s="140"/>
      <c r="F248" s="463"/>
      <c r="G248" s="140"/>
      <c r="H248" s="459"/>
      <c r="I248" s="460"/>
      <c r="J248" s="236"/>
      <c r="K248" s="218"/>
      <c r="L248" s="218"/>
      <c r="M248" s="140"/>
      <c r="N248" s="463"/>
      <c r="O248" s="140"/>
      <c r="P248" s="194"/>
      <c r="Q248" s="458"/>
      <c r="R248" s="220"/>
    </row>
    <row r="249" spans="2:18" ht="33.950000000000003" customHeight="1" x14ac:dyDescent="0.25">
      <c r="B249" s="142"/>
      <c r="C249" s="218"/>
      <c r="D249" s="218"/>
      <c r="E249" s="140"/>
      <c r="F249" s="463"/>
      <c r="G249" s="140"/>
      <c r="H249" s="459"/>
      <c r="I249" s="460"/>
      <c r="J249" s="236"/>
      <c r="K249" s="218"/>
      <c r="L249" s="218"/>
      <c r="M249" s="140"/>
      <c r="N249" s="463"/>
      <c r="O249" s="140"/>
      <c r="P249" s="194"/>
      <c r="Q249" s="458"/>
      <c r="R249" s="220"/>
    </row>
    <row r="250" spans="2:18" ht="33.950000000000003" customHeight="1" x14ac:dyDescent="0.25">
      <c r="B250" s="142"/>
      <c r="C250" s="218"/>
      <c r="D250" s="218"/>
      <c r="E250" s="140"/>
      <c r="F250" s="463"/>
      <c r="G250" s="140"/>
      <c r="H250" s="459"/>
      <c r="I250" s="460"/>
      <c r="J250" s="236"/>
      <c r="K250" s="218"/>
      <c r="L250" s="218"/>
      <c r="M250" s="140"/>
      <c r="N250" s="463"/>
      <c r="O250" s="140"/>
      <c r="P250" s="194"/>
      <c r="Q250" s="458"/>
      <c r="R250" s="220"/>
    </row>
    <row r="251" spans="2:18" ht="33.950000000000003" customHeight="1" x14ac:dyDescent="0.25">
      <c r="B251" s="142"/>
      <c r="C251" s="218"/>
      <c r="D251" s="218"/>
      <c r="E251" s="140"/>
      <c r="F251" s="463"/>
      <c r="G251" s="140"/>
      <c r="H251" s="459"/>
      <c r="I251" s="460"/>
      <c r="J251" s="236"/>
      <c r="K251" s="218"/>
      <c r="L251" s="218"/>
      <c r="M251" s="140"/>
      <c r="N251" s="463"/>
      <c r="O251" s="140"/>
      <c r="P251" s="194"/>
      <c r="Q251" s="458"/>
      <c r="R251" s="220"/>
    </row>
    <row r="252" spans="2:18" ht="33.950000000000003" customHeight="1" x14ac:dyDescent="0.25">
      <c r="B252" s="142"/>
      <c r="C252" s="218"/>
      <c r="D252" s="218"/>
      <c r="E252" s="140"/>
      <c r="F252" s="463"/>
      <c r="G252" s="140"/>
      <c r="H252" s="459"/>
      <c r="I252" s="460"/>
      <c r="J252" s="236"/>
      <c r="K252" s="218"/>
      <c r="L252" s="218"/>
      <c r="M252" s="140"/>
      <c r="N252" s="463"/>
      <c r="O252" s="140"/>
      <c r="P252" s="194"/>
      <c r="Q252" s="458"/>
      <c r="R252" s="220"/>
    </row>
    <row r="253" spans="2:18" ht="33.950000000000003" customHeight="1" x14ac:dyDescent="0.25">
      <c r="B253" s="142"/>
      <c r="C253" s="218"/>
      <c r="D253" s="218"/>
      <c r="E253" s="140"/>
      <c r="F253" s="463"/>
      <c r="G253" s="140"/>
      <c r="H253" s="459"/>
      <c r="I253" s="460"/>
      <c r="J253" s="236"/>
      <c r="K253" s="218"/>
      <c r="L253" s="218"/>
      <c r="M253" s="140"/>
      <c r="N253" s="463"/>
      <c r="O253" s="140"/>
      <c r="P253" s="194"/>
      <c r="Q253" s="458"/>
      <c r="R253" s="220"/>
    </row>
    <row r="254" spans="2:18" ht="33.950000000000003" customHeight="1" x14ac:dyDescent="0.25">
      <c r="B254" s="142"/>
      <c r="C254" s="218"/>
      <c r="D254" s="218"/>
      <c r="E254" s="140"/>
      <c r="F254" s="463"/>
      <c r="G254" s="140"/>
      <c r="H254" s="459"/>
      <c r="I254" s="460"/>
      <c r="J254" s="236"/>
      <c r="K254" s="218"/>
      <c r="L254" s="218"/>
      <c r="M254" s="140"/>
      <c r="N254" s="463"/>
      <c r="O254" s="140"/>
      <c r="P254" s="194"/>
      <c r="Q254" s="458"/>
      <c r="R254" s="220"/>
    </row>
    <row r="255" spans="2:18" ht="33.950000000000003" customHeight="1" x14ac:dyDescent="0.25">
      <c r="B255" s="142"/>
      <c r="C255" s="218"/>
      <c r="D255" s="218"/>
      <c r="E255" s="140"/>
      <c r="F255" s="463"/>
      <c r="G255" s="140"/>
      <c r="H255" s="459"/>
      <c r="I255" s="460"/>
      <c r="J255" s="236"/>
      <c r="K255" s="218"/>
      <c r="L255" s="218"/>
      <c r="M255" s="140"/>
      <c r="N255" s="463"/>
      <c r="O255" s="140"/>
      <c r="P255" s="194"/>
      <c r="Q255" s="458"/>
      <c r="R255" s="220"/>
    </row>
    <row r="256" spans="2:18" ht="33.950000000000003" customHeight="1" x14ac:dyDescent="0.25">
      <c r="B256" s="142"/>
      <c r="C256" s="218"/>
      <c r="D256" s="218"/>
      <c r="E256" s="140"/>
      <c r="F256" s="463"/>
      <c r="G256" s="140"/>
      <c r="H256" s="459"/>
      <c r="I256" s="460"/>
      <c r="J256" s="236"/>
      <c r="K256" s="218"/>
      <c r="L256" s="218"/>
      <c r="M256" s="140"/>
      <c r="N256" s="463"/>
      <c r="O256" s="140"/>
      <c r="P256" s="194"/>
      <c r="Q256" s="458"/>
      <c r="R256" s="220"/>
    </row>
    <row r="257" spans="2:18" ht="33.950000000000003" customHeight="1" x14ac:dyDescent="0.25">
      <c r="B257" s="142"/>
      <c r="C257" s="218"/>
      <c r="D257" s="218"/>
      <c r="E257" s="140"/>
      <c r="F257" s="463"/>
      <c r="G257" s="140"/>
      <c r="H257" s="459"/>
      <c r="I257" s="460"/>
      <c r="J257" s="236"/>
      <c r="K257" s="218"/>
      <c r="L257" s="218"/>
      <c r="M257" s="140"/>
      <c r="N257" s="463"/>
      <c r="O257" s="140"/>
      <c r="P257" s="194"/>
      <c r="Q257" s="458"/>
      <c r="R257" s="220"/>
    </row>
    <row r="258" spans="2:18" ht="33.950000000000003" customHeight="1" x14ac:dyDescent="0.25">
      <c r="B258" s="142"/>
      <c r="C258" s="218"/>
      <c r="D258" s="218"/>
      <c r="E258" s="140"/>
      <c r="F258" s="463"/>
      <c r="G258" s="140"/>
      <c r="H258" s="459"/>
      <c r="I258" s="460"/>
      <c r="J258" s="236"/>
      <c r="K258" s="218"/>
      <c r="L258" s="218"/>
      <c r="M258" s="140"/>
      <c r="N258" s="463"/>
      <c r="O258" s="140"/>
      <c r="P258" s="194"/>
      <c r="Q258" s="458"/>
      <c r="R258" s="220"/>
    </row>
    <row r="259" spans="2:18" ht="33.950000000000003" customHeight="1" x14ac:dyDescent="0.25">
      <c r="B259" s="142"/>
      <c r="C259" s="218"/>
      <c r="D259" s="218"/>
      <c r="E259" s="140"/>
      <c r="F259" s="463"/>
      <c r="G259" s="140"/>
      <c r="H259" s="459"/>
      <c r="I259" s="460"/>
      <c r="J259" s="236"/>
      <c r="K259" s="218"/>
      <c r="L259" s="218"/>
      <c r="M259" s="140"/>
      <c r="N259" s="463"/>
      <c r="O259" s="140"/>
      <c r="P259" s="194"/>
      <c r="Q259" s="458"/>
      <c r="R259" s="220"/>
    </row>
    <row r="260" spans="2:18" ht="33.950000000000003" customHeight="1" x14ac:dyDescent="0.25">
      <c r="B260" s="142"/>
      <c r="C260" s="218"/>
      <c r="D260" s="218"/>
      <c r="E260" s="140"/>
      <c r="F260" s="463"/>
      <c r="G260" s="140"/>
      <c r="H260" s="459"/>
      <c r="I260" s="460"/>
      <c r="J260" s="236"/>
      <c r="K260" s="218"/>
      <c r="L260" s="218"/>
      <c r="M260" s="140"/>
      <c r="N260" s="463"/>
      <c r="O260" s="140"/>
      <c r="P260" s="194"/>
      <c r="Q260" s="458"/>
      <c r="R260" s="220"/>
    </row>
    <row r="261" spans="2:18" ht="33.950000000000003" customHeight="1" x14ac:dyDescent="0.25">
      <c r="B261" s="142"/>
      <c r="C261" s="218"/>
      <c r="D261" s="218"/>
      <c r="E261" s="140"/>
      <c r="F261" s="463"/>
      <c r="G261" s="140"/>
      <c r="H261" s="459"/>
      <c r="I261" s="460"/>
      <c r="J261" s="236"/>
      <c r="K261" s="218"/>
      <c r="L261" s="218"/>
      <c r="M261" s="140"/>
      <c r="N261" s="463"/>
      <c r="O261" s="140"/>
      <c r="P261" s="194"/>
      <c r="Q261" s="458"/>
      <c r="R261" s="220"/>
    </row>
    <row r="262" spans="2:18" ht="33.950000000000003" customHeight="1" x14ac:dyDescent="0.25">
      <c r="B262" s="142"/>
      <c r="C262" s="218"/>
      <c r="D262" s="218"/>
      <c r="E262" s="140"/>
      <c r="F262" s="463"/>
      <c r="G262" s="140"/>
      <c r="H262" s="459"/>
      <c r="I262" s="460"/>
      <c r="J262" s="236"/>
      <c r="K262" s="218"/>
      <c r="L262" s="218"/>
      <c r="M262" s="140"/>
      <c r="N262" s="463"/>
      <c r="O262" s="140"/>
      <c r="P262" s="194"/>
      <c r="Q262" s="458"/>
      <c r="R262" s="220"/>
    </row>
    <row r="263" spans="2:18" ht="33.950000000000003" customHeight="1" x14ac:dyDescent="0.25">
      <c r="B263" s="142"/>
      <c r="C263" s="218"/>
      <c r="D263" s="218"/>
      <c r="E263" s="140"/>
      <c r="F263" s="463"/>
      <c r="G263" s="140"/>
      <c r="H263" s="459"/>
      <c r="I263" s="460"/>
      <c r="J263" s="236"/>
      <c r="K263" s="218"/>
      <c r="L263" s="218"/>
      <c r="M263" s="140"/>
      <c r="N263" s="463"/>
      <c r="O263" s="140"/>
      <c r="P263" s="194"/>
      <c r="Q263" s="458"/>
      <c r="R263" s="220"/>
    </row>
    <row r="264" spans="2:18" ht="33.950000000000003" customHeight="1" x14ac:dyDescent="0.25">
      <c r="B264" s="142"/>
      <c r="C264" s="218"/>
      <c r="D264" s="218"/>
      <c r="E264" s="140"/>
      <c r="F264" s="463"/>
      <c r="G264" s="140"/>
      <c r="H264" s="459"/>
      <c r="I264" s="460"/>
      <c r="J264" s="236"/>
      <c r="K264" s="218"/>
      <c r="L264" s="218"/>
      <c r="M264" s="140"/>
      <c r="N264" s="463"/>
      <c r="O264" s="140"/>
      <c r="P264" s="194"/>
      <c r="Q264" s="458"/>
      <c r="R264" s="220"/>
    </row>
    <row r="265" spans="2:18" ht="33.950000000000003" customHeight="1" x14ac:dyDescent="0.25">
      <c r="B265" s="142"/>
      <c r="C265" s="218"/>
      <c r="D265" s="218"/>
      <c r="E265" s="140"/>
      <c r="F265" s="463"/>
      <c r="G265" s="140"/>
      <c r="H265" s="459"/>
      <c r="I265" s="460"/>
      <c r="J265" s="236"/>
      <c r="K265" s="218"/>
      <c r="L265" s="218"/>
      <c r="M265" s="140"/>
      <c r="N265" s="463"/>
      <c r="O265" s="140"/>
      <c r="P265" s="194"/>
      <c r="Q265" s="458"/>
      <c r="R265" s="220"/>
    </row>
    <row r="266" spans="2:18" ht="33.950000000000003" customHeight="1" x14ac:dyDescent="0.25">
      <c r="B266" s="142"/>
      <c r="C266" s="218"/>
      <c r="D266" s="218"/>
      <c r="E266" s="140"/>
      <c r="F266" s="463"/>
      <c r="G266" s="140"/>
      <c r="H266" s="459"/>
      <c r="I266" s="460"/>
      <c r="J266" s="236"/>
      <c r="K266" s="218"/>
      <c r="L266" s="218"/>
      <c r="M266" s="140"/>
      <c r="N266" s="463"/>
      <c r="O266" s="140"/>
      <c r="P266" s="194"/>
      <c r="Q266" s="458"/>
      <c r="R266" s="220"/>
    </row>
    <row r="267" spans="2:18" ht="33.950000000000003" customHeight="1" x14ac:dyDescent="0.25">
      <c r="B267" s="142"/>
      <c r="C267" s="218"/>
      <c r="D267" s="218"/>
      <c r="E267" s="140"/>
      <c r="F267" s="463"/>
      <c r="G267" s="140"/>
      <c r="H267" s="459"/>
      <c r="I267" s="460"/>
      <c r="J267" s="236"/>
      <c r="K267" s="218"/>
      <c r="L267" s="218"/>
      <c r="M267" s="140"/>
      <c r="N267" s="463"/>
      <c r="O267" s="140"/>
      <c r="P267" s="194"/>
      <c r="Q267" s="458"/>
      <c r="R267" s="220"/>
    </row>
    <row r="268" spans="2:18" ht="33.950000000000003" customHeight="1" x14ac:dyDescent="0.25">
      <c r="B268" s="142"/>
      <c r="C268" s="218"/>
      <c r="D268" s="218"/>
      <c r="E268" s="140"/>
      <c r="F268" s="463"/>
      <c r="G268" s="140"/>
      <c r="H268" s="459"/>
      <c r="I268" s="460"/>
      <c r="J268" s="236"/>
      <c r="K268" s="218"/>
      <c r="L268" s="218"/>
      <c r="M268" s="140"/>
      <c r="N268" s="463"/>
      <c r="O268" s="140"/>
      <c r="P268" s="194"/>
      <c r="Q268" s="458"/>
      <c r="R268" s="220"/>
    </row>
    <row r="269" spans="2:18" ht="33.950000000000003" customHeight="1" x14ac:dyDescent="0.25">
      <c r="B269" s="142"/>
      <c r="C269" s="218"/>
      <c r="D269" s="218"/>
      <c r="E269" s="140"/>
      <c r="F269" s="463"/>
      <c r="G269" s="140"/>
      <c r="H269" s="459"/>
      <c r="I269" s="460"/>
      <c r="J269" s="236"/>
      <c r="K269" s="218"/>
      <c r="L269" s="218"/>
      <c r="M269" s="140"/>
      <c r="N269" s="463"/>
      <c r="O269" s="140"/>
      <c r="P269" s="194"/>
      <c r="Q269" s="458"/>
      <c r="R269" s="220"/>
    </row>
    <row r="270" spans="2:18" ht="33.950000000000003" customHeight="1" x14ac:dyDescent="0.25">
      <c r="B270" s="142"/>
      <c r="C270" s="218"/>
      <c r="D270" s="218"/>
      <c r="E270" s="140"/>
      <c r="F270" s="463"/>
      <c r="G270" s="140"/>
      <c r="H270" s="459"/>
      <c r="I270" s="460"/>
      <c r="J270" s="236"/>
      <c r="K270" s="218"/>
      <c r="L270" s="218"/>
      <c r="M270" s="140"/>
      <c r="N270" s="463"/>
      <c r="O270" s="140"/>
      <c r="P270" s="194"/>
      <c r="Q270" s="458"/>
      <c r="R270" s="220"/>
    </row>
    <row r="271" spans="2:18" ht="33.950000000000003" customHeight="1" x14ac:dyDescent="0.25">
      <c r="B271" s="142"/>
      <c r="C271" s="218"/>
      <c r="D271" s="218"/>
      <c r="E271" s="140"/>
      <c r="F271" s="463"/>
      <c r="G271" s="140"/>
      <c r="H271" s="459"/>
      <c r="I271" s="460"/>
      <c r="J271" s="236"/>
      <c r="K271" s="218"/>
      <c r="L271" s="218"/>
      <c r="M271" s="140"/>
      <c r="N271" s="463"/>
      <c r="O271" s="140"/>
      <c r="P271" s="194"/>
      <c r="Q271" s="458"/>
      <c r="R271" s="220"/>
    </row>
    <row r="272" spans="2:18" ht="33.950000000000003" customHeight="1" x14ac:dyDescent="0.25">
      <c r="B272" s="142"/>
      <c r="C272" s="218"/>
      <c r="D272" s="218"/>
      <c r="E272" s="140"/>
      <c r="F272" s="463"/>
      <c r="G272" s="140"/>
      <c r="H272" s="459"/>
      <c r="I272" s="460"/>
      <c r="J272" s="236"/>
      <c r="K272" s="218"/>
      <c r="L272" s="218"/>
      <c r="M272" s="140"/>
      <c r="N272" s="463"/>
      <c r="O272" s="140"/>
      <c r="P272" s="194"/>
      <c r="Q272" s="458"/>
      <c r="R272" s="220"/>
    </row>
    <row r="273" spans="2:18" ht="33.950000000000003" customHeight="1" x14ac:dyDescent="0.25">
      <c r="B273" s="142"/>
      <c r="C273" s="218"/>
      <c r="D273" s="218"/>
      <c r="E273" s="140"/>
      <c r="F273" s="463"/>
      <c r="G273" s="140"/>
      <c r="H273" s="459"/>
      <c r="I273" s="460"/>
      <c r="J273" s="236"/>
      <c r="K273" s="218"/>
      <c r="L273" s="218"/>
      <c r="M273" s="140"/>
      <c r="N273" s="463"/>
      <c r="O273" s="140"/>
      <c r="P273" s="194"/>
      <c r="Q273" s="458"/>
      <c r="R273" s="220"/>
    </row>
    <row r="274" spans="2:18" ht="33.950000000000003" customHeight="1" x14ac:dyDescent="0.25">
      <c r="B274" s="142"/>
      <c r="C274" s="218"/>
      <c r="D274" s="218"/>
      <c r="E274" s="140"/>
      <c r="F274" s="463"/>
      <c r="G274" s="140"/>
      <c r="H274" s="459"/>
      <c r="I274" s="460"/>
      <c r="J274" s="236"/>
      <c r="K274" s="218"/>
      <c r="L274" s="218"/>
      <c r="M274" s="140"/>
      <c r="N274" s="463"/>
      <c r="O274" s="140"/>
      <c r="P274" s="194"/>
      <c r="Q274" s="458"/>
      <c r="R274" s="220"/>
    </row>
    <row r="275" spans="2:18" ht="33.950000000000003" customHeight="1" x14ac:dyDescent="0.25">
      <c r="B275" s="142"/>
      <c r="C275" s="218"/>
      <c r="D275" s="218"/>
      <c r="E275" s="140"/>
      <c r="F275" s="463"/>
      <c r="G275" s="140"/>
      <c r="H275" s="459"/>
      <c r="I275" s="460"/>
      <c r="J275" s="236"/>
      <c r="K275" s="218"/>
      <c r="L275" s="218"/>
      <c r="M275" s="140"/>
      <c r="N275" s="463"/>
      <c r="O275" s="140"/>
      <c r="P275" s="194"/>
      <c r="Q275" s="458"/>
      <c r="R275" s="220"/>
    </row>
    <row r="276" spans="2:18" ht="33.950000000000003" customHeight="1" x14ac:dyDescent="0.25">
      <c r="B276" s="142"/>
      <c r="C276" s="218"/>
      <c r="D276" s="218"/>
      <c r="E276" s="140"/>
      <c r="F276" s="463"/>
      <c r="G276" s="140"/>
      <c r="H276" s="459"/>
      <c r="I276" s="460"/>
      <c r="J276" s="236"/>
      <c r="K276" s="218"/>
      <c r="L276" s="218"/>
      <c r="M276" s="140"/>
      <c r="N276" s="463"/>
      <c r="O276" s="140"/>
      <c r="P276" s="194"/>
      <c r="Q276" s="458"/>
      <c r="R276" s="220"/>
    </row>
    <row r="277" spans="2:18" ht="33.950000000000003" customHeight="1" x14ac:dyDescent="0.25">
      <c r="B277" s="142"/>
      <c r="C277" s="218"/>
      <c r="D277" s="218"/>
      <c r="E277" s="140"/>
      <c r="F277" s="463"/>
      <c r="G277" s="140"/>
      <c r="H277" s="459"/>
      <c r="I277" s="460"/>
      <c r="J277" s="236"/>
      <c r="K277" s="218"/>
      <c r="L277" s="218"/>
      <c r="M277" s="140"/>
      <c r="N277" s="463"/>
      <c r="O277" s="140"/>
      <c r="P277" s="194"/>
      <c r="Q277" s="458"/>
      <c r="R277" s="220"/>
    </row>
    <row r="278" spans="2:18" ht="33.950000000000003" customHeight="1" x14ac:dyDescent="0.25">
      <c r="B278" s="142"/>
      <c r="C278" s="218"/>
      <c r="D278" s="218"/>
      <c r="E278" s="140"/>
      <c r="F278" s="463"/>
      <c r="G278" s="140"/>
      <c r="H278" s="459"/>
      <c r="I278" s="460"/>
      <c r="J278" s="236"/>
      <c r="K278" s="218"/>
      <c r="L278" s="218"/>
      <c r="M278" s="140"/>
      <c r="N278" s="463"/>
      <c r="O278" s="140"/>
      <c r="P278" s="194"/>
      <c r="Q278" s="458"/>
      <c r="R278" s="220"/>
    </row>
    <row r="279" spans="2:18" ht="33.950000000000003" customHeight="1" x14ac:dyDescent="0.25">
      <c r="B279" s="142"/>
      <c r="C279" s="218"/>
      <c r="D279" s="218"/>
      <c r="E279" s="140"/>
      <c r="F279" s="463"/>
      <c r="G279" s="140"/>
      <c r="H279" s="459"/>
      <c r="I279" s="460"/>
      <c r="J279" s="236"/>
      <c r="K279" s="218"/>
      <c r="L279" s="218"/>
      <c r="M279" s="140"/>
      <c r="N279" s="463"/>
      <c r="O279" s="140"/>
      <c r="P279" s="194"/>
      <c r="Q279" s="458"/>
      <c r="R279" s="220"/>
    </row>
    <row r="280" spans="2:18" ht="33.950000000000003" customHeight="1" x14ac:dyDescent="0.25">
      <c r="B280" s="142"/>
      <c r="C280" s="218"/>
      <c r="D280" s="218"/>
      <c r="E280" s="140"/>
      <c r="F280" s="463"/>
      <c r="G280" s="140"/>
      <c r="H280" s="459"/>
      <c r="I280" s="460"/>
      <c r="J280" s="236"/>
      <c r="K280" s="218"/>
      <c r="L280" s="218"/>
      <c r="M280" s="140"/>
      <c r="N280" s="463"/>
      <c r="O280" s="140"/>
      <c r="P280" s="194"/>
      <c r="Q280" s="458"/>
      <c r="R280" s="220"/>
    </row>
    <row r="281" spans="2:18" ht="33.950000000000003" customHeight="1" x14ac:dyDescent="0.25">
      <c r="B281" s="142"/>
      <c r="C281" s="218"/>
      <c r="D281" s="218"/>
      <c r="E281" s="140"/>
      <c r="F281" s="463"/>
      <c r="G281" s="140"/>
      <c r="H281" s="459"/>
      <c r="I281" s="460"/>
      <c r="J281" s="236"/>
      <c r="K281" s="218"/>
      <c r="L281" s="218"/>
      <c r="M281" s="140"/>
      <c r="N281" s="463"/>
      <c r="O281" s="140"/>
      <c r="P281" s="194"/>
      <c r="Q281" s="458"/>
      <c r="R281" s="220"/>
    </row>
    <row r="282" spans="2:18" ht="33.950000000000003" customHeight="1" x14ac:dyDescent="0.25">
      <c r="B282" s="142"/>
      <c r="C282" s="218"/>
      <c r="D282" s="218"/>
      <c r="E282" s="140"/>
      <c r="F282" s="463"/>
      <c r="G282" s="140"/>
      <c r="H282" s="459"/>
      <c r="I282" s="460"/>
      <c r="J282" s="236"/>
      <c r="K282" s="218"/>
      <c r="L282" s="218"/>
      <c r="M282" s="140"/>
      <c r="N282" s="463"/>
      <c r="O282" s="140"/>
      <c r="P282" s="194"/>
      <c r="Q282" s="458"/>
      <c r="R282" s="220"/>
    </row>
    <row r="283" spans="2:18" ht="33.950000000000003" customHeight="1" x14ac:dyDescent="0.25">
      <c r="B283" s="142"/>
      <c r="C283" s="218"/>
      <c r="D283" s="218"/>
      <c r="E283" s="140"/>
      <c r="F283" s="463"/>
      <c r="G283" s="140"/>
      <c r="H283" s="459"/>
      <c r="I283" s="460"/>
      <c r="J283" s="236"/>
      <c r="K283" s="218"/>
      <c r="L283" s="218"/>
      <c r="M283" s="140"/>
      <c r="N283" s="463"/>
      <c r="O283" s="140"/>
      <c r="P283" s="194"/>
      <c r="Q283" s="458"/>
      <c r="R283" s="220"/>
    </row>
    <row r="284" spans="2:18" ht="33.950000000000003" customHeight="1" x14ac:dyDescent="0.25">
      <c r="B284" s="142"/>
      <c r="C284" s="218"/>
      <c r="D284" s="218"/>
      <c r="E284" s="140"/>
      <c r="F284" s="463"/>
      <c r="G284" s="140"/>
      <c r="H284" s="459"/>
      <c r="I284" s="460"/>
      <c r="J284" s="236"/>
      <c r="K284" s="218"/>
      <c r="L284" s="218"/>
      <c r="M284" s="140"/>
      <c r="N284" s="463"/>
      <c r="O284" s="140"/>
      <c r="P284" s="194"/>
      <c r="Q284" s="458"/>
      <c r="R284" s="220"/>
    </row>
    <row r="285" spans="2:18" ht="33.950000000000003" customHeight="1" x14ac:dyDescent="0.25">
      <c r="B285" s="142"/>
      <c r="C285" s="218"/>
      <c r="D285" s="218"/>
      <c r="E285" s="140"/>
      <c r="F285" s="463"/>
      <c r="G285" s="140"/>
      <c r="H285" s="459"/>
      <c r="I285" s="460"/>
      <c r="J285" s="236"/>
      <c r="K285" s="218"/>
      <c r="L285" s="218"/>
      <c r="M285" s="140"/>
      <c r="N285" s="463"/>
      <c r="O285" s="140"/>
      <c r="P285" s="194"/>
      <c r="Q285" s="458"/>
      <c r="R285" s="220"/>
    </row>
    <row r="286" spans="2:18" ht="33.950000000000003" customHeight="1" x14ac:dyDescent="0.25">
      <c r="B286" s="142"/>
      <c r="C286" s="218"/>
      <c r="D286" s="218"/>
      <c r="E286" s="140"/>
      <c r="F286" s="463"/>
      <c r="G286" s="140"/>
      <c r="H286" s="459"/>
      <c r="I286" s="460"/>
      <c r="J286" s="236"/>
      <c r="K286" s="218"/>
      <c r="L286" s="218"/>
      <c r="M286" s="140"/>
      <c r="N286" s="463"/>
      <c r="O286" s="140"/>
      <c r="P286" s="194"/>
      <c r="Q286" s="458"/>
      <c r="R286" s="220"/>
    </row>
    <row r="287" spans="2:18" ht="33.950000000000003" customHeight="1" x14ac:dyDescent="0.25">
      <c r="B287" s="142"/>
      <c r="C287" s="218"/>
      <c r="D287" s="218"/>
      <c r="E287" s="140"/>
      <c r="F287" s="463"/>
      <c r="G287" s="140"/>
      <c r="H287" s="459"/>
      <c r="I287" s="460"/>
      <c r="J287" s="236"/>
      <c r="K287" s="218"/>
      <c r="L287" s="218"/>
      <c r="M287" s="140"/>
      <c r="N287" s="463"/>
      <c r="O287" s="140"/>
      <c r="P287" s="194"/>
      <c r="Q287" s="458"/>
      <c r="R287" s="220"/>
    </row>
    <row r="288" spans="2:18" ht="33.950000000000003" customHeight="1" x14ac:dyDescent="0.25">
      <c r="B288" s="142"/>
      <c r="C288" s="218"/>
      <c r="D288" s="218"/>
      <c r="E288" s="140"/>
      <c r="F288" s="463"/>
      <c r="G288" s="140"/>
      <c r="H288" s="459"/>
      <c r="I288" s="460"/>
      <c r="J288" s="236"/>
      <c r="K288" s="218"/>
      <c r="L288" s="218"/>
      <c r="M288" s="140"/>
      <c r="N288" s="463"/>
      <c r="O288" s="140"/>
      <c r="P288" s="194"/>
      <c r="Q288" s="458"/>
      <c r="R288" s="220"/>
    </row>
    <row r="289" spans="2:18" ht="33.950000000000003" customHeight="1" x14ac:dyDescent="0.25">
      <c r="B289" s="142"/>
      <c r="C289" s="218"/>
      <c r="D289" s="218"/>
      <c r="E289" s="140"/>
      <c r="F289" s="463"/>
      <c r="G289" s="140"/>
      <c r="H289" s="459"/>
      <c r="I289" s="460"/>
      <c r="J289" s="236"/>
      <c r="K289" s="218"/>
      <c r="L289" s="218"/>
      <c r="M289" s="140"/>
      <c r="N289" s="463"/>
      <c r="O289" s="140"/>
      <c r="P289" s="194"/>
      <c r="Q289" s="458"/>
      <c r="R289" s="220"/>
    </row>
    <row r="290" spans="2:18" ht="33.950000000000003" customHeight="1" x14ac:dyDescent="0.25">
      <c r="B290" s="142"/>
      <c r="C290" s="218"/>
      <c r="D290" s="218"/>
      <c r="E290" s="140"/>
      <c r="F290" s="463"/>
      <c r="G290" s="140"/>
      <c r="H290" s="459"/>
      <c r="I290" s="460"/>
      <c r="J290" s="236"/>
      <c r="K290" s="218"/>
      <c r="L290" s="218"/>
      <c r="M290" s="140"/>
      <c r="N290" s="463"/>
      <c r="O290" s="140"/>
      <c r="P290" s="194"/>
      <c r="Q290" s="458"/>
      <c r="R290" s="220"/>
    </row>
    <row r="291" spans="2:18" ht="33.950000000000003" customHeight="1" x14ac:dyDescent="0.25">
      <c r="B291" s="142"/>
      <c r="C291" s="218"/>
      <c r="D291" s="218"/>
      <c r="E291" s="140"/>
      <c r="F291" s="463"/>
      <c r="G291" s="140"/>
      <c r="H291" s="459"/>
      <c r="I291" s="460"/>
      <c r="J291" s="236"/>
      <c r="K291" s="218"/>
      <c r="L291" s="218"/>
      <c r="M291" s="140"/>
      <c r="N291" s="463"/>
      <c r="O291" s="140"/>
      <c r="P291" s="194"/>
      <c r="Q291" s="458"/>
      <c r="R291" s="220"/>
    </row>
    <row r="292" spans="2:18" ht="33.950000000000003" customHeight="1" x14ac:dyDescent="0.25">
      <c r="B292" s="142"/>
      <c r="C292" s="218"/>
      <c r="D292" s="218"/>
      <c r="E292" s="140"/>
      <c r="F292" s="463"/>
      <c r="G292" s="140"/>
      <c r="H292" s="459"/>
      <c r="I292" s="460"/>
      <c r="J292" s="236"/>
      <c r="K292" s="218"/>
      <c r="L292" s="218"/>
      <c r="M292" s="140"/>
      <c r="N292" s="463"/>
      <c r="O292" s="140"/>
      <c r="P292" s="194"/>
      <c r="Q292" s="458"/>
      <c r="R292" s="220"/>
    </row>
    <row r="293" spans="2:18" ht="33.950000000000003" customHeight="1" x14ac:dyDescent="0.25">
      <c r="B293" s="142"/>
      <c r="C293" s="218"/>
      <c r="D293" s="218"/>
      <c r="E293" s="140"/>
      <c r="F293" s="463"/>
      <c r="G293" s="140"/>
      <c r="H293" s="459"/>
      <c r="I293" s="460"/>
      <c r="J293" s="236"/>
      <c r="K293" s="218"/>
      <c r="L293" s="218"/>
      <c r="M293" s="140"/>
      <c r="N293" s="463"/>
      <c r="O293" s="140"/>
      <c r="P293" s="194"/>
      <c r="Q293" s="458"/>
      <c r="R293" s="220"/>
    </row>
    <row r="294" spans="2:18" ht="33.950000000000003" customHeight="1" x14ac:dyDescent="0.25">
      <c r="B294" s="142"/>
      <c r="C294" s="218"/>
      <c r="D294" s="218"/>
      <c r="E294" s="140"/>
      <c r="F294" s="463"/>
      <c r="G294" s="140"/>
      <c r="H294" s="459"/>
      <c r="I294" s="460"/>
      <c r="J294" s="236"/>
      <c r="K294" s="218"/>
      <c r="L294" s="218"/>
      <c r="M294" s="140"/>
      <c r="N294" s="463"/>
      <c r="O294" s="140"/>
      <c r="P294" s="194"/>
      <c r="Q294" s="458"/>
      <c r="R294" s="220"/>
    </row>
    <row r="295" spans="2:18" ht="33.950000000000003" customHeight="1" x14ac:dyDescent="0.25">
      <c r="B295" s="142"/>
      <c r="C295" s="218"/>
      <c r="D295" s="218"/>
      <c r="E295" s="140"/>
      <c r="F295" s="463"/>
      <c r="G295" s="140"/>
      <c r="H295" s="459"/>
      <c r="I295" s="460"/>
      <c r="J295" s="236"/>
      <c r="K295" s="218"/>
      <c r="L295" s="218"/>
      <c r="M295" s="140"/>
      <c r="N295" s="463"/>
      <c r="O295" s="140"/>
      <c r="P295" s="194"/>
      <c r="Q295" s="458"/>
      <c r="R295" s="220"/>
    </row>
    <row r="296" spans="2:18" ht="33.950000000000003" customHeight="1" x14ac:dyDescent="0.25">
      <c r="B296" s="142"/>
      <c r="C296" s="218"/>
      <c r="D296" s="218"/>
      <c r="E296" s="140"/>
      <c r="F296" s="463"/>
      <c r="G296" s="140"/>
      <c r="H296" s="459"/>
      <c r="I296" s="460"/>
      <c r="J296" s="236"/>
      <c r="K296" s="218"/>
      <c r="L296" s="218"/>
      <c r="M296" s="140"/>
      <c r="N296" s="463"/>
      <c r="O296" s="140"/>
      <c r="P296" s="194"/>
      <c r="Q296" s="458"/>
      <c r="R296" s="220"/>
    </row>
    <row r="297" spans="2:18" ht="33.950000000000003" customHeight="1" x14ac:dyDescent="0.25">
      <c r="B297" s="142"/>
      <c r="C297" s="218"/>
      <c r="D297" s="218"/>
      <c r="E297" s="140"/>
      <c r="F297" s="463"/>
      <c r="G297" s="140"/>
      <c r="H297" s="459"/>
      <c r="I297" s="460"/>
      <c r="J297" s="236"/>
      <c r="K297" s="218"/>
      <c r="L297" s="218"/>
      <c r="M297" s="140"/>
      <c r="N297" s="463"/>
      <c r="O297" s="140"/>
      <c r="P297" s="194"/>
      <c r="Q297" s="458"/>
      <c r="R297" s="220"/>
    </row>
    <row r="298" spans="2:18" ht="33.950000000000003" customHeight="1" x14ac:dyDescent="0.25">
      <c r="B298" s="142"/>
      <c r="C298" s="218"/>
      <c r="D298" s="218"/>
      <c r="E298" s="140"/>
      <c r="F298" s="463"/>
      <c r="G298" s="140"/>
      <c r="H298" s="459"/>
      <c r="I298" s="460"/>
      <c r="J298" s="236"/>
      <c r="K298" s="218"/>
      <c r="L298" s="218"/>
      <c r="M298" s="140"/>
      <c r="N298" s="463"/>
      <c r="O298" s="140"/>
      <c r="P298" s="194"/>
      <c r="Q298" s="458"/>
      <c r="R298" s="220"/>
    </row>
    <row r="299" spans="2:18" ht="33.950000000000003" customHeight="1" x14ac:dyDescent="0.25">
      <c r="B299" s="142"/>
      <c r="C299" s="218"/>
      <c r="D299" s="218"/>
      <c r="E299" s="140"/>
      <c r="F299" s="463"/>
      <c r="G299" s="140"/>
      <c r="H299" s="459"/>
      <c r="I299" s="460"/>
      <c r="J299" s="236"/>
      <c r="K299" s="218"/>
      <c r="L299" s="218"/>
      <c r="M299" s="140"/>
      <c r="N299" s="463"/>
      <c r="O299" s="140"/>
      <c r="P299" s="194"/>
      <c r="Q299" s="458"/>
      <c r="R299" s="220"/>
    </row>
    <row r="300" spans="2:18" ht="33.950000000000003" customHeight="1" x14ac:dyDescent="0.25">
      <c r="B300" s="142"/>
      <c r="C300" s="218"/>
      <c r="D300" s="218"/>
      <c r="E300" s="140"/>
      <c r="F300" s="463"/>
      <c r="G300" s="140"/>
      <c r="H300" s="459"/>
      <c r="I300" s="460"/>
      <c r="J300" s="236"/>
      <c r="K300" s="218"/>
      <c r="L300" s="218"/>
      <c r="M300" s="140"/>
      <c r="N300" s="463"/>
      <c r="O300" s="140"/>
      <c r="P300" s="194"/>
      <c r="Q300" s="458"/>
      <c r="R300" s="220"/>
    </row>
    <row r="301" spans="2:18" ht="33.950000000000003" customHeight="1" x14ac:dyDescent="0.25">
      <c r="B301" s="142"/>
      <c r="C301" s="218"/>
      <c r="D301" s="218"/>
      <c r="E301" s="140"/>
      <c r="F301" s="463"/>
      <c r="G301" s="140"/>
      <c r="H301" s="459"/>
      <c r="I301" s="460"/>
      <c r="J301" s="236"/>
      <c r="K301" s="218"/>
      <c r="L301" s="218"/>
      <c r="M301" s="140"/>
      <c r="N301" s="463"/>
      <c r="O301" s="140"/>
      <c r="P301" s="194"/>
      <c r="Q301" s="458"/>
      <c r="R301" s="220"/>
    </row>
    <row r="302" spans="2:18" ht="33.950000000000003" customHeight="1" x14ac:dyDescent="0.25">
      <c r="B302" s="142"/>
      <c r="C302" s="218"/>
      <c r="D302" s="218"/>
      <c r="E302" s="140"/>
      <c r="F302" s="463"/>
      <c r="G302" s="140"/>
      <c r="H302" s="459"/>
      <c r="I302" s="460"/>
      <c r="J302" s="236"/>
      <c r="K302" s="218"/>
      <c r="L302" s="218"/>
      <c r="M302" s="140"/>
      <c r="N302" s="463"/>
      <c r="O302" s="140"/>
      <c r="P302" s="194"/>
      <c r="Q302" s="458"/>
      <c r="R302" s="220"/>
    </row>
    <row r="303" spans="2:18" ht="33.950000000000003" customHeight="1" x14ac:dyDescent="0.25">
      <c r="B303" s="142"/>
      <c r="C303" s="218"/>
      <c r="D303" s="218"/>
      <c r="E303" s="140"/>
      <c r="F303" s="463"/>
      <c r="G303" s="140"/>
      <c r="H303" s="459"/>
      <c r="I303" s="460"/>
      <c r="J303" s="236"/>
      <c r="K303" s="218"/>
      <c r="L303" s="218"/>
      <c r="M303" s="140"/>
      <c r="N303" s="463"/>
      <c r="O303" s="140"/>
      <c r="P303" s="194"/>
      <c r="Q303" s="458"/>
      <c r="R303" s="220"/>
    </row>
    <row r="304" spans="2:18" ht="33.950000000000003" customHeight="1" x14ac:dyDescent="0.25">
      <c r="B304" s="142"/>
      <c r="C304" s="218"/>
      <c r="D304" s="218"/>
      <c r="E304" s="140"/>
      <c r="F304" s="463"/>
      <c r="G304" s="140"/>
      <c r="H304" s="459"/>
      <c r="I304" s="460"/>
      <c r="J304" s="236"/>
      <c r="K304" s="218"/>
      <c r="L304" s="218"/>
      <c r="M304" s="140"/>
      <c r="N304" s="463"/>
      <c r="O304" s="140"/>
      <c r="P304" s="194"/>
      <c r="Q304" s="458"/>
      <c r="R304" s="220"/>
    </row>
    <row r="305" spans="2:18" ht="33.950000000000003" customHeight="1" x14ac:dyDescent="0.25">
      <c r="B305" s="142"/>
      <c r="C305" s="218"/>
      <c r="D305" s="218"/>
      <c r="E305" s="140"/>
      <c r="F305" s="463"/>
      <c r="G305" s="140"/>
      <c r="H305" s="459"/>
      <c r="I305" s="460"/>
      <c r="J305" s="236"/>
      <c r="K305" s="218"/>
      <c r="L305" s="218"/>
      <c r="M305" s="140"/>
      <c r="N305" s="463"/>
      <c r="O305" s="140"/>
      <c r="P305" s="194"/>
      <c r="Q305" s="458"/>
      <c r="R305" s="220"/>
    </row>
    <row r="306" spans="2:18" ht="33.950000000000003" customHeight="1" x14ac:dyDescent="0.25">
      <c r="B306" s="142"/>
      <c r="C306" s="218"/>
      <c r="D306" s="218"/>
      <c r="E306" s="140"/>
      <c r="F306" s="463"/>
      <c r="G306" s="140"/>
      <c r="H306" s="459"/>
      <c r="I306" s="460"/>
      <c r="J306" s="236"/>
      <c r="K306" s="218"/>
      <c r="L306" s="218"/>
      <c r="M306" s="140"/>
      <c r="N306" s="463"/>
      <c r="O306" s="140"/>
      <c r="P306" s="194"/>
      <c r="Q306" s="458"/>
      <c r="R306" s="220"/>
    </row>
    <row r="307" spans="2:18" ht="33.950000000000003" customHeight="1" x14ac:dyDescent="0.25">
      <c r="B307" s="142"/>
      <c r="C307" s="218"/>
      <c r="D307" s="218"/>
      <c r="E307" s="140"/>
      <c r="F307" s="463"/>
      <c r="G307" s="140"/>
      <c r="H307" s="459"/>
      <c r="I307" s="460"/>
      <c r="J307" s="236"/>
      <c r="K307" s="218"/>
      <c r="L307" s="218"/>
      <c r="M307" s="140"/>
      <c r="N307" s="463"/>
      <c r="O307" s="140"/>
      <c r="P307" s="194"/>
      <c r="Q307" s="458"/>
      <c r="R307" s="220"/>
    </row>
    <row r="308" spans="2:18" ht="33.950000000000003" customHeight="1" x14ac:dyDescent="0.25">
      <c r="B308" s="142"/>
      <c r="C308" s="218"/>
      <c r="D308" s="218"/>
      <c r="E308" s="140"/>
      <c r="F308" s="463"/>
      <c r="G308" s="140"/>
      <c r="H308" s="459"/>
      <c r="I308" s="460"/>
      <c r="J308" s="236"/>
      <c r="K308" s="218"/>
      <c r="L308" s="218"/>
      <c r="M308" s="140"/>
      <c r="N308" s="463"/>
      <c r="O308" s="140"/>
      <c r="P308" s="194"/>
      <c r="Q308" s="458"/>
      <c r="R308" s="220"/>
    </row>
    <row r="309" spans="2:18" ht="33.950000000000003" customHeight="1" x14ac:dyDescent="0.25">
      <c r="B309" s="142"/>
      <c r="C309" s="218"/>
      <c r="D309" s="218"/>
      <c r="E309" s="140"/>
      <c r="F309" s="463"/>
      <c r="G309" s="140"/>
      <c r="H309" s="459"/>
      <c r="I309" s="460"/>
      <c r="J309" s="236"/>
      <c r="K309" s="218"/>
      <c r="L309" s="218"/>
      <c r="M309" s="140"/>
      <c r="N309" s="463"/>
      <c r="O309" s="140"/>
      <c r="P309" s="194"/>
      <c r="Q309" s="458"/>
      <c r="R309" s="220"/>
    </row>
    <row r="310" spans="2:18" ht="33.950000000000003" customHeight="1" x14ac:dyDescent="0.25">
      <c r="B310" s="142"/>
      <c r="C310" s="218"/>
      <c r="D310" s="218"/>
      <c r="E310" s="140"/>
      <c r="F310" s="463"/>
      <c r="G310" s="140"/>
      <c r="H310" s="459"/>
      <c r="I310" s="460"/>
      <c r="J310" s="236"/>
      <c r="K310" s="218"/>
      <c r="L310" s="218"/>
      <c r="M310" s="140"/>
      <c r="N310" s="463"/>
      <c r="O310" s="140"/>
      <c r="P310" s="194"/>
      <c r="Q310" s="458"/>
      <c r="R310" s="220"/>
    </row>
    <row r="311" spans="2:18" ht="33.950000000000003" customHeight="1" x14ac:dyDescent="0.25">
      <c r="B311" s="142"/>
      <c r="C311" s="218"/>
      <c r="D311" s="218"/>
      <c r="E311" s="140"/>
      <c r="F311" s="463"/>
      <c r="G311" s="140"/>
      <c r="H311" s="459"/>
      <c r="I311" s="460"/>
      <c r="J311" s="236"/>
      <c r="K311" s="218"/>
      <c r="L311" s="218"/>
      <c r="M311" s="140"/>
      <c r="N311" s="463"/>
      <c r="O311" s="140"/>
      <c r="P311" s="194"/>
      <c r="Q311" s="458"/>
      <c r="R311" s="220"/>
    </row>
    <row r="312" spans="2:18" ht="33.950000000000003" customHeight="1" x14ac:dyDescent="0.25">
      <c r="B312" s="142"/>
      <c r="C312" s="218"/>
      <c r="D312" s="218"/>
      <c r="E312" s="140"/>
      <c r="F312" s="463"/>
      <c r="G312" s="140"/>
      <c r="H312" s="459"/>
      <c r="I312" s="460"/>
      <c r="J312" s="236"/>
      <c r="K312" s="218"/>
      <c r="L312" s="218"/>
      <c r="M312" s="140"/>
      <c r="N312" s="463"/>
      <c r="O312" s="140"/>
      <c r="P312" s="194"/>
      <c r="Q312" s="458"/>
      <c r="R312" s="220"/>
    </row>
    <row r="313" spans="2:18" ht="33.950000000000003" customHeight="1" x14ac:dyDescent="0.25">
      <c r="B313" s="142"/>
      <c r="C313" s="218"/>
      <c r="D313" s="218"/>
      <c r="E313" s="140"/>
      <c r="F313" s="463"/>
      <c r="G313" s="140"/>
      <c r="H313" s="459"/>
      <c r="I313" s="460"/>
      <c r="J313" s="236"/>
      <c r="K313" s="218"/>
      <c r="L313" s="218"/>
      <c r="M313" s="140"/>
      <c r="N313" s="463"/>
      <c r="O313" s="140"/>
      <c r="P313" s="194"/>
      <c r="Q313" s="458"/>
      <c r="R313" s="220"/>
    </row>
    <row r="314" spans="2:18" ht="33.950000000000003" customHeight="1" x14ac:dyDescent="0.25">
      <c r="B314" s="142"/>
      <c r="C314" s="218"/>
      <c r="D314" s="218"/>
      <c r="E314" s="140"/>
      <c r="F314" s="463"/>
      <c r="G314" s="140"/>
      <c r="H314" s="459"/>
      <c r="I314" s="460"/>
      <c r="J314" s="236"/>
      <c r="K314" s="218"/>
      <c r="L314" s="218"/>
      <c r="M314" s="140"/>
      <c r="N314" s="463"/>
      <c r="O314" s="140"/>
      <c r="P314" s="194"/>
      <c r="Q314" s="458"/>
      <c r="R314" s="220"/>
    </row>
    <row r="315" spans="2:18" ht="33.950000000000003" customHeight="1" x14ac:dyDescent="0.25">
      <c r="B315" s="142"/>
      <c r="C315" s="218"/>
      <c r="D315" s="218"/>
      <c r="E315" s="140"/>
      <c r="F315" s="463"/>
      <c r="G315" s="140"/>
      <c r="H315" s="459"/>
      <c r="I315" s="460"/>
      <c r="J315" s="236"/>
      <c r="K315" s="218"/>
      <c r="L315" s="218"/>
      <c r="M315" s="140"/>
      <c r="N315" s="463"/>
      <c r="O315" s="140"/>
      <c r="P315" s="194"/>
      <c r="Q315" s="458"/>
      <c r="R315" s="220"/>
    </row>
    <row r="316" spans="2:18" ht="33.950000000000003" customHeight="1" x14ac:dyDescent="0.25">
      <c r="B316" s="142"/>
      <c r="C316" s="218"/>
      <c r="D316" s="218"/>
      <c r="E316" s="140"/>
      <c r="F316" s="463"/>
      <c r="G316" s="140"/>
      <c r="H316" s="459"/>
      <c r="I316" s="460"/>
      <c r="J316" s="236"/>
      <c r="K316" s="218"/>
      <c r="L316" s="218"/>
      <c r="M316" s="140"/>
      <c r="N316" s="463"/>
      <c r="O316" s="140"/>
      <c r="P316" s="194"/>
      <c r="Q316" s="458"/>
      <c r="R316" s="220"/>
    </row>
    <row r="317" spans="2:18" ht="33.950000000000003" customHeight="1" x14ac:dyDescent="0.25">
      <c r="B317" s="142"/>
      <c r="C317" s="218"/>
      <c r="D317" s="218"/>
      <c r="E317" s="140"/>
      <c r="F317" s="463"/>
      <c r="G317" s="140"/>
      <c r="H317" s="459"/>
      <c r="I317" s="460"/>
      <c r="J317" s="236"/>
      <c r="K317" s="218"/>
      <c r="L317" s="218"/>
      <c r="M317" s="140"/>
      <c r="N317" s="463"/>
      <c r="O317" s="140"/>
      <c r="P317" s="194"/>
      <c r="Q317" s="458"/>
      <c r="R317" s="220"/>
    </row>
    <row r="318" spans="2:18" ht="33.950000000000003" customHeight="1" x14ac:dyDescent="0.25">
      <c r="B318" s="142"/>
      <c r="C318" s="218"/>
      <c r="D318" s="218"/>
      <c r="E318" s="140"/>
      <c r="F318" s="463"/>
      <c r="G318" s="140"/>
      <c r="H318" s="459"/>
      <c r="I318" s="460"/>
      <c r="J318" s="236"/>
      <c r="K318" s="218"/>
      <c r="L318" s="218"/>
      <c r="M318" s="140"/>
      <c r="N318" s="463"/>
      <c r="O318" s="140"/>
      <c r="P318" s="194"/>
      <c r="Q318" s="458"/>
      <c r="R318" s="220"/>
    </row>
    <row r="319" spans="2:18" ht="33.950000000000003" customHeight="1" x14ac:dyDescent="0.25">
      <c r="B319" s="142"/>
      <c r="C319" s="218"/>
      <c r="D319" s="218"/>
      <c r="E319" s="140"/>
      <c r="F319" s="463"/>
      <c r="G319" s="140"/>
      <c r="H319" s="459"/>
      <c r="I319" s="460"/>
      <c r="J319" s="236"/>
      <c r="K319" s="218"/>
      <c r="L319" s="218"/>
      <c r="M319" s="140"/>
      <c r="N319" s="463"/>
      <c r="O319" s="140"/>
      <c r="P319" s="194"/>
      <c r="Q319" s="458"/>
      <c r="R319" s="220"/>
    </row>
    <row r="320" spans="2:18" ht="33.950000000000003" customHeight="1" x14ac:dyDescent="0.25">
      <c r="B320" s="142"/>
      <c r="C320" s="218"/>
      <c r="D320" s="218"/>
      <c r="E320" s="140"/>
      <c r="F320" s="463"/>
      <c r="G320" s="140"/>
      <c r="H320" s="459"/>
      <c r="I320" s="460"/>
      <c r="J320" s="236"/>
      <c r="K320" s="218"/>
      <c r="L320" s="218"/>
      <c r="M320" s="140"/>
      <c r="N320" s="463"/>
      <c r="O320" s="140"/>
      <c r="P320" s="194"/>
      <c r="Q320" s="458"/>
      <c r="R320" s="220"/>
    </row>
    <row r="321" spans="2:18" ht="33.950000000000003" customHeight="1" x14ac:dyDescent="0.25">
      <c r="B321" s="142"/>
      <c r="C321" s="218"/>
      <c r="D321" s="218"/>
      <c r="E321" s="140"/>
      <c r="F321" s="463"/>
      <c r="G321" s="140"/>
      <c r="H321" s="459"/>
      <c r="I321" s="460"/>
      <c r="J321" s="236"/>
      <c r="K321" s="218"/>
      <c r="L321" s="218"/>
      <c r="M321" s="140"/>
      <c r="N321" s="463"/>
      <c r="O321" s="140"/>
      <c r="P321" s="194"/>
      <c r="Q321" s="458"/>
      <c r="R321" s="220"/>
    </row>
    <row r="322" spans="2:18" ht="33.950000000000003" customHeight="1" x14ac:dyDescent="0.25">
      <c r="B322" s="142"/>
      <c r="C322" s="218"/>
      <c r="D322" s="218"/>
      <c r="E322" s="140"/>
      <c r="F322" s="463"/>
      <c r="G322" s="140"/>
      <c r="H322" s="459"/>
      <c r="I322" s="460"/>
      <c r="J322" s="236"/>
      <c r="K322" s="218"/>
      <c r="L322" s="218"/>
      <c r="M322" s="140"/>
      <c r="N322" s="463"/>
      <c r="O322" s="140"/>
      <c r="P322" s="194"/>
      <c r="Q322" s="458"/>
      <c r="R322" s="220"/>
    </row>
    <row r="323" spans="2:18" ht="33.950000000000003" customHeight="1" x14ac:dyDescent="0.25">
      <c r="B323" s="142"/>
      <c r="C323" s="218"/>
      <c r="D323" s="218"/>
      <c r="E323" s="140"/>
      <c r="F323" s="463"/>
      <c r="G323" s="140"/>
      <c r="H323" s="459"/>
      <c r="I323" s="460"/>
      <c r="J323" s="236"/>
      <c r="K323" s="218"/>
      <c r="L323" s="218"/>
      <c r="M323" s="140"/>
      <c r="N323" s="463"/>
      <c r="O323" s="140"/>
      <c r="P323" s="194"/>
      <c r="Q323" s="458"/>
      <c r="R323" s="220"/>
    </row>
    <row r="324" spans="2:18" ht="33.950000000000003" customHeight="1" x14ac:dyDescent="0.25">
      <c r="B324" s="142"/>
      <c r="C324" s="218"/>
      <c r="D324" s="218"/>
      <c r="E324" s="140"/>
      <c r="F324" s="463"/>
      <c r="G324" s="140"/>
      <c r="H324" s="459"/>
      <c r="I324" s="460"/>
      <c r="J324" s="236"/>
      <c r="K324" s="218"/>
      <c r="L324" s="218"/>
      <c r="M324" s="140"/>
      <c r="N324" s="463"/>
      <c r="O324" s="140"/>
      <c r="P324" s="194"/>
      <c r="Q324" s="458"/>
      <c r="R324" s="220"/>
    </row>
    <row r="325" spans="2:18" ht="33.950000000000003" customHeight="1" x14ac:dyDescent="0.25">
      <c r="B325" s="142"/>
      <c r="C325" s="218"/>
      <c r="D325" s="218"/>
      <c r="E325" s="140"/>
      <c r="F325" s="463"/>
      <c r="G325" s="140"/>
      <c r="H325" s="459"/>
      <c r="I325" s="460"/>
      <c r="J325" s="236"/>
      <c r="K325" s="218"/>
      <c r="L325" s="218"/>
      <c r="M325" s="140"/>
      <c r="N325" s="463"/>
      <c r="O325" s="140"/>
      <c r="P325" s="194"/>
      <c r="Q325" s="458"/>
      <c r="R325" s="220"/>
    </row>
    <row r="326" spans="2:18" ht="33.950000000000003" customHeight="1" x14ac:dyDescent="0.25">
      <c r="B326" s="142"/>
      <c r="C326" s="218"/>
      <c r="D326" s="218"/>
      <c r="E326" s="140"/>
      <c r="F326" s="463"/>
      <c r="G326" s="140"/>
      <c r="H326" s="459"/>
      <c r="I326" s="460"/>
      <c r="J326" s="236"/>
      <c r="K326" s="218"/>
      <c r="L326" s="218"/>
      <c r="M326" s="140"/>
      <c r="N326" s="463"/>
      <c r="O326" s="140"/>
      <c r="P326" s="194"/>
      <c r="Q326" s="458"/>
      <c r="R326" s="220"/>
    </row>
    <row r="327" spans="2:18" ht="33.950000000000003" customHeight="1" x14ac:dyDescent="0.25">
      <c r="B327" s="142"/>
      <c r="C327" s="218"/>
      <c r="D327" s="218"/>
      <c r="E327" s="140"/>
      <c r="F327" s="463"/>
      <c r="G327" s="140"/>
      <c r="H327" s="459"/>
      <c r="I327" s="460"/>
      <c r="J327" s="236"/>
      <c r="K327" s="218"/>
      <c r="L327" s="218"/>
      <c r="M327" s="140"/>
      <c r="N327" s="463"/>
      <c r="O327" s="140"/>
      <c r="P327" s="194"/>
      <c r="Q327" s="458"/>
      <c r="R327" s="220"/>
    </row>
    <row r="328" spans="2:18" ht="33.950000000000003" customHeight="1" x14ac:dyDescent="0.25">
      <c r="B328" s="142"/>
      <c r="C328" s="218"/>
      <c r="D328" s="218"/>
      <c r="E328" s="140"/>
      <c r="F328" s="463"/>
      <c r="G328" s="140"/>
      <c r="H328" s="459"/>
      <c r="I328" s="460"/>
      <c r="J328" s="236"/>
      <c r="K328" s="218"/>
      <c r="L328" s="218"/>
      <c r="M328" s="140"/>
      <c r="N328" s="463"/>
      <c r="O328" s="140"/>
      <c r="P328" s="194"/>
      <c r="Q328" s="458"/>
      <c r="R328" s="220"/>
    </row>
    <row r="329" spans="2:18" ht="33.950000000000003" customHeight="1" x14ac:dyDescent="0.25">
      <c r="B329" s="142"/>
      <c r="C329" s="218"/>
      <c r="D329" s="218"/>
      <c r="E329" s="140"/>
      <c r="F329" s="463"/>
      <c r="G329" s="140"/>
      <c r="H329" s="459"/>
      <c r="I329" s="460"/>
      <c r="J329" s="236"/>
      <c r="K329" s="218"/>
      <c r="L329" s="218"/>
      <c r="M329" s="140"/>
      <c r="N329" s="463"/>
      <c r="O329" s="140"/>
      <c r="P329" s="194"/>
      <c r="Q329" s="458"/>
      <c r="R329" s="220"/>
    </row>
    <row r="330" spans="2:18" ht="33.950000000000003" customHeight="1" x14ac:dyDescent="0.25">
      <c r="B330" s="142"/>
      <c r="C330" s="218"/>
      <c r="D330" s="218"/>
      <c r="E330" s="140"/>
      <c r="F330" s="463"/>
      <c r="G330" s="140"/>
      <c r="H330" s="459"/>
      <c r="I330" s="460"/>
      <c r="J330" s="236"/>
      <c r="K330" s="218"/>
      <c r="L330" s="218"/>
      <c r="M330" s="140"/>
      <c r="N330" s="463"/>
      <c r="O330" s="140"/>
      <c r="P330" s="194"/>
      <c r="Q330" s="458"/>
      <c r="R330" s="220"/>
    </row>
    <row r="331" spans="2:18" ht="33.950000000000003" customHeight="1" x14ac:dyDescent="0.25">
      <c r="B331" s="142"/>
      <c r="C331" s="218"/>
      <c r="D331" s="218"/>
      <c r="E331" s="140"/>
      <c r="F331" s="463"/>
      <c r="G331" s="140"/>
      <c r="H331" s="459"/>
      <c r="I331" s="460"/>
      <c r="J331" s="236"/>
      <c r="K331" s="218"/>
      <c r="L331" s="218"/>
      <c r="M331" s="140"/>
      <c r="N331" s="463"/>
      <c r="O331" s="140"/>
      <c r="P331" s="194"/>
      <c r="Q331" s="458"/>
      <c r="R331" s="220"/>
    </row>
    <row r="332" spans="2:18" ht="33.950000000000003" customHeight="1" x14ac:dyDescent="0.25">
      <c r="B332" s="142"/>
      <c r="C332" s="218"/>
      <c r="D332" s="218"/>
      <c r="E332" s="140"/>
      <c r="F332" s="463"/>
      <c r="G332" s="140"/>
      <c r="H332" s="459"/>
      <c r="I332" s="460"/>
      <c r="J332" s="236"/>
      <c r="K332" s="218"/>
      <c r="L332" s="218"/>
      <c r="M332" s="140"/>
      <c r="N332" s="463"/>
      <c r="O332" s="140"/>
      <c r="P332" s="194"/>
      <c r="Q332" s="458"/>
      <c r="R332" s="220"/>
    </row>
    <row r="333" spans="2:18" ht="33.950000000000003" customHeight="1" x14ac:dyDescent="0.25">
      <c r="B333" s="142"/>
      <c r="C333" s="218"/>
      <c r="D333" s="218"/>
      <c r="E333" s="140"/>
      <c r="F333" s="463"/>
      <c r="G333" s="140"/>
      <c r="H333" s="459"/>
      <c r="I333" s="460"/>
      <c r="J333" s="236"/>
      <c r="K333" s="218"/>
      <c r="L333" s="218"/>
      <c r="M333" s="140"/>
      <c r="N333" s="463"/>
      <c r="O333" s="140"/>
      <c r="P333" s="194"/>
      <c r="Q333" s="458"/>
      <c r="R333" s="220"/>
    </row>
    <row r="334" spans="2:18" ht="33.950000000000003" customHeight="1" x14ac:dyDescent="0.25">
      <c r="B334" s="142"/>
      <c r="C334" s="218"/>
      <c r="D334" s="218"/>
      <c r="E334" s="140"/>
      <c r="F334" s="463"/>
      <c r="G334" s="140"/>
      <c r="H334" s="459"/>
      <c r="I334" s="460"/>
      <c r="J334" s="236"/>
      <c r="K334" s="218"/>
      <c r="L334" s="218"/>
      <c r="M334" s="140"/>
      <c r="N334" s="463"/>
      <c r="O334" s="140"/>
      <c r="P334" s="194"/>
      <c r="Q334" s="458"/>
      <c r="R334" s="220"/>
    </row>
    <row r="335" spans="2:18" ht="33.950000000000003" customHeight="1" x14ac:dyDescent="0.25">
      <c r="B335" s="142"/>
      <c r="C335" s="218"/>
      <c r="D335" s="218"/>
      <c r="E335" s="140"/>
      <c r="F335" s="463"/>
      <c r="G335" s="140"/>
      <c r="H335" s="459"/>
      <c r="I335" s="460"/>
      <c r="J335" s="236"/>
      <c r="K335" s="218"/>
      <c r="L335" s="218"/>
      <c r="M335" s="140"/>
      <c r="N335" s="463"/>
      <c r="O335" s="140"/>
      <c r="P335" s="194"/>
      <c r="Q335" s="458"/>
      <c r="R335" s="220"/>
    </row>
    <row r="336" spans="2:18" ht="33.950000000000003" customHeight="1" x14ac:dyDescent="0.25">
      <c r="B336" s="142"/>
      <c r="C336" s="218"/>
      <c r="D336" s="218"/>
      <c r="E336" s="140"/>
      <c r="F336" s="463"/>
      <c r="G336" s="140"/>
      <c r="H336" s="459"/>
      <c r="I336" s="460"/>
      <c r="J336" s="236"/>
      <c r="K336" s="218"/>
      <c r="L336" s="218"/>
      <c r="M336" s="140"/>
      <c r="N336" s="463"/>
      <c r="O336" s="140"/>
      <c r="P336" s="194"/>
      <c r="Q336" s="458"/>
      <c r="R336" s="220"/>
    </row>
    <row r="337" spans="2:21" ht="33.950000000000003" customHeight="1" x14ac:dyDescent="0.25">
      <c r="B337" s="142"/>
      <c r="C337" s="218"/>
      <c r="D337" s="218"/>
      <c r="E337" s="140"/>
      <c r="F337" s="463"/>
      <c r="G337" s="140"/>
      <c r="H337" s="459"/>
      <c r="I337" s="460"/>
      <c r="J337" s="236"/>
      <c r="K337" s="218"/>
      <c r="L337" s="218"/>
      <c r="M337" s="140"/>
      <c r="N337" s="463"/>
      <c r="O337" s="140"/>
      <c r="P337" s="194"/>
      <c r="Q337" s="458"/>
      <c r="R337" s="220"/>
    </row>
    <row r="338" spans="2:21" ht="33.950000000000003" customHeight="1" x14ac:dyDescent="0.25">
      <c r="B338" s="142"/>
      <c r="C338" s="218"/>
      <c r="D338" s="218"/>
      <c r="E338" s="140"/>
      <c r="F338" s="463"/>
      <c r="G338" s="140"/>
      <c r="H338" s="459"/>
      <c r="I338" s="460"/>
      <c r="J338" s="236"/>
      <c r="K338" s="218"/>
      <c r="L338" s="218"/>
      <c r="M338" s="140"/>
      <c r="N338" s="463"/>
      <c r="O338" s="140"/>
      <c r="P338" s="194"/>
      <c r="Q338" s="458"/>
      <c r="R338" s="220"/>
    </row>
    <row r="339" spans="2:21" ht="33.950000000000003" customHeight="1" x14ac:dyDescent="0.25">
      <c r="B339" s="142"/>
      <c r="C339" s="218"/>
      <c r="D339" s="218"/>
      <c r="E339" s="140"/>
      <c r="F339" s="463"/>
      <c r="G339" s="140"/>
      <c r="H339" s="459"/>
      <c r="I339" s="460"/>
      <c r="J339" s="236"/>
      <c r="K339" s="218"/>
      <c r="L339" s="218"/>
      <c r="M339" s="140"/>
      <c r="N339" s="463"/>
      <c r="O339" s="140"/>
      <c r="P339" s="194"/>
      <c r="Q339" s="458"/>
      <c r="R339" s="220"/>
    </row>
    <row r="340" spans="2:21" ht="33.950000000000003" customHeight="1" x14ac:dyDescent="0.25">
      <c r="B340" s="142"/>
      <c r="C340" s="218"/>
      <c r="D340" s="218"/>
      <c r="E340" s="140"/>
      <c r="F340" s="463"/>
      <c r="G340" s="140"/>
      <c r="H340" s="459"/>
      <c r="I340" s="460"/>
      <c r="J340" s="236"/>
      <c r="K340" s="218"/>
      <c r="L340" s="218"/>
      <c r="M340" s="140"/>
      <c r="N340" s="463"/>
      <c r="O340" s="140"/>
      <c r="P340" s="194"/>
      <c r="Q340" s="458"/>
      <c r="R340" s="220"/>
    </row>
    <row r="341" spans="2:21" ht="33.950000000000003" customHeight="1" x14ac:dyDescent="0.25">
      <c r="B341" s="142"/>
      <c r="C341" s="218"/>
      <c r="D341" s="218"/>
      <c r="E341" s="140"/>
      <c r="F341" s="463"/>
      <c r="G341" s="140"/>
      <c r="H341" s="459"/>
      <c r="I341" s="460"/>
      <c r="J341" s="236"/>
      <c r="K341" s="218"/>
      <c r="L341" s="218"/>
      <c r="M341" s="140"/>
      <c r="N341" s="463"/>
      <c r="O341" s="140"/>
      <c r="P341" s="194"/>
      <c r="Q341" s="458"/>
      <c r="R341" s="220"/>
    </row>
    <row r="342" spans="2:21" ht="33.950000000000003" customHeight="1" x14ac:dyDescent="0.25">
      <c r="B342" s="142"/>
      <c r="C342" s="218"/>
      <c r="D342" s="218"/>
      <c r="E342" s="140"/>
      <c r="F342" s="463"/>
      <c r="G342" s="140"/>
      <c r="H342" s="459"/>
      <c r="I342" s="460"/>
      <c r="J342" s="236"/>
      <c r="K342" s="218"/>
      <c r="L342" s="218"/>
      <c r="M342" s="140"/>
      <c r="N342" s="463"/>
      <c r="O342" s="140"/>
      <c r="P342" s="194"/>
      <c r="Q342" s="458"/>
      <c r="R342" s="220"/>
    </row>
    <row r="343" spans="2:21" ht="33.950000000000003" customHeight="1" x14ac:dyDescent="0.25">
      <c r="B343" s="142"/>
      <c r="C343" s="218"/>
      <c r="D343" s="218"/>
      <c r="E343" s="140"/>
      <c r="F343" s="463"/>
      <c r="G343" s="140"/>
      <c r="H343" s="459"/>
      <c r="I343" s="460"/>
      <c r="J343" s="236"/>
      <c r="K343" s="218"/>
      <c r="L343" s="218"/>
      <c r="M343" s="140"/>
      <c r="N343" s="463"/>
      <c r="O343" s="140"/>
      <c r="P343" s="194"/>
      <c r="Q343" s="458"/>
      <c r="R343" s="220"/>
    </row>
    <row r="344" spans="2:21" ht="33.950000000000003" customHeight="1" x14ac:dyDescent="0.25">
      <c r="B344" s="142"/>
      <c r="C344" s="218"/>
      <c r="D344" s="218"/>
      <c r="E344" s="140"/>
      <c r="F344" s="463"/>
      <c r="G344" s="140"/>
      <c r="H344" s="459"/>
      <c r="I344" s="460"/>
      <c r="J344" s="236"/>
      <c r="K344" s="218"/>
      <c r="L344" s="218"/>
      <c r="M344" s="140"/>
      <c r="N344" s="463"/>
      <c r="O344" s="140"/>
      <c r="P344" s="194"/>
      <c r="Q344" s="458"/>
      <c r="R344" s="220"/>
    </row>
    <row r="345" spans="2:21" ht="33.950000000000003" customHeight="1" x14ac:dyDescent="0.25">
      <c r="B345" s="142"/>
      <c r="C345" s="218"/>
      <c r="D345" s="218"/>
      <c r="E345" s="140"/>
      <c r="F345" s="463"/>
      <c r="G345" s="140"/>
      <c r="H345" s="459"/>
      <c r="I345" s="460"/>
      <c r="J345" s="236"/>
      <c r="K345" s="218"/>
      <c r="L345" s="218"/>
      <c r="M345" s="140"/>
      <c r="N345" s="463"/>
      <c r="O345" s="140"/>
      <c r="P345" s="194"/>
      <c r="Q345" s="458"/>
      <c r="R345" s="220"/>
    </row>
    <row r="346" spans="2:21" ht="33.950000000000003" customHeight="1" x14ac:dyDescent="0.25">
      <c r="B346" s="142"/>
      <c r="C346" s="218"/>
      <c r="D346" s="218"/>
      <c r="E346" s="140"/>
      <c r="F346" s="463"/>
      <c r="G346" s="140"/>
      <c r="H346" s="459"/>
      <c r="I346" s="460"/>
      <c r="J346" s="236"/>
      <c r="K346" s="218"/>
      <c r="L346" s="218"/>
      <c r="M346" s="140"/>
      <c r="N346" s="463"/>
      <c r="O346" s="140"/>
      <c r="P346" s="194"/>
      <c r="Q346" s="458"/>
      <c r="R346" s="220"/>
    </row>
    <row r="347" spans="2:21" ht="33.950000000000003" customHeight="1" x14ac:dyDescent="0.25">
      <c r="B347" s="142"/>
      <c r="C347" s="218"/>
      <c r="D347" s="218"/>
      <c r="E347" s="140"/>
      <c r="F347" s="463"/>
      <c r="G347" s="140"/>
      <c r="H347" s="459"/>
      <c r="I347" s="460"/>
      <c r="J347" s="236"/>
      <c r="K347" s="218"/>
      <c r="L347" s="218"/>
      <c r="M347" s="140"/>
      <c r="N347" s="463"/>
      <c r="O347" s="140"/>
      <c r="P347" s="194"/>
      <c r="Q347" s="458"/>
      <c r="R347" s="220"/>
    </row>
    <row r="348" spans="2:21" ht="33.950000000000003" customHeight="1" x14ac:dyDescent="0.25">
      <c r="B348" s="142"/>
      <c r="C348" s="218"/>
      <c r="D348" s="218"/>
      <c r="E348" s="140"/>
      <c r="F348" s="463"/>
      <c r="G348" s="140"/>
      <c r="H348" s="459"/>
      <c r="I348" s="460"/>
      <c r="J348" s="236"/>
      <c r="K348" s="218"/>
      <c r="L348" s="218"/>
      <c r="M348" s="140"/>
      <c r="N348" s="463"/>
      <c r="O348" s="140"/>
      <c r="P348" s="194"/>
      <c r="Q348" s="458"/>
      <c r="R348" s="220"/>
    </row>
    <row r="349" spans="2:21" ht="33.950000000000003" customHeight="1" x14ac:dyDescent="0.25">
      <c r="B349" s="142"/>
      <c r="C349" s="218"/>
      <c r="D349" s="218"/>
      <c r="E349" s="140"/>
      <c r="F349" s="463"/>
      <c r="G349" s="140"/>
      <c r="H349" s="459"/>
      <c r="I349" s="460"/>
      <c r="J349" s="236"/>
      <c r="K349" s="218"/>
      <c r="L349" s="218"/>
      <c r="M349" s="140"/>
      <c r="N349" s="463"/>
      <c r="O349" s="140"/>
      <c r="P349" s="194"/>
      <c r="Q349" s="458"/>
      <c r="R349" s="220"/>
    </row>
    <row r="350" spans="2:21" ht="33.950000000000003" customHeight="1" x14ac:dyDescent="0.25">
      <c r="B350" s="142"/>
      <c r="C350" s="218"/>
      <c r="D350" s="218"/>
      <c r="E350" s="140"/>
      <c r="F350" s="463"/>
      <c r="G350" s="140"/>
      <c r="H350" s="459"/>
      <c r="I350" s="460"/>
      <c r="J350" s="236"/>
      <c r="K350" s="218"/>
      <c r="L350" s="218"/>
      <c r="M350" s="140"/>
      <c r="N350" s="463"/>
      <c r="O350" s="140"/>
      <c r="P350" s="194"/>
      <c r="Q350" s="458"/>
      <c r="R350" s="220"/>
    </row>
    <row r="351" spans="2:21" ht="33.950000000000003" hidden="1" customHeight="1" x14ac:dyDescent="0.25">
      <c r="B351" s="142">
        <v>340</v>
      </c>
      <c r="C351" s="218" t="s">
        <v>323</v>
      </c>
      <c r="D351" s="218" t="s">
        <v>323</v>
      </c>
      <c r="E351" s="140" t="s">
        <v>323</v>
      </c>
      <c r="F351" s="157" t="s">
        <v>35</v>
      </c>
      <c r="G351" s="310">
        <v>20</v>
      </c>
      <c r="H351" s="235"/>
      <c r="I351" s="223">
        <f>SUM(I12:I350)</f>
        <v>0</v>
      </c>
      <c r="J351" s="222"/>
      <c r="K351" s="218" t="s">
        <v>324</v>
      </c>
      <c r="L351" s="218" t="s">
        <v>323</v>
      </c>
      <c r="M351" s="140" t="s">
        <v>324</v>
      </c>
      <c r="N351" s="157" t="s">
        <v>35</v>
      </c>
      <c r="O351" s="158"/>
      <c r="P351" s="309" t="str">
        <f>IFERROR(VLOOKUP(N351,#REF!,2,0),"")</f>
        <v/>
      </c>
      <c r="Q351" s="223">
        <f>SUM(Q12:Q350)</f>
        <v>0</v>
      </c>
      <c r="R351" s="220"/>
    </row>
    <row r="352" spans="2:21" ht="20.100000000000001" customHeight="1" x14ac:dyDescent="0.25">
      <c r="B352" s="4"/>
      <c r="C352" s="4"/>
      <c r="D352" s="4"/>
      <c r="E352" s="4"/>
      <c r="F352" s="193"/>
      <c r="G352" s="4"/>
      <c r="H352" s="196"/>
      <c r="I352" s="4"/>
      <c r="J352" s="199"/>
      <c r="K352" s="1085" t="s">
        <v>218</v>
      </c>
      <c r="L352" s="1085"/>
      <c r="M352" s="1085"/>
      <c r="N352" s="1057"/>
      <c r="O352" s="1057"/>
      <c r="P352" s="1057"/>
      <c r="Q352" s="1057"/>
      <c r="R352" s="453">
        <f>COUNTIF($R$12:$R$350,"Revisión de partida por diferencia de brecha")</f>
        <v>0</v>
      </c>
      <c r="S352" s="132"/>
      <c r="T352" s="132"/>
      <c r="U352" s="132"/>
    </row>
    <row r="353" spans="1:21" ht="20.100000000000001" customHeight="1" x14ac:dyDescent="0.25">
      <c r="B353" s="4"/>
      <c r="C353" s="4"/>
      <c r="D353" s="4"/>
      <c r="E353" s="4"/>
      <c r="F353" s="193"/>
      <c r="G353" s="4"/>
      <c r="H353" s="196"/>
      <c r="I353" s="4"/>
      <c r="J353" s="196"/>
      <c r="K353" s="1057" t="s">
        <v>219</v>
      </c>
      <c r="L353" s="1057"/>
      <c r="M353" s="1057"/>
      <c r="N353" s="1057"/>
      <c r="O353" s="1057"/>
      <c r="P353" s="1057"/>
      <c r="Q353" s="1057"/>
      <c r="R353" s="453">
        <f>COUNTIF($R$12:$R$350,"Revisión de partida con cargo a rubro de contrato ocasional")</f>
        <v>0</v>
      </c>
      <c r="S353" s="233"/>
      <c r="U353" s="216">
        <v>0</v>
      </c>
    </row>
    <row r="354" spans="1:21" ht="20.100000000000001" customHeight="1" x14ac:dyDescent="0.25">
      <c r="B354" s="4"/>
      <c r="C354" s="4"/>
      <c r="D354" s="4"/>
      <c r="E354" s="4"/>
      <c r="F354" s="193"/>
      <c r="G354" s="4"/>
      <c r="H354" s="196"/>
      <c r="I354" s="4"/>
      <c r="J354" s="196"/>
      <c r="K354" s="1087" t="s">
        <v>233</v>
      </c>
      <c r="L354" s="1088"/>
      <c r="M354" s="1088"/>
      <c r="N354" s="1088"/>
      <c r="O354" s="1088"/>
      <c r="P354" s="1088"/>
      <c r="Q354" s="1089"/>
      <c r="R354" s="453">
        <f>COUNTIF($R$12:$R$350,"Creación de partida")</f>
        <v>0</v>
      </c>
      <c r="S354" s="233"/>
      <c r="U354" s="216"/>
    </row>
    <row r="355" spans="1:21" ht="20.100000000000001" customHeight="1" x14ac:dyDescent="0.25">
      <c r="B355" s="4"/>
      <c r="C355" s="4"/>
      <c r="D355" s="4"/>
      <c r="E355" s="4"/>
      <c r="F355" s="193"/>
      <c r="G355" s="4"/>
      <c r="H355" s="196"/>
      <c r="I355" s="4"/>
      <c r="J355" s="196"/>
      <c r="K355" s="1087" t="s">
        <v>232</v>
      </c>
      <c r="L355" s="1088"/>
      <c r="M355" s="1088"/>
      <c r="N355" s="1088"/>
      <c r="O355" s="1088"/>
      <c r="P355" s="1088"/>
      <c r="Q355" s="1089"/>
      <c r="R355" s="453">
        <f>COUNTIF($R$12:$R$350,"Eliminación de partida")</f>
        <v>0</v>
      </c>
      <c r="S355" s="233"/>
      <c r="U355" s="216"/>
    </row>
    <row r="356" spans="1:21" ht="20.100000000000001" customHeight="1" x14ac:dyDescent="0.25">
      <c r="B356" s="4"/>
      <c r="C356" s="4"/>
      <c r="D356" s="4"/>
      <c r="E356" s="4"/>
      <c r="F356" s="193"/>
      <c r="G356" s="4"/>
      <c r="H356" s="196"/>
      <c r="I356" s="4"/>
      <c r="J356" s="196"/>
      <c r="K356" s="1087" t="s">
        <v>617</v>
      </c>
      <c r="L356" s="1088"/>
      <c r="M356" s="1088"/>
      <c r="N356" s="1088"/>
      <c r="O356" s="1088"/>
      <c r="P356" s="1088"/>
      <c r="Q356" s="1089"/>
      <c r="R356" s="453">
        <f>COUNTIF($R$12:$R$350,"Revisión a la clasificación descendente (Investigadores Científicos)")</f>
        <v>0</v>
      </c>
      <c r="S356" s="233"/>
      <c r="U356" s="216"/>
    </row>
    <row r="357" spans="1:21" ht="20.100000000000001" customHeight="1" x14ac:dyDescent="0.25">
      <c r="A357" s="133"/>
      <c r="C357" s="190"/>
      <c r="D357" s="190"/>
      <c r="E357" s="191"/>
      <c r="F357" s="192"/>
      <c r="G357" s="192"/>
      <c r="H357" s="192"/>
      <c r="I357" s="192"/>
      <c r="J357" s="180"/>
      <c r="K357" s="1057" t="s">
        <v>225</v>
      </c>
      <c r="L357" s="1057"/>
      <c r="M357" s="1057"/>
      <c r="N357" s="1057"/>
      <c r="O357" s="1057"/>
      <c r="P357" s="1057"/>
      <c r="Q357" s="1057"/>
      <c r="R357" s="425">
        <f>+I351-Q351</f>
        <v>0</v>
      </c>
    </row>
    <row r="358" spans="1:21" ht="20.100000000000001" customHeight="1" x14ac:dyDescent="0.25">
      <c r="A358" s="133"/>
      <c r="C358" s="393" t="s">
        <v>154</v>
      </c>
      <c r="D358" s="393"/>
      <c r="E358" s="1084"/>
      <c r="F358" s="1084"/>
      <c r="G358" s="1084"/>
      <c r="H358" s="191"/>
      <c r="I358" s="191"/>
      <c r="J358" s="137"/>
      <c r="K358" s="137"/>
      <c r="L358" s="137"/>
      <c r="M358" s="137"/>
      <c r="N358" s="137"/>
      <c r="P358" s="4"/>
      <c r="Q358" s="4"/>
    </row>
    <row r="359" spans="1:21" ht="15.75" thickBot="1" x14ac:dyDescent="0.3">
      <c r="A359" s="138"/>
      <c r="B359" s="1090" t="s">
        <v>85</v>
      </c>
      <c r="C359" s="1090"/>
      <c r="D359" s="1090"/>
      <c r="E359" s="1090"/>
      <c r="F359" s="1090"/>
      <c r="G359" s="1090"/>
      <c r="H359" s="1090"/>
      <c r="I359" s="1090"/>
      <c r="J359" s="184"/>
      <c r="K359" s="184"/>
      <c r="L359" s="184"/>
      <c r="M359" s="184"/>
      <c r="N359" s="184"/>
      <c r="O359" s="195"/>
      <c r="P359" s="4"/>
      <c r="Q359" s="4"/>
      <c r="R359" s="4"/>
    </row>
    <row r="363" spans="1:21" hidden="1" x14ac:dyDescent="0.25"/>
    <row r="364" spans="1:21" hidden="1" x14ac:dyDescent="0.25"/>
    <row r="365" spans="1:21" hidden="1" x14ac:dyDescent="0.25"/>
    <row r="366" spans="1:21" hidden="1" x14ac:dyDescent="0.25"/>
    <row r="367" spans="1:21" hidden="1" x14ac:dyDescent="0.25"/>
    <row r="368" spans="1:21" hidden="1" x14ac:dyDescent="0.25"/>
    <row r="369" hidden="1" x14ac:dyDescent="0.25"/>
    <row r="370" hidden="1" x14ac:dyDescent="0.25"/>
    <row r="371" hidden="1" x14ac:dyDescent="0.25"/>
    <row r="372" hidden="1" x14ac:dyDescent="0.25"/>
    <row r="373" hidden="1" x14ac:dyDescent="0.25"/>
    <row r="374" hidden="1" x14ac:dyDescent="0.25"/>
    <row r="375" hidden="1" x14ac:dyDescent="0.25"/>
    <row r="376" hidden="1" x14ac:dyDescent="0.25"/>
    <row r="377" hidden="1" x14ac:dyDescent="0.25"/>
    <row r="378" hidden="1" x14ac:dyDescent="0.25"/>
    <row r="379" hidden="1" x14ac:dyDescent="0.25"/>
    <row r="380" hidden="1" x14ac:dyDescent="0.25"/>
    <row r="381" hidden="1" x14ac:dyDescent="0.25"/>
    <row r="382" hidden="1" x14ac:dyDescent="0.25"/>
    <row r="383" hidden="1" x14ac:dyDescent="0.25"/>
    <row r="384" hidden="1" x14ac:dyDescent="0.25"/>
    <row r="385" hidden="1" x14ac:dyDescent="0.25"/>
    <row r="386" hidden="1" x14ac:dyDescent="0.25"/>
    <row r="387" hidden="1" x14ac:dyDescent="0.25"/>
    <row r="388" hidden="1" x14ac:dyDescent="0.25"/>
    <row r="389" hidden="1" x14ac:dyDescent="0.25"/>
    <row r="390" hidden="1" x14ac:dyDescent="0.25"/>
    <row r="391" hidden="1" x14ac:dyDescent="0.25"/>
    <row r="392" hidden="1" x14ac:dyDescent="0.25"/>
    <row r="393" hidden="1" x14ac:dyDescent="0.25"/>
    <row r="394" hidden="1" x14ac:dyDescent="0.25"/>
    <row r="395" hidden="1" x14ac:dyDescent="0.25"/>
    <row r="396" hidden="1" x14ac:dyDescent="0.25"/>
    <row r="397" hidden="1" x14ac:dyDescent="0.25"/>
    <row r="398" hidden="1" x14ac:dyDescent="0.25"/>
    <row r="399" hidden="1" x14ac:dyDescent="0.25"/>
    <row r="400" hidden="1" x14ac:dyDescent="0.25"/>
    <row r="401" hidden="1" x14ac:dyDescent="0.25"/>
    <row r="402" hidden="1" x14ac:dyDescent="0.25"/>
    <row r="403" hidden="1" x14ac:dyDescent="0.25"/>
    <row r="404" hidden="1" x14ac:dyDescent="0.25"/>
    <row r="405" hidden="1" x14ac:dyDescent="0.25"/>
    <row r="406" hidden="1" x14ac:dyDescent="0.25"/>
    <row r="407" hidden="1" x14ac:dyDescent="0.25"/>
    <row r="408" hidden="1" x14ac:dyDescent="0.25"/>
    <row r="409" hidden="1" x14ac:dyDescent="0.25"/>
    <row r="410" hidden="1" x14ac:dyDescent="0.25"/>
    <row r="411" hidden="1" x14ac:dyDescent="0.25"/>
    <row r="412" hidden="1" x14ac:dyDescent="0.25"/>
    <row r="413" hidden="1" x14ac:dyDescent="0.25"/>
    <row r="414" hidden="1" x14ac:dyDescent="0.25"/>
    <row r="415" hidden="1" x14ac:dyDescent="0.25"/>
    <row r="416" hidden="1" x14ac:dyDescent="0.25"/>
    <row r="417" hidden="1" x14ac:dyDescent="0.25"/>
    <row r="418" hidden="1" x14ac:dyDescent="0.25"/>
    <row r="419" hidden="1" x14ac:dyDescent="0.25"/>
    <row r="420" hidden="1" x14ac:dyDescent="0.25"/>
    <row r="421" hidden="1" x14ac:dyDescent="0.25"/>
    <row r="422" hidden="1" x14ac:dyDescent="0.25"/>
    <row r="423" hidden="1" x14ac:dyDescent="0.25"/>
    <row r="424" hidden="1" x14ac:dyDescent="0.25"/>
    <row r="425" hidden="1" x14ac:dyDescent="0.25"/>
    <row r="426" hidden="1" x14ac:dyDescent="0.25"/>
    <row r="427" hidden="1" x14ac:dyDescent="0.25"/>
    <row r="428" hidden="1" x14ac:dyDescent="0.25"/>
    <row r="429" hidden="1" x14ac:dyDescent="0.25"/>
    <row r="430" hidden="1" x14ac:dyDescent="0.25"/>
    <row r="431" hidden="1" x14ac:dyDescent="0.25"/>
    <row r="432" hidden="1" x14ac:dyDescent="0.25"/>
    <row r="433" hidden="1" x14ac:dyDescent="0.25"/>
    <row r="434" hidden="1" x14ac:dyDescent="0.25"/>
    <row r="435" hidden="1" x14ac:dyDescent="0.25"/>
    <row r="436" hidden="1" x14ac:dyDescent="0.25"/>
    <row r="437" hidden="1" x14ac:dyDescent="0.25"/>
    <row r="438" hidden="1" x14ac:dyDescent="0.25"/>
    <row r="439" hidden="1" x14ac:dyDescent="0.25"/>
    <row r="440" hidden="1" x14ac:dyDescent="0.25"/>
    <row r="441" hidden="1" x14ac:dyDescent="0.25"/>
    <row r="442" hidden="1" x14ac:dyDescent="0.25"/>
    <row r="443" hidden="1" x14ac:dyDescent="0.25"/>
    <row r="444" hidden="1" x14ac:dyDescent="0.25"/>
    <row r="445" hidden="1" x14ac:dyDescent="0.25"/>
    <row r="446" hidden="1" x14ac:dyDescent="0.25"/>
    <row r="447" hidden="1" x14ac:dyDescent="0.25"/>
    <row r="448" hidden="1" x14ac:dyDescent="0.25"/>
    <row r="449" hidden="1" x14ac:dyDescent="0.25"/>
    <row r="450" hidden="1" x14ac:dyDescent="0.25"/>
    <row r="451" hidden="1" x14ac:dyDescent="0.25"/>
    <row r="452" hidden="1" x14ac:dyDescent="0.25"/>
    <row r="453" hidden="1" x14ac:dyDescent="0.25"/>
    <row r="454" hidden="1" x14ac:dyDescent="0.25"/>
    <row r="455" hidden="1" x14ac:dyDescent="0.25"/>
    <row r="456" hidden="1" x14ac:dyDescent="0.25"/>
    <row r="457" hidden="1" x14ac:dyDescent="0.25"/>
    <row r="458" hidden="1" x14ac:dyDescent="0.25"/>
    <row r="459" hidden="1" x14ac:dyDescent="0.25"/>
    <row r="460" hidden="1" x14ac:dyDescent="0.25"/>
    <row r="461" hidden="1" x14ac:dyDescent="0.25"/>
    <row r="462" hidden="1" x14ac:dyDescent="0.25"/>
    <row r="463" hidden="1" x14ac:dyDescent="0.25"/>
    <row r="464" hidden="1" x14ac:dyDescent="0.25"/>
    <row r="465" hidden="1" x14ac:dyDescent="0.25"/>
    <row r="466" hidden="1" x14ac:dyDescent="0.25"/>
    <row r="467" hidden="1" x14ac:dyDescent="0.25"/>
    <row r="468" hidden="1" x14ac:dyDescent="0.25"/>
    <row r="469" hidden="1" x14ac:dyDescent="0.25"/>
    <row r="470" hidden="1" x14ac:dyDescent="0.25"/>
    <row r="471" hidden="1" x14ac:dyDescent="0.25"/>
    <row r="472" hidden="1" x14ac:dyDescent="0.25"/>
    <row r="473" hidden="1" x14ac:dyDescent="0.25"/>
    <row r="474" hidden="1" x14ac:dyDescent="0.25"/>
    <row r="475" hidden="1" x14ac:dyDescent="0.25"/>
    <row r="476" hidden="1" x14ac:dyDescent="0.25"/>
    <row r="477" hidden="1" x14ac:dyDescent="0.25"/>
    <row r="478" hidden="1" x14ac:dyDescent="0.25"/>
    <row r="479" hidden="1" x14ac:dyDescent="0.25"/>
    <row r="480" hidden="1" x14ac:dyDescent="0.25"/>
    <row r="481" hidden="1" x14ac:dyDescent="0.25"/>
    <row r="482" hidden="1" x14ac:dyDescent="0.25"/>
    <row r="483" hidden="1" x14ac:dyDescent="0.25"/>
    <row r="484" hidden="1" x14ac:dyDescent="0.25"/>
    <row r="485" hidden="1" x14ac:dyDescent="0.25"/>
    <row r="486" hidden="1" x14ac:dyDescent="0.25"/>
    <row r="487" hidden="1" x14ac:dyDescent="0.25"/>
    <row r="488" hidden="1" x14ac:dyDescent="0.25"/>
    <row r="489" hidden="1" x14ac:dyDescent="0.25"/>
    <row r="490" hidden="1" x14ac:dyDescent="0.25"/>
    <row r="491" hidden="1" x14ac:dyDescent="0.25"/>
    <row r="492" hidden="1" x14ac:dyDescent="0.25"/>
    <row r="493" hidden="1" x14ac:dyDescent="0.25"/>
    <row r="494" hidden="1" x14ac:dyDescent="0.25"/>
    <row r="495" hidden="1" x14ac:dyDescent="0.25"/>
    <row r="496" hidden="1" x14ac:dyDescent="0.25"/>
    <row r="497" hidden="1" x14ac:dyDescent="0.25"/>
    <row r="498" hidden="1" x14ac:dyDescent="0.25"/>
    <row r="499" hidden="1" x14ac:dyDescent="0.25"/>
    <row r="500" hidden="1" x14ac:dyDescent="0.25"/>
    <row r="501" hidden="1" x14ac:dyDescent="0.25"/>
    <row r="502" hidden="1" x14ac:dyDescent="0.25"/>
    <row r="503" hidden="1" x14ac:dyDescent="0.25"/>
    <row r="504" hidden="1" x14ac:dyDescent="0.25"/>
    <row r="505" hidden="1" x14ac:dyDescent="0.25"/>
    <row r="506" hidden="1" x14ac:dyDescent="0.25"/>
    <row r="507" hidden="1" x14ac:dyDescent="0.25"/>
    <row r="508" hidden="1" x14ac:dyDescent="0.25"/>
    <row r="509" hidden="1" x14ac:dyDescent="0.25"/>
    <row r="510" hidden="1" x14ac:dyDescent="0.25"/>
    <row r="511" hidden="1" x14ac:dyDescent="0.25"/>
    <row r="512" hidden="1" x14ac:dyDescent="0.25"/>
    <row r="513" hidden="1" x14ac:dyDescent="0.25"/>
    <row r="514" hidden="1" x14ac:dyDescent="0.25"/>
    <row r="515" hidden="1" x14ac:dyDescent="0.25"/>
    <row r="516" hidden="1" x14ac:dyDescent="0.25"/>
    <row r="517" hidden="1" x14ac:dyDescent="0.25"/>
    <row r="518" hidden="1" x14ac:dyDescent="0.25"/>
    <row r="519" hidden="1" x14ac:dyDescent="0.25"/>
    <row r="520" hidden="1" x14ac:dyDescent="0.25"/>
    <row r="521" hidden="1" x14ac:dyDescent="0.25"/>
    <row r="522" hidden="1" x14ac:dyDescent="0.25"/>
    <row r="523" hidden="1" x14ac:dyDescent="0.25"/>
    <row r="524" hidden="1" x14ac:dyDescent="0.25"/>
    <row r="525" hidden="1" x14ac:dyDescent="0.25"/>
    <row r="526" hidden="1" x14ac:dyDescent="0.25"/>
    <row r="527" hidden="1" x14ac:dyDescent="0.25"/>
    <row r="528" hidden="1" x14ac:dyDescent="0.25"/>
    <row r="529" hidden="1" x14ac:dyDescent="0.25"/>
    <row r="530" hidden="1" x14ac:dyDescent="0.25"/>
    <row r="531" hidden="1" x14ac:dyDescent="0.25"/>
    <row r="532" hidden="1" x14ac:dyDescent="0.25"/>
    <row r="533" hidden="1" x14ac:dyDescent="0.25"/>
    <row r="534" hidden="1" x14ac:dyDescent="0.25"/>
    <row r="535" hidden="1" x14ac:dyDescent="0.25"/>
    <row r="536" hidden="1" x14ac:dyDescent="0.25"/>
    <row r="537" hidden="1" x14ac:dyDescent="0.25"/>
    <row r="538" hidden="1" x14ac:dyDescent="0.25"/>
    <row r="539" hidden="1" x14ac:dyDescent="0.25"/>
    <row r="540" hidden="1" x14ac:dyDescent="0.25"/>
    <row r="541" hidden="1" x14ac:dyDescent="0.25"/>
    <row r="542" hidden="1" x14ac:dyDescent="0.25"/>
    <row r="543" hidden="1" x14ac:dyDescent="0.25"/>
    <row r="544" hidden="1" x14ac:dyDescent="0.25"/>
    <row r="545" hidden="1" x14ac:dyDescent="0.25"/>
    <row r="546" hidden="1" x14ac:dyDescent="0.25"/>
    <row r="547" hidden="1" x14ac:dyDescent="0.25"/>
    <row r="548" hidden="1" x14ac:dyDescent="0.25"/>
    <row r="549" hidden="1" x14ac:dyDescent="0.25"/>
    <row r="550" hidden="1" x14ac:dyDescent="0.25"/>
    <row r="551" hidden="1" x14ac:dyDescent="0.25"/>
    <row r="552" hidden="1" x14ac:dyDescent="0.25"/>
    <row r="553" hidden="1" x14ac:dyDescent="0.25"/>
    <row r="554" hidden="1" x14ac:dyDescent="0.25"/>
    <row r="555" hidden="1" x14ac:dyDescent="0.25"/>
    <row r="556" hidden="1" x14ac:dyDescent="0.25"/>
    <row r="557" hidden="1" x14ac:dyDescent="0.25"/>
    <row r="558" hidden="1" x14ac:dyDescent="0.25"/>
    <row r="559" hidden="1" x14ac:dyDescent="0.25"/>
    <row r="560" hidden="1" x14ac:dyDescent="0.25"/>
    <row r="561" hidden="1" x14ac:dyDescent="0.25"/>
    <row r="562" hidden="1" x14ac:dyDescent="0.25"/>
    <row r="563" hidden="1" x14ac:dyDescent="0.25"/>
    <row r="564" hidden="1" x14ac:dyDescent="0.25"/>
    <row r="565" hidden="1" x14ac:dyDescent="0.25"/>
    <row r="566" hidden="1" x14ac:dyDescent="0.25"/>
    <row r="567" hidden="1" x14ac:dyDescent="0.25"/>
    <row r="568" hidden="1" x14ac:dyDescent="0.25"/>
    <row r="569" hidden="1" x14ac:dyDescent="0.25"/>
    <row r="570" hidden="1" x14ac:dyDescent="0.25"/>
    <row r="571" hidden="1" x14ac:dyDescent="0.25"/>
    <row r="572" hidden="1" x14ac:dyDescent="0.25"/>
    <row r="573" hidden="1" x14ac:dyDescent="0.25"/>
    <row r="574" hidden="1" x14ac:dyDescent="0.25"/>
    <row r="575" hidden="1" x14ac:dyDescent="0.25"/>
    <row r="576" hidden="1" x14ac:dyDescent="0.25"/>
    <row r="577" hidden="1" x14ac:dyDescent="0.25"/>
    <row r="578" hidden="1" x14ac:dyDescent="0.25"/>
    <row r="579" hidden="1" x14ac:dyDescent="0.25"/>
    <row r="580" hidden="1" x14ac:dyDescent="0.25"/>
    <row r="581" hidden="1" x14ac:dyDescent="0.25"/>
    <row r="582" hidden="1" x14ac:dyDescent="0.25"/>
    <row r="583" hidden="1" x14ac:dyDescent="0.25"/>
    <row r="584" hidden="1" x14ac:dyDescent="0.25"/>
    <row r="585" hidden="1" x14ac:dyDescent="0.25"/>
    <row r="586" hidden="1" x14ac:dyDescent="0.25"/>
    <row r="587" hidden="1" x14ac:dyDescent="0.25"/>
    <row r="588" hidden="1" x14ac:dyDescent="0.25"/>
    <row r="589" hidden="1" x14ac:dyDescent="0.25"/>
    <row r="590" hidden="1" x14ac:dyDescent="0.25"/>
    <row r="591" hidden="1" x14ac:dyDescent="0.25"/>
    <row r="592" hidden="1" x14ac:dyDescent="0.25"/>
    <row r="593" hidden="1" x14ac:dyDescent="0.25"/>
    <row r="594" hidden="1" x14ac:dyDescent="0.25"/>
    <row r="595" hidden="1" x14ac:dyDescent="0.25"/>
    <row r="596" hidden="1" x14ac:dyDescent="0.25"/>
    <row r="597" hidden="1" x14ac:dyDescent="0.25"/>
    <row r="598" hidden="1" x14ac:dyDescent="0.25"/>
    <row r="599" hidden="1" x14ac:dyDescent="0.25"/>
    <row r="600" hidden="1" x14ac:dyDescent="0.25"/>
    <row r="601" hidden="1" x14ac:dyDescent="0.25"/>
    <row r="602" hidden="1" x14ac:dyDescent="0.25"/>
    <row r="603" hidden="1" x14ac:dyDescent="0.25"/>
    <row r="604" hidden="1" x14ac:dyDescent="0.25"/>
    <row r="605" hidden="1" x14ac:dyDescent="0.25"/>
    <row r="606" hidden="1" x14ac:dyDescent="0.25"/>
    <row r="607" hidden="1" x14ac:dyDescent="0.25"/>
    <row r="608" hidden="1" x14ac:dyDescent="0.25"/>
    <row r="609" hidden="1" x14ac:dyDescent="0.25"/>
    <row r="610" hidden="1" x14ac:dyDescent="0.25"/>
    <row r="611" hidden="1" x14ac:dyDescent="0.25"/>
    <row r="612" hidden="1" x14ac:dyDescent="0.25"/>
    <row r="613" hidden="1" x14ac:dyDescent="0.25"/>
    <row r="614" hidden="1" x14ac:dyDescent="0.25"/>
    <row r="615" hidden="1" x14ac:dyDescent="0.25"/>
    <row r="616" hidden="1" x14ac:dyDescent="0.25"/>
    <row r="617" hidden="1" x14ac:dyDescent="0.25"/>
    <row r="618" hidden="1" x14ac:dyDescent="0.25"/>
    <row r="619" hidden="1" x14ac:dyDescent="0.25"/>
    <row r="620" hidden="1" x14ac:dyDescent="0.25"/>
    <row r="621" hidden="1" x14ac:dyDescent="0.25"/>
    <row r="622" hidden="1" x14ac:dyDescent="0.25"/>
    <row r="623" hidden="1" x14ac:dyDescent="0.25"/>
    <row r="624" hidden="1" x14ac:dyDescent="0.25"/>
    <row r="625" hidden="1" x14ac:dyDescent="0.25"/>
    <row r="626" hidden="1" x14ac:dyDescent="0.25"/>
    <row r="627" hidden="1" x14ac:dyDescent="0.25"/>
    <row r="628" hidden="1" x14ac:dyDescent="0.25"/>
    <row r="629" hidden="1" x14ac:dyDescent="0.25"/>
    <row r="630" hidden="1" x14ac:dyDescent="0.25"/>
    <row r="631" hidden="1" x14ac:dyDescent="0.25"/>
    <row r="632" hidden="1" x14ac:dyDescent="0.25"/>
    <row r="633" hidden="1" x14ac:dyDescent="0.25"/>
  </sheetData>
  <sheetProtection algorithmName="SHA-512" hashValue="PeoZNB28Z7nQliX0tc/s3eagDSkoPagXEhgt/xtYYkdpuAconzdxNFlIBGdG0AkM2wZEdL54fyYK7mZue4FY8A==" saltValue="aDz0se3uVR4zII5r5KzifA==" spinCount="100000" sheet="1" deleteColumns="0" deleteRows="0"/>
  <protectedRanges>
    <protectedRange sqref="H12:I350" name="Rango4"/>
    <protectedRange sqref="J12:M12 J13:J350 K13:M351 O12:O350" name="Rango5"/>
    <protectedRange sqref="C12:E351 G12:G350" name="Rango3"/>
    <protectedRange sqref="M8 O8:O9 E7 A7:B9 P7:AE9 M7:N7 M9:N9" name="Rango2"/>
  </protectedRanges>
  <mergeCells count="29">
    <mergeCell ref="B359:I359"/>
    <mergeCell ref="E10:I10"/>
    <mergeCell ref="M7:N7"/>
    <mergeCell ref="K354:Q354"/>
    <mergeCell ref="P4:Q4"/>
    <mergeCell ref="P5:Q5"/>
    <mergeCell ref="O7:R7"/>
    <mergeCell ref="O8:R8"/>
    <mergeCell ref="M8:N8"/>
    <mergeCell ref="B10:D10"/>
    <mergeCell ref="J10:L10"/>
    <mergeCell ref="B2:F5"/>
    <mergeCell ref="G2:O3"/>
    <mergeCell ref="G4:O4"/>
    <mergeCell ref="B6:I6"/>
    <mergeCell ref="B7:E7"/>
    <mergeCell ref="E358:G358"/>
    <mergeCell ref="F7:L7"/>
    <mergeCell ref="F8:L8"/>
    <mergeCell ref="P2:Q2"/>
    <mergeCell ref="P3:Q3"/>
    <mergeCell ref="G5:O5"/>
    <mergeCell ref="B8:E8"/>
    <mergeCell ref="K352:Q352"/>
    <mergeCell ref="K357:Q357"/>
    <mergeCell ref="M10:R10"/>
    <mergeCell ref="K355:Q355"/>
    <mergeCell ref="K353:Q353"/>
    <mergeCell ref="K356:Q356"/>
  </mergeCells>
  <conditionalFormatting sqref="R12:R350">
    <cfRule type="cellIs" dxfId="20" priority="1" operator="equal">
      <formula>$T$15</formula>
    </cfRule>
  </conditionalFormatting>
  <dataValidations count="2">
    <dataValidation type="list" allowBlank="1" showInputMessage="1" showErrorMessage="1" sqref="R12:R350" xr:uid="{00000000-0002-0000-0800-000000000000}">
      <formula1>$T$11:$T$15</formula1>
    </dataValidation>
    <dataValidation type="list" allowBlank="1" showInputMessage="1" showErrorMessage="1" sqref="F351 N351" xr:uid="{00000000-0002-0000-0800-000001000000}">
      <formula1>#REF!</formula1>
    </dataValidation>
  </dataValidations>
  <pageMargins left="0.25" right="0.25" top="0.75" bottom="0.75" header="0.3" footer="0.3"/>
  <pageSetup paperSize="206" scale="41" orientation="landscape" r:id="rId1"/>
  <rowBreaks count="2" manualBreakCount="2">
    <brk id="132" max="18" man="1"/>
    <brk id="318" max="18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800-000002000000}">
          <x14:formula1>
            <xm:f>Datos!$H$2:$H$11</xm:f>
          </x14:formula1>
          <xm:sqref>O7:R7</xm:sqref>
        </x14:dataValidation>
        <x14:dataValidation type="list" allowBlank="1" showInputMessage="1" showErrorMessage="1" xr:uid="{00000000-0002-0000-0800-000003000000}">
          <x14:formula1>
            <xm:f>Datos!$I$2:$I$7</xm:f>
          </x14:formula1>
          <xm:sqref>G5:O5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18</vt:i4>
      </vt:variant>
    </vt:vector>
  </HeadingPairs>
  <TitlesOfParts>
    <vt:vector size="35" baseType="lpstr">
      <vt:lpstr>ÍNDICE 00</vt:lpstr>
      <vt:lpstr>PEA</vt:lpstr>
      <vt:lpstr>DIAG-03</vt:lpstr>
      <vt:lpstr>MATR-05</vt:lpstr>
      <vt:lpstr>TRLA-06</vt:lpstr>
      <vt:lpstr>TRPA-07</vt:lpstr>
      <vt:lpstr>HABP-9</vt:lpstr>
      <vt:lpstr>CONT-10</vt:lpstr>
      <vt:lpstr>REVCLA-11</vt:lpstr>
      <vt:lpstr>RECA-11.1</vt:lpstr>
      <vt:lpstr>SUPR-12</vt:lpstr>
      <vt:lpstr>CREA-13</vt:lpstr>
      <vt:lpstr>DESV-14</vt:lpstr>
      <vt:lpstr>OPTI-15</vt:lpstr>
      <vt:lpstr>PLAN-16</vt:lpstr>
      <vt:lpstr>REG. SERV-17</vt:lpstr>
      <vt:lpstr>Datos</vt:lpstr>
      <vt:lpstr>'CONT-10'!Área_de_impresión</vt:lpstr>
      <vt:lpstr>'CREA-13'!Área_de_impresión</vt:lpstr>
      <vt:lpstr>'DESV-14'!Área_de_impresión</vt:lpstr>
      <vt:lpstr>'HABP-9'!Área_de_impresión</vt:lpstr>
      <vt:lpstr>'ÍNDICE 00'!Área_de_impresión</vt:lpstr>
      <vt:lpstr>'MATR-05'!Área_de_impresión</vt:lpstr>
      <vt:lpstr>'OPTI-15'!Área_de_impresión</vt:lpstr>
      <vt:lpstr>'PLAN-16'!Área_de_impresión</vt:lpstr>
      <vt:lpstr>'RECA-11.1'!Área_de_impresión</vt:lpstr>
      <vt:lpstr>'REG. SERV-17'!Área_de_impresión</vt:lpstr>
      <vt:lpstr>'REVCLA-11'!Área_de_impresión</vt:lpstr>
      <vt:lpstr>'SUPR-12'!Área_de_impresión</vt:lpstr>
      <vt:lpstr>'TRLA-06'!Área_de_impresión</vt:lpstr>
      <vt:lpstr>'TRPA-07'!Área_de_impresión</vt:lpstr>
      <vt:lpstr>Coordinaciones_Generales</vt:lpstr>
      <vt:lpstr>DIS</vt:lpstr>
      <vt:lpstr>MODALIDAD</vt:lpstr>
      <vt:lpstr>tipo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Edison Uyana</dc:creator>
  <cp:lastModifiedBy>DNSP</cp:lastModifiedBy>
  <cp:lastPrinted>2024-01-10T16:57:52Z</cp:lastPrinted>
  <dcterms:created xsi:type="dcterms:W3CDTF">2015-03-12T19:56:30Z</dcterms:created>
  <dcterms:modified xsi:type="dcterms:W3CDTF">2026-01-13T17:07:49Z</dcterms:modified>
</cp:coreProperties>
</file>